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XYZ Retail Store\"/>
    </mc:Choice>
  </mc:AlternateContent>
  <bookViews>
    <workbookView xWindow="0" yWindow="0" windowWidth="23040" windowHeight="9072" activeTab="3"/>
  </bookViews>
  <sheets>
    <sheet name="Full Table" sheetId="14" r:id="rId1"/>
    <sheet name="pivottable" sheetId="9" r:id="rId2"/>
    <sheet name="Dashboard" sheetId="11" r:id="rId3"/>
    <sheet name="pivotchart" sheetId="15" r:id="rId4"/>
    <sheet name="fulltable" sheetId="6" r:id="rId5"/>
    <sheet name="order_items" sheetId="5" r:id="rId6"/>
    <sheet name="customers" sheetId="4" r:id="rId7"/>
    <sheet name="products" sheetId="3" r:id="rId8"/>
    <sheet name="orders" sheetId="2" r:id="rId9"/>
  </sheets>
  <externalReferences>
    <externalReference r:id="rId10"/>
  </externalReferences>
  <definedNames>
    <definedName name="_xlnm._FilterDatabase" localSheetId="7" hidden="1">products!$A$1:$D$101</definedName>
    <definedName name="Slicer_Age_Bracket">#N/A</definedName>
    <definedName name="Slicer_Gender">#N/A</definedName>
  </definedNames>
  <calcPr calcId="162913"/>
  <pivotCaches>
    <pivotCache cacheId="3"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90" i="14" l="1"/>
  <c r="F989" i="14"/>
  <c r="F988" i="14"/>
  <c r="F987" i="14"/>
  <c r="F986" i="14"/>
  <c r="F985" i="14"/>
  <c r="F984" i="14"/>
  <c r="F983" i="14"/>
  <c r="F982" i="14"/>
  <c r="F981" i="14"/>
  <c r="F980" i="14"/>
  <c r="F979" i="14"/>
  <c r="F978" i="14"/>
  <c r="F977" i="14"/>
  <c r="F976" i="14"/>
  <c r="F975" i="14"/>
  <c r="F974" i="14"/>
  <c r="F973" i="14"/>
  <c r="F972" i="14"/>
  <c r="F971" i="14"/>
  <c r="F970" i="14"/>
  <c r="F969" i="14"/>
  <c r="F968" i="14"/>
  <c r="F967" i="14"/>
  <c r="F966" i="14"/>
  <c r="F965" i="14"/>
  <c r="F964" i="14"/>
  <c r="F963" i="14"/>
  <c r="F962" i="14"/>
  <c r="F961" i="14"/>
  <c r="F960" i="14"/>
  <c r="F959" i="14"/>
  <c r="F958" i="14"/>
  <c r="F957" i="14"/>
  <c r="F956" i="14"/>
  <c r="F955" i="14"/>
  <c r="F954" i="14"/>
  <c r="F953" i="14"/>
  <c r="F952" i="14"/>
  <c r="F951" i="14"/>
  <c r="F950" i="14"/>
  <c r="F949" i="14"/>
  <c r="F948" i="14"/>
  <c r="F947" i="14"/>
  <c r="F946" i="14"/>
  <c r="F945" i="14"/>
  <c r="F944" i="14"/>
  <c r="F943" i="14"/>
  <c r="F942" i="14"/>
  <c r="F941" i="14"/>
  <c r="F940" i="14"/>
  <c r="F939" i="14"/>
  <c r="F938" i="14"/>
  <c r="F937" i="14"/>
  <c r="F936" i="14"/>
  <c r="F935" i="14"/>
  <c r="F934" i="14"/>
  <c r="F933" i="14"/>
  <c r="F932" i="14"/>
  <c r="F931" i="14"/>
  <c r="F930" i="14"/>
  <c r="F929" i="14"/>
  <c r="F928" i="14"/>
  <c r="F927" i="14"/>
  <c r="F926" i="14"/>
  <c r="F925" i="14"/>
  <c r="F924" i="14"/>
  <c r="F923" i="14"/>
  <c r="F922" i="14"/>
  <c r="F921" i="14"/>
  <c r="F920" i="14"/>
  <c r="F919" i="14"/>
  <c r="F918" i="14"/>
  <c r="F917" i="14"/>
  <c r="F916" i="14"/>
  <c r="F915" i="14"/>
  <c r="F914" i="14"/>
  <c r="F913" i="14"/>
  <c r="F912" i="14"/>
  <c r="F911" i="14"/>
  <c r="F910" i="14"/>
  <c r="F909" i="14"/>
  <c r="F908" i="14"/>
  <c r="F907" i="14"/>
  <c r="F906" i="14"/>
  <c r="F905" i="14"/>
  <c r="F904" i="14"/>
  <c r="F903" i="14"/>
  <c r="F902" i="14"/>
  <c r="F901" i="14"/>
  <c r="F900" i="14"/>
  <c r="F899" i="14"/>
  <c r="F898" i="14"/>
  <c r="F897" i="14"/>
  <c r="F896" i="14"/>
  <c r="F895" i="14"/>
  <c r="F894" i="14"/>
  <c r="F893" i="14"/>
  <c r="F892" i="14"/>
  <c r="F891" i="14"/>
  <c r="F890" i="14"/>
  <c r="F889" i="14"/>
  <c r="F888" i="14"/>
  <c r="F887" i="14"/>
  <c r="F886" i="14"/>
  <c r="F885" i="14"/>
  <c r="F884" i="14"/>
  <c r="F883" i="14"/>
  <c r="F882" i="14"/>
  <c r="F881" i="14"/>
  <c r="F880" i="14"/>
  <c r="F879" i="14"/>
  <c r="F878" i="14"/>
  <c r="F877" i="14"/>
  <c r="F876" i="14"/>
  <c r="F875" i="14"/>
  <c r="F874" i="14"/>
  <c r="F873" i="14"/>
  <c r="F872" i="14"/>
  <c r="F871" i="14"/>
  <c r="F870" i="14"/>
  <c r="F869" i="14"/>
  <c r="F868" i="14"/>
  <c r="F867" i="14"/>
  <c r="F866" i="14"/>
  <c r="F865" i="14"/>
  <c r="F864" i="14"/>
  <c r="F863" i="14"/>
  <c r="F862" i="14"/>
  <c r="F861" i="14"/>
  <c r="F860" i="14"/>
  <c r="F859" i="14"/>
  <c r="F858" i="14"/>
  <c r="F857" i="14"/>
  <c r="F856" i="14"/>
  <c r="F855" i="14"/>
  <c r="F854" i="14"/>
  <c r="F853" i="14"/>
  <c r="F852" i="14"/>
  <c r="F851" i="14"/>
  <c r="F850" i="14"/>
  <c r="F849" i="14"/>
  <c r="F848" i="14"/>
  <c r="F847" i="14"/>
  <c r="F846" i="14"/>
  <c r="F845" i="14"/>
  <c r="F844" i="14"/>
  <c r="F843" i="14"/>
  <c r="F842" i="14"/>
  <c r="F841" i="14"/>
  <c r="F840" i="14"/>
  <c r="F839" i="14"/>
  <c r="F838" i="14"/>
  <c r="F837" i="14"/>
  <c r="F836" i="14"/>
  <c r="F835" i="14"/>
  <c r="F834" i="14"/>
  <c r="F833" i="14"/>
  <c r="F832" i="14"/>
  <c r="F831" i="14"/>
  <c r="F830" i="14"/>
  <c r="F829" i="14"/>
  <c r="F828" i="14"/>
  <c r="F827" i="14"/>
  <c r="F826" i="14"/>
  <c r="F825" i="14"/>
  <c r="F824" i="14"/>
  <c r="F823" i="14"/>
  <c r="F822" i="14"/>
  <c r="F821" i="14"/>
  <c r="F820" i="14"/>
  <c r="F819" i="14"/>
  <c r="F818" i="14"/>
  <c r="F817" i="14"/>
  <c r="F816" i="14"/>
  <c r="F815" i="14"/>
  <c r="F814" i="14"/>
  <c r="F813" i="14"/>
  <c r="F812" i="14"/>
  <c r="F811" i="14"/>
  <c r="F810" i="14"/>
  <c r="F809" i="14"/>
  <c r="F808" i="14"/>
  <c r="F807" i="14"/>
  <c r="F806" i="14"/>
  <c r="F805" i="14"/>
  <c r="F804" i="14"/>
  <c r="F803" i="14"/>
  <c r="F802" i="14"/>
  <c r="F801" i="14"/>
  <c r="F800" i="14"/>
  <c r="F799" i="14"/>
  <c r="F798" i="14"/>
  <c r="F797" i="14"/>
  <c r="F796" i="14"/>
  <c r="F795" i="14"/>
  <c r="F794" i="14"/>
  <c r="F793" i="14"/>
  <c r="F792" i="14"/>
  <c r="F791" i="14"/>
  <c r="F790" i="14"/>
  <c r="F789" i="14"/>
  <c r="F788" i="14"/>
  <c r="F787" i="14"/>
  <c r="F786" i="14"/>
  <c r="F785" i="14"/>
  <c r="F784" i="14"/>
  <c r="F783" i="14"/>
  <c r="F782" i="14"/>
  <c r="F781" i="14"/>
  <c r="F780" i="14"/>
  <c r="F779" i="14"/>
  <c r="F778" i="14"/>
  <c r="F777" i="14"/>
  <c r="F776" i="14"/>
  <c r="F775" i="14"/>
  <c r="F774" i="14"/>
  <c r="F773" i="14"/>
  <c r="F772" i="14"/>
  <c r="F771" i="14"/>
  <c r="F770" i="14"/>
  <c r="F769" i="14"/>
  <c r="F768" i="14"/>
  <c r="F767" i="14"/>
  <c r="F766" i="14"/>
  <c r="F765" i="14"/>
  <c r="F764" i="14"/>
  <c r="F763" i="14"/>
  <c r="F762" i="14"/>
  <c r="F761" i="14"/>
  <c r="F760" i="14"/>
  <c r="F759" i="14"/>
  <c r="F758" i="14"/>
  <c r="F757" i="14"/>
  <c r="F756" i="14"/>
  <c r="F755" i="14"/>
  <c r="F754" i="14"/>
  <c r="F753" i="14"/>
  <c r="F752" i="14"/>
  <c r="F751" i="14"/>
  <c r="F750" i="14"/>
  <c r="F749" i="14"/>
  <c r="F748" i="14"/>
  <c r="F747" i="14"/>
  <c r="F746" i="14"/>
  <c r="F745" i="14"/>
  <c r="F744" i="14"/>
  <c r="F743" i="14"/>
  <c r="F742" i="14"/>
  <c r="F741" i="14"/>
  <c r="F740" i="14"/>
  <c r="F739" i="14"/>
  <c r="F738" i="14"/>
  <c r="F737" i="14"/>
  <c r="F736" i="14"/>
  <c r="F735" i="14"/>
  <c r="F734" i="14"/>
  <c r="F733" i="14"/>
  <c r="F732" i="14"/>
  <c r="F731" i="14"/>
  <c r="F730" i="14"/>
  <c r="F729" i="14"/>
  <c r="F728" i="14"/>
  <c r="F727" i="14"/>
  <c r="F726" i="14"/>
  <c r="F725" i="14"/>
  <c r="F724" i="14"/>
  <c r="F723" i="14"/>
  <c r="F722" i="14"/>
  <c r="F721" i="14"/>
  <c r="F720" i="14"/>
  <c r="F719" i="14"/>
  <c r="F718" i="14"/>
  <c r="F717" i="14"/>
  <c r="F716" i="14"/>
  <c r="F715" i="14"/>
  <c r="F714" i="14"/>
  <c r="F713" i="14"/>
  <c r="F712" i="14"/>
  <c r="F711" i="14"/>
  <c r="F710" i="14"/>
  <c r="F709" i="14"/>
  <c r="F708" i="14"/>
  <c r="F707" i="14"/>
  <c r="F706" i="14"/>
  <c r="F705" i="14"/>
  <c r="F704" i="14"/>
  <c r="F703" i="14"/>
  <c r="F702" i="14"/>
  <c r="F701" i="14"/>
  <c r="F700" i="14"/>
  <c r="F699" i="14"/>
  <c r="F698" i="14"/>
  <c r="F697" i="14"/>
  <c r="F696" i="14"/>
  <c r="F695" i="14"/>
  <c r="F694" i="14"/>
  <c r="F693" i="14"/>
  <c r="F692" i="14"/>
  <c r="F691" i="14"/>
  <c r="F690" i="14"/>
  <c r="F689" i="14"/>
  <c r="F688" i="14"/>
  <c r="F687" i="14"/>
  <c r="F686" i="14"/>
  <c r="F685" i="14"/>
  <c r="F684" i="14"/>
  <c r="F683" i="14"/>
  <c r="F682" i="14"/>
  <c r="F681" i="14"/>
  <c r="F680" i="14"/>
  <c r="F679" i="14"/>
  <c r="F678" i="14"/>
  <c r="F677" i="14"/>
  <c r="F676" i="14"/>
  <c r="F675" i="14"/>
  <c r="F674" i="14"/>
  <c r="F673" i="14"/>
  <c r="F672" i="14"/>
  <c r="F671" i="14"/>
  <c r="F670" i="14"/>
  <c r="F669" i="14"/>
  <c r="F668" i="14"/>
  <c r="F667" i="14"/>
  <c r="F666" i="14"/>
  <c r="F665" i="14"/>
  <c r="F664" i="14"/>
  <c r="F663" i="14"/>
  <c r="F662" i="14"/>
  <c r="F661" i="14"/>
  <c r="F660" i="14"/>
  <c r="F659" i="14"/>
  <c r="F658" i="14"/>
  <c r="F657" i="14"/>
  <c r="F656" i="14"/>
  <c r="F655" i="14"/>
  <c r="F654" i="14"/>
  <c r="F653" i="14"/>
  <c r="F652" i="14"/>
  <c r="F651" i="14"/>
  <c r="F650" i="14"/>
  <c r="F649" i="14"/>
  <c r="F648" i="14"/>
  <c r="F647" i="14"/>
  <c r="F646" i="14"/>
  <c r="F645" i="14"/>
  <c r="F644" i="14"/>
  <c r="F643" i="14"/>
  <c r="F642" i="14"/>
  <c r="F641" i="14"/>
  <c r="F640" i="14"/>
  <c r="F639" i="14"/>
  <c r="F638" i="14"/>
  <c r="F637" i="14"/>
  <c r="F636" i="14"/>
  <c r="F635" i="14"/>
  <c r="F634" i="14"/>
  <c r="F633" i="14"/>
  <c r="F632" i="14"/>
  <c r="F631" i="14"/>
  <c r="F630" i="14"/>
  <c r="F629" i="14"/>
  <c r="F628" i="14"/>
  <c r="F627" i="14"/>
  <c r="F626" i="14"/>
  <c r="F625" i="14"/>
  <c r="F624" i="14"/>
  <c r="F623" i="14"/>
  <c r="F622" i="14"/>
  <c r="F621" i="14"/>
  <c r="F620" i="14"/>
  <c r="F619" i="14"/>
  <c r="F618" i="14"/>
  <c r="F617" i="14"/>
  <c r="F616" i="14"/>
  <c r="F615" i="14"/>
  <c r="F614" i="14"/>
  <c r="F613" i="14"/>
  <c r="F612" i="14"/>
  <c r="F611" i="14"/>
  <c r="F610" i="14"/>
  <c r="F609" i="14"/>
  <c r="F608" i="14"/>
  <c r="F607" i="14"/>
  <c r="F606" i="14"/>
  <c r="F605" i="14"/>
  <c r="F604" i="14"/>
  <c r="F603" i="14"/>
  <c r="F602" i="14"/>
  <c r="F601" i="14"/>
  <c r="F600" i="14"/>
  <c r="F599" i="14"/>
  <c r="F598" i="14"/>
  <c r="F597" i="14"/>
  <c r="F596" i="14"/>
  <c r="F595" i="14"/>
  <c r="F594" i="14"/>
  <c r="F593" i="14"/>
  <c r="F592" i="14"/>
  <c r="F591" i="14"/>
  <c r="F590" i="14"/>
  <c r="F589" i="14"/>
  <c r="F588" i="14"/>
  <c r="F587" i="14"/>
  <c r="F586" i="14"/>
  <c r="F585" i="14"/>
  <c r="F584" i="14"/>
  <c r="F583" i="14"/>
  <c r="F582" i="14"/>
  <c r="F581" i="14"/>
  <c r="F580" i="14"/>
  <c r="F579" i="14"/>
  <c r="F578" i="14"/>
  <c r="F577" i="14"/>
  <c r="F576" i="14"/>
  <c r="F575" i="14"/>
  <c r="F574" i="14"/>
  <c r="F573" i="14"/>
  <c r="F572" i="14"/>
  <c r="F571" i="14"/>
  <c r="F570" i="14"/>
  <c r="F569" i="14"/>
  <c r="F568" i="14"/>
  <c r="F567" i="14"/>
  <c r="F566" i="14"/>
  <c r="F565" i="14"/>
  <c r="F564" i="14"/>
  <c r="F563" i="14"/>
  <c r="F562" i="14"/>
  <c r="F561" i="14"/>
  <c r="F560" i="14"/>
  <c r="F559" i="14"/>
  <c r="F558" i="14"/>
  <c r="F557" i="14"/>
  <c r="F556" i="14"/>
  <c r="F555" i="14"/>
  <c r="F554" i="14"/>
  <c r="F553" i="14"/>
  <c r="F552" i="14"/>
  <c r="F551" i="14"/>
  <c r="F550" i="14"/>
  <c r="F549" i="14"/>
  <c r="F548" i="14"/>
  <c r="F547" i="14"/>
  <c r="F546" i="14"/>
  <c r="F545" i="14"/>
  <c r="F544" i="14"/>
  <c r="F543" i="14"/>
  <c r="F542" i="14"/>
  <c r="F541" i="14"/>
  <c r="F540" i="14"/>
  <c r="F539" i="14"/>
  <c r="F538" i="14"/>
  <c r="F537" i="14"/>
  <c r="F536" i="14"/>
  <c r="F535" i="14"/>
  <c r="F534" i="14"/>
  <c r="F533" i="14"/>
  <c r="F532" i="14"/>
  <c r="F531" i="14"/>
  <c r="F530" i="14"/>
  <c r="F529" i="14"/>
  <c r="F528" i="14"/>
  <c r="F527" i="14"/>
  <c r="F526" i="14"/>
  <c r="F525" i="14"/>
  <c r="F524" i="14"/>
  <c r="F523" i="14"/>
  <c r="F522" i="14"/>
  <c r="F521" i="14"/>
  <c r="F520" i="14"/>
  <c r="F519" i="14"/>
  <c r="F518" i="14"/>
  <c r="F517" i="14"/>
  <c r="F516" i="14"/>
  <c r="F515" i="14"/>
  <c r="F514" i="14"/>
  <c r="F513" i="14"/>
  <c r="F512" i="14"/>
  <c r="F511" i="14"/>
  <c r="F510" i="14"/>
  <c r="F509" i="14"/>
  <c r="F508" i="14"/>
  <c r="F507" i="14"/>
  <c r="F506" i="14"/>
  <c r="F505" i="14"/>
  <c r="F504" i="14"/>
  <c r="F503" i="14"/>
  <c r="F502" i="14"/>
  <c r="F501" i="14"/>
  <c r="F500" i="14"/>
  <c r="F499" i="14"/>
  <c r="F498" i="14"/>
  <c r="F497" i="14"/>
  <c r="F496" i="14"/>
  <c r="F495" i="14"/>
  <c r="F494" i="14"/>
  <c r="F493" i="14"/>
  <c r="F492" i="14"/>
  <c r="F491" i="14"/>
  <c r="F490" i="14"/>
  <c r="F489" i="14"/>
  <c r="F488" i="14"/>
  <c r="F487" i="14"/>
  <c r="F486" i="14"/>
  <c r="F485" i="14"/>
  <c r="F484" i="14"/>
  <c r="F483" i="14"/>
  <c r="F482" i="14"/>
  <c r="F481" i="14"/>
  <c r="F480" i="14"/>
  <c r="F479" i="14"/>
  <c r="F478" i="14"/>
  <c r="F477" i="14"/>
  <c r="F476" i="14"/>
  <c r="F475" i="14"/>
  <c r="F474" i="14"/>
  <c r="F473" i="14"/>
  <c r="F472" i="14"/>
  <c r="F471" i="14"/>
  <c r="F470" i="14"/>
  <c r="F469" i="14"/>
  <c r="F468" i="14"/>
  <c r="F467" i="14"/>
  <c r="F466" i="14"/>
  <c r="F465" i="14"/>
  <c r="F464" i="14"/>
  <c r="F463" i="14"/>
  <c r="F462" i="14"/>
  <c r="F461" i="14"/>
  <c r="F460" i="14"/>
  <c r="F459" i="14"/>
  <c r="F458" i="14"/>
  <c r="F457" i="14"/>
  <c r="F456" i="14"/>
  <c r="F455" i="14"/>
  <c r="F454" i="14"/>
  <c r="F453" i="14"/>
  <c r="F452" i="14"/>
  <c r="F451" i="14"/>
  <c r="F450" i="14"/>
  <c r="F449" i="14"/>
  <c r="F448" i="14"/>
  <c r="F447" i="14"/>
  <c r="F446" i="14"/>
  <c r="F445" i="14"/>
  <c r="F444" i="14"/>
  <c r="F443" i="14"/>
  <c r="F442" i="14"/>
  <c r="F441" i="14"/>
  <c r="F440" i="14"/>
  <c r="F439" i="14"/>
  <c r="F438" i="14"/>
  <c r="F437" i="14"/>
  <c r="F436" i="14"/>
  <c r="F435" i="14"/>
  <c r="F434" i="14"/>
  <c r="F433" i="14"/>
  <c r="F432" i="14"/>
  <c r="F431" i="14"/>
  <c r="F430" i="14"/>
  <c r="F429" i="14"/>
  <c r="F428" i="14"/>
  <c r="F427" i="14"/>
  <c r="F426" i="14"/>
  <c r="F425" i="14"/>
  <c r="F424" i="14"/>
  <c r="F423" i="14"/>
  <c r="F422" i="14"/>
  <c r="F421" i="14"/>
  <c r="F420" i="14"/>
  <c r="F419" i="14"/>
  <c r="F418" i="14"/>
  <c r="F417" i="14"/>
  <c r="F416" i="14"/>
  <c r="F415" i="14"/>
  <c r="F414" i="14"/>
  <c r="F413" i="14"/>
  <c r="F412" i="14"/>
  <c r="F411" i="14"/>
  <c r="F410" i="14"/>
  <c r="F409" i="14"/>
  <c r="F408" i="14"/>
  <c r="F407" i="14"/>
  <c r="F406" i="14"/>
  <c r="F405" i="14"/>
  <c r="F404" i="14"/>
  <c r="F403" i="14"/>
  <c r="F402" i="14"/>
  <c r="F401" i="14"/>
  <c r="F400" i="14"/>
  <c r="F399" i="14"/>
  <c r="F398" i="14"/>
  <c r="F397" i="14"/>
  <c r="F396" i="14"/>
  <c r="F395" i="14"/>
  <c r="F394" i="14"/>
  <c r="F393" i="14"/>
  <c r="F392" i="14"/>
  <c r="F391" i="14"/>
  <c r="F390" i="14"/>
  <c r="F389" i="14"/>
  <c r="F388" i="14"/>
  <c r="F387" i="14"/>
  <c r="F386" i="14"/>
  <c r="F385" i="14"/>
  <c r="F384" i="14"/>
  <c r="F383" i="14"/>
  <c r="F382" i="14"/>
  <c r="F381" i="14"/>
  <c r="F380" i="14"/>
  <c r="F379" i="14"/>
  <c r="F378" i="14"/>
  <c r="F377" i="14"/>
  <c r="F376" i="14"/>
  <c r="F375" i="14"/>
  <c r="F374" i="14"/>
  <c r="F373" i="14"/>
  <c r="F372" i="14"/>
  <c r="F371" i="14"/>
  <c r="F370" i="14"/>
  <c r="F369" i="14"/>
  <c r="F368" i="14"/>
  <c r="F367" i="14"/>
  <c r="F366" i="14"/>
  <c r="F365" i="14"/>
  <c r="F364" i="14"/>
  <c r="F363" i="14"/>
  <c r="F362" i="14"/>
  <c r="F361" i="14"/>
  <c r="F360" i="14"/>
  <c r="F359" i="14"/>
  <c r="F358" i="14"/>
  <c r="F357" i="14"/>
  <c r="F356" i="14"/>
  <c r="F355" i="14"/>
  <c r="F354" i="14"/>
  <c r="F353" i="14"/>
  <c r="F352" i="14"/>
  <c r="F351" i="14"/>
  <c r="F350" i="14"/>
  <c r="F349" i="14"/>
  <c r="F348" i="14"/>
  <c r="F347" i="14"/>
  <c r="F346" i="14"/>
  <c r="F345" i="14"/>
  <c r="F344" i="14"/>
  <c r="F343" i="14"/>
  <c r="F342" i="14"/>
  <c r="F341" i="14"/>
  <c r="F340" i="14"/>
  <c r="F339" i="14"/>
  <c r="F338" i="14"/>
  <c r="F337" i="14"/>
  <c r="F336" i="14"/>
  <c r="F335" i="14"/>
  <c r="F334" i="14"/>
  <c r="F333" i="14"/>
  <c r="F332" i="14"/>
  <c r="F331" i="14"/>
  <c r="F330" i="14"/>
  <c r="F329" i="14"/>
  <c r="F328" i="14"/>
  <c r="F327" i="14"/>
  <c r="F326" i="14"/>
  <c r="F325" i="14"/>
  <c r="F324" i="14"/>
  <c r="F323" i="14"/>
  <c r="F322" i="14"/>
  <c r="F321" i="14"/>
  <c r="F320" i="14"/>
  <c r="F319" i="14"/>
  <c r="F318" i="14"/>
  <c r="F317" i="14"/>
  <c r="F316" i="14"/>
  <c r="F315" i="14"/>
  <c r="F314" i="14"/>
  <c r="F313" i="14"/>
  <c r="F312" i="14"/>
  <c r="F311" i="14"/>
  <c r="F310" i="14"/>
  <c r="F309" i="14"/>
  <c r="F308" i="14"/>
  <c r="F307" i="14"/>
  <c r="F306" i="14"/>
  <c r="F305" i="14"/>
  <c r="F304" i="14"/>
  <c r="F303" i="14"/>
  <c r="F302" i="14"/>
  <c r="F301" i="14"/>
  <c r="F300" i="14"/>
  <c r="F299" i="14"/>
  <c r="F298" i="14"/>
  <c r="F297" i="14"/>
  <c r="F296" i="14"/>
  <c r="F295" i="14"/>
  <c r="F294" i="14"/>
  <c r="F293" i="14"/>
  <c r="F292" i="14"/>
  <c r="F291" i="14"/>
  <c r="F290" i="14"/>
  <c r="F289" i="14"/>
  <c r="F288" i="14"/>
  <c r="F287" i="14"/>
  <c r="F286" i="14"/>
  <c r="F285" i="14"/>
  <c r="F284" i="14"/>
  <c r="F283" i="14"/>
  <c r="F282" i="14"/>
  <c r="F281" i="14"/>
  <c r="F280" i="14"/>
  <c r="F279" i="14"/>
  <c r="F278" i="14"/>
  <c r="F277" i="14"/>
  <c r="F276" i="14"/>
  <c r="F275" i="14"/>
  <c r="F274" i="14"/>
  <c r="F273" i="14"/>
  <c r="F272" i="14"/>
  <c r="F271" i="14"/>
  <c r="F270" i="14"/>
  <c r="F269" i="14"/>
  <c r="F268" i="14"/>
  <c r="F267" i="14"/>
  <c r="F266" i="14"/>
  <c r="F265" i="14"/>
  <c r="F264" i="14"/>
  <c r="F263" i="14"/>
  <c r="F262" i="14"/>
  <c r="F261" i="14"/>
  <c r="F260" i="14"/>
  <c r="F259" i="14"/>
  <c r="F258" i="14"/>
  <c r="F257" i="14"/>
  <c r="F256" i="14"/>
  <c r="F255" i="14"/>
  <c r="F254" i="14"/>
  <c r="F253" i="14"/>
  <c r="F252" i="14"/>
  <c r="F251" i="14"/>
  <c r="F250" i="14"/>
  <c r="F249" i="14"/>
  <c r="F248" i="14"/>
  <c r="F247" i="14"/>
  <c r="F246" i="14"/>
  <c r="F245" i="14"/>
  <c r="F244" i="14"/>
  <c r="F243" i="14"/>
  <c r="F242" i="14"/>
  <c r="F241" i="14"/>
  <c r="F240" i="14"/>
  <c r="F239" i="14"/>
  <c r="F238" i="14"/>
  <c r="F237" i="14"/>
  <c r="F236" i="14"/>
  <c r="F235" i="14"/>
  <c r="F234" i="14"/>
  <c r="F233" i="14"/>
  <c r="F232" i="14"/>
  <c r="F231" i="14"/>
  <c r="F230" i="14"/>
  <c r="F229" i="14"/>
  <c r="F228" i="14"/>
  <c r="F227" i="14"/>
  <c r="F226" i="14"/>
  <c r="F225" i="14"/>
  <c r="F224" i="14"/>
  <c r="F223" i="14"/>
  <c r="F222" i="14"/>
  <c r="F221" i="14"/>
  <c r="F220" i="14"/>
  <c r="F219" i="14"/>
  <c r="F218" i="14"/>
  <c r="F217" i="14"/>
  <c r="F216" i="14"/>
  <c r="F215" i="14"/>
  <c r="F214" i="14"/>
  <c r="F213" i="14"/>
  <c r="F212" i="14"/>
  <c r="F211" i="14"/>
  <c r="F210" i="14"/>
  <c r="F209" i="14"/>
  <c r="F208" i="14"/>
  <c r="F207" i="14"/>
  <c r="F206" i="14"/>
  <c r="F205" i="14"/>
  <c r="F204" i="14"/>
  <c r="F203" i="14"/>
  <c r="F202" i="14"/>
  <c r="F201" i="14"/>
  <c r="F200" i="14"/>
  <c r="F199" i="14"/>
  <c r="F198" i="14"/>
  <c r="F197" i="14"/>
  <c r="F196" i="14"/>
  <c r="F195" i="14"/>
  <c r="F194" i="14"/>
  <c r="F193" i="14"/>
  <c r="F192" i="14"/>
  <c r="F191" i="14"/>
  <c r="F190" i="14"/>
  <c r="F189" i="14"/>
  <c r="F188" i="14"/>
  <c r="F187" i="14"/>
  <c r="F186" i="14"/>
  <c r="F185" i="14"/>
  <c r="F184" i="14"/>
  <c r="F183" i="14"/>
  <c r="F182" i="14"/>
  <c r="F181" i="14"/>
  <c r="F180" i="14"/>
  <c r="F179" i="14"/>
  <c r="F178" i="14"/>
  <c r="F177" i="14"/>
  <c r="F176" i="14"/>
  <c r="F175" i="14"/>
  <c r="F174" i="14"/>
  <c r="F173" i="14"/>
  <c r="F172" i="14"/>
  <c r="F171" i="14"/>
  <c r="F170" i="14"/>
  <c r="F169" i="14"/>
  <c r="F168" i="14"/>
  <c r="F167" i="14"/>
  <c r="F166" i="14"/>
  <c r="F165" i="14"/>
  <c r="F164" i="14"/>
  <c r="F163" i="14"/>
  <c r="F162" i="14"/>
  <c r="F161" i="14"/>
  <c r="F160" i="14"/>
  <c r="F159" i="14"/>
  <c r="F158" i="14"/>
  <c r="F157" i="14"/>
  <c r="F156" i="14"/>
  <c r="F155" i="14"/>
  <c r="F154" i="14"/>
  <c r="F153" i="14"/>
  <c r="F152" i="14"/>
  <c r="F151" i="14"/>
  <c r="F150" i="14"/>
  <c r="F149" i="14"/>
  <c r="F148" i="14"/>
  <c r="F147" i="14"/>
  <c r="F146" i="14"/>
  <c r="F145" i="14"/>
  <c r="F144" i="14"/>
  <c r="F143" i="14"/>
  <c r="F142" i="14"/>
  <c r="F141" i="14"/>
  <c r="F140" i="14"/>
  <c r="F139" i="14"/>
  <c r="F138" i="14"/>
  <c r="F137" i="14"/>
  <c r="F136" i="14"/>
  <c r="F135" i="14"/>
  <c r="F134" i="14"/>
  <c r="F133" i="14"/>
  <c r="F132" i="14"/>
  <c r="F131" i="14"/>
  <c r="F130" i="14"/>
  <c r="F129" i="14"/>
  <c r="F128" i="14"/>
  <c r="F127" i="14"/>
  <c r="F126" i="14"/>
  <c r="F125" i="14"/>
  <c r="F124" i="14"/>
  <c r="F123" i="14"/>
  <c r="F122" i="14"/>
  <c r="F121" i="14"/>
  <c r="F120" i="14"/>
  <c r="F119" i="14"/>
  <c r="F118" i="14"/>
  <c r="F117" i="14"/>
  <c r="F116" i="14"/>
  <c r="F115" i="14"/>
  <c r="F114" i="14"/>
  <c r="F113" i="14"/>
  <c r="F112" i="14"/>
  <c r="F111" i="14"/>
  <c r="F110" i="14"/>
  <c r="F109" i="14"/>
  <c r="F108" i="14"/>
  <c r="F107" i="14"/>
  <c r="F106" i="14"/>
  <c r="F105" i="14"/>
  <c r="F104" i="14"/>
  <c r="F103" i="14"/>
  <c r="F102" i="14"/>
  <c r="R101" i="14"/>
  <c r="Q101" i="14"/>
  <c r="P101" i="14"/>
  <c r="H101" i="14"/>
  <c r="G101" i="14"/>
  <c r="F101" i="14"/>
  <c r="E101" i="14"/>
  <c r="D101" i="14"/>
  <c r="C101" i="14"/>
  <c r="R100" i="14"/>
  <c r="Q100" i="14"/>
  <c r="P100" i="14"/>
  <c r="N100" i="14"/>
  <c r="K100" i="14"/>
  <c r="J100" i="14"/>
  <c r="H100" i="14"/>
  <c r="M100" i="14" s="1"/>
  <c r="G100" i="14"/>
  <c r="F100" i="14"/>
  <c r="E100" i="14"/>
  <c r="D100" i="14"/>
  <c r="C100" i="14"/>
  <c r="R99" i="14"/>
  <c r="Q99" i="14"/>
  <c r="P99" i="14"/>
  <c r="H99" i="14"/>
  <c r="G99" i="14"/>
  <c r="F99" i="14"/>
  <c r="E99" i="14"/>
  <c r="D99" i="14"/>
  <c r="C99" i="14"/>
  <c r="R98" i="14"/>
  <c r="Q98" i="14"/>
  <c r="P98" i="14"/>
  <c r="L98" i="14"/>
  <c r="H98" i="14"/>
  <c r="M98" i="14" s="1"/>
  <c r="G98" i="14"/>
  <c r="F98" i="14"/>
  <c r="E98" i="14"/>
  <c r="D98" i="14"/>
  <c r="C98" i="14"/>
  <c r="R97" i="14"/>
  <c r="Q97" i="14"/>
  <c r="P97" i="14"/>
  <c r="H97" i="14"/>
  <c r="K97" i="14" s="1"/>
  <c r="G97" i="14"/>
  <c r="F97" i="14"/>
  <c r="E97" i="14"/>
  <c r="D97" i="14"/>
  <c r="C97" i="14"/>
  <c r="R96" i="14"/>
  <c r="Q96" i="14"/>
  <c r="P96" i="14"/>
  <c r="N96" i="14"/>
  <c r="H96" i="14"/>
  <c r="G96" i="14"/>
  <c r="F96" i="14"/>
  <c r="E96" i="14"/>
  <c r="D96" i="14"/>
  <c r="C96" i="14"/>
  <c r="R95" i="14"/>
  <c r="Q95" i="14"/>
  <c r="P95" i="14"/>
  <c r="N95" i="14"/>
  <c r="K95" i="14"/>
  <c r="J95" i="14"/>
  <c r="I95" i="14"/>
  <c r="H95" i="14"/>
  <c r="L95" i="14" s="1"/>
  <c r="G95" i="14"/>
  <c r="F95" i="14"/>
  <c r="E95" i="14"/>
  <c r="D95" i="14"/>
  <c r="C95" i="14"/>
  <c r="R94" i="14"/>
  <c r="Q94" i="14"/>
  <c r="P94" i="14"/>
  <c r="M94" i="14"/>
  <c r="L94" i="14"/>
  <c r="I94" i="14"/>
  <c r="H94" i="14"/>
  <c r="G94" i="14"/>
  <c r="F94" i="14"/>
  <c r="E94" i="14"/>
  <c r="D94" i="14"/>
  <c r="C94" i="14"/>
  <c r="R93" i="14"/>
  <c r="Q93" i="14"/>
  <c r="P93" i="14"/>
  <c r="H93" i="14"/>
  <c r="L93" i="14" s="1"/>
  <c r="G93" i="14"/>
  <c r="F93" i="14"/>
  <c r="E93" i="14"/>
  <c r="D93" i="14"/>
  <c r="C93" i="14"/>
  <c r="R92" i="14"/>
  <c r="Q92" i="14"/>
  <c r="P92" i="14"/>
  <c r="J92" i="14"/>
  <c r="H92" i="14"/>
  <c r="G92" i="14"/>
  <c r="F92" i="14"/>
  <c r="E92" i="14"/>
  <c r="D92" i="14"/>
  <c r="C92" i="14"/>
  <c r="R91" i="14"/>
  <c r="Q91" i="14"/>
  <c r="P91" i="14"/>
  <c r="K91" i="14"/>
  <c r="J91" i="14"/>
  <c r="H91" i="14"/>
  <c r="L91" i="14" s="1"/>
  <c r="G91" i="14"/>
  <c r="F91" i="14"/>
  <c r="E91" i="14"/>
  <c r="D91" i="14"/>
  <c r="C91" i="14"/>
  <c r="R90" i="14"/>
  <c r="Q90" i="14"/>
  <c r="P90" i="14"/>
  <c r="H90" i="14"/>
  <c r="M90" i="14" s="1"/>
  <c r="G90" i="14"/>
  <c r="F90" i="14"/>
  <c r="E90" i="14"/>
  <c r="D90" i="14"/>
  <c r="C90" i="14"/>
  <c r="R89" i="14"/>
  <c r="Q89" i="14"/>
  <c r="P89" i="14"/>
  <c r="H89" i="14"/>
  <c r="G89" i="14"/>
  <c r="F89" i="14"/>
  <c r="E89" i="14"/>
  <c r="D89" i="14"/>
  <c r="C89" i="14"/>
  <c r="R88" i="14"/>
  <c r="Q88" i="14"/>
  <c r="P88" i="14"/>
  <c r="N88" i="14"/>
  <c r="H88" i="14"/>
  <c r="G88" i="14"/>
  <c r="F88" i="14"/>
  <c r="E88" i="14"/>
  <c r="D88" i="14"/>
  <c r="C88" i="14"/>
  <c r="R87" i="14"/>
  <c r="Q87" i="14"/>
  <c r="P87" i="14"/>
  <c r="N87" i="14"/>
  <c r="K87" i="14"/>
  <c r="J87" i="14"/>
  <c r="I87" i="14"/>
  <c r="H87" i="14"/>
  <c r="L87" i="14" s="1"/>
  <c r="G87" i="14"/>
  <c r="F87" i="14"/>
  <c r="E87" i="14"/>
  <c r="D87" i="14"/>
  <c r="C87" i="14"/>
  <c r="R86" i="14"/>
  <c r="Q86" i="14"/>
  <c r="P86" i="14"/>
  <c r="H86" i="14"/>
  <c r="I86" i="14" s="1"/>
  <c r="G86" i="14"/>
  <c r="F86" i="14"/>
  <c r="E86" i="14"/>
  <c r="D86" i="14"/>
  <c r="C86" i="14"/>
  <c r="R85" i="14"/>
  <c r="Q85" i="14"/>
  <c r="P85" i="14"/>
  <c r="H85" i="14"/>
  <c r="G85" i="14"/>
  <c r="F85" i="14"/>
  <c r="E85" i="14"/>
  <c r="D85" i="14"/>
  <c r="C85" i="14"/>
  <c r="R84" i="14"/>
  <c r="Q84" i="14"/>
  <c r="P84" i="14"/>
  <c r="H84" i="14"/>
  <c r="N84" i="14" s="1"/>
  <c r="G84" i="14"/>
  <c r="F84" i="14"/>
  <c r="E84" i="14"/>
  <c r="D84" i="14"/>
  <c r="C84" i="14"/>
  <c r="R83" i="14"/>
  <c r="Q83" i="14"/>
  <c r="P83" i="14"/>
  <c r="N83" i="14"/>
  <c r="K83" i="14"/>
  <c r="J83" i="14"/>
  <c r="I83" i="14"/>
  <c r="H83" i="14"/>
  <c r="L83" i="14" s="1"/>
  <c r="G83" i="14"/>
  <c r="F83" i="14"/>
  <c r="E83" i="14"/>
  <c r="D83" i="14"/>
  <c r="C83" i="14"/>
  <c r="R82" i="14"/>
  <c r="Q82" i="14"/>
  <c r="P82" i="14"/>
  <c r="I82" i="14"/>
  <c r="H82" i="14"/>
  <c r="G82" i="14"/>
  <c r="F82" i="14"/>
  <c r="E82" i="14"/>
  <c r="D82" i="14"/>
  <c r="C82" i="14"/>
  <c r="R81" i="14"/>
  <c r="Q81" i="14"/>
  <c r="P81" i="14"/>
  <c r="H81" i="14"/>
  <c r="K81" i="14" s="1"/>
  <c r="G81" i="14"/>
  <c r="F81" i="14"/>
  <c r="E81" i="14"/>
  <c r="D81" i="14"/>
  <c r="C81" i="14"/>
  <c r="R80" i="14"/>
  <c r="Q80" i="14"/>
  <c r="P80" i="14"/>
  <c r="N80" i="14"/>
  <c r="K80" i="14"/>
  <c r="J80" i="14"/>
  <c r="H80" i="14"/>
  <c r="M80" i="14" s="1"/>
  <c r="G80" i="14"/>
  <c r="F80" i="14"/>
  <c r="E80" i="14"/>
  <c r="D80" i="14"/>
  <c r="C80" i="14"/>
  <c r="R79" i="14"/>
  <c r="Q79" i="14"/>
  <c r="P79" i="14"/>
  <c r="M79" i="14"/>
  <c r="K79" i="14"/>
  <c r="H79" i="14"/>
  <c r="G79" i="14"/>
  <c r="F79" i="14"/>
  <c r="E79" i="14"/>
  <c r="D79" i="14"/>
  <c r="C79" i="14"/>
  <c r="R78" i="14"/>
  <c r="Q78" i="14"/>
  <c r="P78" i="14"/>
  <c r="H78" i="14"/>
  <c r="G78" i="14"/>
  <c r="F78" i="14"/>
  <c r="E78" i="14"/>
  <c r="D78" i="14"/>
  <c r="C78" i="14"/>
  <c r="R77" i="14"/>
  <c r="Q77" i="14"/>
  <c r="P77" i="14"/>
  <c r="L77" i="14"/>
  <c r="H77" i="14"/>
  <c r="K77" i="14" s="1"/>
  <c r="G77" i="14"/>
  <c r="F77" i="14"/>
  <c r="E77" i="14"/>
  <c r="D77" i="14"/>
  <c r="C77" i="14"/>
  <c r="R76" i="14"/>
  <c r="Q76" i="14"/>
  <c r="P76" i="14"/>
  <c r="N76" i="14"/>
  <c r="K76" i="14"/>
  <c r="H76" i="14"/>
  <c r="M76" i="14" s="1"/>
  <c r="G76" i="14"/>
  <c r="F76" i="14"/>
  <c r="E76" i="14"/>
  <c r="D76" i="14"/>
  <c r="C76" i="14"/>
  <c r="R75" i="14"/>
  <c r="Q75" i="14"/>
  <c r="P75" i="14"/>
  <c r="M75" i="14"/>
  <c r="I75" i="14"/>
  <c r="H75" i="14"/>
  <c r="N75" i="14" s="1"/>
  <c r="G75" i="14"/>
  <c r="F75" i="14"/>
  <c r="E75" i="14"/>
  <c r="D75" i="14"/>
  <c r="C75" i="14"/>
  <c r="R74" i="14"/>
  <c r="Q74" i="14"/>
  <c r="P74" i="14"/>
  <c r="H74" i="14"/>
  <c r="M74" i="14" s="1"/>
  <c r="G74" i="14"/>
  <c r="F74" i="14"/>
  <c r="E74" i="14"/>
  <c r="D74" i="14"/>
  <c r="C74" i="14"/>
  <c r="R73" i="14"/>
  <c r="Q73" i="14"/>
  <c r="P73" i="14"/>
  <c r="L73" i="14"/>
  <c r="K73" i="14"/>
  <c r="H73" i="14"/>
  <c r="G73" i="14"/>
  <c r="F73" i="14"/>
  <c r="E73" i="14"/>
  <c r="D73" i="14"/>
  <c r="C73" i="14"/>
  <c r="R72" i="14"/>
  <c r="Q72" i="14"/>
  <c r="P72" i="14"/>
  <c r="N72" i="14"/>
  <c r="K72" i="14"/>
  <c r="J72" i="14"/>
  <c r="H72" i="14"/>
  <c r="M72" i="14" s="1"/>
  <c r="G72" i="14"/>
  <c r="F72" i="14"/>
  <c r="E72" i="14"/>
  <c r="D72" i="14"/>
  <c r="C72" i="14"/>
  <c r="R71" i="14"/>
  <c r="Q71" i="14"/>
  <c r="P71" i="14"/>
  <c r="H71" i="14"/>
  <c r="G71" i="14"/>
  <c r="F71" i="14"/>
  <c r="E71" i="14"/>
  <c r="D71" i="14"/>
  <c r="C71" i="14"/>
  <c r="R70" i="14"/>
  <c r="Q70" i="14"/>
  <c r="P70" i="14"/>
  <c r="H70" i="14"/>
  <c r="I70" i="14" s="1"/>
  <c r="G70" i="14"/>
  <c r="F70" i="14"/>
  <c r="E70" i="14"/>
  <c r="D70" i="14"/>
  <c r="C70" i="14"/>
  <c r="R69" i="14"/>
  <c r="Q69" i="14"/>
  <c r="P69" i="14"/>
  <c r="H69" i="14"/>
  <c r="G69" i="14"/>
  <c r="F69" i="14"/>
  <c r="E69" i="14"/>
  <c r="D69" i="14"/>
  <c r="C69" i="14"/>
  <c r="R68" i="14"/>
  <c r="Q68" i="14"/>
  <c r="P68" i="14"/>
  <c r="N68" i="14"/>
  <c r="K68" i="14"/>
  <c r="J68" i="14"/>
  <c r="H68" i="14"/>
  <c r="M68" i="14" s="1"/>
  <c r="G68" i="14"/>
  <c r="F68" i="14"/>
  <c r="E68" i="14"/>
  <c r="D68" i="14"/>
  <c r="C68" i="14"/>
  <c r="R67" i="14"/>
  <c r="Q67" i="14"/>
  <c r="P67" i="14"/>
  <c r="M67" i="14"/>
  <c r="K67" i="14"/>
  <c r="H67" i="14"/>
  <c r="G67" i="14"/>
  <c r="F67" i="14"/>
  <c r="E67" i="14"/>
  <c r="D67" i="14"/>
  <c r="C67" i="14"/>
  <c r="R66" i="14"/>
  <c r="Q66" i="14"/>
  <c r="P66" i="14"/>
  <c r="L66" i="14"/>
  <c r="H66" i="14"/>
  <c r="M66" i="14" s="1"/>
  <c r="G66" i="14"/>
  <c r="F66" i="14"/>
  <c r="E66" i="14"/>
  <c r="D66" i="14"/>
  <c r="C66" i="14"/>
  <c r="R65" i="14"/>
  <c r="Q65" i="14"/>
  <c r="P65" i="14"/>
  <c r="H65" i="14"/>
  <c r="K65" i="14" s="1"/>
  <c r="G65" i="14"/>
  <c r="F65" i="14"/>
  <c r="E65" i="14"/>
  <c r="D65" i="14"/>
  <c r="C65" i="14"/>
  <c r="R64" i="14"/>
  <c r="Q64" i="14"/>
  <c r="P64" i="14"/>
  <c r="N64" i="14"/>
  <c r="H64" i="14"/>
  <c r="G64" i="14"/>
  <c r="F64" i="14"/>
  <c r="E64" i="14"/>
  <c r="D64" i="14"/>
  <c r="C64" i="14"/>
  <c r="R63" i="14"/>
  <c r="Q63" i="14"/>
  <c r="P63" i="14"/>
  <c r="N63" i="14"/>
  <c r="K63" i="14"/>
  <c r="J63" i="14"/>
  <c r="I63" i="14"/>
  <c r="H63" i="14"/>
  <c r="L63" i="14" s="1"/>
  <c r="G63" i="14"/>
  <c r="F63" i="14"/>
  <c r="E63" i="14"/>
  <c r="D63" i="14"/>
  <c r="C63" i="14"/>
  <c r="R62" i="14"/>
  <c r="Q62" i="14"/>
  <c r="P62" i="14"/>
  <c r="N62" i="14"/>
  <c r="M62" i="14"/>
  <c r="I62" i="14"/>
  <c r="H62" i="14"/>
  <c r="G62" i="14"/>
  <c r="F62" i="14"/>
  <c r="E62" i="14"/>
  <c r="D62" i="14"/>
  <c r="C62" i="14"/>
  <c r="R61" i="14"/>
  <c r="Q61" i="14"/>
  <c r="P61" i="14"/>
  <c r="I61" i="14"/>
  <c r="H61" i="14"/>
  <c r="G61" i="14"/>
  <c r="F61" i="14"/>
  <c r="E61" i="14"/>
  <c r="D61" i="14"/>
  <c r="C61" i="14"/>
  <c r="R60" i="14"/>
  <c r="Q60" i="14"/>
  <c r="P60" i="14"/>
  <c r="H60" i="14"/>
  <c r="G60" i="14"/>
  <c r="F60" i="14"/>
  <c r="E60" i="14"/>
  <c r="D60" i="14"/>
  <c r="C60" i="14"/>
  <c r="R59" i="14"/>
  <c r="Q59" i="14"/>
  <c r="P59" i="14"/>
  <c r="K59" i="14"/>
  <c r="J59" i="14"/>
  <c r="H59" i="14"/>
  <c r="L59" i="14" s="1"/>
  <c r="G59" i="14"/>
  <c r="F59" i="14"/>
  <c r="E59" i="14"/>
  <c r="D59" i="14"/>
  <c r="C59" i="14"/>
  <c r="R58" i="14"/>
  <c r="Q58" i="14"/>
  <c r="P58" i="14"/>
  <c r="N58" i="14"/>
  <c r="L58" i="14"/>
  <c r="H58" i="14"/>
  <c r="G58" i="14"/>
  <c r="F58" i="14"/>
  <c r="E58" i="14"/>
  <c r="D58" i="14"/>
  <c r="C58" i="14"/>
  <c r="R57" i="14"/>
  <c r="Q57" i="14"/>
  <c r="P57" i="14"/>
  <c r="H57" i="14"/>
  <c r="G57" i="14"/>
  <c r="F57" i="14"/>
  <c r="E57" i="14"/>
  <c r="D57" i="14"/>
  <c r="C57" i="14"/>
  <c r="R56" i="14"/>
  <c r="Q56" i="14"/>
  <c r="P56" i="14"/>
  <c r="H56" i="14"/>
  <c r="G56" i="14"/>
  <c r="F56" i="14"/>
  <c r="E56" i="14"/>
  <c r="D56" i="14"/>
  <c r="C56" i="14"/>
  <c r="R55" i="14"/>
  <c r="Q55" i="14"/>
  <c r="P55" i="14"/>
  <c r="N55" i="14"/>
  <c r="K55" i="14"/>
  <c r="J55" i="14"/>
  <c r="I55" i="14"/>
  <c r="H55" i="14"/>
  <c r="L55" i="14" s="1"/>
  <c r="G55" i="14"/>
  <c r="F55" i="14"/>
  <c r="E55" i="14"/>
  <c r="D55" i="14"/>
  <c r="C55" i="14"/>
  <c r="R54" i="14"/>
  <c r="Q54" i="14"/>
  <c r="P54" i="14"/>
  <c r="H54" i="14"/>
  <c r="M54" i="14" s="1"/>
  <c r="G54" i="14"/>
  <c r="F54" i="14"/>
  <c r="E54" i="14"/>
  <c r="D54" i="14"/>
  <c r="C54" i="14"/>
  <c r="R53" i="14"/>
  <c r="Q53" i="14"/>
  <c r="P53" i="14"/>
  <c r="K53" i="14"/>
  <c r="I53" i="14"/>
  <c r="H53" i="14"/>
  <c r="L53" i="14" s="1"/>
  <c r="G53" i="14"/>
  <c r="F53" i="14"/>
  <c r="E53" i="14"/>
  <c r="D53" i="14"/>
  <c r="C53" i="14"/>
  <c r="R52" i="14"/>
  <c r="Q52" i="14"/>
  <c r="P52" i="14"/>
  <c r="L52" i="14"/>
  <c r="K52" i="14"/>
  <c r="J52" i="14"/>
  <c r="H52" i="14"/>
  <c r="G52" i="14"/>
  <c r="F52" i="14"/>
  <c r="E52" i="14"/>
  <c r="D52" i="14"/>
  <c r="C52" i="14"/>
  <c r="R51" i="14"/>
  <c r="Q51" i="14"/>
  <c r="P51" i="14"/>
  <c r="H51" i="14"/>
  <c r="G51" i="14"/>
  <c r="F51" i="14"/>
  <c r="E51" i="14"/>
  <c r="D51" i="14"/>
  <c r="C51" i="14"/>
  <c r="R50" i="14"/>
  <c r="Q50" i="14"/>
  <c r="P50" i="14"/>
  <c r="N50" i="14"/>
  <c r="I50" i="14"/>
  <c r="H50" i="14"/>
  <c r="G50" i="14"/>
  <c r="F50" i="14"/>
  <c r="E50" i="14"/>
  <c r="D50" i="14"/>
  <c r="C50" i="14"/>
  <c r="R49" i="14"/>
  <c r="Q49" i="14"/>
  <c r="P49" i="14"/>
  <c r="H49" i="14"/>
  <c r="G49" i="14"/>
  <c r="F49" i="14"/>
  <c r="E49" i="14"/>
  <c r="D49" i="14"/>
  <c r="C49" i="14"/>
  <c r="R48" i="14"/>
  <c r="Q48" i="14"/>
  <c r="P48" i="14"/>
  <c r="H48" i="14"/>
  <c r="N48" i="14" s="1"/>
  <c r="G48" i="14"/>
  <c r="F48" i="14"/>
  <c r="E48" i="14"/>
  <c r="D48" i="14"/>
  <c r="C48" i="14"/>
  <c r="R47" i="14"/>
  <c r="Q47" i="14"/>
  <c r="P47" i="14"/>
  <c r="K47" i="14"/>
  <c r="J47" i="14"/>
  <c r="H47" i="14"/>
  <c r="L47" i="14" s="1"/>
  <c r="G47" i="14"/>
  <c r="F47" i="14"/>
  <c r="E47" i="14"/>
  <c r="D47" i="14"/>
  <c r="C47" i="14"/>
  <c r="R46" i="14"/>
  <c r="Q46" i="14"/>
  <c r="P46" i="14"/>
  <c r="N46" i="14"/>
  <c r="M46" i="14"/>
  <c r="H46" i="14"/>
  <c r="I46" i="14" s="1"/>
  <c r="G46" i="14"/>
  <c r="F46" i="14"/>
  <c r="E46" i="14"/>
  <c r="D46" i="14"/>
  <c r="C46" i="14"/>
  <c r="R45" i="14"/>
  <c r="Q45" i="14"/>
  <c r="P45" i="14"/>
  <c r="M45" i="14"/>
  <c r="K45" i="14"/>
  <c r="H45" i="14"/>
  <c r="G45" i="14"/>
  <c r="F45" i="14"/>
  <c r="E45" i="14"/>
  <c r="D45" i="14"/>
  <c r="C45" i="14"/>
  <c r="R44" i="14"/>
  <c r="Q44" i="14"/>
  <c r="P44" i="14"/>
  <c r="H44" i="14"/>
  <c r="G44" i="14"/>
  <c r="F44" i="14"/>
  <c r="E44" i="14"/>
  <c r="D44" i="14"/>
  <c r="C44" i="14"/>
  <c r="R43" i="14"/>
  <c r="Q43" i="14"/>
  <c r="P43" i="14"/>
  <c r="H43" i="14"/>
  <c r="L43" i="14" s="1"/>
  <c r="G43" i="14"/>
  <c r="F43" i="14"/>
  <c r="E43" i="14"/>
  <c r="D43" i="14"/>
  <c r="C43" i="14"/>
  <c r="R42" i="14"/>
  <c r="Q42" i="14"/>
  <c r="P42" i="14"/>
  <c r="H42" i="14"/>
  <c r="G42" i="14"/>
  <c r="F42" i="14"/>
  <c r="E42" i="14"/>
  <c r="D42" i="14"/>
  <c r="C42" i="14"/>
  <c r="R41" i="14"/>
  <c r="Q41" i="14"/>
  <c r="P41" i="14"/>
  <c r="N41" i="14"/>
  <c r="M41" i="14"/>
  <c r="I41" i="14"/>
  <c r="H41" i="14"/>
  <c r="G41" i="14"/>
  <c r="F41" i="14"/>
  <c r="E41" i="14"/>
  <c r="D41" i="14"/>
  <c r="C41" i="14"/>
  <c r="R40" i="14"/>
  <c r="Q40" i="14"/>
  <c r="P40" i="14"/>
  <c r="M40" i="14"/>
  <c r="J40" i="14"/>
  <c r="I40" i="14"/>
  <c r="H40" i="14"/>
  <c r="L40" i="14" s="1"/>
  <c r="G40" i="14"/>
  <c r="F40" i="14"/>
  <c r="E40" i="14"/>
  <c r="D40" i="14"/>
  <c r="C40" i="14"/>
  <c r="R39" i="14"/>
  <c r="Q39" i="14"/>
  <c r="P39" i="14"/>
  <c r="M39" i="14"/>
  <c r="L39" i="14"/>
  <c r="I39" i="14"/>
  <c r="H39" i="14"/>
  <c r="G39" i="14"/>
  <c r="F39" i="14"/>
  <c r="E39" i="14"/>
  <c r="D39" i="14"/>
  <c r="C39" i="14"/>
  <c r="R38" i="14"/>
  <c r="Q38" i="14"/>
  <c r="P38" i="14"/>
  <c r="H38" i="14"/>
  <c r="L38" i="14" s="1"/>
  <c r="G38" i="14"/>
  <c r="F38" i="14"/>
  <c r="E38" i="14"/>
  <c r="D38" i="14"/>
  <c r="C38" i="14"/>
  <c r="R37" i="14"/>
  <c r="Q37" i="14"/>
  <c r="P37" i="14"/>
  <c r="K37" i="14"/>
  <c r="J37" i="14"/>
  <c r="H37" i="14"/>
  <c r="L37" i="14" s="1"/>
  <c r="G37" i="14"/>
  <c r="F37" i="14"/>
  <c r="E37" i="14"/>
  <c r="D37" i="14"/>
  <c r="C37" i="14"/>
  <c r="R36" i="14"/>
  <c r="Q36" i="14"/>
  <c r="P36" i="14"/>
  <c r="N36" i="14"/>
  <c r="M36" i="14"/>
  <c r="H36" i="14"/>
  <c r="G36" i="14"/>
  <c r="F36" i="14"/>
  <c r="E36" i="14"/>
  <c r="D36" i="14"/>
  <c r="C36" i="14"/>
  <c r="R35" i="14"/>
  <c r="Q35" i="14"/>
  <c r="P35" i="14"/>
  <c r="H35" i="14"/>
  <c r="L35" i="14" s="1"/>
  <c r="G35" i="14"/>
  <c r="F35" i="14"/>
  <c r="E35" i="14"/>
  <c r="D35" i="14"/>
  <c r="C35" i="14"/>
  <c r="R34" i="14"/>
  <c r="Q34" i="14"/>
  <c r="P34" i="14"/>
  <c r="H34" i="14"/>
  <c r="K34" i="14" s="1"/>
  <c r="G34" i="14"/>
  <c r="F34" i="14"/>
  <c r="E34" i="14"/>
  <c r="D34" i="14"/>
  <c r="C34" i="14"/>
  <c r="R33" i="14"/>
  <c r="Q33" i="14"/>
  <c r="P33" i="14"/>
  <c r="H33" i="14"/>
  <c r="G33" i="14"/>
  <c r="F33" i="14"/>
  <c r="E33" i="14"/>
  <c r="D33" i="14"/>
  <c r="C33" i="14"/>
  <c r="R32" i="14"/>
  <c r="Q32" i="14"/>
  <c r="P32" i="14"/>
  <c r="N32" i="14"/>
  <c r="I32" i="14"/>
  <c r="H32" i="14"/>
  <c r="G32" i="14"/>
  <c r="F32" i="14"/>
  <c r="E32" i="14"/>
  <c r="D32" i="14"/>
  <c r="C32" i="14"/>
  <c r="R31" i="14"/>
  <c r="Q31" i="14"/>
  <c r="P31" i="14"/>
  <c r="H31" i="14"/>
  <c r="I31" i="14" s="1"/>
  <c r="G31" i="14"/>
  <c r="F31" i="14"/>
  <c r="E31" i="14"/>
  <c r="D31" i="14"/>
  <c r="C31" i="14"/>
  <c r="R30" i="14"/>
  <c r="Q30" i="14"/>
  <c r="P30" i="14"/>
  <c r="H30" i="14"/>
  <c r="G30" i="14"/>
  <c r="F30" i="14"/>
  <c r="E30" i="14"/>
  <c r="D30" i="14"/>
  <c r="C30" i="14"/>
  <c r="R29" i="14"/>
  <c r="Q29" i="14"/>
  <c r="P29" i="14"/>
  <c r="N29" i="14"/>
  <c r="K29" i="14"/>
  <c r="J29" i="14"/>
  <c r="I29" i="14"/>
  <c r="H29" i="14"/>
  <c r="L29" i="14" s="1"/>
  <c r="G29" i="14"/>
  <c r="F29" i="14"/>
  <c r="E29" i="14"/>
  <c r="D29" i="14"/>
  <c r="C29" i="14"/>
  <c r="R28" i="14"/>
  <c r="Q28" i="14"/>
  <c r="P28" i="14"/>
  <c r="M28" i="14"/>
  <c r="J28" i="14"/>
  <c r="H28" i="14"/>
  <c r="L28" i="14" s="1"/>
  <c r="G28" i="14"/>
  <c r="F28" i="14"/>
  <c r="E28" i="14"/>
  <c r="D28" i="14"/>
  <c r="C28" i="14"/>
  <c r="R27" i="14"/>
  <c r="Q27" i="14"/>
  <c r="P27" i="14"/>
  <c r="K27" i="14"/>
  <c r="I27" i="14"/>
  <c r="H27" i="14"/>
  <c r="L27" i="14" s="1"/>
  <c r="G27" i="14"/>
  <c r="F27" i="14"/>
  <c r="E27" i="14"/>
  <c r="D27" i="14"/>
  <c r="C27" i="14"/>
  <c r="R26" i="14"/>
  <c r="Q26" i="14"/>
  <c r="P26" i="14"/>
  <c r="L26" i="14"/>
  <c r="K26" i="14"/>
  <c r="J26" i="14"/>
  <c r="H26" i="14"/>
  <c r="G26" i="14"/>
  <c r="F26" i="14"/>
  <c r="E26" i="14"/>
  <c r="D26" i="14"/>
  <c r="C26" i="14"/>
  <c r="R25" i="14"/>
  <c r="Q25" i="14"/>
  <c r="P25" i="14"/>
  <c r="H25" i="14"/>
  <c r="G25" i="14"/>
  <c r="F25" i="14"/>
  <c r="E25" i="14"/>
  <c r="D25" i="14"/>
  <c r="C25" i="14"/>
  <c r="R24" i="14"/>
  <c r="Q24" i="14"/>
  <c r="P24" i="14"/>
  <c r="N24" i="14"/>
  <c r="H24" i="14"/>
  <c r="G24" i="14"/>
  <c r="F24" i="14"/>
  <c r="E24" i="14"/>
  <c r="D24" i="14"/>
  <c r="C24" i="14"/>
  <c r="R23" i="14"/>
  <c r="Q23" i="14"/>
  <c r="P23" i="14"/>
  <c r="H23" i="14"/>
  <c r="M23" i="14" s="1"/>
  <c r="G23" i="14"/>
  <c r="F23" i="14"/>
  <c r="E23" i="14"/>
  <c r="D23" i="14"/>
  <c r="C23" i="14"/>
  <c r="R22" i="14"/>
  <c r="Q22" i="14"/>
  <c r="P22" i="14"/>
  <c r="H22" i="14"/>
  <c r="K22" i="14" s="1"/>
  <c r="G22" i="14"/>
  <c r="F22" i="14"/>
  <c r="E22" i="14"/>
  <c r="D22" i="14"/>
  <c r="C22" i="14"/>
  <c r="R21" i="14"/>
  <c r="Q21" i="14"/>
  <c r="P21" i="14"/>
  <c r="N21" i="14"/>
  <c r="K21" i="14"/>
  <c r="J21" i="14"/>
  <c r="I21" i="14"/>
  <c r="H21" i="14"/>
  <c r="L21" i="14" s="1"/>
  <c r="G21" i="14"/>
  <c r="F21" i="14"/>
  <c r="E21" i="14"/>
  <c r="D21" i="14"/>
  <c r="C21" i="14"/>
  <c r="R20" i="14"/>
  <c r="Q20" i="14"/>
  <c r="P20" i="14"/>
  <c r="H20" i="14"/>
  <c r="K20" i="14" s="1"/>
  <c r="G20" i="14"/>
  <c r="F20" i="14"/>
  <c r="E20" i="14"/>
  <c r="D20" i="14"/>
  <c r="C20" i="14"/>
  <c r="R19" i="14"/>
  <c r="Q19" i="14"/>
  <c r="P19" i="14"/>
  <c r="K19" i="14"/>
  <c r="I19" i="14"/>
  <c r="H19" i="14"/>
  <c r="L19" i="14" s="1"/>
  <c r="G19" i="14"/>
  <c r="F19" i="14"/>
  <c r="E19" i="14"/>
  <c r="D19" i="14"/>
  <c r="C19" i="14"/>
  <c r="R18" i="14"/>
  <c r="Q18" i="14"/>
  <c r="P18" i="14"/>
  <c r="L18" i="14"/>
  <c r="K18" i="14"/>
  <c r="J18" i="14"/>
  <c r="H18" i="14"/>
  <c r="G18" i="14"/>
  <c r="F18" i="14"/>
  <c r="E18" i="14"/>
  <c r="D18" i="14"/>
  <c r="C18" i="14"/>
  <c r="R17" i="14"/>
  <c r="Q17" i="14"/>
  <c r="P17" i="14"/>
  <c r="H17" i="14"/>
  <c r="K17" i="14" s="1"/>
  <c r="G17" i="14"/>
  <c r="F17" i="14"/>
  <c r="E17" i="14"/>
  <c r="D17" i="14"/>
  <c r="C17" i="14"/>
  <c r="R16" i="14"/>
  <c r="Q16" i="14"/>
  <c r="P16" i="14"/>
  <c r="H16" i="14"/>
  <c r="G16" i="14"/>
  <c r="F16" i="14"/>
  <c r="E16" i="14"/>
  <c r="D16" i="14"/>
  <c r="C16" i="14"/>
  <c r="R15" i="14"/>
  <c r="Q15" i="14"/>
  <c r="P15" i="14"/>
  <c r="H15" i="14"/>
  <c r="I15" i="14" s="1"/>
  <c r="G15" i="14"/>
  <c r="F15" i="14"/>
  <c r="E15" i="14"/>
  <c r="D15" i="14"/>
  <c r="C15" i="14"/>
  <c r="R14" i="14"/>
  <c r="Q14" i="14"/>
  <c r="P14" i="14"/>
  <c r="H14" i="14"/>
  <c r="G14" i="14"/>
  <c r="F14" i="14"/>
  <c r="E14" i="14"/>
  <c r="D14" i="14"/>
  <c r="C14" i="14"/>
  <c r="R13" i="14"/>
  <c r="Q13" i="14"/>
  <c r="P13" i="14"/>
  <c r="N13" i="14"/>
  <c r="K13" i="14"/>
  <c r="J13" i="14"/>
  <c r="I13" i="14"/>
  <c r="H13" i="14"/>
  <c r="L13" i="14" s="1"/>
  <c r="G13" i="14"/>
  <c r="F13" i="14"/>
  <c r="E13" i="14"/>
  <c r="D13" i="14"/>
  <c r="C13" i="14"/>
  <c r="R12" i="14"/>
  <c r="Q12" i="14"/>
  <c r="P12" i="14"/>
  <c r="H12" i="14"/>
  <c r="K12" i="14" s="1"/>
  <c r="G12" i="14"/>
  <c r="F12" i="14"/>
  <c r="E12" i="14"/>
  <c r="D12" i="14"/>
  <c r="C12" i="14"/>
  <c r="R11" i="14"/>
  <c r="Q11" i="14"/>
  <c r="P11" i="14"/>
  <c r="K11" i="14"/>
  <c r="I11" i="14"/>
  <c r="H11" i="14"/>
  <c r="L11" i="14" s="1"/>
  <c r="G11" i="14"/>
  <c r="F11" i="14"/>
  <c r="E11" i="14"/>
  <c r="D11" i="14"/>
  <c r="C11" i="14"/>
  <c r="R10" i="14"/>
  <c r="Q10" i="14"/>
  <c r="P10" i="14"/>
  <c r="L10" i="14"/>
  <c r="K10" i="14"/>
  <c r="J10" i="14"/>
  <c r="H10" i="14"/>
  <c r="G10" i="14"/>
  <c r="F10" i="14"/>
  <c r="E10" i="14"/>
  <c r="D10" i="14"/>
  <c r="C10" i="14"/>
  <c r="R9" i="14"/>
  <c r="Q9" i="14"/>
  <c r="P9" i="14"/>
  <c r="M9" i="14"/>
  <c r="K9" i="14"/>
  <c r="H9" i="14"/>
  <c r="G9" i="14"/>
  <c r="F9" i="14"/>
  <c r="E9" i="14"/>
  <c r="D9" i="14"/>
  <c r="C9" i="14"/>
  <c r="R8" i="14"/>
  <c r="Q8" i="14"/>
  <c r="P8" i="14"/>
  <c r="H8" i="14"/>
  <c r="G8" i="14"/>
  <c r="F8" i="14"/>
  <c r="E8" i="14"/>
  <c r="D8" i="14"/>
  <c r="C8" i="14"/>
  <c r="R7" i="14"/>
  <c r="Q7" i="14"/>
  <c r="P7" i="14"/>
  <c r="H7" i="14"/>
  <c r="N7" i="14" s="1"/>
  <c r="G7" i="14"/>
  <c r="F7" i="14"/>
  <c r="E7" i="14"/>
  <c r="D7" i="14"/>
  <c r="C7" i="14"/>
  <c r="R6" i="14"/>
  <c r="Q6" i="14"/>
  <c r="P6" i="14"/>
  <c r="H6" i="14"/>
  <c r="N6" i="14" s="1"/>
  <c r="G6" i="14"/>
  <c r="F6" i="14"/>
  <c r="E6" i="14"/>
  <c r="D6" i="14"/>
  <c r="C6" i="14"/>
  <c r="R5" i="14"/>
  <c r="Q5" i="14"/>
  <c r="P5" i="14"/>
  <c r="N5" i="14"/>
  <c r="H5" i="14"/>
  <c r="G5" i="14"/>
  <c r="F5" i="14"/>
  <c r="E5" i="14"/>
  <c r="D5" i="14"/>
  <c r="C5" i="14"/>
  <c r="R4" i="14"/>
  <c r="Q4" i="14"/>
  <c r="P4" i="14"/>
  <c r="M4" i="14"/>
  <c r="J4" i="14"/>
  <c r="I4" i="14"/>
  <c r="H4" i="14"/>
  <c r="L4" i="14" s="1"/>
  <c r="G4" i="14"/>
  <c r="F4" i="14"/>
  <c r="E4" i="14"/>
  <c r="D4" i="14"/>
  <c r="C4" i="14"/>
  <c r="R3" i="14"/>
  <c r="Q3" i="14"/>
  <c r="P3" i="14"/>
  <c r="H3" i="14"/>
  <c r="K3" i="14" s="1"/>
  <c r="G3" i="14"/>
  <c r="F3" i="14"/>
  <c r="E3" i="14"/>
  <c r="D3" i="14"/>
  <c r="C3" i="14"/>
  <c r="R2" i="14"/>
  <c r="Q2" i="14"/>
  <c r="P2" i="14"/>
  <c r="H2" i="14"/>
  <c r="N2" i="14" s="1"/>
  <c r="G2" i="14"/>
  <c r="F2" i="14"/>
  <c r="E2" i="14"/>
  <c r="D2" i="14"/>
  <c r="C2" i="14"/>
  <c r="K8" i="14" l="1"/>
  <c r="L8" i="14"/>
  <c r="J8" i="14"/>
  <c r="L44" i="14"/>
  <c r="M44" i="14"/>
  <c r="J44" i="14"/>
  <c r="L71" i="14"/>
  <c r="J71" i="14"/>
  <c r="N71" i="14"/>
  <c r="I71" i="14"/>
  <c r="L99" i="14"/>
  <c r="J99" i="14"/>
  <c r="N99" i="14"/>
  <c r="I99" i="14"/>
  <c r="K38" i="14"/>
  <c r="M49" i="14"/>
  <c r="L49" i="14"/>
  <c r="L51" i="14"/>
  <c r="J51" i="14"/>
  <c r="N51" i="14"/>
  <c r="I51" i="14"/>
  <c r="L60" i="14"/>
  <c r="K60" i="14"/>
  <c r="K99" i="14"/>
  <c r="L78" i="14"/>
  <c r="I78" i="14"/>
  <c r="L89" i="14"/>
  <c r="K89" i="14"/>
  <c r="L25" i="14"/>
  <c r="J25" i="14"/>
  <c r="N25" i="14"/>
  <c r="I25" i="14"/>
  <c r="L33" i="14"/>
  <c r="J33" i="14"/>
  <c r="N33" i="14"/>
  <c r="I33" i="14"/>
  <c r="L32" i="14"/>
  <c r="M32" i="14"/>
  <c r="J32" i="14"/>
  <c r="K33" i="14"/>
  <c r="L36" i="14"/>
  <c r="J36" i="14"/>
  <c r="I36" i="14"/>
  <c r="L41" i="14"/>
  <c r="K41" i="14"/>
  <c r="J41" i="14"/>
  <c r="N44" i="14"/>
  <c r="K50" i="14"/>
  <c r="L50" i="14"/>
  <c r="J50" i="14"/>
  <c r="K51" i="14"/>
  <c r="J60" i="14"/>
  <c r="M64" i="14"/>
  <c r="K64" i="14"/>
  <c r="J64" i="14"/>
  <c r="M71" i="14"/>
  <c r="L79" i="14"/>
  <c r="J79" i="14"/>
  <c r="I79" i="14"/>
  <c r="N79" i="14"/>
  <c r="M82" i="14"/>
  <c r="L82" i="14"/>
  <c r="M88" i="14"/>
  <c r="K88" i="14"/>
  <c r="J88" i="14"/>
  <c r="M92" i="14"/>
  <c r="N92" i="14"/>
  <c r="K92" i="14"/>
  <c r="M99" i="14"/>
  <c r="L17" i="14"/>
  <c r="J17" i="14"/>
  <c r="N17" i="14"/>
  <c r="I17" i="14"/>
  <c r="M31" i="14"/>
  <c r="L31" i="14"/>
  <c r="M5" i="14"/>
  <c r="K5" i="14"/>
  <c r="I8" i="14"/>
  <c r="K16" i="14"/>
  <c r="L16" i="14"/>
  <c r="J16" i="14"/>
  <c r="I44" i="14"/>
  <c r="N56" i="14"/>
  <c r="J56" i="14"/>
  <c r="K71" i="14"/>
  <c r="M78" i="14"/>
  <c r="M84" i="14"/>
  <c r="K84" i="14"/>
  <c r="J84" i="14"/>
  <c r="K93" i="14"/>
  <c r="I5" i="14"/>
  <c r="K6" i="14"/>
  <c r="N8" i="14"/>
  <c r="I16" i="14"/>
  <c r="M17" i="14"/>
  <c r="K24" i="14"/>
  <c r="L24" i="14"/>
  <c r="J24" i="14"/>
  <c r="K25" i="14"/>
  <c r="K2" i="14"/>
  <c r="J5" i="14"/>
  <c r="L9" i="14"/>
  <c r="J9" i="14"/>
  <c r="N9" i="14"/>
  <c r="I9" i="14"/>
  <c r="N16" i="14"/>
  <c r="I24" i="14"/>
  <c r="M25" i="14"/>
  <c r="L30" i="14"/>
  <c r="K30" i="14"/>
  <c r="M33" i="14"/>
  <c r="N45" i="14"/>
  <c r="J45" i="14"/>
  <c r="I45" i="14"/>
  <c r="M51" i="14"/>
  <c r="K58" i="14"/>
  <c r="J58" i="14"/>
  <c r="I58" i="14"/>
  <c r="L61" i="14"/>
  <c r="K61" i="14"/>
  <c r="L67" i="14"/>
  <c r="J67" i="14"/>
  <c r="N67" i="14"/>
  <c r="I67" i="14"/>
  <c r="L75" i="14"/>
  <c r="K75" i="14"/>
  <c r="J75" i="14"/>
  <c r="M96" i="14"/>
  <c r="K96" i="14"/>
  <c r="J96" i="14"/>
  <c r="N28" i="14"/>
  <c r="M37" i="14"/>
  <c r="M47" i="14"/>
  <c r="M59" i="14"/>
  <c r="M91" i="14"/>
  <c r="N4" i="14"/>
  <c r="M13" i="14"/>
  <c r="L15" i="14"/>
  <c r="M21" i="14"/>
  <c r="L23" i="14"/>
  <c r="I28" i="14"/>
  <c r="M29" i="14"/>
  <c r="I37" i="14"/>
  <c r="N37" i="14"/>
  <c r="N40" i="14"/>
  <c r="I47" i="14"/>
  <c r="N47" i="14"/>
  <c r="M55" i="14"/>
  <c r="I59" i="14"/>
  <c r="N59" i="14"/>
  <c r="M63" i="14"/>
  <c r="I66" i="14"/>
  <c r="J76" i="14"/>
  <c r="M83" i="14"/>
  <c r="M87" i="14"/>
  <c r="I91" i="14"/>
  <c r="N91" i="14"/>
  <c r="M95" i="14"/>
  <c r="I98" i="14"/>
  <c r="M14" i="14"/>
  <c r="I14" i="14"/>
  <c r="N14" i="14"/>
  <c r="L6" i="14"/>
  <c r="M7" i="14"/>
  <c r="I12" i="14"/>
  <c r="N12" i="14"/>
  <c r="J14" i="14"/>
  <c r="M15" i="14"/>
  <c r="I20" i="14"/>
  <c r="N20" i="14"/>
  <c r="J22" i="14"/>
  <c r="N42" i="14"/>
  <c r="J42" i="14"/>
  <c r="M42" i="14"/>
  <c r="I42" i="14"/>
  <c r="I43" i="14"/>
  <c r="J48" i="14"/>
  <c r="I54" i="14"/>
  <c r="N57" i="14"/>
  <c r="J57" i="14"/>
  <c r="K57" i="14"/>
  <c r="I57" i="14"/>
  <c r="M12" i="14"/>
  <c r="N22" i="14"/>
  <c r="K70" i="14"/>
  <c r="N70" i="14"/>
  <c r="J70" i="14"/>
  <c r="M70" i="14"/>
  <c r="L70" i="14"/>
  <c r="N81" i="14"/>
  <c r="J81" i="14"/>
  <c r="M81" i="14"/>
  <c r="I81" i="14"/>
  <c r="L81" i="14"/>
  <c r="L2" i="14"/>
  <c r="I7" i="14"/>
  <c r="N23" i="14"/>
  <c r="J23" i="14"/>
  <c r="I35" i="14"/>
  <c r="I2" i="14"/>
  <c r="M2" i="14"/>
  <c r="J3" i="14"/>
  <c r="N3" i="14"/>
  <c r="K4" i="14"/>
  <c r="L5" i="14"/>
  <c r="I6" i="14"/>
  <c r="M6" i="14"/>
  <c r="J7" i="14"/>
  <c r="M8" i="14"/>
  <c r="M10" i="14"/>
  <c r="I10" i="14"/>
  <c r="N10" i="14"/>
  <c r="J12" i="14"/>
  <c r="K14" i="14"/>
  <c r="M16" i="14"/>
  <c r="M18" i="14"/>
  <c r="I18" i="14"/>
  <c r="N18" i="14"/>
  <c r="J20" i="14"/>
  <c r="I23" i="14"/>
  <c r="M24" i="14"/>
  <c r="M26" i="14"/>
  <c r="I26" i="14"/>
  <c r="N26" i="14"/>
  <c r="K31" i="14"/>
  <c r="N31" i="14"/>
  <c r="J31" i="14"/>
  <c r="K39" i="14"/>
  <c r="N39" i="14"/>
  <c r="J39" i="14"/>
  <c r="K42" i="14"/>
  <c r="K46" i="14"/>
  <c r="L46" i="14"/>
  <c r="J46" i="14"/>
  <c r="M56" i="14"/>
  <c r="I56" i="14"/>
  <c r="L56" i="14"/>
  <c r="K56" i="14"/>
  <c r="L57" i="14"/>
  <c r="K62" i="14"/>
  <c r="L62" i="14"/>
  <c r="J62" i="14"/>
  <c r="L3" i="14"/>
  <c r="L7" i="14"/>
  <c r="M20" i="14"/>
  <c r="M22" i="14"/>
  <c r="I22" i="14"/>
  <c r="K35" i="14"/>
  <c r="N35" i="14"/>
  <c r="J35" i="14"/>
  <c r="K43" i="14"/>
  <c r="N43" i="14"/>
  <c r="J43" i="14"/>
  <c r="M48" i="14"/>
  <c r="I48" i="14"/>
  <c r="L48" i="14"/>
  <c r="K48" i="14"/>
  <c r="K54" i="14"/>
  <c r="L54" i="14"/>
  <c r="J54" i="14"/>
  <c r="N65" i="14"/>
  <c r="J65" i="14"/>
  <c r="M65" i="14"/>
  <c r="I65" i="14"/>
  <c r="L65" i="14"/>
  <c r="K86" i="14"/>
  <c r="N86" i="14"/>
  <c r="J86" i="14"/>
  <c r="M86" i="14"/>
  <c r="L86" i="14"/>
  <c r="N97" i="14"/>
  <c r="J97" i="14"/>
  <c r="M97" i="14"/>
  <c r="I97" i="14"/>
  <c r="L97" i="14"/>
  <c r="I3" i="14"/>
  <c r="M3" i="14"/>
  <c r="N15" i="14"/>
  <c r="J15" i="14"/>
  <c r="N34" i="14"/>
  <c r="J34" i="14"/>
  <c r="M34" i="14"/>
  <c r="I34" i="14"/>
  <c r="J2" i="14"/>
  <c r="J6" i="14"/>
  <c r="K7" i="14"/>
  <c r="N11" i="14"/>
  <c r="J11" i="14"/>
  <c r="M11" i="14"/>
  <c r="L12" i="14"/>
  <c r="L14" i="14"/>
  <c r="K15" i="14"/>
  <c r="N19" i="14"/>
  <c r="J19" i="14"/>
  <c r="M19" i="14"/>
  <c r="L20" i="14"/>
  <c r="L22" i="14"/>
  <c r="K23" i="14"/>
  <c r="N27" i="14"/>
  <c r="J27" i="14"/>
  <c r="M27" i="14"/>
  <c r="N30" i="14"/>
  <c r="J30" i="14"/>
  <c r="M30" i="14"/>
  <c r="I30" i="14"/>
  <c r="L34" i="14"/>
  <c r="M35" i="14"/>
  <c r="N38" i="14"/>
  <c r="J38" i="14"/>
  <c r="M38" i="14"/>
  <c r="I38" i="14"/>
  <c r="L42" i="14"/>
  <c r="M43" i="14"/>
  <c r="N49" i="14"/>
  <c r="J49" i="14"/>
  <c r="K49" i="14"/>
  <c r="I49" i="14"/>
  <c r="N54" i="14"/>
  <c r="M57" i="14"/>
  <c r="N69" i="14"/>
  <c r="J69" i="14"/>
  <c r="M69" i="14"/>
  <c r="I69" i="14"/>
  <c r="L69" i="14"/>
  <c r="K69" i="14"/>
  <c r="K74" i="14"/>
  <c r="N74" i="14"/>
  <c r="J74" i="14"/>
  <c r="L74" i="14"/>
  <c r="I74" i="14"/>
  <c r="N85" i="14"/>
  <c r="J85" i="14"/>
  <c r="M85" i="14"/>
  <c r="I85" i="14"/>
  <c r="L85" i="14"/>
  <c r="K85" i="14"/>
  <c r="K90" i="14"/>
  <c r="N90" i="14"/>
  <c r="J90" i="14"/>
  <c r="L90" i="14"/>
  <c r="I90" i="14"/>
  <c r="N101" i="14"/>
  <c r="J101" i="14"/>
  <c r="M101" i="14"/>
  <c r="I101" i="14"/>
  <c r="L101" i="14"/>
  <c r="K101" i="14"/>
  <c r="K28" i="14"/>
  <c r="K32" i="14"/>
  <c r="K36" i="14"/>
  <c r="K40" i="14"/>
  <c r="K44" i="14"/>
  <c r="L45" i="14"/>
  <c r="M50" i="14"/>
  <c r="M52" i="14"/>
  <c r="I52" i="14"/>
  <c r="N52" i="14"/>
  <c r="M58" i="14"/>
  <c r="M60" i="14"/>
  <c r="I60" i="14"/>
  <c r="N60" i="14"/>
  <c r="N73" i="14"/>
  <c r="J73" i="14"/>
  <c r="M73" i="14"/>
  <c r="I73" i="14"/>
  <c r="K78" i="14"/>
  <c r="N78" i="14"/>
  <c r="J78" i="14"/>
  <c r="N89" i="14"/>
  <c r="J89" i="14"/>
  <c r="M89" i="14"/>
  <c r="I89" i="14"/>
  <c r="K94" i="14"/>
  <c r="N94" i="14"/>
  <c r="J94" i="14"/>
  <c r="N53" i="14"/>
  <c r="J53" i="14"/>
  <c r="M53" i="14"/>
  <c r="N61" i="14"/>
  <c r="J61" i="14"/>
  <c r="M61" i="14"/>
  <c r="K66" i="14"/>
  <c r="N66" i="14"/>
  <c r="J66" i="14"/>
  <c r="N77" i="14"/>
  <c r="J77" i="14"/>
  <c r="M77" i="14"/>
  <c r="I77" i="14"/>
  <c r="K82" i="14"/>
  <c r="N82" i="14"/>
  <c r="J82" i="14"/>
  <c r="N93" i="14"/>
  <c r="J93" i="14"/>
  <c r="M93" i="14"/>
  <c r="I93" i="14"/>
  <c r="K98" i="14"/>
  <c r="N98" i="14"/>
  <c r="J98" i="14"/>
  <c r="L64" i="14"/>
  <c r="L68" i="14"/>
  <c r="L72" i="14"/>
  <c r="L76" i="14"/>
  <c r="L80" i="14"/>
  <c r="L84" i="14"/>
  <c r="L88" i="14"/>
  <c r="L92" i="14"/>
  <c r="L96" i="14"/>
  <c r="L100" i="14"/>
  <c r="I64" i="14"/>
  <c r="I68" i="14"/>
  <c r="I72" i="14"/>
  <c r="I76" i="14"/>
  <c r="I80" i="14"/>
  <c r="I84" i="14"/>
  <c r="I88" i="14"/>
  <c r="I92" i="14"/>
  <c r="I96" i="14"/>
  <c r="I100" i="14"/>
  <c r="C2" i="6" l="1"/>
  <c r="D2" i="6"/>
  <c r="E2" i="6"/>
  <c r="F2" i="6"/>
  <c r="G2" i="6"/>
  <c r="H2" i="6"/>
  <c r="K2" i="6" s="1"/>
  <c r="P2" i="6"/>
  <c r="Q2" i="6"/>
  <c r="R2" i="6"/>
  <c r="C3" i="6"/>
  <c r="D3" i="6"/>
  <c r="E3" i="6"/>
  <c r="F3" i="6"/>
  <c r="G3" i="6"/>
  <c r="H3" i="6"/>
  <c r="I3" i="6" s="1"/>
  <c r="P3" i="6"/>
  <c r="Q3" i="6"/>
  <c r="R3" i="6"/>
  <c r="C4" i="6"/>
  <c r="D4" i="6"/>
  <c r="E4" i="6"/>
  <c r="F4" i="6"/>
  <c r="G4" i="6"/>
  <c r="H4" i="6"/>
  <c r="L4" i="6" s="1"/>
  <c r="P4" i="6"/>
  <c r="Q4" i="6"/>
  <c r="R4" i="6"/>
  <c r="C5" i="6"/>
  <c r="D5" i="6"/>
  <c r="E5" i="6"/>
  <c r="F5" i="6"/>
  <c r="G5" i="6"/>
  <c r="H5" i="6"/>
  <c r="K5" i="6" s="1"/>
  <c r="P5" i="6"/>
  <c r="Q5" i="6"/>
  <c r="R5" i="6"/>
  <c r="C6" i="6"/>
  <c r="D6" i="6"/>
  <c r="E6" i="6"/>
  <c r="F6" i="6"/>
  <c r="G6" i="6"/>
  <c r="H6" i="6"/>
  <c r="I6" i="6" s="1"/>
  <c r="P6" i="6"/>
  <c r="Q6" i="6"/>
  <c r="R6" i="6"/>
  <c r="C7" i="6"/>
  <c r="D7" i="6"/>
  <c r="E7" i="6"/>
  <c r="F7" i="6"/>
  <c r="G7" i="6"/>
  <c r="H7" i="6"/>
  <c r="I7" i="6" s="1"/>
  <c r="P7" i="6"/>
  <c r="Q7" i="6"/>
  <c r="R7" i="6"/>
  <c r="C8" i="6"/>
  <c r="D8" i="6"/>
  <c r="E8" i="6"/>
  <c r="F8" i="6"/>
  <c r="G8" i="6"/>
  <c r="H8" i="6"/>
  <c r="L8" i="6" s="1"/>
  <c r="P8" i="6"/>
  <c r="Q8" i="6"/>
  <c r="R8" i="6"/>
  <c r="C9" i="6"/>
  <c r="D9" i="6"/>
  <c r="E9" i="6"/>
  <c r="F9" i="6"/>
  <c r="G9" i="6"/>
  <c r="H9" i="6"/>
  <c r="J9" i="6" s="1"/>
  <c r="P9" i="6"/>
  <c r="Q9" i="6"/>
  <c r="R9" i="6"/>
  <c r="C10" i="6"/>
  <c r="D10" i="6"/>
  <c r="E10" i="6"/>
  <c r="F10" i="6"/>
  <c r="G10" i="6"/>
  <c r="H10" i="6"/>
  <c r="I10" i="6" s="1"/>
  <c r="P10" i="6"/>
  <c r="Q10" i="6"/>
  <c r="R10" i="6"/>
  <c r="C11" i="6"/>
  <c r="D11" i="6"/>
  <c r="E11" i="6"/>
  <c r="F11" i="6"/>
  <c r="G11" i="6"/>
  <c r="H11" i="6"/>
  <c r="I11" i="6" s="1"/>
  <c r="P11" i="6"/>
  <c r="Q11" i="6"/>
  <c r="R11" i="6"/>
  <c r="C12" i="6"/>
  <c r="D12" i="6"/>
  <c r="E12" i="6"/>
  <c r="F12" i="6"/>
  <c r="G12" i="6"/>
  <c r="H12" i="6"/>
  <c r="L12" i="6" s="1"/>
  <c r="P12" i="6"/>
  <c r="Q12" i="6"/>
  <c r="R12" i="6"/>
  <c r="C13" i="6"/>
  <c r="D13" i="6"/>
  <c r="E13" i="6"/>
  <c r="F13" i="6"/>
  <c r="G13" i="6"/>
  <c r="H13" i="6"/>
  <c r="I13" i="6" s="1"/>
  <c r="P13" i="6"/>
  <c r="Q13" i="6"/>
  <c r="R13" i="6"/>
  <c r="C14" i="6"/>
  <c r="D14" i="6"/>
  <c r="E14" i="6"/>
  <c r="F14" i="6"/>
  <c r="G14" i="6"/>
  <c r="H14" i="6"/>
  <c r="I14" i="6" s="1"/>
  <c r="P14" i="6"/>
  <c r="Q14" i="6"/>
  <c r="R14" i="6"/>
  <c r="C15" i="6"/>
  <c r="D15" i="6"/>
  <c r="E15" i="6"/>
  <c r="F15" i="6"/>
  <c r="G15" i="6"/>
  <c r="H15" i="6"/>
  <c r="I15" i="6" s="1"/>
  <c r="P15" i="6"/>
  <c r="Q15" i="6"/>
  <c r="R15" i="6"/>
  <c r="C16" i="6"/>
  <c r="D16" i="6"/>
  <c r="E16" i="6"/>
  <c r="F16" i="6"/>
  <c r="G16" i="6"/>
  <c r="H16" i="6"/>
  <c r="P16" i="6"/>
  <c r="Q16" i="6"/>
  <c r="R16" i="6"/>
  <c r="C17" i="6"/>
  <c r="D17" i="6"/>
  <c r="E17" i="6"/>
  <c r="F17" i="6"/>
  <c r="G17" i="6"/>
  <c r="H17" i="6"/>
  <c r="I17" i="6" s="1"/>
  <c r="P17" i="6"/>
  <c r="Q17" i="6"/>
  <c r="R17" i="6"/>
  <c r="C18" i="6"/>
  <c r="D18" i="6"/>
  <c r="E18" i="6"/>
  <c r="F18" i="6"/>
  <c r="G18" i="6"/>
  <c r="H18" i="6"/>
  <c r="I18" i="6" s="1"/>
  <c r="P18" i="6"/>
  <c r="Q18" i="6"/>
  <c r="R18" i="6"/>
  <c r="C19" i="6"/>
  <c r="D19" i="6"/>
  <c r="E19" i="6"/>
  <c r="F19" i="6"/>
  <c r="G19" i="6"/>
  <c r="H19" i="6"/>
  <c r="K19" i="6" s="1"/>
  <c r="P19" i="6"/>
  <c r="Q19" i="6"/>
  <c r="R19" i="6"/>
  <c r="C20" i="6"/>
  <c r="D20" i="6"/>
  <c r="E20" i="6"/>
  <c r="F20" i="6"/>
  <c r="G20" i="6"/>
  <c r="H20" i="6"/>
  <c r="I20" i="6" s="1"/>
  <c r="P20" i="6"/>
  <c r="Q20" i="6"/>
  <c r="R20" i="6"/>
  <c r="C21" i="6"/>
  <c r="D21" i="6"/>
  <c r="E21" i="6"/>
  <c r="F21" i="6"/>
  <c r="G21" i="6"/>
  <c r="H21" i="6"/>
  <c r="K21" i="6" s="1"/>
  <c r="P21" i="6"/>
  <c r="Q21" i="6"/>
  <c r="R21" i="6"/>
  <c r="C22" i="6"/>
  <c r="D22" i="6"/>
  <c r="E22" i="6"/>
  <c r="F22" i="6"/>
  <c r="G22" i="6"/>
  <c r="H22" i="6"/>
  <c r="I22" i="6" s="1"/>
  <c r="P22" i="6"/>
  <c r="Q22" i="6"/>
  <c r="R22" i="6"/>
  <c r="C23" i="6"/>
  <c r="D23" i="6"/>
  <c r="E23" i="6"/>
  <c r="F23" i="6"/>
  <c r="G23" i="6"/>
  <c r="H23" i="6"/>
  <c r="K23" i="6" s="1"/>
  <c r="P23" i="6"/>
  <c r="Q23" i="6"/>
  <c r="R23" i="6"/>
  <c r="C24" i="6"/>
  <c r="D24" i="6"/>
  <c r="E24" i="6"/>
  <c r="F24" i="6"/>
  <c r="G24" i="6"/>
  <c r="H24" i="6"/>
  <c r="P24" i="6"/>
  <c r="Q24" i="6"/>
  <c r="R24" i="6"/>
  <c r="C25" i="6"/>
  <c r="D25" i="6"/>
  <c r="E25" i="6"/>
  <c r="F25" i="6"/>
  <c r="G25" i="6"/>
  <c r="H25" i="6"/>
  <c r="I25" i="6" s="1"/>
  <c r="P25" i="6"/>
  <c r="Q25" i="6"/>
  <c r="R25" i="6"/>
  <c r="C26" i="6"/>
  <c r="D26" i="6"/>
  <c r="E26" i="6"/>
  <c r="F26" i="6"/>
  <c r="G26" i="6"/>
  <c r="H26" i="6"/>
  <c r="I26" i="6" s="1"/>
  <c r="P26" i="6"/>
  <c r="Q26" i="6"/>
  <c r="R26" i="6"/>
  <c r="C27" i="6"/>
  <c r="D27" i="6"/>
  <c r="E27" i="6"/>
  <c r="F27" i="6"/>
  <c r="G27" i="6"/>
  <c r="H27" i="6"/>
  <c r="L27" i="6" s="1"/>
  <c r="P27" i="6"/>
  <c r="Q27" i="6"/>
  <c r="R27" i="6"/>
  <c r="C28" i="6"/>
  <c r="D28" i="6"/>
  <c r="E28" i="6"/>
  <c r="F28" i="6"/>
  <c r="G28" i="6"/>
  <c r="H28" i="6"/>
  <c r="M28" i="6" s="1"/>
  <c r="P28" i="6"/>
  <c r="Q28" i="6"/>
  <c r="R28" i="6"/>
  <c r="C29" i="6"/>
  <c r="D29" i="6"/>
  <c r="E29" i="6"/>
  <c r="F29" i="6"/>
  <c r="G29" i="6"/>
  <c r="H29" i="6"/>
  <c r="I29" i="6" s="1"/>
  <c r="P29" i="6"/>
  <c r="Q29" i="6"/>
  <c r="R29" i="6"/>
  <c r="C30" i="6"/>
  <c r="D30" i="6"/>
  <c r="E30" i="6"/>
  <c r="F30" i="6"/>
  <c r="G30" i="6"/>
  <c r="H30" i="6"/>
  <c r="I30" i="6" s="1"/>
  <c r="P30" i="6"/>
  <c r="Q30" i="6"/>
  <c r="R30" i="6"/>
  <c r="C31" i="6"/>
  <c r="D31" i="6"/>
  <c r="E31" i="6"/>
  <c r="F31" i="6"/>
  <c r="G31" i="6"/>
  <c r="H31" i="6"/>
  <c r="K31" i="6" s="1"/>
  <c r="P31" i="6"/>
  <c r="Q31" i="6"/>
  <c r="R31" i="6"/>
  <c r="C32" i="6"/>
  <c r="D32" i="6"/>
  <c r="E32" i="6"/>
  <c r="F32" i="6"/>
  <c r="G32" i="6"/>
  <c r="H32" i="6"/>
  <c r="I32" i="6" s="1"/>
  <c r="P32" i="6"/>
  <c r="Q32" i="6"/>
  <c r="R32" i="6"/>
  <c r="C33" i="6"/>
  <c r="D33" i="6"/>
  <c r="E33" i="6"/>
  <c r="F33" i="6"/>
  <c r="G33" i="6"/>
  <c r="H33" i="6"/>
  <c r="J33" i="6" s="1"/>
  <c r="P33" i="6"/>
  <c r="Q33" i="6"/>
  <c r="R33" i="6"/>
  <c r="C34" i="6"/>
  <c r="D34" i="6"/>
  <c r="E34" i="6"/>
  <c r="F34" i="6"/>
  <c r="G34" i="6"/>
  <c r="H34" i="6"/>
  <c r="I34" i="6" s="1"/>
  <c r="P34" i="6"/>
  <c r="Q34" i="6"/>
  <c r="R34" i="6"/>
  <c r="C35" i="6"/>
  <c r="D35" i="6"/>
  <c r="E35" i="6"/>
  <c r="F35" i="6"/>
  <c r="G35" i="6"/>
  <c r="H35" i="6"/>
  <c r="K35" i="6" s="1"/>
  <c r="P35" i="6"/>
  <c r="Q35" i="6"/>
  <c r="R35" i="6"/>
  <c r="C36" i="6"/>
  <c r="D36" i="6"/>
  <c r="E36" i="6"/>
  <c r="F36" i="6"/>
  <c r="G36" i="6"/>
  <c r="H36" i="6"/>
  <c r="I36" i="6" s="1"/>
  <c r="P36" i="6"/>
  <c r="Q36" i="6"/>
  <c r="R36" i="6"/>
  <c r="C37" i="6"/>
  <c r="D37" i="6"/>
  <c r="E37" i="6"/>
  <c r="F37" i="6"/>
  <c r="G37" i="6"/>
  <c r="H37" i="6"/>
  <c r="I37" i="6" s="1"/>
  <c r="P37" i="6"/>
  <c r="Q37" i="6"/>
  <c r="R37" i="6"/>
  <c r="C38" i="6"/>
  <c r="D38" i="6"/>
  <c r="E38" i="6"/>
  <c r="F38" i="6"/>
  <c r="G38" i="6"/>
  <c r="H38" i="6"/>
  <c r="I38" i="6" s="1"/>
  <c r="P38" i="6"/>
  <c r="Q38" i="6"/>
  <c r="R38" i="6"/>
  <c r="C39" i="6"/>
  <c r="D39" i="6"/>
  <c r="E39" i="6"/>
  <c r="F39" i="6"/>
  <c r="G39" i="6"/>
  <c r="H39" i="6"/>
  <c r="K39" i="6" s="1"/>
  <c r="P39" i="6"/>
  <c r="Q39" i="6"/>
  <c r="R39" i="6"/>
  <c r="C40" i="6"/>
  <c r="D40" i="6"/>
  <c r="E40" i="6"/>
  <c r="F40" i="6"/>
  <c r="G40" i="6"/>
  <c r="H40" i="6"/>
  <c r="P40" i="6"/>
  <c r="Q40" i="6"/>
  <c r="R40" i="6"/>
  <c r="C41" i="6"/>
  <c r="D41" i="6"/>
  <c r="E41" i="6"/>
  <c r="F41" i="6"/>
  <c r="G41" i="6"/>
  <c r="H41" i="6"/>
  <c r="I41" i="6" s="1"/>
  <c r="P41" i="6"/>
  <c r="Q41" i="6"/>
  <c r="R41" i="6"/>
  <c r="C42" i="6"/>
  <c r="D42" i="6"/>
  <c r="E42" i="6"/>
  <c r="F42" i="6"/>
  <c r="G42" i="6"/>
  <c r="H42" i="6"/>
  <c r="I42" i="6" s="1"/>
  <c r="P42" i="6"/>
  <c r="Q42" i="6"/>
  <c r="R42" i="6"/>
  <c r="C43" i="6"/>
  <c r="D43" i="6"/>
  <c r="E43" i="6"/>
  <c r="F43" i="6"/>
  <c r="G43" i="6"/>
  <c r="H43" i="6"/>
  <c r="L43" i="6" s="1"/>
  <c r="P43" i="6"/>
  <c r="Q43" i="6"/>
  <c r="R43" i="6"/>
  <c r="C44" i="6"/>
  <c r="D44" i="6"/>
  <c r="E44" i="6"/>
  <c r="F44" i="6"/>
  <c r="G44" i="6"/>
  <c r="H44" i="6"/>
  <c r="I44" i="6" s="1"/>
  <c r="P44" i="6"/>
  <c r="Q44" i="6"/>
  <c r="R44" i="6"/>
  <c r="C45" i="6"/>
  <c r="D45" i="6"/>
  <c r="E45" i="6"/>
  <c r="F45" i="6"/>
  <c r="G45" i="6"/>
  <c r="H45" i="6"/>
  <c r="I45" i="6" s="1"/>
  <c r="P45" i="6"/>
  <c r="Q45" i="6"/>
  <c r="R45" i="6"/>
  <c r="C46" i="6"/>
  <c r="D46" i="6"/>
  <c r="E46" i="6"/>
  <c r="F46" i="6"/>
  <c r="G46" i="6"/>
  <c r="H46" i="6"/>
  <c r="I46" i="6" s="1"/>
  <c r="P46" i="6"/>
  <c r="Q46" i="6"/>
  <c r="R46" i="6"/>
  <c r="C47" i="6"/>
  <c r="D47" i="6"/>
  <c r="E47" i="6"/>
  <c r="F47" i="6"/>
  <c r="G47" i="6"/>
  <c r="H47" i="6"/>
  <c r="K47" i="6" s="1"/>
  <c r="P47" i="6"/>
  <c r="Q47" i="6"/>
  <c r="R47" i="6"/>
  <c r="C48" i="6"/>
  <c r="D48" i="6"/>
  <c r="E48" i="6"/>
  <c r="F48" i="6"/>
  <c r="G48" i="6"/>
  <c r="H48" i="6"/>
  <c r="L48" i="6" s="1"/>
  <c r="P48" i="6"/>
  <c r="Q48" i="6"/>
  <c r="R48" i="6"/>
  <c r="C49" i="6"/>
  <c r="D49" i="6"/>
  <c r="E49" i="6"/>
  <c r="F49" i="6"/>
  <c r="G49" i="6"/>
  <c r="H49" i="6"/>
  <c r="I49" i="6" s="1"/>
  <c r="P49" i="6"/>
  <c r="Q49" i="6"/>
  <c r="R49" i="6"/>
  <c r="C50" i="6"/>
  <c r="D50" i="6"/>
  <c r="E50" i="6"/>
  <c r="F50" i="6"/>
  <c r="G50" i="6"/>
  <c r="H50" i="6"/>
  <c r="I50" i="6" s="1"/>
  <c r="P50" i="6"/>
  <c r="Q50" i="6"/>
  <c r="R50" i="6"/>
  <c r="C51" i="6"/>
  <c r="D51" i="6"/>
  <c r="E51" i="6"/>
  <c r="F51" i="6"/>
  <c r="G51" i="6"/>
  <c r="H51" i="6"/>
  <c r="K51" i="6" s="1"/>
  <c r="P51" i="6"/>
  <c r="Q51" i="6"/>
  <c r="R51" i="6"/>
  <c r="C52" i="6"/>
  <c r="D52" i="6"/>
  <c r="E52" i="6"/>
  <c r="F52" i="6"/>
  <c r="G52" i="6"/>
  <c r="H52" i="6"/>
  <c r="I52" i="6" s="1"/>
  <c r="P52" i="6"/>
  <c r="Q52" i="6"/>
  <c r="R52" i="6"/>
  <c r="C53" i="6"/>
  <c r="D53" i="6"/>
  <c r="E53" i="6"/>
  <c r="F53" i="6"/>
  <c r="G53" i="6"/>
  <c r="H53" i="6"/>
  <c r="I53" i="6" s="1"/>
  <c r="P53" i="6"/>
  <c r="Q53" i="6"/>
  <c r="R53" i="6"/>
  <c r="C54" i="6"/>
  <c r="D54" i="6"/>
  <c r="E54" i="6"/>
  <c r="F54" i="6"/>
  <c r="G54" i="6"/>
  <c r="H54" i="6"/>
  <c r="I54" i="6" s="1"/>
  <c r="P54" i="6"/>
  <c r="Q54" i="6"/>
  <c r="R54" i="6"/>
  <c r="C55" i="6"/>
  <c r="D55" i="6"/>
  <c r="E55" i="6"/>
  <c r="F55" i="6"/>
  <c r="G55" i="6"/>
  <c r="H55" i="6"/>
  <c r="K55" i="6" s="1"/>
  <c r="P55" i="6"/>
  <c r="Q55" i="6"/>
  <c r="R55" i="6"/>
  <c r="C56" i="6"/>
  <c r="D56" i="6"/>
  <c r="E56" i="6"/>
  <c r="F56" i="6"/>
  <c r="G56" i="6"/>
  <c r="H56" i="6"/>
  <c r="P56" i="6"/>
  <c r="Q56" i="6"/>
  <c r="R56" i="6"/>
  <c r="C57" i="6"/>
  <c r="D57" i="6"/>
  <c r="E57" i="6"/>
  <c r="F57" i="6"/>
  <c r="G57" i="6"/>
  <c r="H57" i="6"/>
  <c r="I57" i="6" s="1"/>
  <c r="P57" i="6"/>
  <c r="Q57" i="6"/>
  <c r="R57" i="6"/>
  <c r="C58" i="6"/>
  <c r="D58" i="6"/>
  <c r="E58" i="6"/>
  <c r="F58" i="6"/>
  <c r="G58" i="6"/>
  <c r="H58" i="6"/>
  <c r="I58" i="6" s="1"/>
  <c r="P58" i="6"/>
  <c r="Q58" i="6"/>
  <c r="R58" i="6"/>
  <c r="C59" i="6"/>
  <c r="D59" i="6"/>
  <c r="E59" i="6"/>
  <c r="F59" i="6"/>
  <c r="G59" i="6"/>
  <c r="H59" i="6"/>
  <c r="P59" i="6"/>
  <c r="Q59" i="6"/>
  <c r="R59" i="6"/>
  <c r="C60" i="6"/>
  <c r="D60" i="6"/>
  <c r="E60" i="6"/>
  <c r="F60" i="6"/>
  <c r="G60" i="6"/>
  <c r="H60" i="6"/>
  <c r="K60" i="6" s="1"/>
  <c r="P60" i="6"/>
  <c r="Q60" i="6"/>
  <c r="R60" i="6"/>
  <c r="C61" i="6"/>
  <c r="D61" i="6"/>
  <c r="E61" i="6"/>
  <c r="F61" i="6"/>
  <c r="G61" i="6"/>
  <c r="H61" i="6"/>
  <c r="I61" i="6" s="1"/>
  <c r="P61" i="6"/>
  <c r="Q61" i="6"/>
  <c r="R61" i="6"/>
  <c r="C62" i="6"/>
  <c r="D62" i="6"/>
  <c r="E62" i="6"/>
  <c r="F62" i="6"/>
  <c r="G62" i="6"/>
  <c r="H62" i="6"/>
  <c r="P62" i="6"/>
  <c r="Q62" i="6"/>
  <c r="R62" i="6"/>
  <c r="C63" i="6"/>
  <c r="D63" i="6"/>
  <c r="E63" i="6"/>
  <c r="F63" i="6"/>
  <c r="G63" i="6"/>
  <c r="H63" i="6"/>
  <c r="I63" i="6" s="1"/>
  <c r="P63" i="6"/>
  <c r="Q63" i="6"/>
  <c r="R63" i="6"/>
  <c r="C64" i="6"/>
  <c r="D64" i="6"/>
  <c r="E64" i="6"/>
  <c r="F64" i="6"/>
  <c r="G64" i="6"/>
  <c r="H64" i="6"/>
  <c r="K64" i="6" s="1"/>
  <c r="P64" i="6"/>
  <c r="Q64" i="6"/>
  <c r="R64" i="6"/>
  <c r="C65" i="6"/>
  <c r="D65" i="6"/>
  <c r="E65" i="6"/>
  <c r="F65" i="6"/>
  <c r="G65" i="6"/>
  <c r="H65" i="6"/>
  <c r="J65" i="6" s="1"/>
  <c r="P65" i="6"/>
  <c r="Q65" i="6"/>
  <c r="R65" i="6"/>
  <c r="C66" i="6"/>
  <c r="D66" i="6"/>
  <c r="E66" i="6"/>
  <c r="F66" i="6"/>
  <c r="G66" i="6"/>
  <c r="H66" i="6"/>
  <c r="L66" i="6" s="1"/>
  <c r="P66" i="6"/>
  <c r="Q66" i="6"/>
  <c r="R66" i="6"/>
  <c r="C67" i="6"/>
  <c r="D67" i="6"/>
  <c r="E67" i="6"/>
  <c r="F67" i="6"/>
  <c r="G67" i="6"/>
  <c r="H67" i="6"/>
  <c r="K67" i="6" s="1"/>
  <c r="P67" i="6"/>
  <c r="Q67" i="6"/>
  <c r="R67" i="6"/>
  <c r="C68" i="6"/>
  <c r="D68" i="6"/>
  <c r="E68" i="6"/>
  <c r="F68" i="6"/>
  <c r="G68" i="6"/>
  <c r="H68" i="6"/>
  <c r="K68" i="6" s="1"/>
  <c r="P68" i="6"/>
  <c r="Q68" i="6"/>
  <c r="R68" i="6"/>
  <c r="C69" i="6"/>
  <c r="D69" i="6"/>
  <c r="E69" i="6"/>
  <c r="F69" i="6"/>
  <c r="G69" i="6"/>
  <c r="H69" i="6"/>
  <c r="J69" i="6" s="1"/>
  <c r="P69" i="6"/>
  <c r="Q69" i="6"/>
  <c r="R69" i="6"/>
  <c r="C70" i="6"/>
  <c r="D70" i="6"/>
  <c r="E70" i="6"/>
  <c r="F70" i="6"/>
  <c r="G70" i="6"/>
  <c r="H70" i="6"/>
  <c r="K70" i="6" s="1"/>
  <c r="P70" i="6"/>
  <c r="Q70" i="6"/>
  <c r="R70" i="6"/>
  <c r="C71" i="6"/>
  <c r="D71" i="6"/>
  <c r="E71" i="6"/>
  <c r="F71" i="6"/>
  <c r="G71" i="6"/>
  <c r="H71" i="6"/>
  <c r="K71" i="6" s="1"/>
  <c r="P71" i="6"/>
  <c r="Q71" i="6"/>
  <c r="R71" i="6"/>
  <c r="C72" i="6"/>
  <c r="D72" i="6"/>
  <c r="E72" i="6"/>
  <c r="F72" i="6"/>
  <c r="G72" i="6"/>
  <c r="H72" i="6"/>
  <c r="I72" i="6" s="1"/>
  <c r="P72" i="6"/>
  <c r="Q72" i="6"/>
  <c r="R72" i="6"/>
  <c r="C73" i="6"/>
  <c r="D73" i="6"/>
  <c r="E73" i="6"/>
  <c r="F73" i="6"/>
  <c r="G73" i="6"/>
  <c r="H73" i="6"/>
  <c r="J73" i="6" s="1"/>
  <c r="P73" i="6"/>
  <c r="Q73" i="6"/>
  <c r="R73" i="6"/>
  <c r="C74" i="6"/>
  <c r="D74" i="6"/>
  <c r="E74" i="6"/>
  <c r="F74" i="6"/>
  <c r="G74" i="6"/>
  <c r="H74" i="6"/>
  <c r="K74" i="6" s="1"/>
  <c r="P74" i="6"/>
  <c r="Q74" i="6"/>
  <c r="R74" i="6"/>
  <c r="C75" i="6"/>
  <c r="D75" i="6"/>
  <c r="E75" i="6"/>
  <c r="F75" i="6"/>
  <c r="G75" i="6"/>
  <c r="H75" i="6"/>
  <c r="I75" i="6" s="1"/>
  <c r="P75" i="6"/>
  <c r="Q75" i="6"/>
  <c r="R75" i="6"/>
  <c r="C76" i="6"/>
  <c r="D76" i="6"/>
  <c r="E76" i="6"/>
  <c r="F76" i="6"/>
  <c r="G76" i="6"/>
  <c r="H76" i="6"/>
  <c r="I76" i="6" s="1"/>
  <c r="P76" i="6"/>
  <c r="Q76" i="6"/>
  <c r="R76" i="6"/>
  <c r="C77" i="6"/>
  <c r="D77" i="6"/>
  <c r="E77" i="6"/>
  <c r="F77" i="6"/>
  <c r="G77" i="6"/>
  <c r="H77" i="6"/>
  <c r="J77" i="6" s="1"/>
  <c r="P77" i="6"/>
  <c r="Q77" i="6"/>
  <c r="R77" i="6"/>
  <c r="C78" i="6"/>
  <c r="D78" i="6"/>
  <c r="E78" i="6"/>
  <c r="F78" i="6"/>
  <c r="G78" i="6"/>
  <c r="H78" i="6"/>
  <c r="K78" i="6" s="1"/>
  <c r="P78" i="6"/>
  <c r="Q78" i="6"/>
  <c r="R78" i="6"/>
  <c r="C79" i="6"/>
  <c r="D79" i="6"/>
  <c r="E79" i="6"/>
  <c r="F79" i="6"/>
  <c r="G79" i="6"/>
  <c r="H79" i="6"/>
  <c r="K79" i="6" s="1"/>
  <c r="P79" i="6"/>
  <c r="Q79" i="6"/>
  <c r="R79" i="6"/>
  <c r="C80" i="6"/>
  <c r="D80" i="6"/>
  <c r="E80" i="6"/>
  <c r="F80" i="6"/>
  <c r="G80" i="6"/>
  <c r="H80" i="6"/>
  <c r="I80" i="6" s="1"/>
  <c r="P80" i="6"/>
  <c r="Q80" i="6"/>
  <c r="R80" i="6"/>
  <c r="C81" i="6"/>
  <c r="D81" i="6"/>
  <c r="E81" i="6"/>
  <c r="F81" i="6"/>
  <c r="G81" i="6"/>
  <c r="H81" i="6"/>
  <c r="J81" i="6" s="1"/>
  <c r="P81" i="6"/>
  <c r="Q81" i="6"/>
  <c r="R81" i="6"/>
  <c r="C82" i="6"/>
  <c r="D82" i="6"/>
  <c r="E82" i="6"/>
  <c r="F82" i="6"/>
  <c r="G82" i="6"/>
  <c r="H82" i="6"/>
  <c r="K82" i="6" s="1"/>
  <c r="P82" i="6"/>
  <c r="Q82" i="6"/>
  <c r="R82" i="6"/>
  <c r="C83" i="6"/>
  <c r="D83" i="6"/>
  <c r="E83" i="6"/>
  <c r="F83" i="6"/>
  <c r="G83" i="6"/>
  <c r="H83" i="6"/>
  <c r="I83" i="6" s="1"/>
  <c r="P83" i="6"/>
  <c r="Q83" i="6"/>
  <c r="R83" i="6"/>
  <c r="C84" i="6"/>
  <c r="D84" i="6"/>
  <c r="E84" i="6"/>
  <c r="F84" i="6"/>
  <c r="G84" i="6"/>
  <c r="H84" i="6"/>
  <c r="I84" i="6" s="1"/>
  <c r="P84" i="6"/>
  <c r="Q84" i="6"/>
  <c r="R84" i="6"/>
  <c r="C85" i="6"/>
  <c r="D85" i="6"/>
  <c r="E85" i="6"/>
  <c r="F85" i="6"/>
  <c r="G85" i="6"/>
  <c r="H85" i="6"/>
  <c r="J85" i="6" s="1"/>
  <c r="P85" i="6"/>
  <c r="Q85" i="6"/>
  <c r="R85" i="6"/>
  <c r="C86" i="6"/>
  <c r="D86" i="6"/>
  <c r="E86" i="6"/>
  <c r="F86" i="6"/>
  <c r="G86" i="6"/>
  <c r="H86" i="6"/>
  <c r="K86" i="6" s="1"/>
  <c r="P86" i="6"/>
  <c r="Q86" i="6"/>
  <c r="R86" i="6"/>
  <c r="C87" i="6"/>
  <c r="D87" i="6"/>
  <c r="E87" i="6"/>
  <c r="F87" i="6"/>
  <c r="G87" i="6"/>
  <c r="H87" i="6"/>
  <c r="I87" i="6" s="1"/>
  <c r="P87" i="6"/>
  <c r="Q87" i="6"/>
  <c r="R87" i="6"/>
  <c r="C88" i="6"/>
  <c r="D88" i="6"/>
  <c r="E88" i="6"/>
  <c r="F88" i="6"/>
  <c r="G88" i="6"/>
  <c r="H88" i="6"/>
  <c r="I88" i="6" s="1"/>
  <c r="P88" i="6"/>
  <c r="Q88" i="6"/>
  <c r="R88" i="6"/>
  <c r="C89" i="6"/>
  <c r="D89" i="6"/>
  <c r="E89" i="6"/>
  <c r="F89" i="6"/>
  <c r="G89" i="6"/>
  <c r="H89" i="6"/>
  <c r="J89" i="6" s="1"/>
  <c r="P89" i="6"/>
  <c r="Q89" i="6"/>
  <c r="R89" i="6"/>
  <c r="C90" i="6"/>
  <c r="D90" i="6"/>
  <c r="E90" i="6"/>
  <c r="F90" i="6"/>
  <c r="G90" i="6"/>
  <c r="H90" i="6"/>
  <c r="K90" i="6" s="1"/>
  <c r="P90" i="6"/>
  <c r="Q90" i="6"/>
  <c r="R90" i="6"/>
  <c r="C91" i="6"/>
  <c r="D91" i="6"/>
  <c r="E91" i="6"/>
  <c r="F91" i="6"/>
  <c r="G91" i="6"/>
  <c r="H91" i="6"/>
  <c r="J91" i="6" s="1"/>
  <c r="P91" i="6"/>
  <c r="Q91" i="6"/>
  <c r="R91" i="6"/>
  <c r="C92" i="6"/>
  <c r="D92" i="6"/>
  <c r="E92" i="6"/>
  <c r="F92" i="6"/>
  <c r="G92" i="6"/>
  <c r="H92" i="6"/>
  <c r="I92" i="6" s="1"/>
  <c r="P92" i="6"/>
  <c r="Q92" i="6"/>
  <c r="R92" i="6"/>
  <c r="C93" i="6"/>
  <c r="D93" i="6"/>
  <c r="E93" i="6"/>
  <c r="F93" i="6"/>
  <c r="G93" i="6"/>
  <c r="H93" i="6"/>
  <c r="J93" i="6" s="1"/>
  <c r="P93" i="6"/>
  <c r="Q93" i="6"/>
  <c r="R93" i="6"/>
  <c r="C94" i="6"/>
  <c r="D94" i="6"/>
  <c r="E94" i="6"/>
  <c r="F94" i="6"/>
  <c r="G94" i="6"/>
  <c r="H94" i="6"/>
  <c r="K94" i="6" s="1"/>
  <c r="P94" i="6"/>
  <c r="Q94" i="6"/>
  <c r="R94" i="6"/>
  <c r="C95" i="6"/>
  <c r="D95" i="6"/>
  <c r="E95" i="6"/>
  <c r="F95" i="6"/>
  <c r="G95" i="6"/>
  <c r="H95" i="6"/>
  <c r="I95" i="6" s="1"/>
  <c r="P95" i="6"/>
  <c r="Q95" i="6"/>
  <c r="R95" i="6"/>
  <c r="C96" i="6"/>
  <c r="D96" i="6"/>
  <c r="E96" i="6"/>
  <c r="F96" i="6"/>
  <c r="G96" i="6"/>
  <c r="H96" i="6"/>
  <c r="I96" i="6" s="1"/>
  <c r="P96" i="6"/>
  <c r="Q96" i="6"/>
  <c r="R96" i="6"/>
  <c r="C97" i="6"/>
  <c r="D97" i="6"/>
  <c r="E97" i="6"/>
  <c r="F97" i="6"/>
  <c r="G97" i="6"/>
  <c r="H97" i="6"/>
  <c r="J97" i="6" s="1"/>
  <c r="P97" i="6"/>
  <c r="Q97" i="6"/>
  <c r="R97" i="6"/>
  <c r="C98" i="6"/>
  <c r="D98" i="6"/>
  <c r="E98" i="6"/>
  <c r="F98" i="6"/>
  <c r="G98" i="6"/>
  <c r="H98" i="6"/>
  <c r="K98" i="6" s="1"/>
  <c r="P98" i="6"/>
  <c r="Q98" i="6"/>
  <c r="R98" i="6"/>
  <c r="C99" i="6"/>
  <c r="D99" i="6"/>
  <c r="E99" i="6"/>
  <c r="F99" i="6"/>
  <c r="G99" i="6"/>
  <c r="H99" i="6"/>
  <c r="I99" i="6" s="1"/>
  <c r="P99" i="6"/>
  <c r="Q99" i="6"/>
  <c r="R99" i="6"/>
  <c r="C100" i="6"/>
  <c r="D100" i="6"/>
  <c r="E100" i="6"/>
  <c r="F100" i="6"/>
  <c r="G100" i="6"/>
  <c r="H100" i="6"/>
  <c r="I100" i="6" s="1"/>
  <c r="P100" i="6"/>
  <c r="Q100" i="6"/>
  <c r="R100" i="6"/>
  <c r="C101" i="6"/>
  <c r="D101" i="6"/>
  <c r="E101" i="6"/>
  <c r="F101" i="6"/>
  <c r="G101" i="6"/>
  <c r="H101" i="6"/>
  <c r="J101" i="6" s="1"/>
  <c r="P101" i="6"/>
  <c r="Q101" i="6"/>
  <c r="R101" i="6"/>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 i="5"/>
  <c r="H101" i="4"/>
  <c r="F101" i="4"/>
  <c r="H100" i="4"/>
  <c r="F100" i="4"/>
  <c r="H99" i="4"/>
  <c r="F99" i="4"/>
  <c r="H98" i="4"/>
  <c r="F98" i="4"/>
  <c r="H97" i="4"/>
  <c r="F97" i="4"/>
  <c r="H96" i="4"/>
  <c r="F96" i="4"/>
  <c r="H95" i="4"/>
  <c r="F95" i="4"/>
  <c r="H94" i="4"/>
  <c r="F94" i="4"/>
  <c r="H93" i="4"/>
  <c r="F93" i="4"/>
  <c r="H92" i="4"/>
  <c r="F92" i="4"/>
  <c r="H91" i="4"/>
  <c r="F91" i="4"/>
  <c r="H90" i="4"/>
  <c r="F90" i="4"/>
  <c r="H89" i="4"/>
  <c r="F89" i="4"/>
  <c r="H88" i="4"/>
  <c r="F88" i="4"/>
  <c r="H87" i="4"/>
  <c r="F87" i="4"/>
  <c r="H86" i="4"/>
  <c r="F86" i="4"/>
  <c r="H85" i="4"/>
  <c r="F85" i="4"/>
  <c r="H84" i="4"/>
  <c r="F84" i="4"/>
  <c r="H83" i="4"/>
  <c r="F83" i="4"/>
  <c r="H82" i="4"/>
  <c r="F82" i="4"/>
  <c r="H81" i="4"/>
  <c r="F81" i="4"/>
  <c r="H80" i="4"/>
  <c r="F80" i="4"/>
  <c r="H79" i="4"/>
  <c r="F79" i="4"/>
  <c r="H78" i="4"/>
  <c r="F78" i="4"/>
  <c r="H77" i="4"/>
  <c r="F77" i="4"/>
  <c r="H76" i="4"/>
  <c r="F76" i="4"/>
  <c r="H75" i="4"/>
  <c r="F75" i="4"/>
  <c r="H74" i="4"/>
  <c r="F74" i="4"/>
  <c r="H73" i="4"/>
  <c r="F73" i="4"/>
  <c r="H72" i="4"/>
  <c r="F72" i="4"/>
  <c r="H71" i="4"/>
  <c r="F71" i="4"/>
  <c r="H70" i="4"/>
  <c r="F70" i="4"/>
  <c r="H69" i="4"/>
  <c r="F69" i="4"/>
  <c r="H68" i="4"/>
  <c r="F68" i="4"/>
  <c r="H67" i="4"/>
  <c r="F67" i="4"/>
  <c r="H66" i="4"/>
  <c r="F66" i="4"/>
  <c r="H65" i="4"/>
  <c r="F65" i="4"/>
  <c r="H64" i="4"/>
  <c r="F64" i="4"/>
  <c r="H63" i="4"/>
  <c r="F63" i="4"/>
  <c r="H62" i="4"/>
  <c r="F62" i="4"/>
  <c r="H61" i="4"/>
  <c r="F61" i="4"/>
  <c r="H60" i="4"/>
  <c r="F60" i="4"/>
  <c r="H59" i="4"/>
  <c r="F59" i="4"/>
  <c r="H58" i="4"/>
  <c r="F58" i="4"/>
  <c r="H57" i="4"/>
  <c r="F57" i="4"/>
  <c r="H56" i="4"/>
  <c r="F56" i="4"/>
  <c r="H55" i="4"/>
  <c r="F55" i="4"/>
  <c r="H54" i="4"/>
  <c r="F54" i="4"/>
  <c r="H53" i="4"/>
  <c r="F53" i="4"/>
  <c r="H52" i="4"/>
  <c r="F52" i="4"/>
  <c r="H51" i="4"/>
  <c r="F51" i="4"/>
  <c r="H50" i="4"/>
  <c r="F50" i="4"/>
  <c r="H49" i="4"/>
  <c r="F49" i="4"/>
  <c r="H48" i="4"/>
  <c r="F48" i="4"/>
  <c r="H47" i="4"/>
  <c r="F47" i="4"/>
  <c r="H46" i="4"/>
  <c r="F46" i="4"/>
  <c r="H45" i="4"/>
  <c r="F45" i="4"/>
  <c r="H44" i="4"/>
  <c r="F44" i="4"/>
  <c r="H43" i="4"/>
  <c r="F43" i="4"/>
  <c r="H42" i="4"/>
  <c r="F42" i="4"/>
  <c r="H41" i="4"/>
  <c r="F41" i="4"/>
  <c r="H40" i="4"/>
  <c r="F40" i="4"/>
  <c r="H39" i="4"/>
  <c r="F39" i="4"/>
  <c r="H38" i="4"/>
  <c r="F38" i="4"/>
  <c r="H37" i="4"/>
  <c r="F37" i="4"/>
  <c r="H36" i="4"/>
  <c r="F36" i="4"/>
  <c r="H35" i="4"/>
  <c r="F35" i="4"/>
  <c r="H34" i="4"/>
  <c r="F34" i="4"/>
  <c r="H33" i="4"/>
  <c r="F33" i="4"/>
  <c r="H32" i="4"/>
  <c r="F32" i="4"/>
  <c r="H31" i="4"/>
  <c r="F31" i="4"/>
  <c r="H30" i="4"/>
  <c r="F30" i="4"/>
  <c r="H29" i="4"/>
  <c r="F29" i="4"/>
  <c r="H28" i="4"/>
  <c r="F28" i="4"/>
  <c r="H27" i="4"/>
  <c r="F27" i="4"/>
  <c r="H26" i="4"/>
  <c r="F26" i="4"/>
  <c r="H25" i="4"/>
  <c r="F25" i="4"/>
  <c r="H24" i="4"/>
  <c r="F24" i="4"/>
  <c r="H23" i="4"/>
  <c r="F23" i="4"/>
  <c r="H22" i="4"/>
  <c r="F22" i="4"/>
  <c r="H21" i="4"/>
  <c r="F21" i="4"/>
  <c r="H20" i="4"/>
  <c r="F20" i="4"/>
  <c r="H19" i="4"/>
  <c r="F19" i="4"/>
  <c r="H18" i="4"/>
  <c r="F18" i="4"/>
  <c r="H17" i="4"/>
  <c r="F17" i="4"/>
  <c r="H16" i="4"/>
  <c r="F16" i="4"/>
  <c r="H15" i="4"/>
  <c r="F15" i="4"/>
  <c r="H14" i="4"/>
  <c r="F14" i="4"/>
  <c r="H13" i="4"/>
  <c r="F13" i="4"/>
  <c r="H12" i="4"/>
  <c r="F12" i="4"/>
  <c r="H11" i="4"/>
  <c r="F11" i="4"/>
  <c r="H10" i="4"/>
  <c r="F10" i="4"/>
  <c r="H9" i="4"/>
  <c r="F9" i="4"/>
  <c r="H8" i="4"/>
  <c r="F8" i="4"/>
  <c r="H7" i="4"/>
  <c r="F7" i="4"/>
  <c r="H6" i="4"/>
  <c r="F6" i="4"/>
  <c r="H5" i="4"/>
  <c r="F5" i="4"/>
  <c r="H4" i="4"/>
  <c r="F4" i="4"/>
  <c r="M3" i="4"/>
  <c r="N3" i="4" s="1"/>
  <c r="H3" i="4"/>
  <c r="F3" i="4"/>
  <c r="H2" i="4"/>
  <c r="F2" i="4"/>
  <c r="F9" i="3"/>
  <c r="F101" i="2"/>
  <c r="E101" i="2"/>
  <c r="D101" i="2"/>
  <c r="F100" i="2"/>
  <c r="E100" i="2"/>
  <c r="D100" i="2"/>
  <c r="F99" i="2"/>
  <c r="E99" i="2"/>
  <c r="D99" i="2"/>
  <c r="F98" i="2"/>
  <c r="E98" i="2"/>
  <c r="D98" i="2"/>
  <c r="F97" i="2"/>
  <c r="E97" i="2"/>
  <c r="D97" i="2"/>
  <c r="F96" i="2"/>
  <c r="E96" i="2"/>
  <c r="D96" i="2"/>
  <c r="F95" i="2"/>
  <c r="E95" i="2"/>
  <c r="D95" i="2"/>
  <c r="F94" i="2"/>
  <c r="E94" i="2"/>
  <c r="D94" i="2"/>
  <c r="F93" i="2"/>
  <c r="E93" i="2"/>
  <c r="D93" i="2"/>
  <c r="F92" i="2"/>
  <c r="E92" i="2"/>
  <c r="D92" i="2"/>
  <c r="F91" i="2"/>
  <c r="E91" i="2"/>
  <c r="D91" i="2"/>
  <c r="F90" i="2"/>
  <c r="E90" i="2"/>
  <c r="D90" i="2"/>
  <c r="F89" i="2"/>
  <c r="E89" i="2"/>
  <c r="D89" i="2"/>
  <c r="F88" i="2"/>
  <c r="E88" i="2"/>
  <c r="D88" i="2"/>
  <c r="F87" i="2"/>
  <c r="E87" i="2"/>
  <c r="D87" i="2"/>
  <c r="F86" i="2"/>
  <c r="E86" i="2"/>
  <c r="D86" i="2"/>
  <c r="F85" i="2"/>
  <c r="E85" i="2"/>
  <c r="D85" i="2"/>
  <c r="F84" i="2"/>
  <c r="E84" i="2"/>
  <c r="D84" i="2"/>
  <c r="F83" i="2"/>
  <c r="E83" i="2"/>
  <c r="D83" i="2"/>
  <c r="F82" i="2"/>
  <c r="E82" i="2"/>
  <c r="D82" i="2"/>
  <c r="F81" i="2"/>
  <c r="E81" i="2"/>
  <c r="D81" i="2"/>
  <c r="F80" i="2"/>
  <c r="E80" i="2"/>
  <c r="D80" i="2"/>
  <c r="F79" i="2"/>
  <c r="E79" i="2"/>
  <c r="D79" i="2"/>
  <c r="F78" i="2"/>
  <c r="E78" i="2"/>
  <c r="D78" i="2"/>
  <c r="F77" i="2"/>
  <c r="E77" i="2"/>
  <c r="D77" i="2"/>
  <c r="F76" i="2"/>
  <c r="E76" i="2"/>
  <c r="D76" i="2"/>
  <c r="F75" i="2"/>
  <c r="E75" i="2"/>
  <c r="D75" i="2"/>
  <c r="F74" i="2"/>
  <c r="E74" i="2"/>
  <c r="D74" i="2"/>
  <c r="F73" i="2"/>
  <c r="E73" i="2"/>
  <c r="D73" i="2"/>
  <c r="F72" i="2"/>
  <c r="E72" i="2"/>
  <c r="D72" i="2"/>
  <c r="F71" i="2"/>
  <c r="E71" i="2"/>
  <c r="D71" i="2"/>
  <c r="F70" i="2"/>
  <c r="E70" i="2"/>
  <c r="D70" i="2"/>
  <c r="F69" i="2"/>
  <c r="E69" i="2"/>
  <c r="D69" i="2"/>
  <c r="F68" i="2"/>
  <c r="E68" i="2"/>
  <c r="D68" i="2"/>
  <c r="F67" i="2"/>
  <c r="E67" i="2"/>
  <c r="D67" i="2"/>
  <c r="F66" i="2"/>
  <c r="E66" i="2"/>
  <c r="D66" i="2"/>
  <c r="F65" i="2"/>
  <c r="E65" i="2"/>
  <c r="D65" i="2"/>
  <c r="F64" i="2"/>
  <c r="E64" i="2"/>
  <c r="D64" i="2"/>
  <c r="F63" i="2"/>
  <c r="E63" i="2"/>
  <c r="D63" i="2"/>
  <c r="F62" i="2"/>
  <c r="E62" i="2"/>
  <c r="D62" i="2"/>
  <c r="F61" i="2"/>
  <c r="E61" i="2"/>
  <c r="D61" i="2"/>
  <c r="F60" i="2"/>
  <c r="E60" i="2"/>
  <c r="D60" i="2"/>
  <c r="F59" i="2"/>
  <c r="E59" i="2"/>
  <c r="D59" i="2"/>
  <c r="F58" i="2"/>
  <c r="E58" i="2"/>
  <c r="D58" i="2"/>
  <c r="F57" i="2"/>
  <c r="E57" i="2"/>
  <c r="D57" i="2"/>
  <c r="F56" i="2"/>
  <c r="E56" i="2"/>
  <c r="D56" i="2"/>
  <c r="F55" i="2"/>
  <c r="E55" i="2"/>
  <c r="D55" i="2"/>
  <c r="F54" i="2"/>
  <c r="E54" i="2"/>
  <c r="D54" i="2"/>
  <c r="F53" i="2"/>
  <c r="E53" i="2"/>
  <c r="D53" i="2"/>
  <c r="F52" i="2"/>
  <c r="E52" i="2"/>
  <c r="D52" i="2"/>
  <c r="F51" i="2"/>
  <c r="E51" i="2"/>
  <c r="D51" i="2"/>
  <c r="F50" i="2"/>
  <c r="E50" i="2"/>
  <c r="D50" i="2"/>
  <c r="F49" i="2"/>
  <c r="E49" i="2"/>
  <c r="D49" i="2"/>
  <c r="F48" i="2"/>
  <c r="E48" i="2"/>
  <c r="D48" i="2"/>
  <c r="F47" i="2"/>
  <c r="E47" i="2"/>
  <c r="D47" i="2"/>
  <c r="F46" i="2"/>
  <c r="E46" i="2"/>
  <c r="D46" i="2"/>
  <c r="F45" i="2"/>
  <c r="E45" i="2"/>
  <c r="D45" i="2"/>
  <c r="F44" i="2"/>
  <c r="E44" i="2"/>
  <c r="D44" i="2"/>
  <c r="F43" i="2"/>
  <c r="E43" i="2"/>
  <c r="D43" i="2"/>
  <c r="F42" i="2"/>
  <c r="E42" i="2"/>
  <c r="D42" i="2"/>
  <c r="F41" i="2"/>
  <c r="E41" i="2"/>
  <c r="D41" i="2"/>
  <c r="F40" i="2"/>
  <c r="E40" i="2"/>
  <c r="D40" i="2"/>
  <c r="F39" i="2"/>
  <c r="E39" i="2"/>
  <c r="D39" i="2"/>
  <c r="F38" i="2"/>
  <c r="E38" i="2"/>
  <c r="D38" i="2"/>
  <c r="F37" i="2"/>
  <c r="E37" i="2"/>
  <c r="D37" i="2"/>
  <c r="F36" i="2"/>
  <c r="E36" i="2"/>
  <c r="D36" i="2"/>
  <c r="F35" i="2"/>
  <c r="E35" i="2"/>
  <c r="D35" i="2"/>
  <c r="F34" i="2"/>
  <c r="E34" i="2"/>
  <c r="D34" i="2"/>
  <c r="F33" i="2"/>
  <c r="E33" i="2"/>
  <c r="D33" i="2"/>
  <c r="F32" i="2"/>
  <c r="E32" i="2"/>
  <c r="D32" i="2"/>
  <c r="F31" i="2"/>
  <c r="E31" i="2"/>
  <c r="D31" i="2"/>
  <c r="F30" i="2"/>
  <c r="E30" i="2"/>
  <c r="D30" i="2"/>
  <c r="F29" i="2"/>
  <c r="E29" i="2"/>
  <c r="D29" i="2"/>
  <c r="F28" i="2"/>
  <c r="E28" i="2"/>
  <c r="D28" i="2"/>
  <c r="F27" i="2"/>
  <c r="E27" i="2"/>
  <c r="D27" i="2"/>
  <c r="F26" i="2"/>
  <c r="E26" i="2"/>
  <c r="D26" i="2"/>
  <c r="F25" i="2"/>
  <c r="E25" i="2"/>
  <c r="D25" i="2"/>
  <c r="F24" i="2"/>
  <c r="E24" i="2"/>
  <c r="D24" i="2"/>
  <c r="F23" i="2"/>
  <c r="E23" i="2"/>
  <c r="D23" i="2"/>
  <c r="F22" i="2"/>
  <c r="E22" i="2"/>
  <c r="D22" i="2"/>
  <c r="F21" i="2"/>
  <c r="E21" i="2"/>
  <c r="D21" i="2"/>
  <c r="F20" i="2"/>
  <c r="E20" i="2"/>
  <c r="D20" i="2"/>
  <c r="F19" i="2"/>
  <c r="E19" i="2"/>
  <c r="D19" i="2"/>
  <c r="F18" i="2"/>
  <c r="E18" i="2"/>
  <c r="D18" i="2"/>
  <c r="F17" i="2"/>
  <c r="E17" i="2"/>
  <c r="D17" i="2"/>
  <c r="F16" i="2"/>
  <c r="E16" i="2"/>
  <c r="D16" i="2"/>
  <c r="F15" i="2"/>
  <c r="E15" i="2"/>
  <c r="D15" i="2"/>
  <c r="F14" i="2"/>
  <c r="E14" i="2"/>
  <c r="D14" i="2"/>
  <c r="F13" i="2"/>
  <c r="E13" i="2"/>
  <c r="D13" i="2"/>
  <c r="F12" i="2"/>
  <c r="E12" i="2"/>
  <c r="D12" i="2"/>
  <c r="F11" i="2"/>
  <c r="E11" i="2"/>
  <c r="D11" i="2"/>
  <c r="F10" i="2"/>
  <c r="E10" i="2"/>
  <c r="D10" i="2"/>
  <c r="F9" i="2"/>
  <c r="E9" i="2"/>
  <c r="D9" i="2"/>
  <c r="F8" i="2"/>
  <c r="E8" i="2"/>
  <c r="D8" i="2"/>
  <c r="F7" i="2"/>
  <c r="E7" i="2"/>
  <c r="D7" i="2"/>
  <c r="F6" i="2"/>
  <c r="E6" i="2"/>
  <c r="D6" i="2"/>
  <c r="F5" i="2"/>
  <c r="E5" i="2"/>
  <c r="D5" i="2"/>
  <c r="F4" i="2"/>
  <c r="E4" i="2"/>
  <c r="D4" i="2"/>
  <c r="F3" i="2"/>
  <c r="E3" i="2"/>
  <c r="D3" i="2"/>
  <c r="F2" i="2"/>
  <c r="E2" i="2"/>
  <c r="D2" i="2"/>
  <c r="I91" i="6" l="1"/>
  <c r="N6" i="6"/>
  <c r="N38" i="6"/>
  <c r="N68" i="6"/>
  <c r="N74" i="6"/>
  <c r="M68" i="6"/>
  <c r="K29" i="6"/>
  <c r="N94" i="6"/>
  <c r="M91" i="6"/>
  <c r="I68" i="6"/>
  <c r="L57" i="6"/>
  <c r="N54" i="6"/>
  <c r="M21" i="6"/>
  <c r="K11" i="6"/>
  <c r="J68" i="6"/>
  <c r="K41" i="6"/>
  <c r="J6" i="6"/>
  <c r="N82" i="6"/>
  <c r="J46" i="6"/>
  <c r="M33" i="6"/>
  <c r="N5" i="6"/>
  <c r="L68" i="6"/>
  <c r="L33" i="6"/>
  <c r="J94" i="6"/>
  <c r="J82" i="6"/>
  <c r="J74" i="6"/>
  <c r="N66" i="6"/>
  <c r="J54" i="6"/>
  <c r="I48" i="6"/>
  <c r="L25" i="6"/>
  <c r="N22" i="6"/>
  <c r="J21" i="6"/>
  <c r="J14" i="6"/>
  <c r="L6" i="6"/>
  <c r="J5" i="6"/>
  <c r="L2" i="6"/>
  <c r="N98" i="6"/>
  <c r="L91" i="6"/>
  <c r="N86" i="6"/>
  <c r="M78" i="6"/>
  <c r="M70" i="6"/>
  <c r="I98" i="6"/>
  <c r="K91" i="6"/>
  <c r="I86" i="6"/>
  <c r="L78" i="6"/>
  <c r="L70" i="6"/>
  <c r="I65" i="6"/>
  <c r="L49" i="6"/>
  <c r="N34" i="6"/>
  <c r="L29" i="6"/>
  <c r="N21" i="6"/>
  <c r="M98" i="6"/>
  <c r="M97" i="6"/>
  <c r="K95" i="6"/>
  <c r="M86" i="6"/>
  <c r="M85" i="6"/>
  <c r="K83" i="6"/>
  <c r="M79" i="6"/>
  <c r="K75" i="6"/>
  <c r="M71" i="6"/>
  <c r="M65" i="6"/>
  <c r="J64" i="6"/>
  <c r="N58" i="6"/>
  <c r="K49" i="6"/>
  <c r="L37" i="6"/>
  <c r="L35" i="6"/>
  <c r="L34" i="6"/>
  <c r="I33" i="6"/>
  <c r="N30" i="6"/>
  <c r="N25" i="6"/>
  <c r="J25" i="6"/>
  <c r="L23" i="6"/>
  <c r="I21" i="6"/>
  <c r="L13" i="6"/>
  <c r="K25" i="6"/>
  <c r="L99" i="6"/>
  <c r="L98" i="6"/>
  <c r="I97" i="6"/>
  <c r="I93" i="6"/>
  <c r="M90" i="6"/>
  <c r="L87" i="6"/>
  <c r="L86" i="6"/>
  <c r="I85" i="6"/>
  <c r="I81" i="6"/>
  <c r="M77" i="6"/>
  <c r="I73" i="6"/>
  <c r="M69" i="6"/>
  <c r="L65" i="6"/>
  <c r="N60" i="6"/>
  <c r="L53" i="6"/>
  <c r="N50" i="6"/>
  <c r="K46" i="6"/>
  <c r="L41" i="6"/>
  <c r="K37" i="6"/>
  <c r="M25" i="6"/>
  <c r="L17" i="6"/>
  <c r="N14" i="6"/>
  <c r="I94" i="6"/>
  <c r="I82" i="6"/>
  <c r="L79" i="6"/>
  <c r="I74" i="6"/>
  <c r="L71" i="6"/>
  <c r="L58" i="6"/>
  <c r="L22" i="6"/>
  <c r="M9" i="6"/>
  <c r="J79" i="6"/>
  <c r="J71" i="6"/>
  <c r="K65" i="6"/>
  <c r="N64" i="6"/>
  <c r="M63" i="6"/>
  <c r="L61" i="6"/>
  <c r="K58" i="6"/>
  <c r="L54" i="6"/>
  <c r="K33" i="6"/>
  <c r="L32" i="6"/>
  <c r="N26" i="6"/>
  <c r="K22" i="6"/>
  <c r="N18" i="6"/>
  <c r="N10" i="6"/>
  <c r="L9" i="6"/>
  <c r="J98" i="6"/>
  <c r="L97" i="6"/>
  <c r="L95" i="6"/>
  <c r="M94" i="6"/>
  <c r="L93" i="6"/>
  <c r="N91" i="6"/>
  <c r="J86" i="6"/>
  <c r="L85" i="6"/>
  <c r="L83" i="6"/>
  <c r="M82" i="6"/>
  <c r="L81" i="6"/>
  <c r="N79" i="6"/>
  <c r="I79" i="6"/>
  <c r="L75" i="6"/>
  <c r="M74" i="6"/>
  <c r="L73" i="6"/>
  <c r="N71" i="6"/>
  <c r="I71" i="6"/>
  <c r="N65" i="6"/>
  <c r="M64" i="6"/>
  <c r="L63" i="6"/>
  <c r="K61" i="6"/>
  <c r="J58" i="6"/>
  <c r="K54" i="6"/>
  <c r="N46" i="6"/>
  <c r="L45" i="6"/>
  <c r="M36" i="6"/>
  <c r="N33" i="6"/>
  <c r="I28" i="6"/>
  <c r="L26" i="6"/>
  <c r="J22" i="6"/>
  <c r="L21" i="6"/>
  <c r="L20" i="6"/>
  <c r="J18" i="6"/>
  <c r="K10" i="6"/>
  <c r="I9" i="6"/>
  <c r="L7" i="6"/>
  <c r="K6" i="6"/>
  <c r="L5" i="6"/>
  <c r="L3" i="6"/>
  <c r="M101" i="6"/>
  <c r="K99" i="6"/>
  <c r="N95" i="6"/>
  <c r="J95" i="6"/>
  <c r="L90" i="6"/>
  <c r="M89" i="6"/>
  <c r="K87" i="6"/>
  <c r="N83" i="6"/>
  <c r="J83" i="6"/>
  <c r="J78" i="6"/>
  <c r="L77" i="6"/>
  <c r="N75" i="6"/>
  <c r="J75" i="6"/>
  <c r="J70" i="6"/>
  <c r="L69" i="6"/>
  <c r="J66" i="6"/>
  <c r="I64" i="6"/>
  <c r="K63" i="6"/>
  <c r="N61" i="6"/>
  <c r="J61" i="6"/>
  <c r="M60" i="6"/>
  <c r="K57" i="6"/>
  <c r="K53" i="6"/>
  <c r="M52" i="6"/>
  <c r="L51" i="6"/>
  <c r="L50" i="6"/>
  <c r="N49" i="6"/>
  <c r="J49" i="6"/>
  <c r="K45" i="6"/>
  <c r="L42" i="6"/>
  <c r="N41" i="6"/>
  <c r="J41" i="6"/>
  <c r="L39" i="6"/>
  <c r="L38" i="6"/>
  <c r="N37" i="6"/>
  <c r="J37" i="6"/>
  <c r="L36" i="6"/>
  <c r="K34" i="6"/>
  <c r="L30" i="6"/>
  <c r="N29" i="6"/>
  <c r="J29" i="6"/>
  <c r="K26" i="6"/>
  <c r="K17" i="6"/>
  <c r="K13" i="6"/>
  <c r="J10" i="6"/>
  <c r="K7" i="6"/>
  <c r="M5" i="6"/>
  <c r="I5" i="6"/>
  <c r="K3" i="6"/>
  <c r="J2" i="6"/>
  <c r="L101" i="6"/>
  <c r="N99" i="6"/>
  <c r="J99" i="6"/>
  <c r="M95" i="6"/>
  <c r="L94" i="6"/>
  <c r="M93" i="6"/>
  <c r="L92" i="6"/>
  <c r="J90" i="6"/>
  <c r="L89" i="6"/>
  <c r="N87" i="6"/>
  <c r="J87" i="6"/>
  <c r="M83" i="6"/>
  <c r="L82" i="6"/>
  <c r="M81" i="6"/>
  <c r="N78" i="6"/>
  <c r="I78" i="6"/>
  <c r="I77" i="6"/>
  <c r="M75" i="6"/>
  <c r="L74" i="6"/>
  <c r="M73" i="6"/>
  <c r="N70" i="6"/>
  <c r="I70" i="6"/>
  <c r="I69" i="6"/>
  <c r="M67" i="6"/>
  <c r="M61" i="6"/>
  <c r="I60" i="6"/>
  <c r="N57" i="6"/>
  <c r="J57" i="6"/>
  <c r="L55" i="6"/>
  <c r="N53" i="6"/>
  <c r="J53" i="6"/>
  <c r="L52" i="6"/>
  <c r="K50" i="6"/>
  <c r="M49" i="6"/>
  <c r="L46" i="6"/>
  <c r="N45" i="6"/>
  <c r="J45" i="6"/>
  <c r="K42" i="6"/>
  <c r="M41" i="6"/>
  <c r="K38" i="6"/>
  <c r="M37" i="6"/>
  <c r="J34" i="6"/>
  <c r="K30" i="6"/>
  <c r="M29" i="6"/>
  <c r="J26" i="6"/>
  <c r="L19" i="6"/>
  <c r="L18" i="6"/>
  <c r="N17" i="6"/>
  <c r="J17" i="6"/>
  <c r="L15" i="6"/>
  <c r="L14" i="6"/>
  <c r="N13" i="6"/>
  <c r="J13" i="6"/>
  <c r="K9" i="6"/>
  <c r="I101" i="6"/>
  <c r="M99" i="6"/>
  <c r="L96" i="6"/>
  <c r="N90" i="6"/>
  <c r="I90" i="6"/>
  <c r="I89" i="6"/>
  <c r="M87" i="6"/>
  <c r="L84" i="6"/>
  <c r="M57" i="6"/>
  <c r="M53" i="6"/>
  <c r="J50" i="6"/>
  <c r="M45" i="6"/>
  <c r="J42" i="6"/>
  <c r="J38" i="6"/>
  <c r="J30" i="6"/>
  <c r="M20" i="6"/>
  <c r="K18" i="6"/>
  <c r="M17" i="6"/>
  <c r="K15" i="6"/>
  <c r="K14" i="6"/>
  <c r="M13" i="6"/>
  <c r="L11" i="6"/>
  <c r="L10" i="6"/>
  <c r="N9" i="6"/>
  <c r="N2" i="6"/>
  <c r="N42" i="6"/>
  <c r="L88" i="6"/>
  <c r="L76" i="6"/>
  <c r="L72" i="6"/>
  <c r="I62" i="6"/>
  <c r="M62" i="6"/>
  <c r="I59" i="6"/>
  <c r="M59" i="6"/>
  <c r="J59" i="6"/>
  <c r="N59" i="6"/>
  <c r="J24" i="6"/>
  <c r="N24" i="6"/>
  <c r="K24" i="6"/>
  <c r="J56" i="6"/>
  <c r="N56" i="6"/>
  <c r="K56" i="6"/>
  <c r="J40" i="6"/>
  <c r="N40" i="6"/>
  <c r="K40" i="6"/>
  <c r="K96" i="6"/>
  <c r="K92" i="6"/>
  <c r="K88" i="6"/>
  <c r="K84" i="6"/>
  <c r="J44" i="6"/>
  <c r="N44" i="6"/>
  <c r="K44" i="6"/>
  <c r="I31" i="6"/>
  <c r="M31" i="6"/>
  <c r="J31" i="6"/>
  <c r="N31" i="6"/>
  <c r="M24" i="6"/>
  <c r="I12" i="6"/>
  <c r="M12" i="6"/>
  <c r="J12" i="6"/>
  <c r="N12" i="6"/>
  <c r="K12" i="6"/>
  <c r="K101" i="6"/>
  <c r="N100" i="6"/>
  <c r="J100" i="6"/>
  <c r="K97" i="6"/>
  <c r="N96" i="6"/>
  <c r="J96" i="6"/>
  <c r="K93" i="6"/>
  <c r="N92" i="6"/>
  <c r="J92" i="6"/>
  <c r="K89" i="6"/>
  <c r="N88" i="6"/>
  <c r="J88" i="6"/>
  <c r="K85" i="6"/>
  <c r="N84" i="6"/>
  <c r="J84" i="6"/>
  <c r="K81" i="6"/>
  <c r="N80" i="6"/>
  <c r="J80" i="6"/>
  <c r="K77" i="6"/>
  <c r="N76" i="6"/>
  <c r="J76" i="6"/>
  <c r="K73" i="6"/>
  <c r="N72" i="6"/>
  <c r="J72" i="6"/>
  <c r="K69" i="6"/>
  <c r="K62" i="6"/>
  <c r="L60" i="6"/>
  <c r="L59" i="6"/>
  <c r="L56" i="6"/>
  <c r="I51" i="6"/>
  <c r="M51" i="6"/>
  <c r="J51" i="6"/>
  <c r="N51" i="6"/>
  <c r="J48" i="6"/>
  <c r="N48" i="6"/>
  <c r="K48" i="6"/>
  <c r="M44" i="6"/>
  <c r="L40" i="6"/>
  <c r="I35" i="6"/>
  <c r="M35" i="6"/>
  <c r="J35" i="6"/>
  <c r="N35" i="6"/>
  <c r="J32" i="6"/>
  <c r="N32" i="6"/>
  <c r="K32" i="6"/>
  <c r="L24" i="6"/>
  <c r="I19" i="6"/>
  <c r="M19" i="6"/>
  <c r="J19" i="6"/>
  <c r="N19" i="6"/>
  <c r="I8" i="6"/>
  <c r="M8" i="6"/>
  <c r="J8" i="6"/>
  <c r="N8" i="6"/>
  <c r="K8" i="6"/>
  <c r="L100" i="6"/>
  <c r="L80" i="6"/>
  <c r="J67" i="6"/>
  <c r="N67" i="6"/>
  <c r="N62" i="6"/>
  <c r="I43" i="6"/>
  <c r="M43" i="6"/>
  <c r="J43" i="6"/>
  <c r="N43" i="6"/>
  <c r="I27" i="6"/>
  <c r="M27" i="6"/>
  <c r="J27" i="6"/>
  <c r="N27" i="6"/>
  <c r="I16" i="6"/>
  <c r="M16" i="6"/>
  <c r="J16" i="6"/>
  <c r="N16" i="6"/>
  <c r="K16" i="6"/>
  <c r="K100" i="6"/>
  <c r="K80" i="6"/>
  <c r="K76" i="6"/>
  <c r="K72" i="6"/>
  <c r="L67" i="6"/>
  <c r="I66" i="6"/>
  <c r="M66" i="6"/>
  <c r="L62" i="6"/>
  <c r="M56" i="6"/>
  <c r="I47" i="6"/>
  <c r="M47" i="6"/>
  <c r="J47" i="6"/>
  <c r="N47" i="6"/>
  <c r="M40" i="6"/>
  <c r="J28" i="6"/>
  <c r="N28" i="6"/>
  <c r="K28" i="6"/>
  <c r="N101" i="6"/>
  <c r="M100" i="6"/>
  <c r="N97" i="6"/>
  <c r="M96" i="6"/>
  <c r="N93" i="6"/>
  <c r="M92" i="6"/>
  <c r="N89" i="6"/>
  <c r="M88" i="6"/>
  <c r="N85" i="6"/>
  <c r="M84" i="6"/>
  <c r="N81" i="6"/>
  <c r="M80" i="6"/>
  <c r="N77" i="6"/>
  <c r="M76" i="6"/>
  <c r="N73" i="6"/>
  <c r="M72" i="6"/>
  <c r="N69" i="6"/>
  <c r="I67" i="6"/>
  <c r="K66" i="6"/>
  <c r="L64" i="6"/>
  <c r="J63" i="6"/>
  <c r="N63" i="6"/>
  <c r="J62" i="6"/>
  <c r="J60" i="6"/>
  <c r="K59" i="6"/>
  <c r="I56" i="6"/>
  <c r="I55" i="6"/>
  <c r="M55" i="6"/>
  <c r="J55" i="6"/>
  <c r="N55" i="6"/>
  <c r="J52" i="6"/>
  <c r="N52" i="6"/>
  <c r="K52" i="6"/>
  <c r="M48" i="6"/>
  <c r="L47" i="6"/>
  <c r="L44" i="6"/>
  <c r="K43" i="6"/>
  <c r="I40" i="6"/>
  <c r="I39" i="6"/>
  <c r="M39" i="6"/>
  <c r="J39" i="6"/>
  <c r="N39" i="6"/>
  <c r="J36" i="6"/>
  <c r="N36" i="6"/>
  <c r="K36" i="6"/>
  <c r="M32" i="6"/>
  <c r="L31" i="6"/>
  <c r="L28" i="6"/>
  <c r="K27" i="6"/>
  <c r="I24" i="6"/>
  <c r="I23" i="6"/>
  <c r="M23" i="6"/>
  <c r="J23" i="6"/>
  <c r="N23" i="6"/>
  <c r="J20" i="6"/>
  <c r="N20" i="6"/>
  <c r="K20" i="6"/>
  <c r="L16" i="6"/>
  <c r="I4" i="6"/>
  <c r="M4" i="6"/>
  <c r="J4" i="6"/>
  <c r="N4" i="6"/>
  <c r="K4" i="6"/>
  <c r="M58" i="6"/>
  <c r="M54" i="6"/>
  <c r="M50" i="6"/>
  <c r="M46" i="6"/>
  <c r="M42" i="6"/>
  <c r="M38" i="6"/>
  <c r="M34" i="6"/>
  <c r="M30" i="6"/>
  <c r="M26" i="6"/>
  <c r="M22" i="6"/>
  <c r="M18" i="6"/>
  <c r="N15" i="6"/>
  <c r="J15" i="6"/>
  <c r="M14" i="6"/>
  <c r="N11" i="6"/>
  <c r="J11" i="6"/>
  <c r="M10" i="6"/>
  <c r="N7" i="6"/>
  <c r="J7" i="6"/>
  <c r="M6" i="6"/>
  <c r="N3" i="6"/>
  <c r="J3" i="6"/>
  <c r="M2" i="6"/>
  <c r="I2" i="6"/>
  <c r="M15" i="6"/>
  <c r="M11" i="6"/>
  <c r="M7" i="6"/>
  <c r="M3" i="6"/>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<sst xmlns="http://schemas.openxmlformats.org/spreadsheetml/2006/main" count="864" uniqueCount="454">
  <si>
    <t>order_id</t>
  </si>
  <si>
    <t>customer_id</t>
  </si>
  <si>
    <t>order_date</t>
  </si>
  <si>
    <t>Year</t>
  </si>
  <si>
    <t>Month</t>
  </si>
  <si>
    <t>Day</t>
  </si>
  <si>
    <t>Time</t>
  </si>
  <si>
    <t>total_amount</t>
  </si>
  <si>
    <t>product_id</t>
  </si>
  <si>
    <t>Products</t>
  </si>
  <si>
    <t>Category</t>
  </si>
  <si>
    <t>price</t>
  </si>
  <si>
    <t>Philips Sonicare ProtectiveClean 6100 Electric Toothbrush</t>
  </si>
  <si>
    <t>Electronics</t>
  </si>
  <si>
    <t>LG Smart French Door Refrigerator</t>
  </si>
  <si>
    <t>Samsung Galaxy Watch 5 Pro</t>
  </si>
  <si>
    <t>Roku Streaming Stick+</t>
  </si>
  <si>
    <t>Home Appliances</t>
  </si>
  <si>
    <t>BenQ TK850i 4K HDR Projector</t>
  </si>
  <si>
    <t>Smeg Retro 50's Style Refrigerator</t>
  </si>
  <si>
    <t>Accessories</t>
  </si>
  <si>
    <t>Sonos Arc Soundbar</t>
  </si>
  <si>
    <t>Anker PowerCore 26800 Portable Charger</t>
  </si>
  <si>
    <t>DeLonghi Magnifica Coffee Machine</t>
  </si>
  <si>
    <t>Burberry Check Scarf</t>
  </si>
  <si>
    <t>Amazon Echo Dot (4th Gen)</t>
  </si>
  <si>
    <t>Acer Predator Helios 300 Gaming Laptop</t>
  </si>
  <si>
    <t>Fitbit Charge 5 Fitness Tracker</t>
  </si>
  <si>
    <t>Montblanc Meisterstück Fountain Pen</t>
  </si>
  <si>
    <t>Google Nest Hub Max</t>
  </si>
  <si>
    <t>Sony WH-1000XM5 Headphones</t>
  </si>
  <si>
    <t>Miele Complete C3 Canister Vacuum</t>
  </si>
  <si>
    <t>Pandora Charm Bracelet</t>
  </si>
  <si>
    <t>Sony A7R IV Full-Frame Mirrorless Camera</t>
  </si>
  <si>
    <t>Samsung Smart Microwave Oven</t>
  </si>
  <si>
    <t>Sennheiser Momentum True Wireless 3 Earbuds</t>
  </si>
  <si>
    <t>Fitbit Versa 4</t>
  </si>
  <si>
    <t>Bose SoundLink Revolve+ Bluetooth Speaker</t>
  </si>
  <si>
    <t>Apple iPhone 14 Pro</t>
  </si>
  <si>
    <t>Tumi Alpha 3 Briefcase</t>
  </si>
  <si>
    <t>Ember Temperature Control Smart Mug</t>
  </si>
  <si>
    <t>Bosch 800 Series Dishwasher</t>
  </si>
  <si>
    <t>Garmin Fenix 7X Sapphire Solar GPS Watch</t>
  </si>
  <si>
    <t>Microsoft Surface Pro 9</t>
  </si>
  <si>
    <t>Google Pixel 7 Pro</t>
  </si>
  <si>
    <t>Apple AirPods Max</t>
  </si>
  <si>
    <t>Honeywell QuietSet Tower Fan</t>
  </si>
  <si>
    <t>Harman Kardon Onyx Studio 7</t>
  </si>
  <si>
    <t>Ring Video Doorbell Pro 2</t>
  </si>
  <si>
    <t>Gucci GG Marmont Belt</t>
  </si>
  <si>
    <t>Oculus Quest 2 VR Headset</t>
  </si>
  <si>
    <t>NVIDIA GeForce RTX 3080 Graphics Card</t>
  </si>
  <si>
    <t>Apple MacBook Pro (16-inch, M1 Max)</t>
  </si>
  <si>
    <t>Apple MacBook Air (M2)</t>
  </si>
  <si>
    <t>Shark Navigator Lift-Away Vacuum Cleaner</t>
  </si>
  <si>
    <t>Bose QuietComfort Earbuds</t>
  </si>
  <si>
    <t>Keurig K-Elite Single Serve Coffee Maker</t>
  </si>
  <si>
    <t>Cuisinart AirFryer Toaster Oven</t>
  </si>
  <si>
    <t>Moncler Logo Beanie</t>
  </si>
  <si>
    <t>Instant Pot Duo 7-in-1 Electric Pressure Cooker</t>
  </si>
  <si>
    <t>Seiko Automatic Watch</t>
  </si>
  <si>
    <t>Jabra Elite 85t True Wireless Earbuds</t>
  </si>
  <si>
    <t>Prada Saffiano Leather Cardholder</t>
  </si>
  <si>
    <t>Samsung Galaxy Z Fold 4</t>
  </si>
  <si>
    <t>LG Gram 17 Laptop</t>
  </si>
  <si>
    <t>Apple Watch Series 8</t>
  </si>
  <si>
    <t>Longchamp Le Pliage Tote</t>
  </si>
  <si>
    <t>LG OLED55C1PUB Alexa Built-In OLED TV</t>
  </si>
  <si>
    <t>DJI Mini 2 Drone</t>
  </si>
  <si>
    <t>Dell UltraSharp U2720Q Monitor</t>
  </si>
  <si>
    <t>Herschel Little America Backpack</t>
  </si>
  <si>
    <t>TCL 6-Series 65-Inch 4K TV</t>
  </si>
  <si>
    <t>iRobot Roomba i7+ Robot Vacuum</t>
  </si>
  <si>
    <t>Logitech MX Master 3S Mouse</t>
  </si>
  <si>
    <t>Coach Signature Canvas Wallet</t>
  </si>
  <si>
    <t>Lenovo ThinkPad X1 Carbon Gen 9</t>
  </si>
  <si>
    <t>Tiffany &amp; Co. Sterling Silver Bracelet</t>
  </si>
  <si>
    <t>Breville Barista Express Espresso Machine</t>
  </si>
  <si>
    <t>Giorgio Armani Silk Tie</t>
  </si>
  <si>
    <t>GoPro HERO11 Black</t>
  </si>
  <si>
    <t>Fossil Hybrid Smartwatch</t>
  </si>
  <si>
    <t>Bose QuietComfort 45 Headphones</t>
  </si>
  <si>
    <t>MCM Stark Backpack</t>
  </si>
  <si>
    <t>Xiaomi Mi Band 6</t>
  </si>
  <si>
    <t>Razer DeathAdder V2 Gaming Mouse</t>
  </si>
  <si>
    <t>Dyson V11 Torque Drive Vacuum Cleaner</t>
  </si>
  <si>
    <t>Louis Vuitton Monogram Key Holder</t>
  </si>
  <si>
    <t>Dell XPS 13 Laptop</t>
  </si>
  <si>
    <t>Samsung Odyssey G9 Gaming Monitor</t>
  </si>
  <si>
    <t>Nespresso VertuoPlus Coffee Maker</t>
  </si>
  <si>
    <t>Apple AirPods Pro</t>
  </si>
  <si>
    <t>Vitamix 5200 Blender</t>
  </si>
  <si>
    <t>Whirlpool Side-by-Side Refrigerator</t>
  </si>
  <si>
    <t>Philips Hue White and Color Ambiance Starter Kit</t>
  </si>
  <si>
    <t>KitchenAid Artisan Stand Mixer</t>
  </si>
  <si>
    <t>Sony X90K 65-Inch 4K TV</t>
  </si>
  <si>
    <t>Whirlpool 30-inch Wall Oven</t>
  </si>
  <si>
    <t>Samsung Galaxy Tab S8 Ultra</t>
  </si>
  <si>
    <t>Frigidaire Gallery Gas Range</t>
  </si>
  <si>
    <t>Sony WH-1000XM4 Wireless Headphones</t>
  </si>
  <si>
    <t>Beats Fit Pro Earbuds</t>
  </si>
  <si>
    <t>Hugo Boss Leather Gloves</t>
  </si>
  <si>
    <t>Michael Kors Leather Tote Bag</t>
  </si>
  <si>
    <t>HP Envy 32 All-in-One Desktop</t>
  </si>
  <si>
    <t>Oakley Flight Deck Goggles</t>
  </si>
  <si>
    <t>Canon EOS R5 Mirrorless Camera</t>
  </si>
  <si>
    <t>Ray-Ban Aviator Sunglasses</t>
  </si>
  <si>
    <t>ASUS ROG Strix Scar 17 Gaming Laptop</t>
  </si>
  <si>
    <t>Kate Spade New York Earrings</t>
  </si>
  <si>
    <t>Samsung Galaxy FlexWash Washing Machine</t>
  </si>
  <si>
    <t>Apple iPad Pro 12.9-inch (6th Gen)</t>
  </si>
  <si>
    <t>Samsung Galaxy S23 Ultra</t>
  </si>
  <si>
    <t>Hamilton Beach Breakfast Sandwich Maker</t>
  </si>
  <si>
    <t>Ray-Ban Wayfarer Sunglasses</t>
  </si>
  <si>
    <t>Chanel Classic Flap Bag????????</t>
  </si>
  <si>
    <t>First name</t>
  </si>
  <si>
    <t>Last name</t>
  </si>
  <si>
    <t>Full Name</t>
  </si>
  <si>
    <t>Gender</t>
  </si>
  <si>
    <t>Column1</t>
  </si>
  <si>
    <t>age</t>
  </si>
  <si>
    <t>Age bracket</t>
  </si>
  <si>
    <t>city</t>
  </si>
  <si>
    <t>LIAM</t>
  </si>
  <si>
    <t>SMITH</t>
  </si>
  <si>
    <t>Liam Smith</t>
  </si>
  <si>
    <t>M</t>
  </si>
  <si>
    <t>Houston</t>
  </si>
  <si>
    <t>NOAH</t>
  </si>
  <si>
    <t>JOHNSON</t>
  </si>
  <si>
    <t>Noah Johnson</t>
  </si>
  <si>
    <t>Phoenix</t>
  </si>
  <si>
    <t>OLIVER</t>
  </si>
  <si>
    <t>WILLIAMS</t>
  </si>
  <si>
    <t>Oliver Williams</t>
  </si>
  <si>
    <t>ELIJAH</t>
  </si>
  <si>
    <t>BROWN</t>
  </si>
  <si>
    <t>Elijah Brown</t>
  </si>
  <si>
    <t>WILLIAM</t>
  </si>
  <si>
    <t>JONES</t>
  </si>
  <si>
    <t>William Jones</t>
  </si>
  <si>
    <t>JAMES</t>
  </si>
  <si>
    <t>GARCIA</t>
  </si>
  <si>
    <t>James Garcia</t>
  </si>
  <si>
    <t>BENJAMIN</t>
  </si>
  <si>
    <t>MILLER</t>
  </si>
  <si>
    <t>Benjamin Miller</t>
  </si>
  <si>
    <t>New York</t>
  </si>
  <si>
    <t>LUCAS</t>
  </si>
  <si>
    <t>DAVIS</t>
  </si>
  <si>
    <t>Lucas Davis</t>
  </si>
  <si>
    <t>HENRY</t>
  </si>
  <si>
    <t>RODRIGUEZ</t>
  </si>
  <si>
    <t>Henry Rodriguez</t>
  </si>
  <si>
    <t>ALEXANDER</t>
  </si>
  <si>
    <t>MARTINEZ</t>
  </si>
  <si>
    <t>Alexander Martinez</t>
  </si>
  <si>
    <t>MASON</t>
  </si>
  <si>
    <t>HERNANDEZ</t>
  </si>
  <si>
    <t>Mason Hernandez</t>
  </si>
  <si>
    <t>Los Angeles</t>
  </si>
  <si>
    <t>MICHAEL</t>
  </si>
  <si>
    <t>LOPEZ</t>
  </si>
  <si>
    <t>Michael Lopez</t>
  </si>
  <si>
    <t>Chicago</t>
  </si>
  <si>
    <t>ETHAN</t>
  </si>
  <si>
    <t>GONZALEZ</t>
  </si>
  <si>
    <t>Ethan Gonzalez</t>
  </si>
  <si>
    <t>DANIEL</t>
  </si>
  <si>
    <t>WILSON</t>
  </si>
  <si>
    <t>Daniel Wilson</t>
  </si>
  <si>
    <t>JACOB</t>
  </si>
  <si>
    <t>ANDERSON</t>
  </si>
  <si>
    <t>Jacob Anderson</t>
  </si>
  <si>
    <t>LOGAN</t>
  </si>
  <si>
    <t>THOMAS</t>
  </si>
  <si>
    <t>Logan Thomas</t>
  </si>
  <si>
    <t>JACKSON</t>
  </si>
  <si>
    <t>TAYLOR</t>
  </si>
  <si>
    <t>Jackson Taylor</t>
  </si>
  <si>
    <t>LEVI</t>
  </si>
  <si>
    <t>MOORE</t>
  </si>
  <si>
    <t>Levi Moore</t>
  </si>
  <si>
    <t>SEBASTIAN</t>
  </si>
  <si>
    <t>Sebastian Jackson</t>
  </si>
  <si>
    <t>MATEO</t>
  </si>
  <si>
    <t>MARTIN</t>
  </si>
  <si>
    <t>Mateo Martin</t>
  </si>
  <si>
    <t>JACK</t>
  </si>
  <si>
    <t>LEE</t>
  </si>
  <si>
    <t>Jack Lee</t>
  </si>
  <si>
    <t>OWEN</t>
  </si>
  <si>
    <t>PEREZ</t>
  </si>
  <si>
    <t>Owen Perez</t>
  </si>
  <si>
    <t>THEODORE</t>
  </si>
  <si>
    <t>THOMPSON</t>
  </si>
  <si>
    <t>Theodore Thompson</t>
  </si>
  <si>
    <t>AIDEN</t>
  </si>
  <si>
    <t>WHITE</t>
  </si>
  <si>
    <t>Aiden White</t>
  </si>
  <si>
    <t>SAMUEL</t>
  </si>
  <si>
    <t>HARRIS</t>
  </si>
  <si>
    <t>Samuel Harris</t>
  </si>
  <si>
    <t>JOSEPH</t>
  </si>
  <si>
    <t>SANCHEZ</t>
  </si>
  <si>
    <t>Joseph Sanchez</t>
  </si>
  <si>
    <t>JOHN</t>
  </si>
  <si>
    <t>CLARK</t>
  </si>
  <si>
    <t>John Clark</t>
  </si>
  <si>
    <t>DAVID</t>
  </si>
  <si>
    <t>RAMIREZ</t>
  </si>
  <si>
    <t>David Ramirez</t>
  </si>
  <si>
    <t>WYATT</t>
  </si>
  <si>
    <t>LEWIS</t>
  </si>
  <si>
    <t>Wyatt Lewis</t>
  </si>
  <si>
    <t>MATTHEW</t>
  </si>
  <si>
    <t>ROBINSON</t>
  </si>
  <si>
    <t>Matthew Robinson</t>
  </si>
  <si>
    <t>LUKE</t>
  </si>
  <si>
    <t>WALKER</t>
  </si>
  <si>
    <t>Luke Walker</t>
  </si>
  <si>
    <t>ASHER</t>
  </si>
  <si>
    <t>YOUNG</t>
  </si>
  <si>
    <t>Asher Young</t>
  </si>
  <si>
    <t>CARTER</t>
  </si>
  <si>
    <t>ALLEN</t>
  </si>
  <si>
    <t>Carter Allen</t>
  </si>
  <si>
    <t>JULIAN</t>
  </si>
  <si>
    <t>KING</t>
  </si>
  <si>
    <t>Julian King</t>
  </si>
  <si>
    <t>GRAYSON</t>
  </si>
  <si>
    <t>WRIGHT</t>
  </si>
  <si>
    <t>Grayson Wright</t>
  </si>
  <si>
    <t>LEO</t>
  </si>
  <si>
    <t>SCOTT</t>
  </si>
  <si>
    <t>Leo Scott</t>
  </si>
  <si>
    <t>JAYDEN</t>
  </si>
  <si>
    <t>TORRES</t>
  </si>
  <si>
    <t>Jayden Torres</t>
  </si>
  <si>
    <t>GABRIEL</t>
  </si>
  <si>
    <t>NGUYEN</t>
  </si>
  <si>
    <t>Gabriel Nguyen</t>
  </si>
  <si>
    <t>ISAAC</t>
  </si>
  <si>
    <t>HILL</t>
  </si>
  <si>
    <t>Isaac Hill</t>
  </si>
  <si>
    <t>LINCOLN</t>
  </si>
  <si>
    <t>FLORES</t>
  </si>
  <si>
    <t>Lincoln Flores</t>
  </si>
  <si>
    <t>ANTHONY</t>
  </si>
  <si>
    <t>GREEN</t>
  </si>
  <si>
    <t>Anthony Green</t>
  </si>
  <si>
    <t>HUDSON</t>
  </si>
  <si>
    <t>ADAMS</t>
  </si>
  <si>
    <t>Hudson Adams</t>
  </si>
  <si>
    <t>DYLAN</t>
  </si>
  <si>
    <t>NELSON</t>
  </si>
  <si>
    <t>Dylan Nelson</t>
  </si>
  <si>
    <t>EZRA</t>
  </si>
  <si>
    <t>BAKER</t>
  </si>
  <si>
    <t>Ezra Baker</t>
  </si>
  <si>
    <t>HALL</t>
  </si>
  <si>
    <t>Thomas Hall</t>
  </si>
  <si>
    <t>CHARLES</t>
  </si>
  <si>
    <t>RIVERA</t>
  </si>
  <si>
    <t>Charles Rivera</t>
  </si>
  <si>
    <t>CHRISTOPHER</t>
  </si>
  <si>
    <t>CAMPBELL</t>
  </si>
  <si>
    <t>Christopher Campbell</t>
  </si>
  <si>
    <t>JAXON</t>
  </si>
  <si>
    <t>MITCHELL</t>
  </si>
  <si>
    <t>Jaxon Mitchell</t>
  </si>
  <si>
    <t>MAVERICK</t>
  </si>
  <si>
    <t>Maverick Carter</t>
  </si>
  <si>
    <t>JOSIAH</t>
  </si>
  <si>
    <t>ROBERTS</t>
  </si>
  <si>
    <t>Josiah Roberts</t>
  </si>
  <si>
    <t>EMMA</t>
  </si>
  <si>
    <t>GOMEZ</t>
  </si>
  <si>
    <t>Emma Gomez</t>
  </si>
  <si>
    <t>OLIVIA</t>
  </si>
  <si>
    <t>PHILLIPS</t>
  </si>
  <si>
    <t>Olivia Phillips</t>
  </si>
  <si>
    <t>AVA</t>
  </si>
  <si>
    <t>EVANS</t>
  </si>
  <si>
    <t>Ava Evans</t>
  </si>
  <si>
    <t>F</t>
  </si>
  <si>
    <t>ISABELLA</t>
  </si>
  <si>
    <t>TURNER</t>
  </si>
  <si>
    <t>Isabella Turner</t>
  </si>
  <si>
    <t>SOPHIA</t>
  </si>
  <si>
    <t>DIAZ</t>
  </si>
  <si>
    <t>Sophia Diaz</t>
  </si>
  <si>
    <t>MIA</t>
  </si>
  <si>
    <t>PARKER</t>
  </si>
  <si>
    <t>Mia Parker</t>
  </si>
  <si>
    <t>CHARLOTTE</t>
  </si>
  <si>
    <t>CRUZ</t>
  </si>
  <si>
    <t>Charlotte Cruz</t>
  </si>
  <si>
    <t>AMELIA</t>
  </si>
  <si>
    <t>EDWARDS</t>
  </si>
  <si>
    <t>Amelia Edwards</t>
  </si>
  <si>
    <t>EVELYN</t>
  </si>
  <si>
    <t>COLLINS</t>
  </si>
  <si>
    <t>Evelyn Collins</t>
  </si>
  <si>
    <t>ABIGAIL</t>
  </si>
  <si>
    <t>REYES</t>
  </si>
  <si>
    <t>Abigail Reyes</t>
  </si>
  <si>
    <t>HARPER</t>
  </si>
  <si>
    <t>STEWART</t>
  </si>
  <si>
    <t>Harper Stewart</t>
  </si>
  <si>
    <t>EMILY</t>
  </si>
  <si>
    <t>MORRIS</t>
  </si>
  <si>
    <t>Emily Morris</t>
  </si>
  <si>
    <t>ELLA</t>
  </si>
  <si>
    <t>MORALES</t>
  </si>
  <si>
    <t>Ella Morales</t>
  </si>
  <si>
    <t>ELIZABETH</t>
  </si>
  <si>
    <t>MURPHY</t>
  </si>
  <si>
    <t>Elizabeth Murphy</t>
  </si>
  <si>
    <t>CAMILA</t>
  </si>
  <si>
    <t>COOK</t>
  </si>
  <si>
    <t>Camila Cook</t>
  </si>
  <si>
    <t>LUNA</t>
  </si>
  <si>
    <t>ROGERS</t>
  </si>
  <si>
    <t>Luna Rogers</t>
  </si>
  <si>
    <t>SOFIA</t>
  </si>
  <si>
    <t>GUTIERREZ</t>
  </si>
  <si>
    <t>Sofia Gutierrez</t>
  </si>
  <si>
    <t>AVERY</t>
  </si>
  <si>
    <t>ORTIZ</t>
  </si>
  <si>
    <t>Avery Ortiz</t>
  </si>
  <si>
    <t>MILA</t>
  </si>
  <si>
    <t>MORGAN</t>
  </si>
  <si>
    <t>Mila Morgan</t>
  </si>
  <si>
    <t>ARIA</t>
  </si>
  <si>
    <t>COOPER</t>
  </si>
  <si>
    <t>Aria Cooper</t>
  </si>
  <si>
    <t>SCARLETT</t>
  </si>
  <si>
    <t>PETERSON</t>
  </si>
  <si>
    <t>Scarlett Peterson</t>
  </si>
  <si>
    <t>PENELOPE</t>
  </si>
  <si>
    <t>BAILEY</t>
  </si>
  <si>
    <t>Penelope Bailey</t>
  </si>
  <si>
    <t>LAYLA</t>
  </si>
  <si>
    <t>REED</t>
  </si>
  <si>
    <t>Layla Reed</t>
  </si>
  <si>
    <t>CHLOE</t>
  </si>
  <si>
    <t>KELLY</t>
  </si>
  <si>
    <t>Chloe Kelly</t>
  </si>
  <si>
    <t>VICTORIA</t>
  </si>
  <si>
    <t>HOWARD</t>
  </si>
  <si>
    <t>Victoria Howard</t>
  </si>
  <si>
    <t>MADISON</t>
  </si>
  <si>
    <t>RAMOS</t>
  </si>
  <si>
    <t>Madison Ramos</t>
  </si>
  <si>
    <t>ELEANOR</t>
  </si>
  <si>
    <t>KIM</t>
  </si>
  <si>
    <t>Eleanor Kim</t>
  </si>
  <si>
    <t>GRACE</t>
  </si>
  <si>
    <t>COX</t>
  </si>
  <si>
    <t>Grace Cox</t>
  </si>
  <si>
    <t>NORA</t>
  </si>
  <si>
    <t>WARD</t>
  </si>
  <si>
    <t>Nora Ward</t>
  </si>
  <si>
    <t>RILEY</t>
  </si>
  <si>
    <t>RICHARDSON</t>
  </si>
  <si>
    <t>Riley Richardson</t>
  </si>
  <si>
    <t>ZOEY</t>
  </si>
  <si>
    <t>WATSON</t>
  </si>
  <si>
    <t>Zoey Watson</t>
  </si>
  <si>
    <t>HANNAH</t>
  </si>
  <si>
    <t>BROOKS</t>
  </si>
  <si>
    <t>Hannah Brooks</t>
  </si>
  <si>
    <t>HAZEL</t>
  </si>
  <si>
    <t>CHAVEZ</t>
  </si>
  <si>
    <t>Hazel Chavez</t>
  </si>
  <si>
    <t>LILY</t>
  </si>
  <si>
    <t>WOOD</t>
  </si>
  <si>
    <t>Lily Wood</t>
  </si>
  <si>
    <t>ELLIE</t>
  </si>
  <si>
    <t>Ellie James</t>
  </si>
  <si>
    <t>VIOLET</t>
  </si>
  <si>
    <t>BENNETT</t>
  </si>
  <si>
    <t>Violet Bennett</t>
  </si>
  <si>
    <t>LILLIAN</t>
  </si>
  <si>
    <t>GRAY</t>
  </si>
  <si>
    <t>Lillian Gray</t>
  </si>
  <si>
    <t>ZOE</t>
  </si>
  <si>
    <t>MENDOZA</t>
  </si>
  <si>
    <t>Zoe Mendoza</t>
  </si>
  <si>
    <t>STELLA</t>
  </si>
  <si>
    <t>RUIZ</t>
  </si>
  <si>
    <t>Stella Ruiz</t>
  </si>
  <si>
    <t>AURORA</t>
  </si>
  <si>
    <t>HUGHES</t>
  </si>
  <si>
    <t>Aurora Hughes</t>
  </si>
  <si>
    <t>NATALIE</t>
  </si>
  <si>
    <t>PRICE</t>
  </si>
  <si>
    <t>Natalie Price</t>
  </si>
  <si>
    <t>EMILIA</t>
  </si>
  <si>
    <t>ALVAREZ</t>
  </si>
  <si>
    <t>Emilia Alvarez</t>
  </si>
  <si>
    <t>EVERLY</t>
  </si>
  <si>
    <t>CASTILLO</t>
  </si>
  <si>
    <t>Everly Castillo</t>
  </si>
  <si>
    <t>LEAH</t>
  </si>
  <si>
    <t>SANDERS</t>
  </si>
  <si>
    <t>Leah Sanders</t>
  </si>
  <si>
    <t>AUBREY</t>
  </si>
  <si>
    <t>PATEL</t>
  </si>
  <si>
    <t>Aubrey Patel</t>
  </si>
  <si>
    <t>WILLOW</t>
  </si>
  <si>
    <t>MYERS</t>
  </si>
  <si>
    <t>Willow Myers</t>
  </si>
  <si>
    <t>ADDISON</t>
  </si>
  <si>
    <t>LONG</t>
  </si>
  <si>
    <t>Addison Long</t>
  </si>
  <si>
    <t>LUCY</t>
  </si>
  <si>
    <t>ROSS</t>
  </si>
  <si>
    <t>Lucy Ross</t>
  </si>
  <si>
    <t>AUDREY</t>
  </si>
  <si>
    <t>FOSTER</t>
  </si>
  <si>
    <t>Audrey Foster</t>
  </si>
  <si>
    <t>BELLA</t>
  </si>
  <si>
    <t>JIMENEZ</t>
  </si>
  <si>
    <t>Bella Jimenez</t>
  </si>
  <si>
    <t>order_item_id</t>
  </si>
  <si>
    <t>quantity</t>
  </si>
  <si>
    <t>unit_price</t>
  </si>
  <si>
    <t>Total revenue</t>
  </si>
  <si>
    <t>Quantity</t>
  </si>
  <si>
    <t>product_category</t>
  </si>
  <si>
    <t>Product_name</t>
  </si>
  <si>
    <t>City</t>
  </si>
  <si>
    <t>Age Bracket</t>
  </si>
  <si>
    <t>Age</t>
  </si>
  <si>
    <t>Customer_Name</t>
  </si>
  <si>
    <t>Sum of Total revenue</t>
  </si>
  <si>
    <t>Row Labels</t>
  </si>
  <si>
    <t>Grand Total</t>
  </si>
  <si>
    <t>Sum of Quantity</t>
  </si>
  <si>
    <t>Count of order_id</t>
  </si>
  <si>
    <t>Count of Customer_Name</t>
  </si>
  <si>
    <t>Average of Age</t>
  </si>
  <si>
    <t>January</t>
  </si>
  <si>
    <t>March</t>
  </si>
  <si>
    <t>Average of total_amount</t>
  </si>
  <si>
    <t>Max of unit_price</t>
  </si>
  <si>
    <t>Retired</t>
  </si>
  <si>
    <t>Working Class</t>
  </si>
  <si>
    <t>Young</t>
  </si>
  <si>
    <t>Female</t>
  </si>
  <si>
    <t>Male</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</si>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</sst>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F400]h:mm:ss\ AM/PM"/>
    <numFmt numFmtId="165" formatCode="[$₦-469]\ #,##0"/>
    <numFmt numFmtId="166" formatCode="[$₦-469]\ #,##0.00"/>
    <numFmt numFmtId="167" formatCode="[$₦-469]\ #,##0.00;\-[$₦-469]\ #,##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6" tint="-0.499984740745262"/>
        <bgColor indexed="64"/>
      </patternFill>
    </fill>
  </fills>
  <borders count="1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
    <xf numFmtId="0" fontId="0" fillId="0" borderId="0"/>
    <xf numFmtId="0" fontId="3" fillId="0" borderId="0"/>
    <xf numFmtId="0" fontId="1" fillId="0" borderId="0"/>
    <xf numFmtId="0" fontId="1" fillId="0" borderId="0"/>
  </cellStyleXfs>
  <cellXfs count="55">
    <xf numFmtId="0" fontId="0" fillId="0" borderId="0" xfId="0"/>
    <xf numFmtId="0" fontId="4" fillId="0" borderId="1" xfId="1" applyFont="1" applyBorder="1" applyAlignment="1">
      <alignment horizontal="center" vertical="top"/>
    </xf>
    <xf numFmtId="164" fontId="4" fillId="0" borderId="1" xfId="1" applyNumberFormat="1" applyFont="1" applyBorder="1" applyAlignment="1">
      <alignment horizontal="center" vertical="top"/>
    </xf>
    <xf numFmtId="0" fontId="3" fillId="0" borderId="0" xfId="1"/>
    <xf numFmtId="0" fontId="1" fillId="0" borderId="0" xfId="1" applyFont="1"/>
    <xf numFmtId="14" fontId="5" fillId="0" borderId="0" xfId="1" applyNumberFormat="1" applyFont="1"/>
    <xf numFmtId="164" fontId="5" fillId="0" borderId="0" xfId="1" applyNumberFormat="1" applyFont="1"/>
    <xf numFmtId="164" fontId="3" fillId="0" borderId="0" xfId="1" applyNumberFormat="1"/>
    <xf numFmtId="0" fontId="4" fillId="0" borderId="2" xfId="1" applyFont="1" applyBorder="1" applyAlignment="1">
      <alignment horizontal="center" vertical="top"/>
    </xf>
    <xf numFmtId="0" fontId="2" fillId="0" borderId="3" xfId="2" applyFont="1" applyBorder="1" applyAlignment="1">
      <alignment horizontal="center" vertical="top"/>
    </xf>
    <xf numFmtId="165" fontId="4" fillId="0" borderId="2" xfId="1" applyNumberFormat="1" applyFont="1" applyBorder="1" applyAlignment="1">
      <alignment horizontal="center" vertical="top"/>
    </xf>
    <xf numFmtId="0" fontId="1" fillId="0" borderId="0" xfId="2" applyFont="1"/>
    <xf numFmtId="0" fontId="1" fillId="0" borderId="0" xfId="2"/>
    <xf numFmtId="165" fontId="1" fillId="0" borderId="0" xfId="1" applyNumberFormat="1" applyFont="1"/>
    <xf numFmtId="165" fontId="3" fillId="0" borderId="0" xfId="1" applyNumberFormat="1"/>
    <xf numFmtId="0" fontId="4" fillId="0" borderId="2" xfId="0" applyFont="1" applyBorder="1" applyAlignment="1">
      <alignment horizontal="center" vertical="top"/>
    </xf>
    <xf numFmtId="0" fontId="6" fillId="0" borderId="3" xfId="2" applyFont="1" applyBorder="1" applyAlignment="1">
      <alignment horizontal="center" vertical="top"/>
    </xf>
    <xf numFmtId="0" fontId="2" fillId="0" borderId="0" xfId="2" applyFont="1" applyBorder="1" applyAlignment="1">
      <alignment horizontal="center" vertical="top"/>
    </xf>
    <xf numFmtId="0" fontId="2" fillId="0" borderId="0" xfId="2" applyFont="1" applyAlignment="1">
      <alignment horizontal="center" vertical="top"/>
    </xf>
    <xf numFmtId="0" fontId="4" fillId="0" borderId="0" xfId="0" applyFont="1" applyFill="1" applyBorder="1" applyAlignment="1">
      <alignment horizontal="center" vertical="top"/>
    </xf>
    <xf numFmtId="0" fontId="1" fillId="0" borderId="0" xfId="0" applyFont="1"/>
    <xf numFmtId="0" fontId="7" fillId="0" borderId="0" xfId="2" applyFont="1"/>
    <xf numFmtId="0" fontId="7" fillId="0" borderId="0" xfId="0" applyFont="1"/>
    <xf numFmtId="0" fontId="4" fillId="0" borderId="1" xfId="0" applyFont="1" applyBorder="1" applyAlignment="1">
      <alignment horizontal="center" vertical="top"/>
    </xf>
    <xf numFmtId="0" fontId="0" fillId="0" borderId="0" xfId="0" applyFont="1"/>
    <xf numFmtId="164" fontId="0" fillId="0" borderId="0" xfId="0" applyNumberFormat="1"/>
    <xf numFmtId="164" fontId="5" fillId="0" borderId="0" xfId="0" applyNumberFormat="1" applyFont="1"/>
    <xf numFmtId="14" fontId="5" fillId="0" borderId="0" xfId="0" applyNumberFormat="1" applyFont="1"/>
    <xf numFmtId="164" fontId="4" fillId="0" borderId="1" xfId="0" applyNumberFormat="1" applyFont="1" applyBorder="1" applyAlignment="1">
      <alignment horizontal="center" vertical="top"/>
    </xf>
    <xf numFmtId="0" fontId="0" fillId="0" borderId="0" xfId="0" applyNumberFormat="1"/>
    <xf numFmtId="44" fontId="0" fillId="0" borderId="0" xfId="0" applyNumberFormat="1"/>
    <xf numFmtId="44" fontId="0" fillId="0" borderId="0" xfId="0" pivotButton="1" applyNumberFormat="1"/>
    <xf numFmtId="44" fontId="0" fillId="0" borderId="0" xfId="0" applyNumberFormat="1" applyAlignment="1">
      <alignment horizontal="left"/>
    </xf>
    <xf numFmtId="0" fontId="0" fillId="0" borderId="0" xfId="0" pivotButton="1" applyNumberFormat="1"/>
    <xf numFmtId="0" fontId="0" fillId="0" borderId="0" xfId="0" applyNumberFormat="1" applyAlignment="1">
      <alignment horizontal="left"/>
    </xf>
    <xf numFmtId="166" fontId="0" fillId="0" borderId="0" xfId="0" applyNumberFormat="1"/>
    <xf numFmtId="167" fontId="0" fillId="0" borderId="0" xfId="0" applyNumberFormat="1"/>
    <xf numFmtId="10" fontId="0" fillId="0" borderId="0" xfId="0" applyNumberFormat="1"/>
    <xf numFmtId="0" fontId="0" fillId="2" borderId="0" xfId="0" applyFill="1" applyAlignment="1"/>
    <xf numFmtId="0" fontId="0" fillId="0" borderId="4" xfId="0" applyNumberFormat="1" applyBorder="1"/>
    <xf numFmtId="0" fontId="0" fillId="0" borderId="5" xfId="0" applyNumberFormat="1" applyBorder="1"/>
    <xf numFmtId="0" fontId="0" fillId="0" borderId="6" xfId="0" applyNumberFormat="1" applyBorder="1"/>
    <xf numFmtId="0" fontId="0" fillId="0" borderId="7" xfId="0" applyNumberFormat="1" applyBorder="1"/>
    <xf numFmtId="0" fontId="0" fillId="0" borderId="8" xfId="0" applyNumberFormat="1" applyBorder="1"/>
    <xf numFmtId="0" fontId="0" fillId="0" borderId="9" xfId="0" applyNumberFormat="1" applyBorder="1"/>
    <xf numFmtId="0" fontId="0" fillId="0" borderId="10" xfId="0" applyNumberFormat="1" applyBorder="1"/>
    <xf numFmtId="0" fontId="0" fillId="0" borderId="11" xfId="0" applyNumberFormat="1" applyBorder="1"/>
    <xf numFmtId="0" fontId="0" fillId="0" borderId="12" xfId="0" applyNumberFormat="1" applyBorder="1"/>
    <xf numFmtId="0" fontId="4" fillId="0" borderId="1" xfId="3" applyFont="1" applyBorder="1" applyAlignment="1">
      <alignment horizontal="center" vertical="top"/>
    </xf>
    <xf numFmtId="164" fontId="4" fillId="0" borderId="1" xfId="3" applyNumberFormat="1" applyFont="1" applyBorder="1" applyAlignment="1">
      <alignment horizontal="center" vertical="top"/>
    </xf>
    <xf numFmtId="0" fontId="1" fillId="0" borderId="0" xfId="3"/>
    <xf numFmtId="0" fontId="1" fillId="0" borderId="0" xfId="3" applyFont="1"/>
    <xf numFmtId="14" fontId="5" fillId="0" borderId="0" xfId="3" applyNumberFormat="1" applyFont="1"/>
    <xf numFmtId="164" fontId="5" fillId="0" borderId="0" xfId="3" applyNumberFormat="1" applyFont="1"/>
    <xf numFmtId="164" fontId="1" fillId="0" borderId="0" xfId="3" applyNumberFormat="1"/>
  </cellXfs>
  <cellStyles count="4">
    <cellStyle name="Normal" xfId="0" builtinId="0"/>
    <cellStyle name="Normal 2" xfId="1"/>
    <cellStyle name="Normal 2 2" xfId="2"/>
    <cellStyle name="Normal 3" xfId="3"/>
  </cellStyles>
  <dxfs count="356">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F400]h:mm:ss\ AM/PM"/>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numFmt numFmtId="165" formatCode="[$₦-469]\ #,##0"/>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numFmt numFmtId="0" formatCode="Genera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theme="1"/>
        <name val="Calibri"/>
        <scheme val="minor"/>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F400]h:mm:ss\ AM/PM"/>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rgb="FF000000"/>
        <name val="Calibri"/>
        <scheme val="none"/>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numFmt numFmtId="166" formatCode="[$₦-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4" formatCode="0.00%"/>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469]\ #,##0.00"/>
    </dxf>
    <dxf>
      <numFmt numFmtId="168" formatCode="&quot;$&quot;#,##0.00"/>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469]\ #,##0.00;\-[$₦-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7" formatCode="[$₦-469]\ #,##0.00;\-[$₦-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469]\ #,##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64" formatCode="[$-F400]h:mm:ss\ AM/PM"/>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Calibri"/>
        <scheme val="none"/>
      </font>
      <numFmt numFmtId="19" formatCode="m/d/yyyy"/>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outline="0">
        <top style="thin">
          <color rgb="FF000000"/>
        </top>
      </border>
    </dxf>
    <dxf>
      <font>
        <b val="0"/>
        <i val="0"/>
        <strike val="0"/>
        <condense val="0"/>
        <extend val="0"/>
        <outline val="0"/>
        <shadow val="0"/>
        <u val="none"/>
        <vertAlign val="baseline"/>
        <sz val="11"/>
        <color rgb="FF000000"/>
        <name val="Calibri"/>
        <scheme val="none"/>
      </font>
    </dxf>
    <dxf>
      <border outline="0">
        <bottom style="thin">
          <color rgb="FF000000"/>
        </bottom>
      </border>
    </dxf>
    <dxf>
      <font>
        <b/>
        <i val="0"/>
        <strike val="0"/>
        <condense val="0"/>
        <extend val="0"/>
        <outline val="0"/>
        <shadow val="0"/>
        <u val="none"/>
        <vertAlign val="baseline"/>
        <sz val="11"/>
        <color theme="1"/>
        <name val="Calibri"/>
        <scheme val="none"/>
      </font>
      <alignment horizontal="center" vertical="top" textRotation="0" wrapText="0" indent="0" justifyLastLine="0" shrinkToFit="0" readingOrder="0"/>
      <border diagonalUp="0" diagonalDown="0" outline="0">
        <left style="thin">
          <color rgb="FF000000"/>
        </left>
        <right style="thin">
          <color rgb="FF000000"/>
        </right>
        <top/>
        <bottom/>
      </border>
    </dxf>
    <dxf>
      <fill>
        <patternFill>
          <bgColor theme="2"/>
        </patternFill>
      </fill>
    </dxf>
    <dxf>
      <font>
        <b val="0"/>
        <i val="0"/>
        <strike val="0"/>
        <sz val="10"/>
        <name val="Century"/>
        <scheme val="none"/>
      </font>
      <fill>
        <patternFill patternType="solid">
          <fgColor auto="1"/>
          <bgColor theme="1" tint="0.24994659260841701"/>
        </patternFill>
      </fill>
    </dxf>
  </dxfs>
  <tableStyles count="1" defaultTableStyle="TableStyleMedium2" defaultPivotStyle="PivotStyleLight16">
    <tableStyle name="Slicer Style 1" pivot="0" table="0" count="10">
      <tableStyleElement type="wholeTable" dxfId="355"/>
      <tableStyleElement type="headerRow" dxfId="354"/>
    </tableStyle>
  </tableStyles>
  <extLst>
    <ext xmlns:x14="http://schemas.microsoft.com/office/spreadsheetml/2009/9/main" uri="{46F421CA-312F-682f-3DD2-61675219B42D}">
      <x14:dxfs count="8">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[retailstoreeeee.xlsx]pivottable!PivotTable4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a:solidFill>
                  <a:schemeClr val="bg2"/>
                </a:solidFill>
                <a:latin typeface="Century" panose="02040604050505020304" pitchFamily="18" charset="0"/>
              </a:rPr>
              <a:t>Total Revenue</a:t>
            </a:r>
            <a:r>
              <a:rPr lang="en-US" sz="1300" baseline="0">
                <a:solidFill>
                  <a:schemeClr val="bg2"/>
                </a:solidFill>
                <a:latin typeface="Century" panose="02040604050505020304" pitchFamily="18" charset="0"/>
              </a:rPr>
              <a:t> by </a:t>
            </a:r>
            <a:r>
              <a:rPr lang="en-US" sz="1300">
                <a:solidFill>
                  <a:schemeClr val="bg2"/>
                </a:solidFill>
                <a:latin typeface="Century" panose="02040604050505020304" pitchFamily="18" charset="0"/>
              </a:rPr>
              <a:t>Product</a:t>
            </a:r>
            <a:r>
              <a:rPr lang="en-US" sz="1300" baseline="0">
                <a:solidFill>
                  <a:schemeClr val="bg2"/>
                </a:solidFill>
                <a:latin typeface="Century" panose="02040604050505020304" pitchFamily="18" charset="0"/>
              </a:rPr>
              <a:t> </a:t>
            </a:r>
            <a:r>
              <a:rPr lang="en-US" sz="1300">
                <a:solidFill>
                  <a:schemeClr val="bg2"/>
                </a:solidFill>
                <a:latin typeface="Century" panose="02040604050505020304" pitchFamily="18" charset="0"/>
              </a:rPr>
              <a:t>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1">
              <a:lumMod val="50000"/>
              <a:lumOff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noFill/>
          </a:ln>
          <a:effectLst>
            <a:outerShdw blurRad="57150" dist="19050" dir="5400000" algn="ctr" rotWithShape="0">
              <a:srgbClr val="000000">
                <a:alpha val="63000"/>
              </a:srgbClr>
            </a:outerShdw>
          </a:effectLst>
        </c:spPr>
        <c:dLbl>
          <c:idx val="0"/>
          <c:layout>
            <c:manualLayout>
              <c:x val="-5.4955400322388457E-17"/>
              <c:y val="-0.22150689371659876"/>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fld id="{D123A976-1A8C-42B7-812A-6CC2095834F5}" type="VALUE">
                  <a:rPr lang="en-US" baseline="0">
                    <a:solidFill>
                      <a:schemeClr val="bg2"/>
                    </a:solidFill>
                  </a:rPr>
                  <a:pPr>
                    <a:defRPr sz="1000">
                      <a:solidFill>
                        <a:schemeClr val="bg2"/>
                      </a:solidFill>
                      <a:latin typeface="Century" panose="020406040505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8"/>
        <c:spPr>
          <a:solidFill>
            <a:schemeClr val="tx1">
              <a:lumMod val="50000"/>
              <a:lumOff val="50000"/>
            </a:schemeClr>
          </a:solidFill>
          <a:ln>
            <a:noFill/>
          </a:ln>
          <a:effectLst>
            <a:outerShdw blurRad="57150" dist="19050" dir="5400000" algn="ctr" rotWithShape="0">
              <a:srgbClr val="000000">
                <a:alpha val="63000"/>
              </a:srgbClr>
            </a:outerShdw>
          </a:effectLst>
        </c:spPr>
        <c:dLbl>
          <c:idx val="0"/>
          <c:layout>
            <c:manualLayout>
              <c:x val="0"/>
              <c:y val="-0.16126592986117699"/>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fld id="{D123A976-1A8C-42B7-812A-6CC2095834F5}" type="VALUE">
                  <a:rPr lang="en-US" baseline="0">
                    <a:solidFill>
                      <a:schemeClr val="bg2"/>
                    </a:solidFill>
                  </a:rPr>
                  <a:pPr>
                    <a:defRPr sz="1000">
                      <a:solidFill>
                        <a:schemeClr val="bg2"/>
                      </a:solidFill>
                      <a:latin typeface="Century" panose="020406040505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9"/>
        <c:spPr>
          <a:solidFill>
            <a:schemeClr val="tx1">
              <a:lumMod val="50000"/>
              <a:lumOff val="50000"/>
            </a:schemeClr>
          </a:solidFill>
          <a:ln>
            <a:noFill/>
          </a:ln>
          <a:effectLst>
            <a:outerShdw blurRad="57150" dist="19050" dir="5400000" algn="ctr" rotWithShape="0">
              <a:srgbClr val="000000">
                <a:alpha val="63000"/>
              </a:srgbClr>
            </a:outerShdw>
          </a:effectLst>
        </c:spPr>
        <c:dLbl>
          <c:idx val="0"/>
          <c:layout>
            <c:manualLayout>
              <c:x val="0"/>
              <c:y val="-0.31688841982101634"/>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fld id="{D123A976-1A8C-42B7-812A-6CC2095834F5}" type="VALUE">
                  <a:rPr lang="en-US" baseline="0">
                    <a:solidFill>
                      <a:schemeClr val="bg2"/>
                    </a:solidFill>
                  </a:rPr>
                  <a:pPr>
                    <a:defRPr sz="1000">
                      <a:solidFill>
                        <a:schemeClr val="bg2"/>
                      </a:solidFill>
                      <a:latin typeface="Century" panose="02040604050505020304" pitchFamily="18" charset="0"/>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3.2973621103117509E-2"/>
          <c:y val="0.27349397590361441"/>
          <c:w val="0.93405275779376495"/>
          <c:h val="0.61004885684470178"/>
        </c:manualLayout>
      </c:layout>
      <c:barChart>
        <c:barDir val="col"/>
        <c:grouping val="stacked"/>
        <c:varyColors val="0"/>
        <c:ser>
          <c:idx val="0"/>
          <c:order val="0"/>
          <c:tx>
            <c:strRef>
              <c:f>pivottable!$B$7</c:f>
              <c:strCache>
                <c:ptCount val="1"/>
                <c:pt idx="0">
                  <c:v>Total</c:v>
                </c:pt>
              </c:strCache>
            </c:strRef>
          </c:tx>
          <c:spPr>
            <a:solidFill>
              <a:schemeClr val="tx1">
                <a:lumMod val="50000"/>
                <a:lumOff val="50000"/>
              </a:schemeClr>
            </a:solidFill>
            <a:ln>
              <a:noFill/>
            </a:ln>
            <a:effectLst>
              <a:outerShdw blurRad="57150" dist="19050" dir="5400000" algn="ctr" rotWithShape="0">
                <a:srgbClr val="000000">
                  <a:alpha val="63000"/>
                </a:srgbClr>
              </a:outerShdw>
            </a:effectLst>
          </c:spPr>
          <c:invertIfNegative val="0"/>
          <c:dPt>
            <c:idx val="0"/>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BB1-43A6-B018-48DCA7150013}"/>
              </c:ext>
            </c:extLst>
          </c:dPt>
          <c:dPt>
            <c:idx val="1"/>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BB1-43A6-B018-48DCA7150013}"/>
              </c:ext>
            </c:extLst>
          </c:dPt>
          <c:dPt>
            <c:idx val="2"/>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CBB1-43A6-B018-48DCA7150013}"/>
              </c:ext>
            </c:extLst>
          </c:dPt>
          <c:dLbls>
            <c:dLbl>
              <c:idx val="0"/>
              <c:layout>
                <c:manualLayout>
                  <c:x val="0"/>
                  <c:y val="-0.31688841982101634"/>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CBB1-43A6-B018-48DCA7150013}"/>
                </c:ext>
              </c:extLst>
            </c:dLbl>
            <c:dLbl>
              <c:idx val="1"/>
              <c:layout>
                <c:manualLayout>
                  <c:x val="-5.4955400322388457E-17"/>
                  <c:y val="-0.22150689371659876"/>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CBB1-43A6-B018-48DCA7150013}"/>
                </c:ext>
              </c:extLst>
            </c:dLbl>
            <c:dLbl>
              <c:idx val="2"/>
              <c:layout>
                <c:manualLayout>
                  <c:x val="0"/>
                  <c:y val="-0.16126592986117699"/>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CBB1-43A6-B018-48DCA715001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pivottable!$A$8:$A$11</c:f>
              <c:strCache>
                <c:ptCount val="3"/>
                <c:pt idx="0">
                  <c:v>Electronics</c:v>
                </c:pt>
                <c:pt idx="1">
                  <c:v>Accessories</c:v>
                </c:pt>
                <c:pt idx="2">
                  <c:v>Home Appliances</c:v>
                </c:pt>
              </c:strCache>
            </c:strRef>
          </c:cat>
          <c:val>
            <c:numRef>
              <c:f>pivottable!$B$8:$B$11</c:f>
              <c:numCache>
                <c:formatCode>[$₦-469]\ #,##0.00</c:formatCode>
                <c:ptCount val="3"/>
                <c:pt idx="0">
                  <c:v>140691.55999999997</c:v>
                </c:pt>
                <c:pt idx="1">
                  <c:v>85820.180000000008</c:v>
                </c:pt>
                <c:pt idx="2">
                  <c:v>54551.05999999999</c:v>
                </c:pt>
              </c:numCache>
            </c:numRef>
          </c:val>
          <c:extLst>
            <c:ext xmlns:c16="http://schemas.microsoft.com/office/drawing/2014/chart" uri="{C3380CC4-5D6E-409C-BE32-E72D297353CC}">
              <c16:uniqueId val="{00000000-CBB1-43A6-B018-48DCA7150013}"/>
            </c:ext>
          </c:extLst>
        </c:ser>
        <c:dLbls>
          <c:dLblPos val="inEnd"/>
          <c:showLegendKey val="0"/>
          <c:showVal val="1"/>
          <c:showCatName val="0"/>
          <c:showSerName val="0"/>
          <c:showPercent val="0"/>
          <c:showBubbleSize val="0"/>
        </c:dLbls>
        <c:gapWidth val="150"/>
        <c:overlap val="100"/>
        <c:axId val="916836271"/>
        <c:axId val="916839599"/>
      </c:barChart>
      <c:catAx>
        <c:axId val="91683627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Century" panose="02040604050505020304" pitchFamily="18" charset="0"/>
                <a:ea typeface="+mn-ea"/>
                <a:cs typeface="+mn-cs"/>
              </a:defRPr>
            </a:pPr>
            <a:endParaRPr lang="en-US"/>
          </a:p>
        </c:txPr>
        <c:crossAx val="916839599"/>
        <c:crosses val="autoZero"/>
        <c:auto val="1"/>
        <c:lblAlgn val="ctr"/>
        <c:lblOffset val="100"/>
        <c:noMultiLvlLbl val="0"/>
      </c:catAx>
      <c:valAx>
        <c:axId val="916839599"/>
        <c:scaling>
          <c:orientation val="minMax"/>
        </c:scaling>
        <c:delete val="1"/>
        <c:axPos val="l"/>
        <c:numFmt formatCode="[$₦-469]\ #,##0.00" sourceLinked="1"/>
        <c:majorTickMark val="out"/>
        <c:minorTickMark val="none"/>
        <c:tickLblPos val="nextTo"/>
        <c:crossAx val="916836271"/>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[retailstoreeeee.xlsx]pivottable!PivotTable29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based on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manualLayout>
              <c:x val="0.20282186948853606"/>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9"/>
        <c:dLbl>
          <c:idx val="0"/>
          <c:layout>
            <c:manualLayout>
              <c:x val="8.2304526748971138E-2"/>
              <c:y val="-9.5187546975850416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2.0576131687242743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layout>
            <c:manualLayout>
              <c:x val="8.2304526748971138E-2"/>
              <c:y val="-9.5187546975850416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13"/>
        <c:dLbl>
          <c:idx val="0"/>
          <c:layout>
            <c:manualLayout>
              <c:x val="0.20282186948853606"/>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layout>
            <c:manualLayout>
              <c:x val="2.0576131687242743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layout>
            <c:manualLayout>
              <c:x val="8.2304526748971138E-2"/>
              <c:y val="-9.5187546975850416E-17"/>
            </c:manualLayout>
          </c:layout>
          <c:showLegendKey val="0"/>
          <c:showVal val="1"/>
          <c:showCatName val="0"/>
          <c:showSerName val="0"/>
          <c:showPercent val="0"/>
          <c:showBubbleSize val="0"/>
          <c:extLst>
            <c:ext xmlns:c15="http://schemas.microsoft.com/office/drawing/2012/chart" uri="{CE6537A1-D6FC-4f65-9D91-7224C49458BB}"/>
          </c:extLst>
        </c:dLbl>
      </c:pivotFmt>
      <c:pivotFmt>
        <c:idx val="17"/>
        <c:dLbl>
          <c:idx val="0"/>
          <c:layout>
            <c:manualLayout>
              <c:x val="0.20282186948853606"/>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0576131687242743E-2"/>
              <c:y val="0"/>
            </c:manualLayout>
          </c:layout>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8.2304526748971138E-2"/>
              <c:y val="-9.5187546975850416E-17"/>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21"/>
        <c:dLbl>
          <c:idx val="0"/>
          <c:layout>
            <c:manualLayout>
              <c:x val="0.20282186948853606"/>
              <c:y val="0"/>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22"/>
        <c:dLbl>
          <c:idx val="0"/>
          <c:layout>
            <c:manualLayout>
              <c:x val="2.0576131687242743E-2"/>
              <c:y val="0"/>
            </c:manualLayout>
          </c:layout>
          <c:showLegendKey val="0"/>
          <c:showVal val="1"/>
          <c:showCatName val="0"/>
          <c:showSerName val="0"/>
          <c:showPercent val="0"/>
          <c:showBubbleSize val="0"/>
          <c:extLst>
            <c:ext xmlns:c15="http://schemas.microsoft.com/office/drawing/2012/chart" uri="{CE6537A1-D6FC-4f65-9D91-7224C49458BB}">
              <c15:layout/>
            </c:ext>
          </c:extLst>
        </c:dLbl>
      </c:pivotFmt>
      <c:pivotFmt>
        <c:idx val="23"/>
      </c:pivotFmt>
      <c:pivotFmt>
        <c:idx val="24"/>
      </c:pivotFmt>
      <c:pivotFmt>
        <c:idx val="25"/>
      </c:pivotFmt>
      <c:pivotFmt>
        <c:idx val="26"/>
        <c:spPr>
          <a:solidFill>
            <a:schemeClr val="accent1"/>
          </a:solidFill>
          <a:ln>
            <a:noFill/>
          </a:ln>
          <a:effectLst/>
          <a:sp3d/>
        </c:spPr>
        <c:marker>
          <c:spPr>
            <a:solidFill>
              <a:schemeClr val="accent1"/>
            </a:solidFill>
            <a:ln w="9525">
              <a:solidFill>
                <a:schemeClr val="accent1"/>
              </a:solidFill>
            </a:ln>
            <a:effectLst/>
          </c:spPr>
        </c:marker>
      </c:pivotFmt>
      <c:pivotFmt>
        <c:idx val="2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a:sp3d/>
        </c:spPr>
        <c:dLbl>
          <c:idx val="0"/>
          <c:layout>
            <c:manualLayout>
              <c:x val="0.2364733540482183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a:noFill/>
          </a:ln>
          <a:effectLst/>
          <a:sp3d/>
        </c:spPr>
        <c:dLbl>
          <c:idx val="0"/>
          <c:layout>
            <c:manualLayout>
              <c:x val="3.5033089488624936E-2"/>
              <c:y val="-5.27518829722321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1"/>
          </a:solidFill>
          <a:ln>
            <a:noFill/>
          </a:ln>
          <a:effectLst/>
          <a:sp3d/>
        </c:spPr>
        <c:dLbl>
          <c:idx val="0"/>
          <c:layout>
            <c:manualLayout>
              <c:x val="0.1138575408380311"/>
              <c:y val="-5.27518829722321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pivottable!$B$93</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1-EB89-4B84-AC0C-3DAAC07A3438}"/>
              </c:ext>
            </c:extLst>
          </c:dPt>
          <c:dPt>
            <c:idx val="1"/>
            <c:invertIfNegative val="0"/>
            <c:bubble3D val="0"/>
            <c:extLst>
              <c:ext xmlns:c16="http://schemas.microsoft.com/office/drawing/2014/chart" uri="{C3380CC4-5D6E-409C-BE32-E72D297353CC}">
                <c16:uniqueId val="{00000003-EB89-4B84-AC0C-3DAAC07A3438}"/>
              </c:ext>
            </c:extLst>
          </c:dPt>
          <c:dPt>
            <c:idx val="2"/>
            <c:invertIfNegative val="0"/>
            <c:bubble3D val="0"/>
            <c:extLst>
              <c:ext xmlns:c16="http://schemas.microsoft.com/office/drawing/2014/chart" uri="{C3380CC4-5D6E-409C-BE32-E72D297353CC}">
                <c16:uniqueId val="{00000005-EB89-4B84-AC0C-3DAAC07A3438}"/>
              </c:ext>
            </c:extLst>
          </c:dPt>
          <c:dLbls>
            <c:dLbl>
              <c:idx val="0"/>
              <c:layout>
                <c:manualLayout>
                  <c:x val="0.1138575408380311"/>
                  <c:y val="-5.2751882972232158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EB89-4B84-AC0C-3DAAC07A3438}"/>
                </c:ext>
              </c:extLst>
            </c:dLbl>
            <c:dLbl>
              <c:idx val="1"/>
              <c:layout>
                <c:manualLayout>
                  <c:x val="0.23647335404821831"/>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EB89-4B84-AC0C-3DAAC07A3438}"/>
                </c:ext>
              </c:extLst>
            </c:dLbl>
            <c:dLbl>
              <c:idx val="2"/>
              <c:layout>
                <c:manualLayout>
                  <c:x val="3.5033089488624936E-2"/>
                  <c:y val="-5.2751882972232158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EB89-4B84-AC0C-3DAAC07A343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pivottable!$A$94:$A$97</c:f>
              <c:strCache>
                <c:ptCount val="3"/>
                <c:pt idx="0">
                  <c:v>Retired</c:v>
                </c:pt>
                <c:pt idx="1">
                  <c:v>Working Class</c:v>
                </c:pt>
                <c:pt idx="2">
                  <c:v>Young</c:v>
                </c:pt>
              </c:strCache>
            </c:strRef>
          </c:cat>
          <c:val>
            <c:numRef>
              <c:f>pivottable!$B$94:$B$97</c:f>
              <c:numCache>
                <c:formatCode>[$₦-469]\ #,##0.00;\-[$₦-469]\ #,##0.00</c:formatCode>
                <c:ptCount val="3"/>
                <c:pt idx="0">
                  <c:v>83785.140000000014</c:v>
                </c:pt>
                <c:pt idx="1">
                  <c:v>143194.00000000003</c:v>
                </c:pt>
                <c:pt idx="2">
                  <c:v>54083.659999999996</c:v>
                </c:pt>
              </c:numCache>
            </c:numRef>
          </c:val>
          <c:extLst>
            <c:ext xmlns:c16="http://schemas.microsoft.com/office/drawing/2014/chart" uri="{C3380CC4-5D6E-409C-BE32-E72D297353CC}">
              <c16:uniqueId val="{00000006-EB89-4B84-AC0C-3DAAC07A3438}"/>
            </c:ext>
          </c:extLst>
        </c:ser>
        <c:dLbls>
          <c:showLegendKey val="0"/>
          <c:showVal val="1"/>
          <c:showCatName val="0"/>
          <c:showSerName val="0"/>
          <c:showPercent val="0"/>
          <c:showBubbleSize val="0"/>
        </c:dLbls>
        <c:gapWidth val="150"/>
        <c:shape val="box"/>
        <c:axId val="850244608"/>
        <c:axId val="850242944"/>
        <c:axId val="0"/>
      </c:bar3DChart>
      <c:catAx>
        <c:axId val="85024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242944"/>
        <c:crosses val="autoZero"/>
        <c:auto val="1"/>
        <c:lblAlgn val="ctr"/>
        <c:lblOffset val="100"/>
        <c:noMultiLvlLbl val="0"/>
      </c:catAx>
      <c:valAx>
        <c:axId val="850242944"/>
        <c:scaling>
          <c:orientation val="minMax"/>
        </c:scaling>
        <c:delete val="1"/>
        <c:axPos val="b"/>
        <c:majorGridlines>
          <c:spPr>
            <a:ln w="9525" cap="flat" cmpd="sng" algn="ctr">
              <a:solidFill>
                <a:schemeClr val="tx1">
                  <a:lumMod val="15000"/>
                  <a:lumOff val="85000"/>
                </a:schemeClr>
              </a:solidFill>
              <a:round/>
            </a:ln>
            <a:effectLst/>
          </c:spPr>
        </c:majorGridlines>
        <c:numFmt formatCode="[$₦-469]\ #,##0.00;\-[$₦-469]\ #,##0.00" sourceLinked="1"/>
        <c:majorTickMark val="none"/>
        <c:minorTickMark val="none"/>
        <c:tickLblPos val="nextTo"/>
        <c:crossAx val="850244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[retailstoreeeee.xlsx]pivottable!PivotTable5</c:name>
    <c:fmtId val="7"/>
  </c:pivotSource>
  <c:chart>
    <c:title>
      <c:tx>
        <c:rich>
          <a:bodyPr rot="0" spcFirstLastPara="1" vertOverflow="ellipsis" vert="horz" wrap="square" anchor="ctr" anchorCtr="1"/>
          <a:lstStyle/>
          <a:p>
            <a:pPr>
              <a:defRPr sz="1800" b="1" i="0" u="none" strike="noStrike" kern="1200" cap="all" spc="50" baseline="0">
                <a:solidFill>
                  <a:schemeClr val="bg2"/>
                </a:solidFill>
                <a:latin typeface="+mn-lt"/>
                <a:ea typeface="+mn-ea"/>
                <a:cs typeface="+mn-cs"/>
              </a:defRPr>
            </a:pPr>
            <a:r>
              <a:rPr lang="en-US" sz="1300">
                <a:solidFill>
                  <a:schemeClr val="bg2"/>
                </a:solidFill>
                <a:latin typeface="Century" panose="02040604050505020304" pitchFamily="18" charset="0"/>
              </a:rPr>
              <a:t>Top</a:t>
            </a:r>
            <a:r>
              <a:rPr lang="en-US" sz="1300" baseline="0">
                <a:solidFill>
                  <a:schemeClr val="bg2"/>
                </a:solidFill>
                <a:latin typeface="Century" panose="02040604050505020304" pitchFamily="18" charset="0"/>
              </a:rPr>
              <a:t> 5 best selling product based on quantity</a:t>
            </a:r>
            <a:endParaRPr lang="en-US" sz="1300">
              <a:solidFill>
                <a:schemeClr val="bg2"/>
              </a:solidFill>
              <a:latin typeface="Century" panose="02040604050505020304" pitchFamily="18" charset="0"/>
            </a:endParaRPr>
          </a:p>
        </c:rich>
      </c:tx>
      <c:layout>
        <c:manualLayout>
          <c:xMode val="edge"/>
          <c:yMode val="edge"/>
          <c:x val="0.18003629764065335"/>
          <c:y val="0"/>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bg2"/>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tx1">
              <a:lumMod val="50000"/>
              <a:lumOff val="50000"/>
            </a:schemeClr>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
      </c:pivotFmt>
      <c:pivotFmt>
        <c:idx val="4"/>
        <c:spPr>
          <a:solidFill>
            <a:schemeClr val="tx1">
              <a:lumMod val="50000"/>
              <a:lumOff val="50000"/>
            </a:schemeClr>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pivottable!$B$13</c:f>
              <c:strCache>
                <c:ptCount val="1"/>
                <c:pt idx="0">
                  <c:v>Total</c:v>
                </c:pt>
              </c:strCache>
            </c:strRef>
          </c:tx>
          <c:spPr>
            <a:solidFill>
              <a:schemeClr val="tx1">
                <a:lumMod val="50000"/>
                <a:lumOff val="50000"/>
              </a:schemeClr>
            </a:solidFill>
            <a:ln>
              <a:noFill/>
            </a:ln>
            <a:effectLst/>
            <a:sp3d/>
          </c:spPr>
          <c:invertIfNegative val="0"/>
          <c:dLbls>
            <c:delete val="1"/>
          </c:dLbls>
          <c:cat>
            <c:strRef>
              <c:f>pivottable!$A$14:$A$19</c:f>
              <c:strCache>
                <c:ptCount val="5"/>
                <c:pt idx="0">
                  <c:v>Gucci GG Marmont Belt</c:v>
                </c:pt>
                <c:pt idx="1">
                  <c:v>Sony A7R IV Full-Frame Mirrorless Camera</c:v>
                </c:pt>
                <c:pt idx="2">
                  <c:v>KitchenAid Artisan Stand Mixer</c:v>
                </c:pt>
                <c:pt idx="3">
                  <c:v>Giorgio Armani Silk Tie</c:v>
                </c:pt>
                <c:pt idx="4">
                  <c:v>Jabra Elite 85t True Wireless Earbuds</c:v>
                </c:pt>
              </c:strCache>
            </c:strRef>
          </c:cat>
          <c:val>
            <c:numRef>
              <c:f>pivottable!$B$14:$B$19</c:f>
              <c:numCache>
                <c:formatCode>General</c:formatCode>
                <c:ptCount val="5"/>
                <c:pt idx="0">
                  <c:v>32</c:v>
                </c:pt>
                <c:pt idx="1">
                  <c:v>28</c:v>
                </c:pt>
                <c:pt idx="2">
                  <c:v>27</c:v>
                </c:pt>
                <c:pt idx="3">
                  <c:v>27</c:v>
                </c:pt>
                <c:pt idx="4">
                  <c:v>21</c:v>
                </c:pt>
              </c:numCache>
            </c:numRef>
          </c:val>
          <c:extLst>
            <c:ext xmlns:c16="http://schemas.microsoft.com/office/drawing/2014/chart" uri="{C3380CC4-5D6E-409C-BE32-E72D297353CC}">
              <c16:uniqueId val="{00000000-FEBD-4626-813E-F372DFE3422B}"/>
            </c:ext>
          </c:extLst>
        </c:ser>
        <c:dLbls>
          <c:showLegendKey val="0"/>
          <c:showVal val="1"/>
          <c:showCatName val="0"/>
          <c:showSerName val="0"/>
          <c:showPercent val="0"/>
          <c:showBubbleSize val="0"/>
        </c:dLbls>
        <c:gapWidth val="150"/>
        <c:gapDepth val="0"/>
        <c:shape val="box"/>
        <c:axId val="916837935"/>
        <c:axId val="916840431"/>
        <c:axId val="0"/>
      </c:bar3DChart>
      <c:catAx>
        <c:axId val="916837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Century" panose="02040604050505020304" pitchFamily="18" charset="0"/>
                <a:ea typeface="+mn-ea"/>
                <a:cs typeface="+mn-cs"/>
              </a:defRPr>
            </a:pPr>
            <a:endParaRPr lang="en-US"/>
          </a:p>
        </c:txPr>
        <c:crossAx val="916840431"/>
        <c:crosses val="autoZero"/>
        <c:auto val="1"/>
        <c:lblAlgn val="ctr"/>
        <c:lblOffset val="100"/>
        <c:noMultiLvlLbl val="0"/>
      </c:catAx>
      <c:valAx>
        <c:axId val="916840431"/>
        <c:scaling>
          <c:orientation val="minMax"/>
        </c:scaling>
        <c:delete val="1"/>
        <c:axPos val="l"/>
        <c:numFmt formatCode="General" sourceLinked="1"/>
        <c:majorTickMark val="none"/>
        <c:minorTickMark val="none"/>
        <c:tickLblPos val="nextTo"/>
        <c:crossAx val="916837935"/>
        <c:crosses val="autoZero"/>
        <c:crossBetween val="between"/>
      </c:valAx>
      <c:spPr>
        <a:noFill/>
        <a:ln>
          <a:noFill/>
        </a:ln>
        <a:effectLst/>
      </c:spPr>
    </c:plotArea>
    <c:plotVisOnly val="1"/>
    <c:dispBlanksAs val="gap"/>
    <c:showDLblsOverMax val="0"/>
  </c:chart>
  <c:spPr>
    <a:gradFill>
      <a:gsLst>
        <a:gs pos="0">
          <a:schemeClr val="dk1">
            <a:lumMod val="67000"/>
          </a:schemeClr>
        </a:gs>
        <a:gs pos="48000">
          <a:schemeClr val="dk1">
            <a:lumMod val="97000"/>
            <a:lumOff val="3000"/>
          </a:schemeClr>
        </a:gs>
        <a:gs pos="100000">
          <a:schemeClr val="dk1">
            <a:lumMod val="60000"/>
            <a:lumOff val="40000"/>
          </a:schemeClr>
        </a:gs>
      </a:gsLst>
      <a:lin ang="16200000" scaled="1"/>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[retailstoreeeee.xlsx]pivottable!PivotTable14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a:solidFill>
                  <a:schemeClr val="bg2"/>
                </a:solidFill>
                <a:latin typeface="Century" panose="02040604050505020304" pitchFamily="18" charset="0"/>
              </a:rPr>
              <a:t>Top</a:t>
            </a:r>
            <a:r>
              <a:rPr lang="en-US" sz="1300" baseline="0">
                <a:solidFill>
                  <a:schemeClr val="bg2"/>
                </a:solidFill>
                <a:latin typeface="Century" panose="02040604050505020304" pitchFamily="18" charset="0"/>
              </a:rPr>
              <a:t> 3 Customers that have spent the most</a:t>
            </a:r>
            <a:endParaRPr lang="en-US" sz="1300">
              <a:solidFill>
                <a:schemeClr val="bg2"/>
              </a:solidFill>
              <a:latin typeface="Century" panose="020406040505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tx1">
              <a:lumMod val="50000"/>
              <a:lumOff val="50000"/>
            </a:schemeClr>
          </a:soli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tx1">
              <a:lumMod val="50000"/>
              <a:lumOff val="50000"/>
            </a:schemeClr>
          </a:solidFill>
          <a:ln>
            <a:noFill/>
          </a:ln>
          <a:effectLst>
            <a:outerShdw blurRad="57150" dist="19050" dir="5400000" algn="ctr" rotWithShape="0">
              <a:srgbClr val="000000">
                <a:alpha val="63000"/>
              </a:srgbClr>
            </a:outerShdw>
          </a:effectLst>
        </c:spPr>
        <c:marker>
          <c:symbol val="none"/>
        </c:marker>
      </c:pivotFmt>
      <c:pivotFmt>
        <c:idx val="6"/>
        <c:spPr>
          <a:solidFill>
            <a:schemeClr val="tx1">
              <a:lumMod val="50000"/>
              <a:lumOff val="50000"/>
            </a:schemeClr>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pivottable!$B$83</c:f>
              <c:strCache>
                <c:ptCount val="1"/>
                <c:pt idx="0">
                  <c:v>Total</c:v>
                </c:pt>
              </c:strCache>
            </c:strRef>
          </c:tx>
          <c:spPr>
            <a:solidFill>
              <a:schemeClr val="tx1">
                <a:lumMod val="50000"/>
                <a:lumOff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pivottable!$A$84:$A$87</c:f>
              <c:strCache>
                <c:ptCount val="3"/>
                <c:pt idx="0">
                  <c:v>Oliver Williams</c:v>
                </c:pt>
                <c:pt idx="1">
                  <c:v>Natalie Price</c:v>
                </c:pt>
                <c:pt idx="2">
                  <c:v>Violet Bennett</c:v>
                </c:pt>
              </c:strCache>
            </c:strRef>
          </c:cat>
          <c:val>
            <c:numRef>
              <c:f>pivottable!$B$84:$B$87</c:f>
              <c:numCache>
                <c:formatCode>[$₦-469]\ #,##0.00;\-[$₦-469]\ #,##0.00</c:formatCode>
                <c:ptCount val="3"/>
                <c:pt idx="0">
                  <c:v>23962.23</c:v>
                </c:pt>
                <c:pt idx="1">
                  <c:v>13731.05</c:v>
                </c:pt>
                <c:pt idx="2">
                  <c:v>12326.419999999998</c:v>
                </c:pt>
              </c:numCache>
            </c:numRef>
          </c:val>
          <c:extLst>
            <c:ext xmlns:c16="http://schemas.microsoft.com/office/drawing/2014/chart" uri="{C3380CC4-5D6E-409C-BE32-E72D297353CC}">
              <c16:uniqueId val="{00000000-DC15-40E1-9A45-B992712BE0BA}"/>
            </c:ext>
          </c:extLst>
        </c:ser>
        <c:dLbls>
          <c:dLblPos val="inEnd"/>
          <c:showLegendKey val="0"/>
          <c:showVal val="1"/>
          <c:showCatName val="0"/>
          <c:showSerName val="0"/>
          <c:showPercent val="0"/>
          <c:showBubbleSize val="0"/>
        </c:dLbls>
        <c:gapWidth val="150"/>
        <c:overlap val="100"/>
        <c:axId val="851977680"/>
        <c:axId val="851979344"/>
      </c:barChart>
      <c:catAx>
        <c:axId val="8519776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0" i="0" u="none" strike="noStrike" kern="1200" baseline="0">
                <a:solidFill>
                  <a:schemeClr val="bg2"/>
                </a:solidFill>
                <a:latin typeface="Century" panose="02040604050505020304" pitchFamily="18" charset="0"/>
                <a:ea typeface="+mn-ea"/>
                <a:cs typeface="+mn-cs"/>
              </a:defRPr>
            </a:pPr>
            <a:endParaRPr lang="en-US"/>
          </a:p>
        </c:txPr>
        <c:crossAx val="851979344"/>
        <c:crosses val="autoZero"/>
        <c:auto val="1"/>
        <c:lblAlgn val="ctr"/>
        <c:lblOffset val="100"/>
        <c:noMultiLvlLbl val="0"/>
      </c:catAx>
      <c:valAx>
        <c:axId val="851979344"/>
        <c:scaling>
          <c:orientation val="minMax"/>
        </c:scaling>
        <c:delete val="1"/>
        <c:axPos val="b"/>
        <c:numFmt formatCode="[$₦-469]\ #,##0.00;\-[$₦-469]\ #,##0.00" sourceLinked="1"/>
        <c:majorTickMark val="none"/>
        <c:minorTickMark val="none"/>
        <c:tickLblPos val="nextTo"/>
        <c:crossAx val="851977680"/>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[retailstoreeeee.xlsx]pivottable!PivotTable29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300">
                <a:solidFill>
                  <a:schemeClr val="bg2"/>
                </a:solidFill>
                <a:latin typeface="Century" panose="02040604050505020304" pitchFamily="18" charset="0"/>
              </a:rPr>
              <a:t>Total</a:t>
            </a:r>
            <a:r>
              <a:rPr lang="en-US" sz="1300" baseline="0">
                <a:solidFill>
                  <a:schemeClr val="bg2"/>
                </a:solidFill>
                <a:latin typeface="Century" panose="02040604050505020304" pitchFamily="18" charset="0"/>
              </a:rPr>
              <a:t> revenue based on Age Group</a:t>
            </a:r>
            <a:endParaRPr lang="en-US" sz="1300">
              <a:solidFill>
                <a:schemeClr val="bg2"/>
              </a:solidFill>
              <a:latin typeface="Century" panose="02040604050505020304" pitchFamily="18" charset="0"/>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tx1">
              <a:lumMod val="50000"/>
              <a:lumOff val="5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1">
              <a:lumMod val="50000"/>
              <a:lumOff val="50000"/>
            </a:schemeClr>
          </a:solidFill>
          <a:ln>
            <a:noFill/>
          </a:ln>
          <a:effectLst>
            <a:outerShdw blurRad="57150" dist="19050" dir="5400000" algn="ctr" rotWithShape="0">
              <a:srgbClr val="000000">
                <a:alpha val="63000"/>
              </a:srgbClr>
            </a:outerShdw>
          </a:effectLst>
          <a:sp3d/>
        </c:spPr>
        <c:dLbl>
          <c:idx val="0"/>
          <c:layout>
            <c:manualLayout>
              <c:x val="0.20282186948853606"/>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tx1">
              <a:lumMod val="50000"/>
              <a:lumOff val="50000"/>
            </a:schemeClr>
          </a:solidFill>
          <a:ln>
            <a:noFill/>
          </a:ln>
          <a:effectLst>
            <a:outerShdw blurRad="57150" dist="19050" dir="5400000" algn="ctr" rotWithShape="0">
              <a:srgbClr val="000000">
                <a:alpha val="63000"/>
              </a:srgbClr>
            </a:outerShdw>
          </a:effectLst>
          <a:sp3d/>
        </c:spPr>
        <c:dLbl>
          <c:idx val="0"/>
          <c:layout>
            <c:manualLayout>
              <c:x val="8.2304526748971138E-2"/>
              <c:y val="-9.5187546975850416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tx1">
              <a:lumMod val="50000"/>
              <a:lumOff val="50000"/>
            </a:schemeClr>
          </a:solidFill>
          <a:ln>
            <a:noFill/>
          </a:ln>
          <a:effectLst>
            <a:outerShdw blurRad="57150" dist="19050" dir="5400000" algn="ctr" rotWithShape="0">
              <a:srgbClr val="000000">
                <a:alpha val="63000"/>
              </a:srgbClr>
            </a:outerShdw>
          </a:effectLst>
          <a:sp3d/>
        </c:spPr>
        <c:dLbl>
          <c:idx val="0"/>
          <c:layout>
            <c:manualLayout>
              <c:x val="2.0576131687242743E-2"/>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pivottable!$B$93</c:f>
              <c:strCache>
                <c:ptCount val="1"/>
                <c:pt idx="0">
                  <c:v>Total</c:v>
                </c:pt>
              </c:strCache>
            </c:strRef>
          </c:tx>
          <c:spPr>
            <a:solidFill>
              <a:schemeClr val="tx1">
                <a:lumMod val="50000"/>
                <a:lumOff val="50000"/>
              </a:schemeClr>
            </a:solidFill>
            <a:ln>
              <a:noFill/>
            </a:ln>
            <a:effectLst>
              <a:outerShdw blurRad="57150" dist="19050" dir="5400000" algn="ctr" rotWithShape="0">
                <a:srgbClr val="000000">
                  <a:alpha val="63000"/>
                </a:srgbClr>
              </a:outerShdw>
            </a:effectLst>
            <a:sp3d/>
          </c:spPr>
          <c:invertIfNegative val="0"/>
          <c:dPt>
            <c:idx val="0"/>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07A3-432F-A341-B9FBF85E3748}"/>
              </c:ext>
            </c:extLst>
          </c:dPt>
          <c:dPt>
            <c:idx val="1"/>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7A3-432F-A341-B9FBF85E3748}"/>
              </c:ext>
            </c:extLst>
          </c:dPt>
          <c:dPt>
            <c:idx val="2"/>
            <c:invertIfNegative val="0"/>
            <c:bubble3D val="0"/>
            <c:spPr>
              <a:solidFill>
                <a:schemeClr val="tx1">
                  <a:lumMod val="50000"/>
                  <a:lumOff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7A3-432F-A341-B9FBF85E3748}"/>
              </c:ext>
            </c:extLst>
          </c:dPt>
          <c:dLbls>
            <c:dLbl>
              <c:idx val="0"/>
              <c:layout>
                <c:manualLayout>
                  <c:x val="8.2304526748971138E-2"/>
                  <c:y val="-9.5187546975850416E-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7A3-432F-A341-B9FBF85E3748}"/>
                </c:ext>
              </c:extLst>
            </c:dLbl>
            <c:dLbl>
              <c:idx val="1"/>
              <c:layout>
                <c:manualLayout>
                  <c:x val="0.20282186948853606"/>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7A3-432F-A341-B9FBF85E3748}"/>
                </c:ext>
              </c:extLst>
            </c:dLbl>
            <c:dLbl>
              <c:idx val="2"/>
              <c:layout>
                <c:manualLayout>
                  <c:x val="2.0576131687242743E-2"/>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7A3-432F-A341-B9FBF85E374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pivottable!$A$94:$A$97</c:f>
              <c:strCache>
                <c:ptCount val="3"/>
                <c:pt idx="0">
                  <c:v>Retired</c:v>
                </c:pt>
                <c:pt idx="1">
                  <c:v>Working Class</c:v>
                </c:pt>
                <c:pt idx="2">
                  <c:v>Young</c:v>
                </c:pt>
              </c:strCache>
            </c:strRef>
          </c:cat>
          <c:val>
            <c:numRef>
              <c:f>pivottable!$B$94:$B$97</c:f>
              <c:numCache>
                <c:formatCode>[$₦-469]\ #,##0.00;\-[$₦-469]\ #,##0.00</c:formatCode>
                <c:ptCount val="3"/>
                <c:pt idx="0">
                  <c:v>83785.140000000014</c:v>
                </c:pt>
                <c:pt idx="1">
                  <c:v>143194.00000000003</c:v>
                </c:pt>
                <c:pt idx="2">
                  <c:v>54083.659999999996</c:v>
                </c:pt>
              </c:numCache>
            </c:numRef>
          </c:val>
          <c:extLst>
            <c:ext xmlns:c16="http://schemas.microsoft.com/office/drawing/2014/chart" uri="{C3380CC4-5D6E-409C-BE32-E72D297353CC}">
              <c16:uniqueId val="{00000000-07A3-432F-A341-B9FBF85E3748}"/>
            </c:ext>
          </c:extLst>
        </c:ser>
        <c:dLbls>
          <c:showLegendKey val="0"/>
          <c:showVal val="1"/>
          <c:showCatName val="0"/>
          <c:showSerName val="0"/>
          <c:showPercent val="0"/>
          <c:showBubbleSize val="0"/>
        </c:dLbls>
        <c:gapWidth val="150"/>
        <c:shape val="box"/>
        <c:axId val="850244608"/>
        <c:axId val="850242944"/>
        <c:axId val="0"/>
      </c:bar3DChart>
      <c:catAx>
        <c:axId val="850244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2"/>
                </a:solidFill>
                <a:latin typeface="Century" panose="02040604050505020304" pitchFamily="18" charset="0"/>
                <a:ea typeface="+mn-ea"/>
                <a:cs typeface="+mn-cs"/>
              </a:defRPr>
            </a:pPr>
            <a:endParaRPr lang="en-US"/>
          </a:p>
        </c:txPr>
        <c:crossAx val="850242944"/>
        <c:crosses val="autoZero"/>
        <c:auto val="1"/>
        <c:lblAlgn val="ctr"/>
        <c:lblOffset val="100"/>
        <c:noMultiLvlLbl val="0"/>
      </c:catAx>
      <c:valAx>
        <c:axId val="850242944"/>
        <c:scaling>
          <c:orientation val="minMax"/>
        </c:scaling>
        <c:delete val="1"/>
        <c:axPos val="b"/>
        <c:numFmt formatCode="[$₦-469]\ #,##0.00;\-[$₦-469]\ #,##0.00" sourceLinked="1"/>
        <c:majorTickMark val="none"/>
        <c:minorTickMark val="none"/>
        <c:tickLblPos val="nextTo"/>
        <c:crossAx val="850244608"/>
        <c:crosses val="autoZero"/>
        <c:crossBetween val="between"/>
      </c:valAx>
      <c:spPr>
        <a:noFill/>
        <a:ln>
          <a:noFill/>
        </a:ln>
        <a:effectLst/>
      </c:spPr>
    </c:plotArea>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[retailstoreeeee.xlsx]pivottable!PivotTable30</c:name>
    <c:fmtId val="2"/>
  </c:pivotSource>
  <c:chart>
    <c:title>
      <c:tx>
        <c:rich>
          <a:bodyPr rot="0" spcFirstLastPara="1" vertOverflow="ellipsis" vert="horz" wrap="square" anchor="ctr" anchorCtr="1"/>
          <a:lstStyle/>
          <a:p>
            <a:pPr>
              <a:defRPr sz="13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r>
              <a:rPr lang="en-US" sz="1300" baseline="0">
                <a:solidFill>
                  <a:schemeClr val="bg2"/>
                </a:solidFill>
                <a:latin typeface="Century" panose="02040604050505020304" pitchFamily="18" charset="0"/>
              </a:rPr>
              <a:t>Percentage of Male and Female Customers</a:t>
            </a:r>
          </a:p>
        </c:rich>
      </c:tx>
      <c:layout/>
      <c:overlay val="0"/>
      <c:spPr>
        <a:noFill/>
        <a:ln>
          <a:noFill/>
        </a:ln>
        <a:effectLst/>
      </c:spPr>
      <c:txPr>
        <a:bodyPr rot="0" spcFirstLastPara="1" vertOverflow="ellipsis" vert="horz" wrap="square" anchor="ctr" anchorCtr="1"/>
        <a:lstStyle/>
        <a:p>
          <a:pPr>
            <a:defRPr sz="1300" b="1" i="0" u="none" strike="noStrike" kern="1200" spc="100" baseline="0">
              <a:solidFill>
                <a:schemeClr val="bg2"/>
              </a:solidFill>
              <a:effectLst>
                <a:outerShdw blurRad="50800" dist="38100" dir="5400000" algn="t" rotWithShape="0">
                  <a:prstClr val="black">
                    <a:alpha val="40000"/>
                  </a:prstClr>
                </a:outerShdw>
              </a:effectLst>
              <a:latin typeface="Century" panose="02040604050505020304" pitchFamily="18" charset="0"/>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tx1">
              <a:lumMod val="50000"/>
              <a:lumOff val="50000"/>
            </a:schemeClr>
          </a:solidFill>
          <a:ln>
            <a:noFill/>
          </a:ln>
          <a:effectLst>
            <a:outerShdw blurRad="57150" dist="19050" dir="5400000" algn="ctr" rotWithShape="0">
              <a:srgbClr val="000000">
                <a:alpha val="63000"/>
              </a:srgbClr>
            </a:outerShdw>
          </a:effectLst>
          <a:sp3d/>
        </c:spPr>
      </c:pivotFmt>
      <c:pivotFmt>
        <c:idx val="9"/>
        <c:spPr>
          <a:solidFill>
            <a:schemeClr val="bg2"/>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pivottable!$B$99</c:f>
              <c:strCache>
                <c:ptCount val="1"/>
                <c:pt idx="0">
                  <c:v>Total</c:v>
                </c:pt>
              </c:strCache>
            </c:strRef>
          </c:tx>
          <c:dPt>
            <c:idx val="0"/>
            <c:bubble3D val="0"/>
            <c:spPr>
              <a:solidFill>
                <a:schemeClr val="tx1">
                  <a:lumMod val="50000"/>
                  <a:lumOff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FD0-476E-A15B-B2FE23147226}"/>
              </c:ext>
            </c:extLst>
          </c:dPt>
          <c:dPt>
            <c:idx val="1"/>
            <c:bubble3D val="0"/>
            <c:spPr>
              <a:solidFill>
                <a:schemeClr val="bg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FD0-476E-A15B-B2FE23147226}"/>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Century" panose="02040604050505020304" pitchFamily="18" charset="0"/>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pivottable!$A$100:$A$102</c:f>
              <c:strCache>
                <c:ptCount val="2"/>
                <c:pt idx="0">
                  <c:v>Female</c:v>
                </c:pt>
                <c:pt idx="1">
                  <c:v>Male</c:v>
                </c:pt>
              </c:strCache>
            </c:strRef>
          </c:cat>
          <c:val>
            <c:numRef>
              <c:f>pivottable!$B$100:$B$102</c:f>
              <c:numCache>
                <c:formatCode>0.00%</c:formatCode>
                <c:ptCount val="2"/>
                <c:pt idx="0">
                  <c:v>0.5</c:v>
                </c:pt>
                <c:pt idx="1">
                  <c:v>0.5</c:v>
                </c:pt>
              </c:numCache>
            </c:numRef>
          </c:val>
          <c:extLst>
            <c:ext xmlns:c16="http://schemas.microsoft.com/office/drawing/2014/chart" uri="{C3380CC4-5D6E-409C-BE32-E72D297353CC}">
              <c16:uniqueId val="{00000004-DFD0-476E-A15B-B2FE23147226}"/>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00" b="0" i="0" u="none" strike="noStrike" kern="1200" baseline="0">
              <a:solidFill>
                <a:schemeClr val="bg2"/>
              </a:solidFill>
              <a:latin typeface="Century" panose="02040604050505020304" pitchFamily="18" charset="0"/>
              <a:ea typeface="+mn-ea"/>
              <a:cs typeface="+mn-cs"/>
            </a:defRPr>
          </a:pPr>
          <a:endParaRPr lang="en-US"/>
        </a:p>
      </c:txPr>
    </c:legend>
    <c:plotVisOnly val="1"/>
    <c:dispBlanksAs val="gap"/>
    <c:showDLblsOverMax val="0"/>
  </c:chart>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[retailstoreeeee.xlsx]pivottable!PivotTable4</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Revenue by Product Category</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layout>
            <c:manualLayout>
              <c:x val="-5.4955400322388457E-17"/>
              <c:y val="-0.22150689371659876"/>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dLbl>
          <c:idx val="0"/>
          <c:layout>
            <c:manualLayout>
              <c:x val="0"/>
              <c:y val="-0.16126592986117699"/>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dLbl>
          <c:idx val="0"/>
          <c:layout>
            <c:manualLayout>
              <c:x val="0"/>
              <c:y val="-0.31688841982101634"/>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layout>
            <c:manualLayout>
              <c:x val="0"/>
              <c:y val="-0.31688841982101634"/>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dLbl>
          <c:idx val="0"/>
          <c:layout>
            <c:manualLayout>
              <c:x val="-5.4955400322388457E-17"/>
              <c:y val="-0.22150689371659876"/>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dLbl>
          <c:idx val="0"/>
          <c:layout>
            <c:manualLayout>
              <c:x val="0"/>
              <c:y val="-0.16126592986117699"/>
            </c:manualLayout>
          </c:layout>
          <c:tx>
            <c:rich>
              <a:bodyPr/>
              <a:lstStyle/>
              <a:p>
                <a:fld id="{D123A976-1A8C-42B7-812A-6CC2095834F5}" type="VALUE">
                  <a:rPr lang="en-US" baseline="0">
                    <a:solidFill>
                      <a:schemeClr val="bg2"/>
                    </a:solidFill>
                  </a:rPr>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layout>
            <c:manualLayout>
              <c:x val="0"/>
              <c:y val="-0.31688841982101634"/>
            </c:manualLayout>
          </c:layout>
          <c:tx>
            <c:rich>
              <a:bodyPr/>
              <a:lstStyle/>
              <a:p>
                <a:fld id="{D123A976-1A8C-42B7-812A-6CC2095834F5}" type="VALUE">
                  <a:rPr lang="en-US"/>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6"/>
        <c:dLbl>
          <c:idx val="0"/>
          <c:layout>
            <c:manualLayout>
              <c:x val="-5.4955400322388457E-17"/>
              <c:y val="-0.22150689371659876"/>
            </c:manualLayout>
          </c:layout>
          <c:tx>
            <c:rich>
              <a:bodyPr/>
              <a:lstStyle/>
              <a:p>
                <a:fld id="{D123A976-1A8C-42B7-812A-6CC2095834F5}" type="VALUE">
                  <a:rPr lang="en-US"/>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7"/>
        <c:dLbl>
          <c:idx val="0"/>
          <c:layout>
            <c:manualLayout>
              <c:x val="0"/>
              <c:y val="-0.16126592986117699"/>
            </c:manualLayout>
          </c:layout>
          <c:tx>
            <c:rich>
              <a:bodyPr/>
              <a:lstStyle/>
              <a:p>
                <a:fld id="{D123A976-1A8C-42B7-812A-6CC2095834F5}" type="VALUE">
                  <a:rPr lang="en-US"/>
                  <a:pPr/>
                  <a:t>[VALUE]</a:t>
                </a:fld>
                <a:endParaRPr lang="en-US"/>
              </a:p>
            </c:rich>
          </c:tx>
          <c:dLblPos val="ctr"/>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2973621103117509E-2"/>
          <c:y val="0.27349397590361441"/>
          <c:w val="0.93405275779376495"/>
          <c:h val="0.61004885684470178"/>
        </c:manualLayout>
      </c:layout>
      <c:barChart>
        <c:barDir val="col"/>
        <c:grouping val="stacked"/>
        <c:varyColors val="0"/>
        <c:ser>
          <c:idx val="0"/>
          <c:order val="0"/>
          <c:tx>
            <c:strRef>
              <c:f>pivottable!$B$7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extLst>
              <c:ext xmlns:c16="http://schemas.microsoft.com/office/drawing/2014/chart" uri="{C3380CC4-5D6E-409C-BE32-E72D297353CC}">
                <c16:uniqueId val="{00000001-F85C-47DC-A677-CD8EBAD11E4C}"/>
              </c:ext>
            </c:extLst>
          </c:dPt>
          <c:dPt>
            <c:idx val="1"/>
            <c:invertIfNegative val="0"/>
            <c:bubble3D val="0"/>
            <c:extLst>
              <c:ext xmlns:c16="http://schemas.microsoft.com/office/drawing/2014/chart" uri="{C3380CC4-5D6E-409C-BE32-E72D297353CC}">
                <c16:uniqueId val="{00000003-F85C-47DC-A677-CD8EBAD11E4C}"/>
              </c:ext>
            </c:extLst>
          </c:dPt>
          <c:dPt>
            <c:idx val="2"/>
            <c:invertIfNegative val="0"/>
            <c:bubble3D val="0"/>
            <c:extLst>
              <c:ext xmlns:c16="http://schemas.microsoft.com/office/drawing/2014/chart" uri="{C3380CC4-5D6E-409C-BE32-E72D297353CC}">
                <c16:uniqueId val="{00000005-F85C-47DC-A677-CD8EBAD11E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pivottable!$A$8:$A$11</c:f>
              <c:strCache>
                <c:ptCount val="3"/>
                <c:pt idx="0">
                  <c:v>Electronics</c:v>
                </c:pt>
                <c:pt idx="1">
                  <c:v>Accessories</c:v>
                </c:pt>
                <c:pt idx="2">
                  <c:v>Home Appliances</c:v>
                </c:pt>
              </c:strCache>
            </c:strRef>
          </c:cat>
          <c:val>
            <c:numRef>
              <c:f>pivottable!$B$8:$B$11</c:f>
              <c:numCache>
                <c:formatCode>[$₦-469]\ #,##0.00</c:formatCode>
                <c:ptCount val="3"/>
                <c:pt idx="0">
                  <c:v>140691.55999999997</c:v>
                </c:pt>
                <c:pt idx="1">
                  <c:v>85820.180000000008</c:v>
                </c:pt>
                <c:pt idx="2">
                  <c:v>54551.05999999999</c:v>
                </c:pt>
              </c:numCache>
            </c:numRef>
          </c:val>
          <c:extLst>
            <c:ext xmlns:c16="http://schemas.microsoft.com/office/drawing/2014/chart" uri="{C3380CC4-5D6E-409C-BE32-E72D297353CC}">
              <c16:uniqueId val="{00000006-F85C-47DC-A677-CD8EBAD11E4C}"/>
            </c:ext>
          </c:extLst>
        </c:ser>
        <c:dLbls>
          <c:dLblPos val="inEnd"/>
          <c:showLegendKey val="0"/>
          <c:showVal val="1"/>
          <c:showCatName val="0"/>
          <c:showSerName val="0"/>
          <c:showPercent val="0"/>
          <c:showBubbleSize val="0"/>
        </c:dLbls>
        <c:gapWidth val="150"/>
        <c:overlap val="100"/>
        <c:axId val="916836271"/>
        <c:axId val="916839599"/>
      </c:barChart>
      <c:catAx>
        <c:axId val="9168362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16839599"/>
        <c:crosses val="autoZero"/>
        <c:auto val="1"/>
        <c:lblAlgn val="ctr"/>
        <c:lblOffset val="100"/>
        <c:noMultiLvlLbl val="0"/>
      </c:catAx>
      <c:valAx>
        <c:axId val="916839599"/>
        <c:scaling>
          <c:orientation val="minMax"/>
        </c:scaling>
        <c:delete val="1"/>
        <c:axPos val="l"/>
        <c:majorGridlines>
          <c:spPr>
            <a:ln w="9525" cap="flat" cmpd="sng" algn="ctr">
              <a:solidFill>
                <a:schemeClr val="tx2">
                  <a:lumMod val="15000"/>
                  <a:lumOff val="85000"/>
                </a:schemeClr>
              </a:solidFill>
              <a:round/>
            </a:ln>
            <a:effectLst/>
          </c:spPr>
        </c:majorGridlines>
        <c:numFmt formatCode="[$₦-469]\ #,##0.00" sourceLinked="1"/>
        <c:majorTickMark val="none"/>
        <c:minorTickMark val="none"/>
        <c:tickLblPos val="nextTo"/>
        <c:crossAx val="916836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[retailstoreeeee.xlsx]pivottable!PivotTable14</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3 Customers that have spent the most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1"/>
          <c:showVal val="1"/>
          <c:showCatName val="1"/>
          <c:showSerName val="1"/>
          <c:showPercent val="1"/>
          <c:showBubbleSize val="1"/>
          <c:extLst>
            <c:ext xmlns:c15="http://schemas.microsoft.com/office/drawing/2012/chart" uri="{CE6537A1-D6FC-4f65-9D91-7224C49458BB}"/>
          </c:extLst>
        </c:dLbl>
      </c:pivotFmt>
      <c:pivotFmt>
        <c:idx val="5"/>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stacked"/>
        <c:varyColors val="0"/>
        <c:ser>
          <c:idx val="0"/>
          <c:order val="0"/>
          <c:tx>
            <c:strRef>
              <c:f>pivottable!$B$83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pivottable!$A$84:$A$87</c:f>
              <c:strCache>
                <c:ptCount val="3"/>
                <c:pt idx="0">
                  <c:v>Oliver Williams</c:v>
                </c:pt>
                <c:pt idx="1">
                  <c:v>Natalie Price</c:v>
                </c:pt>
                <c:pt idx="2">
                  <c:v>Violet Bennett</c:v>
                </c:pt>
              </c:strCache>
            </c:strRef>
          </c:cat>
          <c:val>
            <c:numRef>
              <c:f>pivottable!$B$84:$B$87</c:f>
              <c:numCache>
                <c:formatCode>[$₦-469]\ #,##0.00;\-[$₦-469]\ #,##0.00</c:formatCode>
                <c:ptCount val="3"/>
                <c:pt idx="0">
                  <c:v>23962.23</c:v>
                </c:pt>
                <c:pt idx="1">
                  <c:v>13731.05</c:v>
                </c:pt>
                <c:pt idx="2">
                  <c:v>12326.419999999998</c:v>
                </c:pt>
              </c:numCache>
            </c:numRef>
          </c:val>
          <c:extLst>
            <c:ext xmlns:c16="http://schemas.microsoft.com/office/drawing/2014/chart" uri="{C3380CC4-5D6E-409C-BE32-E72D297353CC}">
              <c16:uniqueId val="{00000000-AF46-4E17-874D-ECBB82A931D4}"/>
            </c:ext>
          </c:extLst>
        </c:ser>
        <c:dLbls>
          <c:dLblPos val="inEnd"/>
          <c:showLegendKey val="0"/>
          <c:showVal val="1"/>
          <c:showCatName val="0"/>
          <c:showSerName val="0"/>
          <c:showPercent val="0"/>
          <c:showBubbleSize val="0"/>
        </c:dLbls>
        <c:gapWidth val="150"/>
        <c:overlap val="100"/>
        <c:axId val="851977680"/>
        <c:axId val="851979344"/>
      </c:barChart>
      <c:catAx>
        <c:axId val="85197768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51979344"/>
        <c:crosses val="autoZero"/>
        <c:auto val="1"/>
        <c:lblAlgn val="ctr"/>
        <c:lblOffset val="100"/>
        <c:noMultiLvlLbl val="0"/>
      </c:catAx>
      <c:valAx>
        <c:axId val="851979344"/>
        <c:scaling>
          <c:orientation val="minMax"/>
        </c:scaling>
        <c:delete val="1"/>
        <c:axPos val="b"/>
        <c:majorGridlines>
          <c:spPr>
            <a:ln w="9525" cap="flat" cmpd="sng" algn="ctr">
              <a:solidFill>
                <a:schemeClr val="tx2">
                  <a:lumMod val="15000"/>
                  <a:lumOff val="85000"/>
                </a:schemeClr>
              </a:solidFill>
              <a:round/>
            </a:ln>
            <a:effectLst/>
          </c:spPr>
        </c:majorGridlines>
        <c:numFmt formatCode="[$₦-469]\ #,##0.00;\-[$₦-469]\ #,##0.00" sourceLinked="1"/>
        <c:majorTickMark val="none"/>
        <c:minorTickMark val="none"/>
        <c:tickLblPos val="nextTo"/>
        <c:crossAx val="851977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[retailstoreeeee.xlsx]pivottable!PivotTable5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best selling product based on quantity</a:t>
            </a:r>
          </a:p>
        </c:rich>
      </c:tx>
      <c:layout>
        <c:manualLayout>
          <c:xMode val="edge"/>
          <c:yMode val="edge"/>
          <c:x val="0.1800362976406533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p3d/>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pivottable!$A$14:$A$19</c:f>
              <c:strCache>
                <c:ptCount val="5"/>
                <c:pt idx="0">
                  <c:v>Gucci GG Marmont Belt</c:v>
                </c:pt>
                <c:pt idx="1">
                  <c:v>Sony A7R IV Full-Frame Mirrorless Camera</c:v>
                </c:pt>
                <c:pt idx="2">
                  <c:v>KitchenAid Artisan Stand Mixer</c:v>
                </c:pt>
                <c:pt idx="3">
                  <c:v>Giorgio Armani Silk Tie</c:v>
                </c:pt>
                <c:pt idx="4">
                  <c:v>Jabra Elite 85t True Wireless Earbuds</c:v>
                </c:pt>
              </c:strCache>
            </c:strRef>
          </c:cat>
          <c:val>
            <c:numRef>
              <c:f>pivottable!$B$14:$B$19</c:f>
              <c:numCache>
                <c:formatCode>General</c:formatCode>
                <c:ptCount val="5"/>
                <c:pt idx="0">
                  <c:v>32</c:v>
                </c:pt>
                <c:pt idx="1">
                  <c:v>28</c:v>
                </c:pt>
                <c:pt idx="2">
                  <c:v>27</c:v>
                </c:pt>
                <c:pt idx="3">
                  <c:v>27</c:v>
                </c:pt>
                <c:pt idx="4">
                  <c:v>21</c:v>
                </c:pt>
              </c:numCache>
            </c:numRef>
          </c:val>
          <c:extLst>
            <c:ext xmlns:c16="http://schemas.microsoft.com/office/drawing/2014/chart" uri="{C3380CC4-5D6E-409C-BE32-E72D297353CC}">
              <c16:uniqueId val="{00000000-EF2B-4B96-ADF4-BCF27EB0D2D9}"/>
            </c:ext>
          </c:extLst>
        </c:ser>
        <c:dLbls>
          <c:showLegendKey val="0"/>
          <c:showVal val="1"/>
          <c:showCatName val="0"/>
          <c:showSerName val="0"/>
          <c:showPercent val="0"/>
          <c:showBubbleSize val="0"/>
        </c:dLbls>
        <c:gapWidth val="150"/>
        <c:shape val="box"/>
        <c:axId val="916837935"/>
        <c:axId val="916840431"/>
        <c:axId val="0"/>
      </c:bar3DChart>
      <c:catAx>
        <c:axId val="9168379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840431"/>
        <c:crosses val="autoZero"/>
        <c:auto val="1"/>
        <c:lblAlgn val="ctr"/>
        <c:lblOffset val="100"/>
        <c:noMultiLvlLbl val="0"/>
      </c:catAx>
      <c:valAx>
        <c:axId val="916840431"/>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9168379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[retailstoreeeee.xlsx]pivottable!PivotTable30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of Male and Female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pivotFmt>
      <c:pivotFmt>
        <c:idx val="15"/>
      </c:pivotFmt>
      <c:pivotFmt>
        <c:idx val="16"/>
        <c:spPr>
          <a:solidFill>
            <a:schemeClr val="accent1"/>
          </a:solidFill>
          <a:ln w="25400">
            <a:solidFill>
              <a:schemeClr val="lt1"/>
            </a:solidFill>
          </a:ln>
          <a:effectLst/>
          <a:sp3d contourW="25400">
            <a:contourClr>
              <a:schemeClr val="lt1"/>
            </a:contourClr>
          </a:sp3d>
        </c:spPr>
        <c:marker>
          <c:symbol val="circle"/>
          <c:size val="5"/>
        </c:marker>
        <c:dLbl>
          <c:idx val="0"/>
          <c:layout/>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pivottable!$B$99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D07-475B-99B7-D30F0E5CCEE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D07-475B-99B7-D30F0E5CCEEF}"/>
              </c:ext>
            </c:extLst>
          </c:dPt>
          <c:dLbls>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pivottable!$A$100:$A$102</c:f>
              <c:strCache>
                <c:ptCount val="2"/>
                <c:pt idx="0">
                  <c:v>Female</c:v>
                </c:pt>
                <c:pt idx="1">
                  <c:v>Male</c:v>
                </c:pt>
              </c:strCache>
            </c:strRef>
          </c:cat>
          <c:val>
            <c:numRef>
              <c:f>pivottable!$B$100:$B$102</c:f>
              <c:numCache>
                <c:formatCode>0.00%</c:formatCode>
                <c:ptCount val="2"/>
                <c:pt idx="0">
                  <c:v>0.5</c:v>
                </c:pt>
                <c:pt idx="1">
                  <c:v>0.5</c:v>
                </c:pt>
              </c:numCache>
            </c:numRef>
          </c:val>
          <c:extLst>
            <c:ext xmlns:c16="http://schemas.microsoft.com/office/drawing/2014/chart" uri="{C3380CC4-5D6E-409C-BE32-E72D297353CC}">
              <c16:uniqueId val="{00000004-7D07-475B-99B7-D30F0E5CCEEF}"/>
            </c:ext>
          </c:extLst>
        </c:ser>
        <c:dLbls>
          <c:dLblPos val="outEnd"/>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462914</xdr:colOff>
      <xdr:row>1</xdr:row>
      <xdr:rowOff>140494</xdr:rowOff>
    </xdr:from>
    <xdr:to>
      <xdr:col>19</xdr:col>
      <xdr:colOff>417194</xdr:colOff>
      <xdr:row>7</xdr:row>
      <xdr:rowOff>174308</xdr:rowOff>
    </xdr:to>
    <xdr:sp macro="" textlink="">
      <xdr:nvSpPr>
        <xdr:cNvPr id="4" name="Double Wave 3"/>
        <xdr:cNvSpPr/>
      </xdr:nvSpPr>
      <xdr:spPr>
        <a:xfrm>
          <a:off x="5927883" y="319088"/>
          <a:ext cx="5419249" cy="1105376"/>
        </a:xfrm>
        <a:prstGeom prst="doubleWave">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19050">
          <a:solidFill>
            <a:schemeClr val="tx1">
              <a:lumMod val="95000"/>
              <a:lumOff val="5000"/>
            </a:schemeClr>
          </a:solidFill>
        </a:ln>
        <a:scene3d>
          <a:camera prst="perspectiveRelaxedModerately"/>
          <a:lightRig rig="threePt" dir="t"/>
        </a:scene3d>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r>
            <a:rPr lang="en-US" sz="4000" b="1" i="0">
              <a:ln>
                <a:solidFill>
                  <a:schemeClr val="bg1">
                    <a:lumMod val="50000"/>
                  </a:schemeClr>
                </a:solidFill>
              </a:ln>
              <a:solidFill>
                <a:schemeClr val="bg2">
                  <a:lumMod val="10000"/>
                </a:schemeClr>
              </a:solidFill>
              <a:effectLst>
                <a:outerShdw blurRad="60007" dist="310007" dir="7680000" sy="30000" kx="1300200" algn="ctr" rotWithShape="0">
                  <a:prstClr val="black">
                    <a:alpha val="32000"/>
                  </a:prstClr>
                </a:outerShdw>
              </a:effectLst>
              <a:latin typeface="Century" panose="02040604050505020304" pitchFamily="18" charset="0"/>
            </a:rPr>
            <a:t>XYZ RETAIL STORE</a:t>
          </a:r>
        </a:p>
      </xdr:txBody>
    </xdr:sp>
    <xdr:clientData/>
  </xdr:twoCellAnchor>
  <xdr:twoCellAnchor>
    <xdr:from>
      <xdr:col>1</xdr:col>
      <xdr:colOff>281940</xdr:colOff>
      <xdr:row>9</xdr:row>
      <xdr:rowOff>53340</xdr:rowOff>
    </xdr:from>
    <xdr:to>
      <xdr:col>5</xdr:col>
      <xdr:colOff>586740</xdr:colOff>
      <xdr:row>16</xdr:row>
      <xdr:rowOff>53340</xdr:rowOff>
    </xdr:to>
    <xdr:sp macro="" textlink="">
      <xdr:nvSpPr>
        <xdr:cNvPr id="7" name="Oval 6"/>
        <xdr:cNvSpPr/>
      </xdr:nvSpPr>
      <xdr:spPr>
        <a:xfrm>
          <a:off x="281940" y="169926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i="0" u="none" strike="noStrike">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Sum of Total revenue </a:t>
          </a:r>
          <a:r>
            <a:rPr lang="en-US" sz="1300" b="0">
              <a:effectLst>
                <a:outerShdw blurRad="60007" dist="310007" dir="7680000" sy="30000" kx="1300200" algn="ctr" rotWithShape="0">
                  <a:prstClr val="black">
                    <a:alpha val="32000"/>
                  </a:prstClr>
                </a:outerShdw>
              </a:effectLst>
              <a:latin typeface="Century" panose="02040604050505020304" pitchFamily="18" charset="0"/>
            </a:rPr>
            <a:t>  </a:t>
          </a:r>
        </a:p>
        <a:p>
          <a:pPr algn="ctr"/>
          <a:r>
            <a:rPr lang="en-US" sz="1300" b="0" i="0" u="none" strike="noStrike">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281,062.80</a:t>
          </a:r>
          <a:r>
            <a:rPr lang="en-US" sz="1300" b="0">
              <a:effectLst>
                <a:outerShdw blurRad="60007" dist="310007" dir="7680000" sy="30000" kx="1300200" algn="ctr" rotWithShape="0">
                  <a:prstClr val="black">
                    <a:alpha val="32000"/>
                  </a:prstClr>
                </a:outerShdw>
              </a:effectLst>
              <a:latin typeface="Century" panose="02040604050505020304" pitchFamily="18" charset="0"/>
            </a:rPr>
            <a:t> </a:t>
          </a:r>
        </a:p>
      </xdr:txBody>
    </xdr:sp>
    <xdr:clientData/>
  </xdr:twoCellAnchor>
  <xdr:twoCellAnchor>
    <xdr:from>
      <xdr:col>15</xdr:col>
      <xdr:colOff>556260</xdr:colOff>
      <xdr:row>9</xdr:row>
      <xdr:rowOff>76200</xdr:rowOff>
    </xdr:from>
    <xdr:to>
      <xdr:col>23</xdr:col>
      <xdr:colOff>297180</xdr:colOff>
      <xdr:row>25</xdr:row>
      <xdr:rowOff>114300</xdr:rowOff>
    </xdr:to>
    <xdr:grpSp>
      <xdr:nvGrpSpPr>
        <xdr:cNvPr id="6" name="Group 5"/>
        <xdr:cNvGrpSpPr/>
      </xdr:nvGrpSpPr>
      <xdr:grpSpPr>
        <a:xfrm>
          <a:off x="10843260" y="1695450"/>
          <a:ext cx="4651587" cy="2916767"/>
          <a:chOff x="274320" y="3048000"/>
          <a:chExt cx="4617720" cy="2964180"/>
        </a:xfrm>
      </xdr:grpSpPr>
      <xdr:sp macro="" textlink="">
        <xdr:nvSpPr>
          <xdr:cNvPr id="2" name="Rounded Rectangle 1"/>
          <xdr:cNvSpPr/>
        </xdr:nvSpPr>
        <xdr:spPr>
          <a:xfrm>
            <a:off x="274320" y="3048000"/>
            <a:ext cx="4617720" cy="296418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10" name="Chart 9"/>
          <xdr:cNvGraphicFramePr>
            <a:graphicFrameLocks/>
          </xdr:cNvGraphicFramePr>
        </xdr:nvGraphicFramePr>
        <xdr:xfrm>
          <a:off x="487680" y="3246120"/>
          <a:ext cx="4236720" cy="2529840"/>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15</xdr:col>
      <xdr:colOff>533400</xdr:colOff>
      <xdr:row>28</xdr:row>
      <xdr:rowOff>114300</xdr:rowOff>
    </xdr:from>
    <xdr:to>
      <xdr:col>23</xdr:col>
      <xdr:colOff>274320</xdr:colOff>
      <xdr:row>44</xdr:row>
      <xdr:rowOff>152400</xdr:rowOff>
    </xdr:to>
    <xdr:grpSp>
      <xdr:nvGrpSpPr>
        <xdr:cNvPr id="19" name="Group 18"/>
        <xdr:cNvGrpSpPr/>
      </xdr:nvGrpSpPr>
      <xdr:grpSpPr>
        <a:xfrm>
          <a:off x="10820400" y="5151967"/>
          <a:ext cx="4651587" cy="2916766"/>
          <a:chOff x="5509260" y="3032760"/>
          <a:chExt cx="4617720" cy="2964180"/>
        </a:xfrm>
      </xdr:grpSpPr>
      <xdr:sp macro="" textlink="">
        <xdr:nvSpPr>
          <xdr:cNvPr id="11" name="Rounded Rectangle 10"/>
          <xdr:cNvSpPr/>
        </xdr:nvSpPr>
        <xdr:spPr>
          <a:xfrm>
            <a:off x="5509260" y="3032760"/>
            <a:ext cx="4617720" cy="296418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14" name="Chart 13"/>
          <xdr:cNvGraphicFramePr>
            <a:graphicFrameLocks/>
          </xdr:cNvGraphicFramePr>
        </xdr:nvGraphicFramePr>
        <xdr:xfrm>
          <a:off x="5699760" y="3246120"/>
          <a:ext cx="4198620" cy="249936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6</xdr:col>
      <xdr:colOff>449580</xdr:colOff>
      <xdr:row>9</xdr:row>
      <xdr:rowOff>91440</xdr:rowOff>
    </xdr:from>
    <xdr:to>
      <xdr:col>11</xdr:col>
      <xdr:colOff>144780</xdr:colOff>
      <xdr:row>16</xdr:row>
      <xdr:rowOff>91440</xdr:rowOff>
    </xdr:to>
    <xdr:sp macro="" textlink="">
      <xdr:nvSpPr>
        <xdr:cNvPr id="8" name="Oval 7"/>
        <xdr:cNvSpPr/>
      </xdr:nvSpPr>
      <xdr:spPr>
        <a:xfrm>
          <a:off x="3497580" y="173736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Highest</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number of Customers by city is </a:t>
          </a:r>
        </a:p>
        <a:p>
          <a:pPr algn="ct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CHICAGO</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1</xdr:col>
      <xdr:colOff>358140</xdr:colOff>
      <xdr:row>17</xdr:row>
      <xdr:rowOff>160020</xdr:rowOff>
    </xdr:from>
    <xdr:to>
      <xdr:col>6</xdr:col>
      <xdr:colOff>53340</xdr:colOff>
      <xdr:row>24</xdr:row>
      <xdr:rowOff>160020</xdr:rowOff>
    </xdr:to>
    <xdr:sp macro="" textlink="">
      <xdr:nvSpPr>
        <xdr:cNvPr id="9" name="Oval 8"/>
        <xdr:cNvSpPr/>
      </xdr:nvSpPr>
      <xdr:spPr>
        <a:xfrm>
          <a:off x="358140" y="326898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i="0" u="none" strike="noStrike">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Average</a:t>
          </a: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Age of Customers is </a:t>
          </a:r>
        </a:p>
        <a:p>
          <a:pPr algn="ct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42.27</a:t>
          </a:r>
          <a:r>
            <a:rPr lang="en-US" sz="1300" b="0">
              <a:effectLst>
                <a:outerShdw blurRad="60007" dist="310007" dir="7680000" sy="30000" kx="1300200" algn="ctr" rotWithShape="0">
                  <a:prstClr val="black">
                    <a:alpha val="32000"/>
                  </a:prstClr>
                </a:outerShdw>
              </a:effectLst>
              <a:latin typeface="Century" panose="02040604050505020304" pitchFamily="18" charset="0"/>
            </a:rPr>
            <a:t> </a:t>
          </a:r>
        </a:p>
      </xdr:txBody>
    </xdr:sp>
    <xdr:clientData/>
  </xdr:twoCellAnchor>
  <xdr:twoCellAnchor>
    <xdr:from>
      <xdr:col>6</xdr:col>
      <xdr:colOff>335280</xdr:colOff>
      <xdr:row>17</xdr:row>
      <xdr:rowOff>129540</xdr:rowOff>
    </xdr:from>
    <xdr:to>
      <xdr:col>11</xdr:col>
      <xdr:colOff>30480</xdr:colOff>
      <xdr:row>24</xdr:row>
      <xdr:rowOff>129540</xdr:rowOff>
    </xdr:to>
    <xdr:sp macro="" textlink="">
      <xdr:nvSpPr>
        <xdr:cNvPr id="12" name="Oval 11"/>
        <xdr:cNvSpPr/>
      </xdr:nvSpPr>
      <xdr:spPr>
        <a:xfrm>
          <a:off x="3383280" y="323850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i="0" u="none" strike="noStrike">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Average Age</a:t>
          </a: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of Order Value is</a:t>
          </a:r>
          <a:r>
            <a:rPr lang="en-US" sz="1100" b="0" i="0" u="none" strike="noStrike">
              <a:solidFill>
                <a:schemeClr val="lt1"/>
              </a:solidFill>
              <a:effectLst/>
              <a:latin typeface="+mn-lt"/>
              <a:ea typeface="+mn-ea"/>
              <a:cs typeface="+mn-cs"/>
            </a:rPr>
            <a:t>₦ 1,043.38</a:t>
          </a:r>
          <a:r>
            <a:rPr lang="en-US"/>
            <a:t> </a:t>
          </a:r>
          <a:r>
            <a:rPr lang="en-US" sz="1300" b="0" i="0" u="none" strike="noStrike">
              <a:solidFill>
                <a:schemeClr val="lt1"/>
              </a:solidFill>
              <a:effectLst/>
              <a:latin typeface="Century" panose="02040604050505020304" pitchFamily="18" charset="0"/>
              <a:ea typeface="+mn-ea"/>
              <a:cs typeface="+mn-cs"/>
            </a:rPr>
            <a:t>₦</a:t>
          </a: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1043.3809</a:t>
          </a:r>
          <a:r>
            <a:rPr lang="en-US" sz="1400"/>
            <a:t> </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1</xdr:col>
      <xdr:colOff>43180</xdr:colOff>
      <xdr:row>50</xdr:row>
      <xdr:rowOff>54610</xdr:rowOff>
    </xdr:from>
    <xdr:to>
      <xdr:col>5</xdr:col>
      <xdr:colOff>347980</xdr:colOff>
      <xdr:row>58</xdr:row>
      <xdr:rowOff>168910</xdr:rowOff>
    </xdr:to>
    <xdr:sp macro="" textlink="">
      <xdr:nvSpPr>
        <xdr:cNvPr id="15" name="Oval 14"/>
        <xdr:cNvSpPr/>
      </xdr:nvSpPr>
      <xdr:spPr>
        <a:xfrm>
          <a:off x="43180" y="9050443"/>
          <a:ext cx="2760133" cy="1553634"/>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i="0" u="none" strike="noStrike">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Month</a:t>
          </a: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 with the Highest Total Sales are </a:t>
          </a:r>
        </a:p>
        <a:p>
          <a:pPr algn="ctr"/>
          <a:r>
            <a:rPr lang="en-US" sz="1300" b="0" i="0" u="none" strike="noStrike" baseline="0">
              <a:solidFill>
                <a:schemeClr val="lt1"/>
              </a:solidFill>
              <a:effectLst>
                <a:outerShdw blurRad="60007" dist="310007" dir="7680000" sy="30000" kx="1300200" algn="ctr" rotWithShape="0">
                  <a:prstClr val="black">
                    <a:alpha val="32000"/>
                  </a:prstClr>
                </a:outerShdw>
              </a:effectLst>
              <a:latin typeface="Century" panose="02040604050505020304" pitchFamily="18" charset="0"/>
              <a:ea typeface="+mn-ea"/>
              <a:cs typeface="+mn-cs"/>
            </a:rPr>
            <a:t>January &amp; March with 31 sales each</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1</xdr:col>
      <xdr:colOff>144780</xdr:colOff>
      <xdr:row>26</xdr:row>
      <xdr:rowOff>0</xdr:rowOff>
    </xdr:from>
    <xdr:to>
      <xdr:col>5</xdr:col>
      <xdr:colOff>449580</xdr:colOff>
      <xdr:row>33</xdr:row>
      <xdr:rowOff>0</xdr:rowOff>
    </xdr:to>
    <xdr:sp macro="" textlink="">
      <xdr:nvSpPr>
        <xdr:cNvPr id="16" name="Oval 15"/>
        <xdr:cNvSpPr/>
      </xdr:nvSpPr>
      <xdr:spPr>
        <a:xfrm>
          <a:off x="144780" y="475488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No</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Orders have been placed in the last year</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1</xdr:col>
      <xdr:colOff>129540</xdr:colOff>
      <xdr:row>34</xdr:row>
      <xdr:rowOff>83820</xdr:rowOff>
    </xdr:from>
    <xdr:to>
      <xdr:col>5</xdr:col>
      <xdr:colOff>434340</xdr:colOff>
      <xdr:row>41</xdr:row>
      <xdr:rowOff>83820</xdr:rowOff>
    </xdr:to>
    <xdr:sp macro="" textlink="">
      <xdr:nvSpPr>
        <xdr:cNvPr id="18" name="Oval 17"/>
        <xdr:cNvSpPr/>
      </xdr:nvSpPr>
      <xdr:spPr>
        <a:xfrm>
          <a:off x="129540" y="630174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Electronics has generated the most</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revenue with a value of </a:t>
          </a:r>
          <a:r>
            <a:rPr lang="en-US" sz="1300" b="0" i="0" u="none" strike="noStrike">
              <a:solidFill>
                <a:schemeClr val="lt1"/>
              </a:solidFill>
              <a:effectLst/>
              <a:latin typeface="Century" panose="02040604050505020304" pitchFamily="18" charset="0"/>
              <a:ea typeface="+mn-ea"/>
              <a:cs typeface="+mn-cs"/>
            </a:rPr>
            <a:t>₦ 140,691.56</a:t>
          </a:r>
          <a:r>
            <a:rPr lang="en-US" sz="1300">
              <a:latin typeface="Century" panose="02040604050505020304" pitchFamily="18" charset="0"/>
            </a:rPr>
            <a:t> </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6</xdr:col>
      <xdr:colOff>381000</xdr:colOff>
      <xdr:row>34</xdr:row>
      <xdr:rowOff>160020</xdr:rowOff>
    </xdr:from>
    <xdr:to>
      <xdr:col>11</xdr:col>
      <xdr:colOff>76200</xdr:colOff>
      <xdr:row>41</xdr:row>
      <xdr:rowOff>160020</xdr:rowOff>
    </xdr:to>
    <xdr:sp macro="" textlink="">
      <xdr:nvSpPr>
        <xdr:cNvPr id="21" name="Oval 20"/>
        <xdr:cNvSpPr/>
      </xdr:nvSpPr>
      <xdr:spPr>
        <a:xfrm>
          <a:off x="3429000" y="637794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No</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Product as never been sold</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6</xdr:col>
      <xdr:colOff>266700</xdr:colOff>
      <xdr:row>26</xdr:row>
      <xdr:rowOff>38100</xdr:rowOff>
    </xdr:from>
    <xdr:to>
      <xdr:col>10</xdr:col>
      <xdr:colOff>571500</xdr:colOff>
      <xdr:row>33</xdr:row>
      <xdr:rowOff>38100</xdr:rowOff>
    </xdr:to>
    <xdr:sp macro="" textlink="">
      <xdr:nvSpPr>
        <xdr:cNvPr id="22" name="Oval 21"/>
        <xdr:cNvSpPr/>
      </xdr:nvSpPr>
      <xdr:spPr>
        <a:xfrm>
          <a:off x="3314700" y="4792980"/>
          <a:ext cx="2743200" cy="1280160"/>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No</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Product as never been sold</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xdr:from>
      <xdr:col>24</xdr:col>
      <xdr:colOff>45720</xdr:colOff>
      <xdr:row>9</xdr:row>
      <xdr:rowOff>45720</xdr:rowOff>
    </xdr:from>
    <xdr:to>
      <xdr:col>31</xdr:col>
      <xdr:colOff>396240</xdr:colOff>
      <xdr:row>25</xdr:row>
      <xdr:rowOff>83820</xdr:rowOff>
    </xdr:to>
    <xdr:grpSp>
      <xdr:nvGrpSpPr>
        <xdr:cNvPr id="32" name="Group 31"/>
        <xdr:cNvGrpSpPr/>
      </xdr:nvGrpSpPr>
      <xdr:grpSpPr>
        <a:xfrm>
          <a:off x="15857220" y="1664970"/>
          <a:ext cx="4647353" cy="2916767"/>
          <a:chOff x="14066520" y="1691640"/>
          <a:chExt cx="4617720" cy="2964180"/>
        </a:xfrm>
      </xdr:grpSpPr>
      <xdr:sp macro="" textlink="">
        <xdr:nvSpPr>
          <xdr:cNvPr id="24" name="Rounded Rectangle 23"/>
          <xdr:cNvSpPr/>
        </xdr:nvSpPr>
        <xdr:spPr>
          <a:xfrm>
            <a:off x="14066520" y="1691640"/>
            <a:ext cx="4617720" cy="296418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27" name="Chart 26"/>
          <xdr:cNvGraphicFramePr>
            <a:graphicFrameLocks/>
          </xdr:cNvGraphicFramePr>
        </xdr:nvGraphicFramePr>
        <xdr:xfrm>
          <a:off x="14264640" y="1836420"/>
          <a:ext cx="4198620" cy="262128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24</xdr:col>
      <xdr:colOff>60960</xdr:colOff>
      <xdr:row>28</xdr:row>
      <xdr:rowOff>68580</xdr:rowOff>
    </xdr:from>
    <xdr:to>
      <xdr:col>31</xdr:col>
      <xdr:colOff>411480</xdr:colOff>
      <xdr:row>44</xdr:row>
      <xdr:rowOff>106680</xdr:rowOff>
    </xdr:to>
    <xdr:sp macro="" textlink="">
      <xdr:nvSpPr>
        <xdr:cNvPr id="29" name="Rounded Rectangle 28"/>
        <xdr:cNvSpPr/>
      </xdr:nvSpPr>
      <xdr:spPr>
        <a:xfrm>
          <a:off x="14081760" y="5189220"/>
          <a:ext cx="4617720" cy="296418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213360</xdr:colOff>
      <xdr:row>29</xdr:row>
      <xdr:rowOff>83820</xdr:rowOff>
    </xdr:from>
    <xdr:to>
      <xdr:col>31</xdr:col>
      <xdr:colOff>266700</xdr:colOff>
      <xdr:row>42</xdr:row>
      <xdr:rowOff>152400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289560</xdr:colOff>
      <xdr:row>47</xdr:row>
      <xdr:rowOff>106680</xdr:rowOff>
    </xdr:from>
    <xdr:to>
      <xdr:col>28</xdr:col>
      <xdr:colOff>30480</xdr:colOff>
      <xdr:row>63</xdr:row>
      <xdr:rowOff>144780</xdr:rowOff>
    </xdr:to>
    <xdr:grpSp>
      <xdr:nvGrpSpPr>
        <xdr:cNvPr id="34" name="Group 33"/>
        <xdr:cNvGrpSpPr/>
      </xdr:nvGrpSpPr>
      <xdr:grpSpPr>
        <a:xfrm>
          <a:off x="13645727" y="8562763"/>
          <a:ext cx="4651586" cy="2916767"/>
          <a:chOff x="11689080" y="8702040"/>
          <a:chExt cx="4617720" cy="2964180"/>
        </a:xfrm>
      </xdr:grpSpPr>
      <xdr:sp macro="" textlink="">
        <xdr:nvSpPr>
          <xdr:cNvPr id="31" name="Rounded Rectangle 30"/>
          <xdr:cNvSpPr/>
        </xdr:nvSpPr>
        <xdr:spPr>
          <a:xfrm>
            <a:off x="11689080" y="8702040"/>
            <a:ext cx="4617720" cy="2964180"/>
          </a:xfrm>
          <a:prstGeom prst="roundRect">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graphicFrame macro="">
        <xdr:nvGraphicFramePr>
          <xdr:cNvPr id="33" name="Chart 32"/>
          <xdr:cNvGraphicFramePr>
            <a:graphicFrameLocks/>
          </xdr:cNvGraphicFramePr>
        </xdr:nvGraphicFramePr>
        <xdr:xfrm>
          <a:off x="11849100" y="8991600"/>
          <a:ext cx="4351020" cy="240792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6</xdr:col>
      <xdr:colOff>330624</xdr:colOff>
      <xdr:row>50</xdr:row>
      <xdr:rowOff>139277</xdr:rowOff>
    </xdr:from>
    <xdr:to>
      <xdr:col>11</xdr:col>
      <xdr:colOff>25824</xdr:colOff>
      <xdr:row>59</xdr:row>
      <xdr:rowOff>73661</xdr:rowOff>
    </xdr:to>
    <xdr:sp macro="" textlink="">
      <xdr:nvSpPr>
        <xdr:cNvPr id="35" name="Oval 34"/>
        <xdr:cNvSpPr/>
      </xdr:nvSpPr>
      <xdr:spPr>
        <a:xfrm>
          <a:off x="3399791" y="9135110"/>
          <a:ext cx="2764366" cy="1553634"/>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The</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Product with the highest unit price is </a:t>
          </a:r>
          <a:r>
            <a:rPr lang="en-US" sz="1300" b="0" i="0" u="none" strike="noStrike">
              <a:solidFill>
                <a:schemeClr val="lt1"/>
              </a:solidFill>
              <a:effectLst/>
              <a:latin typeface="Century" panose="02040604050505020304" pitchFamily="18" charset="0"/>
              <a:ea typeface="+mn-ea"/>
              <a:cs typeface="+mn-cs"/>
            </a:rPr>
            <a:t>KitchenAid Artisan Stand Mixer</a:t>
          </a:r>
          <a:r>
            <a:rPr lang="en-US" sz="1300" b="0" i="0" u="none" strike="noStrike" baseline="0">
              <a:solidFill>
                <a:schemeClr val="lt1"/>
              </a:solidFill>
              <a:effectLst/>
              <a:latin typeface="Century" panose="02040604050505020304" pitchFamily="18" charset="0"/>
              <a:ea typeface="+mn-ea"/>
              <a:cs typeface="+mn-cs"/>
            </a:rPr>
            <a:t> which is </a:t>
          </a:r>
          <a:r>
            <a:rPr lang="en-US" sz="1300">
              <a:latin typeface="Century" panose="02040604050505020304" pitchFamily="18" charset="0"/>
            </a:rPr>
            <a:t> </a:t>
          </a:r>
          <a:r>
            <a:rPr lang="en-US" sz="1300" b="0" i="0" u="none" strike="noStrike">
              <a:solidFill>
                <a:schemeClr val="lt1"/>
              </a:solidFill>
              <a:effectLst/>
              <a:latin typeface="Century" panose="02040604050505020304" pitchFamily="18" charset="0"/>
              <a:ea typeface="+mn-ea"/>
              <a:cs typeface="+mn-cs"/>
            </a:rPr>
            <a:t>₦ 987.58</a:t>
          </a:r>
          <a:r>
            <a:rPr lang="en-US" sz="1300">
              <a:latin typeface="Century" panose="02040604050505020304" pitchFamily="18" charset="0"/>
            </a:rPr>
            <a:t> </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twoCellAnchor editAs="oneCell">
    <xdr:from>
      <xdr:col>28</xdr:col>
      <xdr:colOff>305276</xdr:colOff>
      <xdr:row>48</xdr:row>
      <xdr:rowOff>0</xdr:rowOff>
    </xdr:from>
    <xdr:to>
      <xdr:col>31</xdr:col>
      <xdr:colOff>305276</xdr:colOff>
      <xdr:row>54</xdr:row>
      <xdr:rowOff>7620</xdr:rowOff>
    </xdr:to>
    <mc:AlternateContent xmlns:mc="http://schemas.openxmlformats.org/markup-compatibility/2006" xmlns:a14="http://schemas.microsoft.com/office/drawing/2010/main">
      <mc:Choice Requires="a14">
        <xdr:graphicFrame macro="">
          <xdr:nvGraphicFramePr>
            <xdr:cNvPr id="3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6878776" y="8636000"/>
              <a:ext cx="1841500" cy="1087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357188</xdr:colOff>
      <xdr:row>48</xdr:row>
      <xdr:rowOff>27623</xdr:rowOff>
    </xdr:from>
    <xdr:to>
      <xdr:col>19</xdr:col>
      <xdr:colOff>357187</xdr:colOff>
      <xdr:row>55</xdr:row>
      <xdr:rowOff>168117</xdr:rowOff>
    </xdr:to>
    <mc:AlternateContent xmlns:mc="http://schemas.openxmlformats.org/markup-compatibility/2006" xmlns:a14="http://schemas.microsoft.com/office/drawing/2010/main">
      <mc:Choice Requires="a14">
        <xdr:graphicFrame macro="">
          <xdr:nvGraphicFramePr>
            <xdr:cNvPr id="39"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9564688" y="8663623"/>
              <a:ext cx="1841499" cy="13999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289983</xdr:colOff>
      <xdr:row>43</xdr:row>
      <xdr:rowOff>47837</xdr:rowOff>
    </xdr:from>
    <xdr:to>
      <xdr:col>7</xdr:col>
      <xdr:colOff>599016</xdr:colOff>
      <xdr:row>50</xdr:row>
      <xdr:rowOff>47837</xdr:rowOff>
    </xdr:to>
    <xdr:sp macro="" textlink="">
      <xdr:nvSpPr>
        <xdr:cNvPr id="36" name="Oval 35"/>
        <xdr:cNvSpPr/>
      </xdr:nvSpPr>
      <xdr:spPr>
        <a:xfrm>
          <a:off x="1517650" y="7784254"/>
          <a:ext cx="2764366" cy="125941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1300" b="0">
              <a:effectLst>
                <a:outerShdw blurRad="60007" dist="310007" dir="7680000" sy="30000" kx="1300200" algn="ctr" rotWithShape="0">
                  <a:prstClr val="black">
                    <a:alpha val="32000"/>
                  </a:prstClr>
                </a:outerShdw>
              </a:effectLst>
              <a:latin typeface="Century" panose="02040604050505020304" pitchFamily="18" charset="0"/>
            </a:rPr>
            <a:t>38</a:t>
          </a:r>
          <a:r>
            <a:rPr lang="en-US" sz="1300" b="0" baseline="0">
              <a:effectLst>
                <a:outerShdw blurRad="60007" dist="310007" dir="7680000" sy="30000" kx="1300200" algn="ctr" rotWithShape="0">
                  <a:prstClr val="black">
                    <a:alpha val="32000"/>
                  </a:prstClr>
                </a:outerShdw>
              </a:effectLst>
              <a:latin typeface="Century" panose="02040604050505020304" pitchFamily="18" charset="0"/>
            </a:rPr>
            <a:t> Unique Customers have made purchases </a:t>
          </a:r>
          <a:endParaRPr lang="en-US" sz="1300" b="0">
            <a:effectLst>
              <a:outerShdw blurRad="60007" dist="310007" dir="7680000" sy="30000" kx="1300200" algn="ctr" rotWithShape="0">
                <a:prstClr val="black">
                  <a:alpha val="32000"/>
                </a:prstClr>
              </a:outerShdw>
            </a:effectLst>
            <a:latin typeface="Century" panose="020406040505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7</xdr:col>
      <xdr:colOff>533993</xdr:colOff>
      <xdr:row>15</xdr:row>
      <xdr:rowOff>127174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106680</xdr:colOff>
      <xdr:row>2</xdr:row>
      <xdr:rowOff>0</xdr:rowOff>
    </xdr:from>
    <xdr:to>
      <xdr:col>15</xdr:col>
      <xdr:colOff>65044</xdr:colOff>
      <xdr:row>16</xdr:row>
      <xdr:rowOff>19032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541020</xdr:colOff>
      <xdr:row>18</xdr:row>
      <xdr:rowOff>7620</xdr:rowOff>
    </xdr:from>
    <xdr:to>
      <xdr:col>7</xdr:col>
      <xdr:colOff>503233</xdr:colOff>
      <xdr:row>31</xdr:row>
      <xdr:rowOff>89561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76200</xdr:colOff>
      <xdr:row>18</xdr:row>
      <xdr:rowOff>15240</xdr:rowOff>
    </xdr:from>
    <xdr:to>
      <xdr:col>15</xdr:col>
      <xdr:colOff>191930</xdr:colOff>
      <xdr:row>31</xdr:row>
      <xdr:rowOff>7205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441960</xdr:colOff>
      <xdr:row>32</xdr:row>
      <xdr:rowOff>160020</xdr:rowOff>
    </xdr:from>
    <xdr:to>
      <xdr:col>11</xdr:col>
      <xdr:colOff>524933</xdr:colOff>
      <xdr:row>46</xdr:row>
      <xdr:rowOff>7197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data%20analysis%20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ll Table"/>
      <sheetName val="orders"/>
      <sheetName val="products"/>
      <sheetName val="customers"/>
      <sheetName val="Sheet9"/>
      <sheetName val="Dashboard"/>
      <sheetName val="pivot table"/>
      <sheetName val="pivot chart"/>
      <sheetName val="order_items"/>
      <sheetName val="data analysis excel"/>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ser/AppData/Local/Microsoft/Windows/INetCache/IE/C07RTI7H/xyz_excel%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96.627030555559" createdVersion="6" refreshedVersion="6" minRefreshableVersion="3" recordCount="100">
  <cacheSource type="worksheet">
    <worksheetSource ref="A1:T101" sheet="fulltable" r:id="rId2"/>
  </cacheSource>
  <cacheFields count="20">
    <cacheField name="order_id" numFmtId="0">
      <sharedItems containsSemiMixedTypes="0" containsString="0" containsNumber="1" containsInteger="1" minValue="1" maxValue="100"/>
    </cacheField>
    <cacheField name="customer_id" numFmtId="0">
      <sharedItems containsSemiMixedTypes="0" containsString="0" containsNumber="1" containsInteger="1" minValue="1" maxValue="98"/>
    </cacheField>
    <cacheField name="Customer_Name" numFmtId="0">
      <sharedItems count="62">
        <s v="Dylan Nelson"/>
        <s v="Theodore Thompson"/>
        <s v="Stella Ruiz"/>
        <s v="Logan Thomas"/>
        <s v="Hazel Chavez"/>
        <s v="Oliver Williams"/>
        <s v="Liam Smith"/>
        <s v="Jaxon Mitchell"/>
        <s v="Amelia Edwards"/>
        <s v="Harper Stewart"/>
        <s v="Jacob Anderson"/>
        <s v="Jayden Torres"/>
        <s v="Violet Bennett"/>
        <s v="Anthony Green"/>
        <s v="Elizabeth Murphy"/>
        <s v="Sebastian Jackson"/>
        <s v="Nora Ward"/>
        <s v="Camila Cook"/>
        <s v="Lucy Ross"/>
        <s v="Josiah Roberts"/>
        <s v="Aria Cooper"/>
        <s v="Natalie Price"/>
        <s v="Thomas Hall"/>
        <s v="Eleanor Kim"/>
        <s v="Hannah Brooks"/>
        <s v="Ella Morales"/>
        <s v="Luna Rogers"/>
        <s v="Evelyn Collins"/>
        <s v="Scarlett Peterson"/>
        <s v="Elijah Brown"/>
        <s v="Levi Moore"/>
        <s v="Emilia Alvarez"/>
        <s v="Maverick Carter"/>
        <s v="Christopher Campbell"/>
        <s v="Addison Long"/>
        <s v="Layla Reed"/>
        <s v="Michael Lopez"/>
        <s v="Benjamin Miller"/>
        <s v="Wyatt Lewis"/>
        <s v="Avery Ortiz"/>
        <s v="William Jones"/>
        <s v="Emily Morris"/>
        <s v="Gabriel Nguyen"/>
        <s v="Everly Castillo"/>
        <s v="John Clark"/>
        <s v="Ellie James"/>
        <s v="Jack Lee"/>
        <s v="Lucas Davis"/>
        <s v="Olivia Phillips"/>
        <s v="Lillian Gray"/>
        <s v="Mila Morgan"/>
        <s v="Mateo Martin"/>
        <s v="Victoria Howard"/>
        <s v="Sofia Gutierrez"/>
        <s v="Aurora Hughes"/>
        <s v="Willow Myers"/>
        <s v="Mason Hernandez"/>
        <s v="Aiden White"/>
        <s v="Charlotte Cruz"/>
        <s v="Sophia Diaz"/>
        <s v="Luke Walker"/>
        <s v="Lily Wood"/>
      </sharedItems>
    </cacheField>
    <cacheField name="Gender" numFmtId="0">
      <sharedItems count="2">
        <s v="Male"/>
        <s v="Female"/>
      </sharedItems>
    </cacheField>
    <cacheField name="Age" numFmtId="0">
      <sharedItems containsSemiMixedTypes="0" containsString="0" containsNumber="1" containsInteger="1" minValue="19" maxValue="64" count="32">
        <n v="39"/>
        <n v="44"/>
        <n v="35"/>
        <n v="40"/>
        <n v="27"/>
        <n v="37"/>
        <n v="19"/>
        <n v="48"/>
        <n v="60"/>
        <n v="51"/>
        <n v="22"/>
        <n v="64"/>
        <n v="43"/>
        <n v="49"/>
        <n v="50"/>
        <n v="55"/>
        <n v="46"/>
        <n v="25"/>
        <n v="29"/>
        <n v="56"/>
        <n v="59"/>
        <n v="20"/>
        <n v="53"/>
        <n v="28"/>
        <n v="30"/>
        <n v="34"/>
        <n v="36"/>
        <n v="58"/>
        <n v="24"/>
        <n v="63"/>
        <n v="31"/>
        <n v="54"/>
      </sharedItems>
    </cacheField>
    <cacheField name="Age Bracket" numFmtId="0">
      <sharedItems count="3">
        <s v="Working Class"/>
        <s v="Young"/>
        <s v="Retired"/>
      </sharedItems>
    </cacheField>
    <cacheField name="City" numFmtId="0">
      <sharedItems count="5">
        <s v="Chicago"/>
        <s v="Houston"/>
        <s v="New York"/>
        <s v="Phoenix"/>
        <s v="Los Angeles"/>
      </sharedItems>
    </cacheField>
    <cacheField name="product_id" numFmtId="0">
      <sharedItems containsSemiMixedTypes="0" containsString="0" containsNumber="1" containsInteger="1" minValue="1" maxValue="100"/>
    </cacheField>
    <cacheField name="Product_name" numFmtId="0">
      <sharedItems count="67">
        <s v="Sony A7R IV Full-Frame Mirrorless Camera"/>
        <s v="HP Envy 32 All-in-One Desktop"/>
        <s v="Miele Complete C3 Canister Vacuum"/>
        <s v="Moncler Logo Beanie"/>
        <s v="Burberry Check Scarf"/>
        <s v="Apple AirPods Max"/>
        <s v="Google Pixel 7 Pro"/>
        <s v="Smeg Retro 50's Style Refrigerator"/>
        <s v="Prada Saffiano Leather Cardholder"/>
        <s v="Bosch 800 Series Dishwasher"/>
        <s v="Apple iPhone 14 Pro"/>
        <s v="Beats Fit Pro Earbuds"/>
        <s v="Bose QuietComfort Earbuds"/>
        <s v="Sennheiser Momentum True Wireless 3 Earbuds"/>
        <s v="Jabra Elite 85t True Wireless Earbuds"/>
        <s v="Sonos Arc Soundbar"/>
        <s v="Hugo Boss Leather Gloves"/>
        <s v="Giorgio Armani Silk Tie"/>
        <s v="KitchenAid Artisan Stand Mixer"/>
        <s v="Fossil Hybrid Smartwatch"/>
        <s v="Pandora Charm Bracelet"/>
        <s v="Ray-Ban Wayfarer Sunglasses"/>
        <s v="Apple iPad Pro 12.9-inch (6th Gen)"/>
        <s v="Bose QuietComfort 45 Headphones"/>
        <s v="Montblanc Meisterstück Fountain Pen"/>
        <s v="Oakley Flight Deck Goggles"/>
        <s v="Samsung Galaxy Watch 5 Pro"/>
        <s v="Gucci GG Marmont Belt"/>
        <s v="Philips Hue White and Color Ambiance Starter Kit"/>
        <s v="Samsung Odyssey G9 Gaming Monitor"/>
        <s v="Sony WH-1000XM4 Wireless Headphones"/>
        <s v="ASUS ROG Strix Scar 17 Gaming Laptop"/>
        <s v="Philips Sonicare ProtectiveClean 6100 Electric Toothbrush"/>
        <s v="DeLonghi Magnifica Coffee Machine"/>
        <s v="Apple MacBook Pro (16-inch, M1 Max)"/>
        <s v="GoPro HERO11 Black"/>
        <s v="Harman Kardon Onyx Studio 7"/>
        <s v="TCL 6-Series 65-Inch 4K TV"/>
        <s v="Fitbit Versa 4"/>
        <s v="Coach Signature Canvas Wallet"/>
        <s v="Samsung Galaxy FlexWash Washing Machine"/>
        <s v="Dell UltraSharp U2720Q Monitor"/>
        <s v="Tumi Alpha 3 Briefcase"/>
        <s v="Acer Predator Helios 300 Gaming Laptop"/>
        <s v="Dyson V11 Torque Drive Vacuum Cleaner"/>
        <s v="Razer DeathAdder V2 Gaming Mouse"/>
        <s v="Garmin Fenix 7X Sapphire Solar GPS Watch"/>
        <s v="Instant Pot Duo 7-in-1 Electric Pressure Cooker"/>
        <s v="Bose SoundLink Revolve+ Bluetooth Speaker"/>
        <s v="Microsoft Surface Pro 9"/>
        <s v="Tiffany &amp; Co. Sterling Silver Bracelet"/>
        <s v="Sony X90K 65-Inch 4K TV"/>
        <s v="Dell XPS 13 Laptop"/>
        <s v="Ring Video Doorbell Pro 2"/>
        <s v="Amazon Echo Dot (4th Gen)"/>
        <s v="Xiaomi Mi Band 6"/>
        <s v="Anker PowerCore 26800 Portable Charger"/>
        <s v="Ember Temperature Control Smart Mug"/>
        <s v="Apple AirPods Pro"/>
        <s v="LG OLED55C1PUB Alexa Built-In OLED TV"/>
        <s v="LG Smart French Door Refrigerator"/>
        <s v="Hamilton Beach Breakfast Sandwich Maker"/>
        <s v="Shark Navigator Lift-Away Vacuum Cleaner"/>
        <s v="Samsung Smart Microwave Oven"/>
        <s v="Keurig K-Elite Single Serve Coffee Maker"/>
        <s v="Apple MacBook Air (M2)"/>
        <s v="Chanel Classic Flap Bag????????"/>
      </sharedItems>
    </cacheField>
    <cacheField name="product_category" numFmtId="0">
      <sharedItems count="3">
        <s v="Accessories"/>
        <s v="Home Appliances"/>
        <s v="Electronics"/>
      </sharedItems>
    </cacheField>
    <cacheField name="price" numFmtId="0">
      <sharedItems containsSemiMixedTypes="0" containsString="0" containsNumber="1" minValue="32.97" maxValue="972.57"/>
    </cacheField>
    <cacheField name="Quantity" numFmtId="0">
      <sharedItems containsSemiMixedTypes="0" containsString="0" containsNumber="1" containsInteger="1" minValue="1" maxValue="9" count="9">
        <n v="7"/>
        <n v="1"/>
        <n v="4"/>
        <n v="8"/>
        <n v="3"/>
        <n v="5"/>
        <n v="2"/>
        <n v="9"/>
        <n v="6"/>
      </sharedItems>
    </cacheField>
    <cacheField name="unit_price" numFmtId="0">
      <sharedItems containsSemiMixedTypes="0" containsString="0" containsNumber="1" minValue="22.19" maxValue="987.58"/>
    </cacheField>
    <cacheField name="Total revenue" numFmtId="0">
      <sharedItems containsSemiMixedTypes="0" containsString="0" containsNumber="1" minValue="136.05000000000001" maxValue="8888.2200000000012"/>
    </cacheField>
    <cacheField name="order_date" numFmtId="14">
      <sharedItems containsSemiMixedTypes="0" containsNonDate="0" containsDate="1" containsString="0" minDate="2023-01-01T00:00:00" maxDate="2023-04-11T00:00:00"/>
    </cacheField>
    <cacheField name="Year" numFmtId="14">
      <sharedItems count="1">
        <s v="2023"/>
      </sharedItems>
    </cacheField>
    <cacheField name="Month" numFmtId="14">
      <sharedItems count="4">
        <s v="January"/>
        <s v="February"/>
        <s v="March"/>
        <s v="April"/>
      </sharedItems>
    </cacheField>
    <cacheField name="Day" numFmtId="14">
      <sharedItems count="7">
        <s v="Sunday"/>
        <s v="Monday"/>
        <s v="Tuesday"/>
        <s v="Wednesday"/>
        <s v="Thursday"/>
        <s v="Friday"/>
        <s v="Saturday"/>
      </sharedItems>
    </cacheField>
    <cacheField name="Time" numFmtId="164">
      <sharedItems containsSemiMixedTypes="0" containsNonDate="0" containsDate="1" containsString="0" minDate="1899-12-30T12:00:00" maxDate="1899-12-30T12:00:00"/>
    </cacheField>
    <cacheField name="total_amount" numFmtId="0">
      <sharedItems containsSemiMixedTypes="0" containsString="0" containsNumber="1" minValue="25.44" maxValue="1989.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n v="1"/>
    <n v="43"/>
    <x v="0"/>
    <x v="0"/>
    <x v="0"/>
    <x v="0"/>
    <x v="0"/>
    <n v="19"/>
    <x v="0"/>
    <x v="0"/>
    <n v="766.1"/>
    <x v="0"/>
    <n v="173.98"/>
    <n v="1217.8599999999999"/>
    <d v="2023-01-01T00:00:00"/>
    <x v="0"/>
    <x v="0"/>
    <x v="0"/>
    <d v="1899-12-30T12:00:00"/>
    <n v="189.82"/>
  </r>
  <r>
    <n v="2"/>
    <n v="23"/>
    <x v="1"/>
    <x v="0"/>
    <x v="1"/>
    <x v="0"/>
    <x v="0"/>
    <n v="89"/>
    <x v="1"/>
    <x v="1"/>
    <n v="886.06"/>
    <x v="1"/>
    <n v="207.11"/>
    <n v="207.11"/>
    <d v="2023-01-02T00:00:00"/>
    <x v="0"/>
    <x v="0"/>
    <x v="1"/>
    <d v="1899-12-30T12:00:00"/>
    <n v="1502.44"/>
  </r>
  <r>
    <n v="3"/>
    <n v="89"/>
    <x v="2"/>
    <x v="1"/>
    <x v="2"/>
    <x v="0"/>
    <x v="1"/>
    <n v="17"/>
    <x v="2"/>
    <x v="1"/>
    <n v="307.14999999999998"/>
    <x v="2"/>
    <n v="263.75"/>
    <n v="1055"/>
    <d v="2023-01-03T00:00:00"/>
    <x v="0"/>
    <x v="0"/>
    <x v="2"/>
    <d v="1899-12-30T12:00:00"/>
    <n v="922.41"/>
  </r>
  <r>
    <n v="4"/>
    <n v="16"/>
    <x v="3"/>
    <x v="0"/>
    <x v="3"/>
    <x v="0"/>
    <x v="2"/>
    <n v="44"/>
    <x v="3"/>
    <x v="2"/>
    <n v="471.21"/>
    <x v="3"/>
    <n v="146.16999999999999"/>
    <n v="1169.3599999999999"/>
    <d v="2023-01-04T00:00:00"/>
    <x v="0"/>
    <x v="0"/>
    <x v="3"/>
    <d v="1899-12-30T12:00:00"/>
    <n v="1596.18"/>
  </r>
  <r>
    <n v="5"/>
    <n v="83"/>
    <x v="4"/>
    <x v="1"/>
    <x v="4"/>
    <x v="1"/>
    <x v="2"/>
    <n v="10"/>
    <x v="4"/>
    <x v="2"/>
    <n v="884.99"/>
    <x v="4"/>
    <n v="557.66"/>
    <n v="1672.98"/>
    <d v="2023-01-05T00:00:00"/>
    <x v="0"/>
    <x v="0"/>
    <x v="4"/>
    <d v="1899-12-30T12:00:00"/>
    <n v="746.89"/>
  </r>
  <r>
    <n v="6"/>
    <n v="43"/>
    <x v="0"/>
    <x v="0"/>
    <x v="0"/>
    <x v="0"/>
    <x v="0"/>
    <n v="31"/>
    <x v="5"/>
    <x v="0"/>
    <n v="537.09"/>
    <x v="0"/>
    <n v="705.7"/>
    <n v="4939.9000000000005"/>
    <d v="2023-01-06T00:00:00"/>
    <x v="0"/>
    <x v="0"/>
    <x v="5"/>
    <d v="1899-12-30T12:00:00"/>
    <n v="745.43"/>
  </r>
  <r>
    <n v="7"/>
    <n v="83"/>
    <x v="4"/>
    <x v="1"/>
    <x v="4"/>
    <x v="1"/>
    <x v="2"/>
    <n v="30"/>
    <x v="6"/>
    <x v="0"/>
    <n v="879.31"/>
    <x v="0"/>
    <n v="563.05999999999995"/>
    <n v="3941.4199999999996"/>
    <d v="2023-01-07T00:00:00"/>
    <x v="0"/>
    <x v="0"/>
    <x v="6"/>
    <d v="1899-12-30T12:00:00"/>
    <n v="259.16000000000003"/>
  </r>
  <r>
    <n v="8"/>
    <n v="3"/>
    <x v="5"/>
    <x v="0"/>
    <x v="5"/>
    <x v="0"/>
    <x v="1"/>
    <n v="6"/>
    <x v="7"/>
    <x v="0"/>
    <n v="908.41"/>
    <x v="5"/>
    <n v="630.55999999999995"/>
    <n v="3152.7999999999997"/>
    <d v="2023-01-08T00:00:00"/>
    <x v="0"/>
    <x v="0"/>
    <x v="0"/>
    <d v="1899-12-30T12:00:00"/>
    <n v="1493.98"/>
  </r>
  <r>
    <n v="9"/>
    <n v="1"/>
    <x v="6"/>
    <x v="0"/>
    <x v="6"/>
    <x v="1"/>
    <x v="1"/>
    <n v="48"/>
    <x v="8"/>
    <x v="0"/>
    <n v="447.8"/>
    <x v="6"/>
    <n v="777.09"/>
    <n v="1554.18"/>
    <d v="2023-01-09T00:00:00"/>
    <x v="0"/>
    <x v="0"/>
    <x v="1"/>
    <d v="1899-12-30T12:00:00"/>
    <n v="1261.0999999999999"/>
  </r>
  <r>
    <n v="10"/>
    <n v="3"/>
    <x v="5"/>
    <x v="0"/>
    <x v="5"/>
    <x v="0"/>
    <x v="1"/>
    <n v="48"/>
    <x v="8"/>
    <x v="0"/>
    <n v="447.8"/>
    <x v="6"/>
    <n v="777.09"/>
    <n v="1554.18"/>
    <d v="2023-01-10T00:00:00"/>
    <x v="0"/>
    <x v="0"/>
    <x v="2"/>
    <d v="1899-12-30T12:00:00"/>
    <n v="383.74"/>
  </r>
  <r>
    <n v="11"/>
    <n v="48"/>
    <x v="7"/>
    <x v="0"/>
    <x v="7"/>
    <x v="0"/>
    <x v="2"/>
    <n v="27"/>
    <x v="9"/>
    <x v="2"/>
    <n v="706.08"/>
    <x v="7"/>
    <n v="392.79"/>
    <n v="3535.11"/>
    <d v="2023-01-11T00:00:00"/>
    <x v="0"/>
    <x v="0"/>
    <x v="3"/>
    <d v="1899-12-30T12:00:00"/>
    <n v="541.16999999999996"/>
  </r>
  <r>
    <n v="12"/>
    <n v="58"/>
    <x v="8"/>
    <x v="1"/>
    <x v="8"/>
    <x v="2"/>
    <x v="3"/>
    <n v="24"/>
    <x v="10"/>
    <x v="1"/>
    <n v="270.07"/>
    <x v="5"/>
    <n v="948.39"/>
    <n v="4741.95"/>
    <d v="2023-01-12T00:00:00"/>
    <x v="0"/>
    <x v="0"/>
    <x v="4"/>
    <d v="1899-12-30T12:00:00"/>
    <n v="535.69000000000005"/>
  </r>
  <r>
    <n v="13"/>
    <n v="61"/>
    <x v="9"/>
    <x v="1"/>
    <x v="9"/>
    <x v="2"/>
    <x v="4"/>
    <n v="86"/>
    <x v="11"/>
    <x v="1"/>
    <n v="887.96"/>
    <x v="5"/>
    <n v="885.15"/>
    <n v="4425.75"/>
    <d v="2023-01-13T00:00:00"/>
    <x v="0"/>
    <x v="0"/>
    <x v="5"/>
    <d v="1899-12-30T12:00:00"/>
    <n v="1344.33"/>
  </r>
  <r>
    <n v="14"/>
    <n v="15"/>
    <x v="10"/>
    <x v="0"/>
    <x v="2"/>
    <x v="0"/>
    <x v="0"/>
    <n v="41"/>
    <x v="12"/>
    <x v="0"/>
    <n v="948.45"/>
    <x v="6"/>
    <n v="946.26"/>
    <n v="1892.52"/>
    <d v="2023-01-14T00:00:00"/>
    <x v="0"/>
    <x v="0"/>
    <x v="6"/>
    <d v="1899-12-30T12:00:00"/>
    <n v="1363.97"/>
  </r>
  <r>
    <n v="15"/>
    <n v="43"/>
    <x v="0"/>
    <x v="0"/>
    <x v="0"/>
    <x v="0"/>
    <x v="0"/>
    <n v="21"/>
    <x v="13"/>
    <x v="0"/>
    <n v="972.57"/>
    <x v="2"/>
    <n v="397.06"/>
    <n v="1588.24"/>
    <d v="2023-01-15T00:00:00"/>
    <x v="0"/>
    <x v="0"/>
    <x v="0"/>
    <d v="1899-12-30T12:00:00"/>
    <n v="1116.9100000000001"/>
  </r>
  <r>
    <n v="16"/>
    <n v="37"/>
    <x v="11"/>
    <x v="0"/>
    <x v="0"/>
    <x v="0"/>
    <x v="4"/>
    <n v="47"/>
    <x v="14"/>
    <x v="2"/>
    <n v="32.97"/>
    <x v="0"/>
    <n v="622.83000000000004"/>
    <n v="4359.8100000000004"/>
    <d v="2023-01-16T00:00:00"/>
    <x v="0"/>
    <x v="0"/>
    <x v="1"/>
    <d v="1899-12-30T12:00:00"/>
    <n v="1316.84"/>
  </r>
  <r>
    <n v="17"/>
    <n v="23"/>
    <x v="1"/>
    <x v="0"/>
    <x v="1"/>
    <x v="0"/>
    <x v="0"/>
    <n v="7"/>
    <x v="15"/>
    <x v="0"/>
    <n v="801.94"/>
    <x v="1"/>
    <n v="847.13"/>
    <n v="847.13"/>
    <d v="2023-01-17T00:00:00"/>
    <x v="0"/>
    <x v="0"/>
    <x v="2"/>
    <d v="1899-12-30T12:00:00"/>
    <n v="753.48"/>
  </r>
  <r>
    <n v="18"/>
    <n v="86"/>
    <x v="12"/>
    <x v="1"/>
    <x v="1"/>
    <x v="0"/>
    <x v="0"/>
    <n v="87"/>
    <x v="16"/>
    <x v="2"/>
    <n v="276.95999999999998"/>
    <x v="8"/>
    <n v="804.43"/>
    <n v="4826.58"/>
    <d v="2023-01-18T00:00:00"/>
    <x v="0"/>
    <x v="0"/>
    <x v="3"/>
    <d v="1899-12-30T12:00:00"/>
    <n v="1247.6199999999999"/>
  </r>
  <r>
    <n v="19"/>
    <n v="41"/>
    <x v="13"/>
    <x v="0"/>
    <x v="10"/>
    <x v="1"/>
    <x v="1"/>
    <n v="64"/>
    <x v="17"/>
    <x v="0"/>
    <n v="538.14"/>
    <x v="7"/>
    <n v="452.84"/>
    <n v="4075.56"/>
    <d v="2023-01-19T00:00:00"/>
    <x v="0"/>
    <x v="0"/>
    <x v="4"/>
    <d v="1899-12-30T12:00:00"/>
    <n v="1140.6300000000001"/>
  </r>
  <r>
    <n v="20"/>
    <n v="3"/>
    <x v="5"/>
    <x v="0"/>
    <x v="5"/>
    <x v="0"/>
    <x v="1"/>
    <n v="80"/>
    <x v="18"/>
    <x v="2"/>
    <n v="967.76"/>
    <x v="7"/>
    <n v="987.58"/>
    <n v="8888.2200000000012"/>
    <d v="2023-01-20T00:00:00"/>
    <x v="0"/>
    <x v="0"/>
    <x v="5"/>
    <d v="1899-12-30T12:00:00"/>
    <n v="1570.77"/>
  </r>
  <r>
    <n v="21"/>
    <n v="23"/>
    <x v="1"/>
    <x v="0"/>
    <x v="1"/>
    <x v="0"/>
    <x v="0"/>
    <n v="48"/>
    <x v="8"/>
    <x v="0"/>
    <n v="447.8"/>
    <x v="6"/>
    <n v="777.09"/>
    <n v="1554.18"/>
    <d v="2023-01-21T00:00:00"/>
    <x v="0"/>
    <x v="0"/>
    <x v="6"/>
    <d v="1899-12-30T12:00:00"/>
    <n v="1053.43"/>
  </r>
  <r>
    <n v="22"/>
    <n v="64"/>
    <x v="14"/>
    <x v="1"/>
    <x v="11"/>
    <x v="2"/>
    <x v="0"/>
    <n v="66"/>
    <x v="19"/>
    <x v="0"/>
    <n v="944.27"/>
    <x v="2"/>
    <n v="328.58"/>
    <n v="1314.32"/>
    <d v="2023-01-22T00:00:00"/>
    <x v="0"/>
    <x v="0"/>
    <x v="0"/>
    <d v="1899-12-30T12:00:00"/>
    <n v="375.93"/>
  </r>
  <r>
    <n v="23"/>
    <n v="19"/>
    <x v="15"/>
    <x v="0"/>
    <x v="12"/>
    <x v="0"/>
    <x v="1"/>
    <n v="18"/>
    <x v="20"/>
    <x v="2"/>
    <n v="651.97"/>
    <x v="8"/>
    <n v="671.61"/>
    <n v="4029.66"/>
    <d v="2023-01-23T00:00:00"/>
    <x v="0"/>
    <x v="0"/>
    <x v="1"/>
    <d v="1899-12-30T12:00:00"/>
    <n v="1588.75"/>
  </r>
  <r>
    <n v="24"/>
    <n v="79"/>
    <x v="16"/>
    <x v="1"/>
    <x v="11"/>
    <x v="2"/>
    <x v="2"/>
    <n v="80"/>
    <x v="18"/>
    <x v="2"/>
    <n v="967.76"/>
    <x v="7"/>
    <n v="987.58"/>
    <n v="8888.2200000000012"/>
    <d v="2023-01-24T00:00:00"/>
    <x v="0"/>
    <x v="0"/>
    <x v="2"/>
    <d v="1899-12-30T12:00:00"/>
    <n v="1656.57"/>
  </r>
  <r>
    <n v="25"/>
    <n v="65"/>
    <x v="17"/>
    <x v="1"/>
    <x v="9"/>
    <x v="2"/>
    <x v="0"/>
    <n v="99"/>
    <x v="21"/>
    <x v="1"/>
    <n v="444.73"/>
    <x v="8"/>
    <n v="865.04"/>
    <n v="5190.24"/>
    <d v="2023-01-25T00:00:00"/>
    <x v="0"/>
    <x v="0"/>
    <x v="3"/>
    <d v="1899-12-30T12:00:00"/>
    <n v="742.28"/>
  </r>
  <r>
    <n v="26"/>
    <n v="98"/>
    <x v="18"/>
    <x v="1"/>
    <x v="13"/>
    <x v="0"/>
    <x v="0"/>
    <n v="96"/>
    <x v="22"/>
    <x v="2"/>
    <n v="479.46"/>
    <x v="0"/>
    <n v="798.5"/>
    <n v="5589.5"/>
    <d v="2023-01-26T00:00:00"/>
    <x v="0"/>
    <x v="0"/>
    <x v="4"/>
    <d v="1899-12-30T12:00:00"/>
    <n v="25.44"/>
  </r>
  <r>
    <n v="27"/>
    <n v="50"/>
    <x v="19"/>
    <x v="0"/>
    <x v="14"/>
    <x v="2"/>
    <x v="1"/>
    <n v="67"/>
    <x v="23"/>
    <x v="2"/>
    <n v="41.71"/>
    <x v="8"/>
    <n v="242.55"/>
    <n v="1455.3000000000002"/>
    <d v="2023-01-27T00:00:00"/>
    <x v="0"/>
    <x v="0"/>
    <x v="5"/>
    <d v="1899-12-30T12:00:00"/>
    <n v="1585.99"/>
  </r>
  <r>
    <n v="28"/>
    <n v="70"/>
    <x v="20"/>
    <x v="1"/>
    <x v="10"/>
    <x v="1"/>
    <x v="4"/>
    <n v="14"/>
    <x v="24"/>
    <x v="2"/>
    <n v="959.9"/>
    <x v="7"/>
    <n v="363.48"/>
    <n v="3271.32"/>
    <d v="2023-01-28T00:00:00"/>
    <x v="0"/>
    <x v="0"/>
    <x v="6"/>
    <d v="1899-12-30T12:00:00"/>
    <n v="879.49"/>
  </r>
  <r>
    <n v="29"/>
    <n v="91"/>
    <x v="21"/>
    <x v="1"/>
    <x v="15"/>
    <x v="2"/>
    <x v="3"/>
    <n v="90"/>
    <x v="25"/>
    <x v="0"/>
    <n v="156.66999999999999"/>
    <x v="3"/>
    <n v="670.84"/>
    <n v="5366.72"/>
    <d v="2023-01-29T00:00:00"/>
    <x v="0"/>
    <x v="0"/>
    <x v="0"/>
    <d v="1899-12-30T12:00:00"/>
    <n v="1831.17"/>
  </r>
  <r>
    <n v="30"/>
    <n v="45"/>
    <x v="22"/>
    <x v="0"/>
    <x v="16"/>
    <x v="0"/>
    <x v="1"/>
    <n v="3"/>
    <x v="26"/>
    <x v="2"/>
    <n v="457.07"/>
    <x v="1"/>
    <n v="316.93"/>
    <n v="316.93"/>
    <d v="2023-01-30T00:00:00"/>
    <x v="0"/>
    <x v="0"/>
    <x v="1"/>
    <d v="1899-12-30T12:00:00"/>
    <n v="1420.97"/>
  </r>
  <r>
    <n v="31"/>
    <n v="77"/>
    <x v="23"/>
    <x v="1"/>
    <x v="17"/>
    <x v="1"/>
    <x v="4"/>
    <n v="17"/>
    <x v="2"/>
    <x v="1"/>
    <n v="307.14999999999998"/>
    <x v="2"/>
    <n v="263.75"/>
    <n v="1055"/>
    <d v="2023-01-31T00:00:00"/>
    <x v="0"/>
    <x v="0"/>
    <x v="2"/>
    <d v="1899-12-30T12:00:00"/>
    <n v="652.36"/>
  </r>
  <r>
    <n v="32"/>
    <n v="48"/>
    <x v="7"/>
    <x v="0"/>
    <x v="7"/>
    <x v="0"/>
    <x v="2"/>
    <n v="35"/>
    <x v="27"/>
    <x v="0"/>
    <n v="860.37"/>
    <x v="3"/>
    <n v="742.66"/>
    <n v="5941.28"/>
    <d v="2023-02-01T00:00:00"/>
    <x v="0"/>
    <x v="1"/>
    <x v="3"/>
    <d v="1899-12-30T12:00:00"/>
    <n v="1809.09"/>
  </r>
  <r>
    <n v="33"/>
    <n v="82"/>
    <x v="24"/>
    <x v="1"/>
    <x v="5"/>
    <x v="0"/>
    <x v="1"/>
    <n v="44"/>
    <x v="3"/>
    <x v="2"/>
    <n v="471.21"/>
    <x v="3"/>
    <n v="146.16999999999999"/>
    <n v="1169.3599999999999"/>
    <d v="2023-02-02T00:00:00"/>
    <x v="0"/>
    <x v="1"/>
    <x v="4"/>
    <d v="1899-12-30T12:00:00"/>
    <n v="680.17"/>
  </r>
  <r>
    <n v="34"/>
    <n v="63"/>
    <x v="25"/>
    <x v="1"/>
    <x v="7"/>
    <x v="0"/>
    <x v="3"/>
    <n v="79"/>
    <x v="28"/>
    <x v="1"/>
    <n v="521.59"/>
    <x v="1"/>
    <n v="321.16000000000003"/>
    <n v="321.16000000000003"/>
    <d v="2023-02-03T00:00:00"/>
    <x v="0"/>
    <x v="1"/>
    <x v="5"/>
    <d v="1899-12-30T12:00:00"/>
    <n v="1904.83"/>
  </r>
  <r>
    <n v="35"/>
    <n v="66"/>
    <x v="26"/>
    <x v="1"/>
    <x v="18"/>
    <x v="1"/>
    <x v="4"/>
    <n v="74"/>
    <x v="29"/>
    <x v="0"/>
    <n v="934.16"/>
    <x v="3"/>
    <n v="722.91"/>
    <n v="5783.28"/>
    <d v="2023-02-04T00:00:00"/>
    <x v="0"/>
    <x v="1"/>
    <x v="6"/>
    <d v="1899-12-30T12:00:00"/>
    <n v="225.25"/>
  </r>
  <r>
    <n v="36"/>
    <n v="59"/>
    <x v="27"/>
    <x v="1"/>
    <x v="19"/>
    <x v="2"/>
    <x v="4"/>
    <n v="85"/>
    <x v="30"/>
    <x v="1"/>
    <n v="612.41999999999996"/>
    <x v="0"/>
    <n v="90.54"/>
    <n v="633.78000000000009"/>
    <d v="2023-02-05T00:00:00"/>
    <x v="0"/>
    <x v="1"/>
    <x v="0"/>
    <d v="1899-12-30T12:00:00"/>
    <n v="1618.18"/>
  </r>
  <r>
    <n v="37"/>
    <n v="71"/>
    <x v="28"/>
    <x v="1"/>
    <x v="20"/>
    <x v="2"/>
    <x v="0"/>
    <n v="93"/>
    <x v="31"/>
    <x v="0"/>
    <n v="592.80999999999995"/>
    <x v="2"/>
    <n v="216.19"/>
    <n v="864.76"/>
    <d v="2023-02-06T00:00:00"/>
    <x v="0"/>
    <x v="1"/>
    <x v="1"/>
    <d v="1899-12-30T12:00:00"/>
    <n v="1207.5899999999999"/>
  </r>
  <r>
    <n v="38"/>
    <n v="41"/>
    <x v="13"/>
    <x v="0"/>
    <x v="10"/>
    <x v="1"/>
    <x v="1"/>
    <n v="1"/>
    <x v="32"/>
    <x v="2"/>
    <n v="695.98"/>
    <x v="2"/>
    <n v="356.44"/>
    <n v="1425.76"/>
    <d v="2023-02-07T00:00:00"/>
    <x v="0"/>
    <x v="1"/>
    <x v="2"/>
    <d v="1899-12-30T12:00:00"/>
    <n v="1095.9000000000001"/>
  </r>
  <r>
    <n v="39"/>
    <n v="86"/>
    <x v="12"/>
    <x v="1"/>
    <x v="1"/>
    <x v="0"/>
    <x v="0"/>
    <n v="19"/>
    <x v="0"/>
    <x v="0"/>
    <n v="766.1"/>
    <x v="0"/>
    <n v="173.98"/>
    <n v="1217.8599999999999"/>
    <d v="2023-02-08T00:00:00"/>
    <x v="0"/>
    <x v="1"/>
    <x v="3"/>
    <d v="1899-12-30T12:00:00"/>
    <n v="687.45"/>
  </r>
  <r>
    <n v="40"/>
    <n v="77"/>
    <x v="23"/>
    <x v="1"/>
    <x v="17"/>
    <x v="1"/>
    <x v="4"/>
    <n v="9"/>
    <x v="33"/>
    <x v="2"/>
    <n v="122.03"/>
    <x v="1"/>
    <n v="928.84"/>
    <n v="928.84"/>
    <d v="2023-02-09T00:00:00"/>
    <x v="0"/>
    <x v="1"/>
    <x v="4"/>
    <d v="1899-12-30T12:00:00"/>
    <n v="1793.96"/>
  </r>
  <r>
    <n v="41"/>
    <n v="65"/>
    <x v="17"/>
    <x v="1"/>
    <x v="9"/>
    <x v="2"/>
    <x v="0"/>
    <n v="38"/>
    <x v="34"/>
    <x v="0"/>
    <n v="545.08000000000004"/>
    <x v="3"/>
    <n v="170.53"/>
    <n v="1364.24"/>
    <d v="2023-02-10T00:00:00"/>
    <x v="0"/>
    <x v="1"/>
    <x v="5"/>
    <d v="1899-12-30T12:00:00"/>
    <n v="1012.3"/>
  </r>
  <r>
    <n v="42"/>
    <n v="4"/>
    <x v="29"/>
    <x v="0"/>
    <x v="21"/>
    <x v="1"/>
    <x v="3"/>
    <n v="65"/>
    <x v="35"/>
    <x v="1"/>
    <n v="48.4"/>
    <x v="5"/>
    <n v="46.62"/>
    <n v="233.1"/>
    <d v="2023-02-11T00:00:00"/>
    <x v="0"/>
    <x v="1"/>
    <x v="6"/>
    <d v="1899-12-30T12:00:00"/>
    <n v="555.1"/>
  </r>
  <r>
    <n v="43"/>
    <n v="86"/>
    <x v="12"/>
    <x v="1"/>
    <x v="1"/>
    <x v="0"/>
    <x v="0"/>
    <n v="33"/>
    <x v="36"/>
    <x v="2"/>
    <n v="644.4"/>
    <x v="3"/>
    <n v="509.9"/>
    <n v="4079.2"/>
    <d v="2023-02-12T00:00:00"/>
    <x v="0"/>
    <x v="1"/>
    <x v="0"/>
    <d v="1899-12-30T12:00:00"/>
    <n v="1489.5"/>
  </r>
  <r>
    <n v="44"/>
    <n v="18"/>
    <x v="30"/>
    <x v="0"/>
    <x v="22"/>
    <x v="2"/>
    <x v="3"/>
    <n v="35"/>
    <x v="27"/>
    <x v="0"/>
    <n v="860.37"/>
    <x v="3"/>
    <n v="742.66"/>
    <n v="5941.28"/>
    <d v="2023-02-13T00:00:00"/>
    <x v="0"/>
    <x v="1"/>
    <x v="1"/>
    <d v="1899-12-30T12:00:00"/>
    <n v="1202.6099999999999"/>
  </r>
  <r>
    <n v="45"/>
    <n v="63"/>
    <x v="25"/>
    <x v="1"/>
    <x v="7"/>
    <x v="0"/>
    <x v="3"/>
    <n v="57"/>
    <x v="37"/>
    <x v="1"/>
    <n v="887.61"/>
    <x v="5"/>
    <n v="144.41"/>
    <n v="722.05"/>
    <d v="2023-02-14T00:00:00"/>
    <x v="0"/>
    <x v="1"/>
    <x v="2"/>
    <d v="1899-12-30T12:00:00"/>
    <n v="129.9"/>
  </r>
  <r>
    <n v="46"/>
    <n v="92"/>
    <x v="31"/>
    <x v="1"/>
    <x v="8"/>
    <x v="2"/>
    <x v="1"/>
    <n v="22"/>
    <x v="38"/>
    <x v="1"/>
    <n v="616.87"/>
    <x v="2"/>
    <n v="138.57"/>
    <n v="554.28"/>
    <d v="2023-02-15T00:00:00"/>
    <x v="0"/>
    <x v="1"/>
    <x v="3"/>
    <d v="1899-12-30T12:00:00"/>
    <n v="1483.48"/>
  </r>
  <r>
    <n v="47"/>
    <n v="3"/>
    <x v="5"/>
    <x v="0"/>
    <x v="5"/>
    <x v="0"/>
    <x v="1"/>
    <n v="35"/>
    <x v="27"/>
    <x v="0"/>
    <n v="860.37"/>
    <x v="3"/>
    <n v="742.66"/>
    <n v="5941.28"/>
    <d v="2023-02-16T00:00:00"/>
    <x v="0"/>
    <x v="1"/>
    <x v="4"/>
    <d v="1899-12-30T12:00:00"/>
    <n v="1101.98"/>
  </r>
  <r>
    <n v="48"/>
    <n v="23"/>
    <x v="1"/>
    <x v="0"/>
    <x v="1"/>
    <x v="0"/>
    <x v="0"/>
    <n v="47"/>
    <x v="14"/>
    <x v="2"/>
    <n v="32.97"/>
    <x v="0"/>
    <n v="622.83000000000004"/>
    <n v="4359.8100000000004"/>
    <d v="2023-02-17T00:00:00"/>
    <x v="0"/>
    <x v="1"/>
    <x v="5"/>
    <d v="1899-12-30T12:00:00"/>
    <n v="1158.26"/>
  </r>
  <r>
    <n v="49"/>
    <n v="49"/>
    <x v="32"/>
    <x v="0"/>
    <x v="23"/>
    <x v="1"/>
    <x v="0"/>
    <n v="47"/>
    <x v="14"/>
    <x v="2"/>
    <n v="32.97"/>
    <x v="0"/>
    <n v="622.83000000000004"/>
    <n v="4359.8100000000004"/>
    <d v="2023-02-18T00:00:00"/>
    <x v="0"/>
    <x v="1"/>
    <x v="6"/>
    <d v="1899-12-30T12:00:00"/>
    <n v="1625.14"/>
  </r>
  <r>
    <n v="50"/>
    <n v="47"/>
    <x v="33"/>
    <x v="0"/>
    <x v="24"/>
    <x v="1"/>
    <x v="1"/>
    <n v="60"/>
    <x v="39"/>
    <x v="2"/>
    <n v="281.2"/>
    <x v="4"/>
    <n v="134.76"/>
    <n v="404.28"/>
    <d v="2023-02-19T00:00:00"/>
    <x v="0"/>
    <x v="1"/>
    <x v="0"/>
    <d v="1899-12-30T12:00:00"/>
    <n v="325.44"/>
  </r>
  <r>
    <n v="51"/>
    <n v="97"/>
    <x v="34"/>
    <x v="1"/>
    <x v="25"/>
    <x v="0"/>
    <x v="0"/>
    <n v="95"/>
    <x v="40"/>
    <x v="1"/>
    <n v="696.76"/>
    <x v="4"/>
    <n v="66.58"/>
    <n v="199.74"/>
    <d v="2023-02-20T00:00:00"/>
    <x v="0"/>
    <x v="1"/>
    <x v="1"/>
    <d v="1899-12-30T12:00:00"/>
    <n v="905.84"/>
  </r>
  <r>
    <n v="52"/>
    <n v="16"/>
    <x v="3"/>
    <x v="0"/>
    <x v="3"/>
    <x v="0"/>
    <x v="2"/>
    <n v="55"/>
    <x v="41"/>
    <x v="0"/>
    <n v="308.70999999999998"/>
    <x v="6"/>
    <n v="893.18"/>
    <n v="1786.36"/>
    <d v="2023-02-21T00:00:00"/>
    <x v="0"/>
    <x v="1"/>
    <x v="2"/>
    <d v="1899-12-30T12:00:00"/>
    <n v="336.05"/>
  </r>
  <r>
    <n v="53"/>
    <n v="73"/>
    <x v="35"/>
    <x v="1"/>
    <x v="3"/>
    <x v="0"/>
    <x v="4"/>
    <n v="25"/>
    <x v="42"/>
    <x v="2"/>
    <n v="231.28"/>
    <x v="7"/>
    <n v="126.11"/>
    <n v="1134.99"/>
    <d v="2023-02-22T00:00:00"/>
    <x v="0"/>
    <x v="1"/>
    <x v="3"/>
    <d v="1899-12-30T12:00:00"/>
    <n v="1989.1"/>
  </r>
  <r>
    <n v="54"/>
    <n v="12"/>
    <x v="36"/>
    <x v="0"/>
    <x v="26"/>
    <x v="0"/>
    <x v="0"/>
    <n v="12"/>
    <x v="43"/>
    <x v="2"/>
    <n v="535.22"/>
    <x v="0"/>
    <n v="895.85"/>
    <n v="6270.95"/>
    <d v="2023-02-23T00:00:00"/>
    <x v="0"/>
    <x v="1"/>
    <x v="4"/>
    <d v="1899-12-30T12:00:00"/>
    <n v="1905.2"/>
  </r>
  <r>
    <n v="55"/>
    <n v="43"/>
    <x v="0"/>
    <x v="0"/>
    <x v="0"/>
    <x v="0"/>
    <x v="0"/>
    <n v="27"/>
    <x v="9"/>
    <x v="2"/>
    <n v="706.08"/>
    <x v="7"/>
    <n v="392.79"/>
    <n v="3535.11"/>
    <d v="2023-02-24T00:00:00"/>
    <x v="0"/>
    <x v="1"/>
    <x v="5"/>
    <d v="1899-12-30T12:00:00"/>
    <n v="999.07"/>
  </r>
  <r>
    <n v="56"/>
    <n v="7"/>
    <x v="37"/>
    <x v="0"/>
    <x v="27"/>
    <x v="2"/>
    <x v="2"/>
    <n v="66"/>
    <x v="19"/>
    <x v="0"/>
    <n v="944.27"/>
    <x v="2"/>
    <n v="328.58"/>
    <n v="1314.32"/>
    <d v="2023-02-25T00:00:00"/>
    <x v="0"/>
    <x v="1"/>
    <x v="6"/>
    <d v="1899-12-30T12:00:00"/>
    <n v="1220.97"/>
  </r>
  <r>
    <n v="57"/>
    <n v="29"/>
    <x v="38"/>
    <x v="0"/>
    <x v="11"/>
    <x v="2"/>
    <x v="0"/>
    <n v="71"/>
    <x v="44"/>
    <x v="0"/>
    <n v="375.25"/>
    <x v="5"/>
    <n v="27.21"/>
    <n v="136.05000000000001"/>
    <d v="2023-02-26T00:00:00"/>
    <x v="0"/>
    <x v="1"/>
    <x v="0"/>
    <d v="1899-12-30T12:00:00"/>
    <n v="733.58"/>
  </r>
  <r>
    <n v="58"/>
    <n v="63"/>
    <x v="25"/>
    <x v="1"/>
    <x v="7"/>
    <x v="0"/>
    <x v="3"/>
    <n v="70"/>
    <x v="45"/>
    <x v="2"/>
    <n v="437.78"/>
    <x v="1"/>
    <n v="206.58"/>
    <n v="206.58"/>
    <d v="2023-02-27T00:00:00"/>
    <x v="0"/>
    <x v="1"/>
    <x v="1"/>
    <d v="1899-12-30T12:00:00"/>
    <n v="1168.56"/>
  </r>
  <r>
    <n v="59"/>
    <n v="68"/>
    <x v="39"/>
    <x v="1"/>
    <x v="4"/>
    <x v="1"/>
    <x v="3"/>
    <n v="28"/>
    <x v="46"/>
    <x v="1"/>
    <n v="391.59"/>
    <x v="3"/>
    <n v="671.4"/>
    <n v="5371.2"/>
    <d v="2023-02-28T00:00:00"/>
    <x v="0"/>
    <x v="1"/>
    <x v="2"/>
    <d v="1899-12-30T12:00:00"/>
    <n v="1604.87"/>
  </r>
  <r>
    <n v="60"/>
    <n v="5"/>
    <x v="40"/>
    <x v="0"/>
    <x v="19"/>
    <x v="2"/>
    <x v="1"/>
    <n v="48"/>
    <x v="8"/>
    <x v="0"/>
    <n v="447.8"/>
    <x v="6"/>
    <n v="777.09"/>
    <n v="1554.18"/>
    <d v="2023-03-01T00:00:00"/>
    <x v="0"/>
    <x v="2"/>
    <x v="3"/>
    <d v="1899-12-30T12:00:00"/>
    <n v="764.29"/>
  </r>
  <r>
    <n v="61"/>
    <n v="18"/>
    <x v="30"/>
    <x v="0"/>
    <x v="22"/>
    <x v="2"/>
    <x v="3"/>
    <n v="87"/>
    <x v="16"/>
    <x v="2"/>
    <n v="276.95999999999998"/>
    <x v="8"/>
    <n v="804.43"/>
    <n v="4826.58"/>
    <d v="2023-03-02T00:00:00"/>
    <x v="0"/>
    <x v="2"/>
    <x v="4"/>
    <d v="1899-12-30T12:00:00"/>
    <n v="1594.54"/>
  </r>
  <r>
    <n v="62"/>
    <n v="62"/>
    <x v="41"/>
    <x v="1"/>
    <x v="26"/>
    <x v="0"/>
    <x v="1"/>
    <n v="45"/>
    <x v="47"/>
    <x v="0"/>
    <n v="533.98"/>
    <x v="1"/>
    <n v="199.52"/>
    <n v="199.52"/>
    <d v="2023-03-03T00:00:00"/>
    <x v="0"/>
    <x v="2"/>
    <x v="5"/>
    <d v="1899-12-30T12:00:00"/>
    <n v="154.13999999999999"/>
  </r>
  <r>
    <n v="63"/>
    <n v="38"/>
    <x v="42"/>
    <x v="0"/>
    <x v="10"/>
    <x v="1"/>
    <x v="1"/>
    <n v="23"/>
    <x v="48"/>
    <x v="2"/>
    <n v="595.86"/>
    <x v="0"/>
    <n v="316.23"/>
    <n v="2213.61"/>
    <d v="2023-03-04T00:00:00"/>
    <x v="0"/>
    <x v="2"/>
    <x v="6"/>
    <d v="1899-12-30T12:00:00"/>
    <n v="826.49"/>
  </r>
  <r>
    <n v="64"/>
    <n v="93"/>
    <x v="43"/>
    <x v="1"/>
    <x v="22"/>
    <x v="2"/>
    <x v="0"/>
    <n v="29"/>
    <x v="49"/>
    <x v="2"/>
    <n v="172.64"/>
    <x v="3"/>
    <n v="280.7"/>
    <n v="2245.6"/>
    <d v="2023-03-05T00:00:00"/>
    <x v="0"/>
    <x v="2"/>
    <x v="0"/>
    <d v="1899-12-30T12:00:00"/>
    <n v="571.65"/>
  </r>
  <r>
    <n v="65"/>
    <n v="27"/>
    <x v="44"/>
    <x v="0"/>
    <x v="5"/>
    <x v="0"/>
    <x v="3"/>
    <n v="80"/>
    <x v="18"/>
    <x v="2"/>
    <n v="967.76"/>
    <x v="7"/>
    <n v="987.58"/>
    <n v="8888.2200000000012"/>
    <d v="2023-03-06T00:00:00"/>
    <x v="0"/>
    <x v="2"/>
    <x v="1"/>
    <d v="1899-12-30T12:00:00"/>
    <n v="554.99"/>
  </r>
  <r>
    <n v="66"/>
    <n v="29"/>
    <x v="38"/>
    <x v="0"/>
    <x v="11"/>
    <x v="2"/>
    <x v="0"/>
    <n v="62"/>
    <x v="50"/>
    <x v="0"/>
    <n v="758.86"/>
    <x v="5"/>
    <n v="47.46"/>
    <n v="237.3"/>
    <d v="2023-03-07T00:00:00"/>
    <x v="0"/>
    <x v="2"/>
    <x v="2"/>
    <d v="1899-12-30T12:00:00"/>
    <n v="1817.14"/>
  </r>
  <r>
    <n v="67"/>
    <n v="85"/>
    <x v="45"/>
    <x v="1"/>
    <x v="24"/>
    <x v="1"/>
    <x v="3"/>
    <n v="7"/>
    <x v="15"/>
    <x v="0"/>
    <n v="801.94"/>
    <x v="1"/>
    <n v="847.13"/>
    <n v="847.13"/>
    <d v="2023-03-08T00:00:00"/>
    <x v="0"/>
    <x v="2"/>
    <x v="3"/>
    <d v="1899-12-30T12:00:00"/>
    <n v="1661.65"/>
  </r>
  <r>
    <n v="68"/>
    <n v="21"/>
    <x v="46"/>
    <x v="0"/>
    <x v="4"/>
    <x v="1"/>
    <x v="3"/>
    <n v="81"/>
    <x v="51"/>
    <x v="2"/>
    <n v="714.96"/>
    <x v="7"/>
    <n v="960.71"/>
    <n v="8646.39"/>
    <d v="2023-03-09T00:00:00"/>
    <x v="0"/>
    <x v="2"/>
    <x v="4"/>
    <d v="1899-12-30T12:00:00"/>
    <n v="464.8"/>
  </r>
  <r>
    <n v="69"/>
    <n v="8"/>
    <x v="47"/>
    <x v="0"/>
    <x v="25"/>
    <x v="0"/>
    <x v="2"/>
    <n v="73"/>
    <x v="52"/>
    <x v="1"/>
    <n v="227.28"/>
    <x v="2"/>
    <n v="961.97"/>
    <n v="3847.88"/>
    <d v="2023-03-10T00:00:00"/>
    <x v="0"/>
    <x v="2"/>
    <x v="5"/>
    <d v="1899-12-30T12:00:00"/>
    <n v="1223.42"/>
  </r>
  <r>
    <n v="70"/>
    <n v="52"/>
    <x v="48"/>
    <x v="0"/>
    <x v="28"/>
    <x v="1"/>
    <x v="2"/>
    <n v="34"/>
    <x v="53"/>
    <x v="2"/>
    <n v="726.36"/>
    <x v="8"/>
    <n v="762.15"/>
    <n v="4572.8999999999996"/>
    <d v="2023-03-11T00:00:00"/>
    <x v="0"/>
    <x v="2"/>
    <x v="6"/>
    <d v="1899-12-30T12:00:00"/>
    <n v="1390.81"/>
  </r>
  <r>
    <n v="71"/>
    <n v="87"/>
    <x v="49"/>
    <x v="1"/>
    <x v="1"/>
    <x v="0"/>
    <x v="4"/>
    <n v="29"/>
    <x v="49"/>
    <x v="2"/>
    <n v="172.64"/>
    <x v="3"/>
    <n v="280.7"/>
    <n v="2245.6"/>
    <d v="2023-03-12T00:00:00"/>
    <x v="0"/>
    <x v="2"/>
    <x v="0"/>
    <d v="1899-12-30T12:00:00"/>
    <n v="1316.08"/>
  </r>
  <r>
    <n v="72"/>
    <n v="47"/>
    <x v="33"/>
    <x v="0"/>
    <x v="24"/>
    <x v="1"/>
    <x v="1"/>
    <n v="89"/>
    <x v="1"/>
    <x v="1"/>
    <n v="886.06"/>
    <x v="1"/>
    <n v="207.11"/>
    <n v="207.11"/>
    <d v="2023-03-13T00:00:00"/>
    <x v="0"/>
    <x v="2"/>
    <x v="1"/>
    <d v="1899-12-30T12:00:00"/>
    <n v="447.21"/>
  </r>
  <r>
    <n v="73"/>
    <n v="69"/>
    <x v="50"/>
    <x v="1"/>
    <x v="29"/>
    <x v="2"/>
    <x v="4"/>
    <n v="11"/>
    <x v="54"/>
    <x v="2"/>
    <n v="651.47"/>
    <x v="0"/>
    <n v="22.19"/>
    <n v="155.33000000000001"/>
    <d v="2023-03-14T00:00:00"/>
    <x v="0"/>
    <x v="2"/>
    <x v="2"/>
    <d v="1899-12-30T12:00:00"/>
    <n v="75"/>
  </r>
  <r>
    <n v="74"/>
    <n v="20"/>
    <x v="51"/>
    <x v="0"/>
    <x v="18"/>
    <x v="1"/>
    <x v="4"/>
    <n v="89"/>
    <x v="1"/>
    <x v="1"/>
    <n v="886.06"/>
    <x v="1"/>
    <n v="207.11"/>
    <n v="207.11"/>
    <d v="2023-03-15T00:00:00"/>
    <x v="0"/>
    <x v="2"/>
    <x v="3"/>
    <d v="1899-12-30T12:00:00"/>
    <n v="1435.22"/>
  </r>
  <r>
    <n v="75"/>
    <n v="73"/>
    <x v="35"/>
    <x v="1"/>
    <x v="3"/>
    <x v="0"/>
    <x v="4"/>
    <n v="69"/>
    <x v="55"/>
    <x v="1"/>
    <n v="575.21"/>
    <x v="1"/>
    <n v="986.61"/>
    <n v="986.61"/>
    <d v="2023-03-16T00:00:00"/>
    <x v="0"/>
    <x v="2"/>
    <x v="4"/>
    <d v="1899-12-30T12:00:00"/>
    <n v="1601.56"/>
  </r>
  <r>
    <n v="76"/>
    <n v="16"/>
    <x v="3"/>
    <x v="0"/>
    <x v="3"/>
    <x v="0"/>
    <x v="2"/>
    <n v="33"/>
    <x v="36"/>
    <x v="2"/>
    <n v="644.4"/>
    <x v="3"/>
    <n v="509.9"/>
    <n v="4079.2"/>
    <d v="2023-03-17T00:00:00"/>
    <x v="0"/>
    <x v="2"/>
    <x v="5"/>
    <d v="1899-12-30T12:00:00"/>
    <n v="377.25"/>
  </r>
  <r>
    <n v="77"/>
    <n v="75"/>
    <x v="52"/>
    <x v="1"/>
    <x v="5"/>
    <x v="0"/>
    <x v="1"/>
    <n v="96"/>
    <x v="22"/>
    <x v="2"/>
    <n v="479.46"/>
    <x v="0"/>
    <n v="798.5"/>
    <n v="5589.5"/>
    <d v="2023-03-18T00:00:00"/>
    <x v="0"/>
    <x v="2"/>
    <x v="6"/>
    <d v="1899-12-30T12:00:00"/>
    <n v="387.8"/>
  </r>
  <r>
    <n v="78"/>
    <n v="7"/>
    <x v="37"/>
    <x v="0"/>
    <x v="27"/>
    <x v="2"/>
    <x v="2"/>
    <n v="73"/>
    <x v="52"/>
    <x v="1"/>
    <n v="227.28"/>
    <x v="2"/>
    <n v="961.97"/>
    <n v="3847.88"/>
    <d v="2023-03-19T00:00:00"/>
    <x v="0"/>
    <x v="2"/>
    <x v="0"/>
    <d v="1899-12-30T12:00:00"/>
    <n v="297.26"/>
  </r>
  <r>
    <n v="79"/>
    <n v="67"/>
    <x v="53"/>
    <x v="1"/>
    <x v="30"/>
    <x v="1"/>
    <x v="0"/>
    <n v="8"/>
    <x v="56"/>
    <x v="2"/>
    <n v="530.14"/>
    <x v="2"/>
    <n v="331"/>
    <n v="1324"/>
    <d v="2023-03-20T00:00:00"/>
    <x v="0"/>
    <x v="2"/>
    <x v="1"/>
    <d v="1899-12-30T12:00:00"/>
    <n v="1928.64"/>
  </r>
  <r>
    <n v="80"/>
    <n v="65"/>
    <x v="17"/>
    <x v="1"/>
    <x v="9"/>
    <x v="2"/>
    <x v="0"/>
    <n v="28"/>
    <x v="46"/>
    <x v="1"/>
    <n v="391.59"/>
    <x v="3"/>
    <n v="671.4"/>
    <n v="5371.2"/>
    <d v="2023-03-21T00:00:00"/>
    <x v="0"/>
    <x v="2"/>
    <x v="2"/>
    <d v="1899-12-30T12:00:00"/>
    <n v="33.159999999999997"/>
  </r>
  <r>
    <n v="81"/>
    <n v="90"/>
    <x v="54"/>
    <x v="1"/>
    <x v="12"/>
    <x v="0"/>
    <x v="0"/>
    <n v="19"/>
    <x v="0"/>
    <x v="0"/>
    <n v="766.1"/>
    <x v="0"/>
    <n v="173.98"/>
    <n v="1217.8599999999999"/>
    <d v="2023-03-22T00:00:00"/>
    <x v="0"/>
    <x v="2"/>
    <x v="3"/>
    <d v="1899-12-30T12:00:00"/>
    <n v="578.98"/>
  </r>
  <r>
    <n v="82"/>
    <n v="96"/>
    <x v="55"/>
    <x v="1"/>
    <x v="16"/>
    <x v="0"/>
    <x v="3"/>
    <n v="65"/>
    <x v="35"/>
    <x v="1"/>
    <n v="48.4"/>
    <x v="5"/>
    <n v="46.62"/>
    <n v="233.1"/>
    <d v="2023-03-23T00:00:00"/>
    <x v="0"/>
    <x v="2"/>
    <x v="4"/>
    <d v="1899-12-30T12:00:00"/>
    <n v="1057.1300000000001"/>
  </r>
  <r>
    <n v="83"/>
    <n v="61"/>
    <x v="9"/>
    <x v="1"/>
    <x v="9"/>
    <x v="2"/>
    <x v="4"/>
    <n v="19"/>
    <x v="0"/>
    <x v="0"/>
    <n v="766.1"/>
    <x v="0"/>
    <n v="173.98"/>
    <n v="1217.8599999999999"/>
    <d v="2023-03-24T00:00:00"/>
    <x v="0"/>
    <x v="2"/>
    <x v="5"/>
    <d v="1899-12-30T12:00:00"/>
    <n v="885.3"/>
  </r>
  <r>
    <n v="84"/>
    <n v="11"/>
    <x v="56"/>
    <x v="0"/>
    <x v="16"/>
    <x v="0"/>
    <x v="4"/>
    <n v="26"/>
    <x v="57"/>
    <x v="1"/>
    <n v="735.03"/>
    <x v="3"/>
    <n v="570.07000000000005"/>
    <n v="4560.5600000000004"/>
    <d v="2023-03-25T00:00:00"/>
    <x v="0"/>
    <x v="2"/>
    <x v="6"/>
    <d v="1899-12-30T12:00:00"/>
    <n v="1050.28"/>
  </r>
  <r>
    <n v="85"/>
    <n v="24"/>
    <x v="57"/>
    <x v="0"/>
    <x v="26"/>
    <x v="0"/>
    <x v="0"/>
    <n v="64"/>
    <x v="17"/>
    <x v="0"/>
    <n v="538.14"/>
    <x v="7"/>
    <n v="452.84"/>
    <n v="4075.56"/>
    <d v="2023-03-26T00:00:00"/>
    <x v="0"/>
    <x v="2"/>
    <x v="0"/>
    <d v="1899-12-30T12:00:00"/>
    <n v="88.22"/>
  </r>
  <r>
    <n v="86"/>
    <n v="62"/>
    <x v="41"/>
    <x v="1"/>
    <x v="26"/>
    <x v="0"/>
    <x v="1"/>
    <n v="76"/>
    <x v="58"/>
    <x v="2"/>
    <n v="58.17"/>
    <x v="2"/>
    <n v="214.78"/>
    <n v="859.12"/>
    <d v="2023-03-27T00:00:00"/>
    <x v="0"/>
    <x v="2"/>
    <x v="1"/>
    <d v="1899-12-30T12:00:00"/>
    <n v="719.6"/>
  </r>
  <r>
    <n v="87"/>
    <n v="86"/>
    <x v="12"/>
    <x v="1"/>
    <x v="1"/>
    <x v="0"/>
    <x v="0"/>
    <n v="53"/>
    <x v="59"/>
    <x v="2"/>
    <n v="515.09"/>
    <x v="4"/>
    <n v="734.26"/>
    <n v="2202.7799999999997"/>
    <d v="2023-03-28T00:00:00"/>
    <x v="0"/>
    <x v="2"/>
    <x v="2"/>
    <d v="1899-12-30T12:00:00"/>
    <n v="1744.63"/>
  </r>
  <r>
    <n v="88"/>
    <n v="48"/>
    <x v="7"/>
    <x v="0"/>
    <x v="7"/>
    <x v="0"/>
    <x v="2"/>
    <n v="2"/>
    <x v="60"/>
    <x v="2"/>
    <n v="540.17999999999995"/>
    <x v="6"/>
    <n v="971.93"/>
    <n v="1943.86"/>
    <d v="2023-03-29T00:00:00"/>
    <x v="0"/>
    <x v="2"/>
    <x v="3"/>
    <d v="1899-12-30T12:00:00"/>
    <n v="1453.53"/>
  </r>
  <r>
    <n v="89"/>
    <n v="57"/>
    <x v="58"/>
    <x v="1"/>
    <x v="31"/>
    <x v="2"/>
    <x v="3"/>
    <n v="98"/>
    <x v="61"/>
    <x v="2"/>
    <n v="94.42"/>
    <x v="6"/>
    <n v="659.83"/>
    <n v="1319.66"/>
    <d v="2023-03-30T00:00:00"/>
    <x v="0"/>
    <x v="2"/>
    <x v="4"/>
    <d v="1899-12-30T12:00:00"/>
    <n v="810.52"/>
  </r>
  <r>
    <n v="90"/>
    <n v="91"/>
    <x v="21"/>
    <x v="1"/>
    <x v="15"/>
    <x v="2"/>
    <x v="3"/>
    <n v="40"/>
    <x v="62"/>
    <x v="2"/>
    <n v="966.83"/>
    <x v="7"/>
    <n v="929.37"/>
    <n v="8364.33"/>
    <d v="2023-03-31T00:00:00"/>
    <x v="0"/>
    <x v="2"/>
    <x v="5"/>
    <d v="1899-12-30T12:00:00"/>
    <n v="1539.19"/>
  </r>
  <r>
    <n v="91"/>
    <n v="37"/>
    <x v="11"/>
    <x v="0"/>
    <x v="0"/>
    <x v="0"/>
    <x v="4"/>
    <n v="99"/>
    <x v="21"/>
    <x v="1"/>
    <n v="444.73"/>
    <x v="8"/>
    <n v="865.04"/>
    <n v="5190.24"/>
    <d v="2023-04-01T00:00:00"/>
    <x v="0"/>
    <x v="3"/>
    <x v="6"/>
    <d v="1899-12-30T12:00:00"/>
    <n v="451.06"/>
  </r>
  <r>
    <n v="92"/>
    <n v="16"/>
    <x v="3"/>
    <x v="0"/>
    <x v="3"/>
    <x v="0"/>
    <x v="2"/>
    <n v="64"/>
    <x v="17"/>
    <x v="0"/>
    <n v="538.14"/>
    <x v="7"/>
    <n v="452.84"/>
    <n v="4075.56"/>
    <d v="2023-04-02T00:00:00"/>
    <x v="0"/>
    <x v="3"/>
    <x v="0"/>
    <d v="1899-12-30T12:00:00"/>
    <n v="1356.87"/>
  </r>
  <r>
    <n v="93"/>
    <n v="67"/>
    <x v="53"/>
    <x v="1"/>
    <x v="30"/>
    <x v="1"/>
    <x v="0"/>
    <n v="20"/>
    <x v="63"/>
    <x v="2"/>
    <n v="872.47"/>
    <x v="2"/>
    <n v="497.17"/>
    <n v="1988.68"/>
    <d v="2023-04-03T00:00:00"/>
    <x v="0"/>
    <x v="3"/>
    <x v="1"/>
    <d v="1899-12-30T12:00:00"/>
    <n v="1629.28"/>
  </r>
  <r>
    <n v="94"/>
    <n v="55"/>
    <x v="59"/>
    <x v="1"/>
    <x v="25"/>
    <x v="0"/>
    <x v="1"/>
    <n v="79"/>
    <x v="28"/>
    <x v="1"/>
    <n v="521.59"/>
    <x v="1"/>
    <n v="321.16000000000003"/>
    <n v="321.16000000000003"/>
    <d v="2023-04-04T00:00:00"/>
    <x v="0"/>
    <x v="3"/>
    <x v="2"/>
    <d v="1899-12-30T12:00:00"/>
    <n v="1933.65"/>
  </r>
  <r>
    <n v="95"/>
    <n v="92"/>
    <x v="31"/>
    <x v="1"/>
    <x v="8"/>
    <x v="2"/>
    <x v="1"/>
    <n v="42"/>
    <x v="64"/>
    <x v="2"/>
    <n v="819.79"/>
    <x v="2"/>
    <n v="837.13"/>
    <n v="3348.52"/>
    <d v="2023-04-05T00:00:00"/>
    <x v="0"/>
    <x v="3"/>
    <x v="3"/>
    <d v="1899-12-30T12:00:00"/>
    <n v="676.07"/>
  </r>
  <r>
    <n v="96"/>
    <n v="3"/>
    <x v="5"/>
    <x v="0"/>
    <x v="5"/>
    <x v="0"/>
    <x v="1"/>
    <n v="86"/>
    <x v="11"/>
    <x v="1"/>
    <n v="887.96"/>
    <x v="5"/>
    <n v="885.15"/>
    <n v="4425.75"/>
    <d v="2023-04-06T00:00:00"/>
    <x v="0"/>
    <x v="3"/>
    <x v="4"/>
    <d v="1899-12-30T12:00:00"/>
    <n v="1858.17"/>
  </r>
  <r>
    <n v="97"/>
    <n v="31"/>
    <x v="60"/>
    <x v="0"/>
    <x v="3"/>
    <x v="0"/>
    <x v="4"/>
    <n v="39"/>
    <x v="65"/>
    <x v="1"/>
    <n v="890.43"/>
    <x v="5"/>
    <n v="128.41999999999999"/>
    <n v="642.09999999999991"/>
    <d v="2023-04-07T00:00:00"/>
    <x v="0"/>
    <x v="3"/>
    <x v="5"/>
    <d v="1899-12-30T12:00:00"/>
    <n v="211.15"/>
  </r>
  <r>
    <n v="98"/>
    <n v="69"/>
    <x v="50"/>
    <x v="1"/>
    <x v="29"/>
    <x v="2"/>
    <x v="4"/>
    <n v="100"/>
    <x v="66"/>
    <x v="0"/>
    <n v="460.21"/>
    <x v="4"/>
    <n v="599.99"/>
    <n v="1799.97"/>
    <d v="2023-04-08T00:00:00"/>
    <x v="0"/>
    <x v="3"/>
    <x v="6"/>
    <d v="1899-12-30T12:00:00"/>
    <n v="849.71"/>
  </r>
  <r>
    <n v="99"/>
    <n v="59"/>
    <x v="27"/>
    <x v="1"/>
    <x v="19"/>
    <x v="2"/>
    <x v="4"/>
    <n v="35"/>
    <x v="27"/>
    <x v="0"/>
    <n v="860.37"/>
    <x v="3"/>
    <n v="742.66"/>
    <n v="5941.28"/>
    <d v="2023-04-09T00:00:00"/>
    <x v="0"/>
    <x v="3"/>
    <x v="0"/>
    <d v="1899-12-30T12:00:00"/>
    <n v="921.08"/>
  </r>
  <r>
    <n v="100"/>
    <n v="84"/>
    <x v="61"/>
    <x v="1"/>
    <x v="11"/>
    <x v="2"/>
    <x v="1"/>
    <n v="38"/>
    <x v="34"/>
    <x v="0"/>
    <n v="545.08000000000004"/>
    <x v="3"/>
    <n v="170.53"/>
    <n v="1364.24"/>
    <d v="2023-04-10T00:00:00"/>
    <x v="0"/>
    <x v="3"/>
    <x v="1"/>
    <d v="1899-12-30T12:00:00"/>
    <n v="1786.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7:E9" firstHeaderRow="1" firstDataRow="1" firstDataCol="1"/>
  <pivotFields count="20">
    <pivotField showAll="0"/>
    <pivotField showAll="0"/>
    <pivotField showAll="0"/>
    <pivotField showAll="0">
      <items count="3">
        <item x="1"/>
        <item x="0"/>
        <item t="default"/>
      </items>
    </pivotField>
    <pivotField showAll="0"/>
    <pivotField showAll="0">
      <items count="4">
        <item x="2"/>
        <item x="0"/>
        <item x="1"/>
        <item t="default"/>
      </items>
    </pivotField>
    <pivotField showAll="0"/>
    <pivotField showAll="0"/>
    <pivotField showAll="0"/>
    <pivotField axis="axisRow" showAll="0" measureFilter="1"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showAll="0"/>
    <pivotField showAll="0"/>
    <pivotField showAll="0"/>
    <pivotField numFmtId="164" showAll="0"/>
    <pivotField showAll="0"/>
  </pivotFields>
  <rowFields count="1">
    <field x="9"/>
  </rowFields>
  <rowItems count="2">
    <i>
      <x v="1"/>
    </i>
    <i t="grand">
      <x/>
    </i>
  </rowItems>
  <colItems count="1">
    <i/>
  </colItems>
  <dataFields count="1">
    <dataField name="Sum of Total revenue" fld="13" baseField="9" baseItem="1" numFmtId="166"/>
  </dataFields>
  <formats count="5">
    <format dxfId="59">
      <pivotArea type="all" dataOnly="0" outline="0" fieldPosition="0"/>
    </format>
    <format dxfId="58">
      <pivotArea outline="0" collapsedLevelsAreSubtotals="1" fieldPosition="0"/>
    </format>
    <format dxfId="57">
      <pivotArea dataOnly="0" labelOnly="1" outline="0" axis="axisValues" fieldPosition="0"/>
    </format>
    <format dxfId="56">
      <pivotArea dataOnly="0" labelOnly="1" outline="0" axis="axisValues" fieldPosition="0"/>
    </format>
    <format dxfId="55">
      <pivotArea outline="0" fieldPosition="0">
        <references count="1">
          <reference field="4294967294" count="1">
            <x v="0"/>
          </reference>
        </references>
      </pivotArea>
    </format>
  </formats>
  <chartFormats count="5">
    <chartFormat chart="2"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93:B97" firstHeaderRow="1" firstDataRow="1" firstDataCol="1"/>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axis="axisRow"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axis="axisRow" showAll="0">
      <items count="4">
        <item sd="0" x="2"/>
        <item sd="0" x="0"/>
        <item sd="0"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dataField="1"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rowFields count="2">
    <field x="5"/>
    <field x="4"/>
  </rowFields>
  <rowItems count="4">
    <i>
      <x/>
    </i>
    <i>
      <x v="1"/>
    </i>
    <i>
      <x v="2"/>
    </i>
    <i t="grand">
      <x/>
    </i>
  </rowItems>
  <colItems count="1">
    <i/>
  </colItems>
  <dataFields count="1">
    <dataField name="Sum of Total revenue" fld="13" baseField="0" baseItem="0" numFmtId="167"/>
  </dataFields>
  <formats count="20">
    <format dxfId="231">
      <pivotArea type="all" dataOnly="0" outline="0" fieldPosition="0"/>
    </format>
    <format dxfId="230">
      <pivotArea outline="0" collapsedLevelsAreSubtotals="1" fieldPosition="0"/>
    </format>
    <format dxfId="229">
      <pivotArea dataOnly="0" labelOnly="1" outline="0" axis="axisValues" fieldPosition="0"/>
    </format>
    <format dxfId="228">
      <pivotArea dataOnly="0" labelOnly="1" outline="0" axis="axisValues" fieldPosition="0"/>
    </format>
    <format dxfId="227">
      <pivotArea type="all" dataOnly="0" outline="0" fieldPosition="0"/>
    </format>
    <format dxfId="226">
      <pivotArea outline="0" collapsedLevelsAreSubtotals="1" fieldPosition="0"/>
    </format>
    <format dxfId="225">
      <pivotArea field="8" type="button" dataOnly="0" labelOnly="1" outline="0"/>
    </format>
    <format dxfId="224">
      <pivotArea dataOnly="0" labelOnly="1" outline="0" axis="axisValues" fieldPosition="0"/>
    </format>
    <format dxfId="223">
      <pivotArea dataOnly="0" labelOnly="1" grandRow="1" outline="0" fieldPosition="0"/>
    </format>
    <format dxfId="222">
      <pivotArea dataOnly="0" labelOnly="1" outline="0" axis="axisValues" fieldPosition="0"/>
    </format>
    <format dxfId="221">
      <pivotArea type="all" dataOnly="0" outline="0" fieldPosition="0"/>
    </format>
    <format dxfId="220">
      <pivotArea outline="0" collapsedLevelsAreSubtotals="1" fieldPosition="0"/>
    </format>
    <format dxfId="219">
      <pivotArea field="8" type="button" dataOnly="0" labelOnly="1" outline="0"/>
    </format>
    <format dxfId="218">
      <pivotArea dataOnly="0" labelOnly="1" outline="0" axis="axisValues" fieldPosition="0"/>
    </format>
    <format dxfId="217">
      <pivotArea dataOnly="0" labelOnly="1" grandRow="1" outline="0" fieldPosition="0"/>
    </format>
    <format dxfId="216">
      <pivotArea dataOnly="0" labelOnly="1" outline="0" axis="axisValues" fieldPosition="0"/>
    </format>
    <format dxfId="215">
      <pivotArea outline="0" collapsedLevelsAreSubtotals="1" fieldPosition="0"/>
    </format>
    <format dxfId="214">
      <pivotArea dataOnly="0" labelOnly="1" outline="0" axis="axisValues" fieldPosition="0"/>
    </format>
    <format dxfId="213">
      <pivotArea dataOnly="0" labelOnly="1" outline="0" axis="axisValues" fieldPosition="0"/>
    </format>
    <format dxfId="212">
      <pivotArea outline="0" collapsedLevelsAreSubtotals="1" fieldPosition="0"/>
    </format>
  </formats>
  <chartFormats count="20">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5" count="1" selected="0">
            <x v="1"/>
          </reference>
        </references>
      </pivotArea>
    </chartFormat>
    <chartFormat chart="7" format="9">
      <pivotArea type="data" outline="0" fieldPosition="0">
        <references count="2">
          <reference field="4294967294" count="1" selected="0">
            <x v="0"/>
          </reference>
          <reference field="5" count="1" selected="0">
            <x v="0"/>
          </reference>
        </references>
      </pivotArea>
    </chartFormat>
    <chartFormat chart="7" format="10">
      <pivotArea type="data" outline="0" fieldPosition="0">
        <references count="2">
          <reference field="4294967294" count="1" selected="0">
            <x v="0"/>
          </reference>
          <reference field="5" count="1" selected="0">
            <x v="2"/>
          </reference>
        </references>
      </pivotArea>
    </chartFormat>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5" count="1" selected="0">
            <x v="0"/>
          </reference>
        </references>
      </pivotArea>
    </chartFormat>
    <chartFormat chart="8" format="13">
      <pivotArea type="data" outline="0" fieldPosition="0">
        <references count="2">
          <reference field="4294967294" count="1" selected="0">
            <x v="0"/>
          </reference>
          <reference field="5" count="1" selected="0">
            <x v="1"/>
          </reference>
        </references>
      </pivotArea>
    </chartFormat>
    <chartFormat chart="8" format="14">
      <pivotArea type="data" outline="0" fieldPosition="0">
        <references count="2">
          <reference field="4294967294" count="1" selected="0">
            <x v="0"/>
          </reference>
          <reference field="5" count="1" selected="0">
            <x v="2"/>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5" count="1" selected="0">
            <x v="0"/>
          </reference>
        </references>
      </pivotArea>
    </chartFormat>
    <chartFormat chart="11" format="21">
      <pivotArea type="data" outline="0" fieldPosition="0">
        <references count="2">
          <reference field="4294967294" count="1" selected="0">
            <x v="0"/>
          </reference>
          <reference field="5" count="1" selected="0">
            <x v="1"/>
          </reference>
        </references>
      </pivotArea>
    </chartFormat>
    <chartFormat chart="11" format="22">
      <pivotArea type="data" outline="0" fieldPosition="0">
        <references count="2">
          <reference field="4294967294" count="1" selected="0">
            <x v="0"/>
          </reference>
          <reference field="5" count="1" selected="0">
            <x v="2"/>
          </reference>
        </references>
      </pivotArea>
    </chartFormat>
    <chartFormat chart="12" format="23" series="1">
      <pivotArea type="data" outline="0" fieldPosition="0">
        <references count="1">
          <reference field="4294967294" count="1" selected="0">
            <x v="0"/>
          </reference>
        </references>
      </pivotArea>
    </chartFormat>
    <chartFormat chart="12" format="24">
      <pivotArea type="data" outline="0" fieldPosition="0">
        <references count="2">
          <reference field="4294967294" count="1" selected="0">
            <x v="0"/>
          </reference>
          <reference field="5" count="1" selected="0">
            <x v="0"/>
          </reference>
        </references>
      </pivotArea>
    </chartFormat>
    <chartFormat chart="12" format="25">
      <pivotArea type="data" outline="0" fieldPosition="0">
        <references count="2">
          <reference field="4294967294" count="1" selected="0">
            <x v="0"/>
          </reference>
          <reference field="5" count="1" selected="0">
            <x v="1"/>
          </reference>
        </references>
      </pivotArea>
    </chartFormat>
    <chartFormat chart="12" format="26">
      <pivotArea type="data" outline="0" fieldPosition="0">
        <references count="2">
          <reference field="4294967294" count="1" selected="0">
            <x v="0"/>
          </reference>
          <reference field="5" count="1" selected="0">
            <x v="2"/>
          </reference>
        </references>
      </pivotArea>
    </chartFormat>
    <chartFormat chart="10" format="27" series="1">
      <pivotArea type="data" outline="0" fieldPosition="0">
        <references count="1">
          <reference field="4294967294" count="1" selected="0">
            <x v="0"/>
          </reference>
        </references>
      </pivotArea>
    </chartFormat>
    <chartFormat chart="10" format="28">
      <pivotArea type="data" outline="0" fieldPosition="0">
        <references count="2">
          <reference field="4294967294" count="1" selected="0">
            <x v="0"/>
          </reference>
          <reference field="5" count="1" selected="0">
            <x v="1"/>
          </reference>
        </references>
      </pivotArea>
    </chartFormat>
    <chartFormat chart="10" format="29">
      <pivotArea type="data" outline="0" fieldPosition="0">
        <references count="2">
          <reference field="4294967294" count="1" selected="0">
            <x v="0"/>
          </reference>
          <reference field="5" count="1" selected="0">
            <x v="2"/>
          </reference>
        </references>
      </pivotArea>
    </chartFormat>
    <chartFormat chart="10" format="30">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2:B64" firstHeaderRow="1" firstDataRow="1" firstDataCol="1"/>
  <pivotFields count="20">
    <pivotField showAll="0"/>
    <pivotField showAll="0"/>
    <pivotField dataField="1"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axis="axisRow" showAll="0" measureFilter="1" sortType="descending">
      <items count="6">
        <item x="0"/>
        <item x="1"/>
        <item x="4"/>
        <item x="2"/>
        <item x="3"/>
        <item t="default"/>
      </items>
      <autoSortScope>
        <pivotArea dataOnly="0" outline="0" fieldPosition="0">
          <references count="1">
            <reference field="4294967294" count="1" selected="0">
              <x v="0"/>
            </reference>
          </references>
        </pivotArea>
      </autoSortScope>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pivotField showAll="0"/>
    <pivotField showAll="0"/>
    <pivotField numFmtId="164" showAll="0"/>
    <pivotField showAll="0"/>
  </pivotFields>
  <rowFields count="1">
    <field x="6"/>
  </rowFields>
  <rowItems count="2">
    <i>
      <x/>
    </i>
    <i t="grand">
      <x/>
    </i>
  </rowItems>
  <colItems count="1">
    <i/>
  </colItems>
  <dataFields count="1">
    <dataField name="Count of Customer_Name" fld="2" subtotal="count" baseField="0" baseItem="0"/>
  </dataFields>
  <formats count="16">
    <format dxfId="247">
      <pivotArea type="all" dataOnly="0" outline="0" fieldPosition="0"/>
    </format>
    <format dxfId="246">
      <pivotArea outline="0" collapsedLevelsAreSubtotals="1" fieldPosition="0"/>
    </format>
    <format dxfId="245">
      <pivotArea dataOnly="0" labelOnly="1" outline="0" axis="axisValues" fieldPosition="0"/>
    </format>
    <format dxfId="244">
      <pivotArea dataOnly="0" labelOnly="1" outline="0" axis="axisValues" fieldPosition="0"/>
    </format>
    <format dxfId="243">
      <pivotArea type="all" dataOnly="0" outline="0" fieldPosition="0"/>
    </format>
    <format dxfId="242">
      <pivotArea outline="0" collapsedLevelsAreSubtotals="1" fieldPosition="0"/>
    </format>
    <format dxfId="241">
      <pivotArea field="8" type="button" dataOnly="0" labelOnly="1" outline="0"/>
    </format>
    <format dxfId="240">
      <pivotArea dataOnly="0" labelOnly="1" outline="0" axis="axisValues" fieldPosition="0"/>
    </format>
    <format dxfId="239">
      <pivotArea dataOnly="0" labelOnly="1" grandRow="1" outline="0" fieldPosition="0"/>
    </format>
    <format dxfId="238">
      <pivotArea dataOnly="0" labelOnly="1" outline="0" axis="axisValues" fieldPosition="0"/>
    </format>
    <format dxfId="237">
      <pivotArea type="all" dataOnly="0" outline="0" fieldPosition="0"/>
    </format>
    <format dxfId="236">
      <pivotArea outline="0" collapsedLevelsAreSubtotals="1" fieldPosition="0"/>
    </format>
    <format dxfId="235">
      <pivotArea field="8" type="button" dataOnly="0" labelOnly="1" outline="0"/>
    </format>
    <format dxfId="234">
      <pivotArea dataOnly="0" labelOnly="1" outline="0" axis="axisValues" fieldPosition="0"/>
    </format>
    <format dxfId="233">
      <pivotArea dataOnly="0" labelOnly="1" grandRow="1" outline="0" fieldPosition="0"/>
    </format>
    <format dxfId="232">
      <pivotArea dataOnly="0" labelOnly="1" outline="0" axis="axisValues" fieldPosition="0"/>
    </format>
  </formats>
  <pivotTableStyleInfo name="PivotStyleLight16" showRowHeaders="1" showColHeaders="1" showRowStripes="0" showColStripes="0" showLastColumn="1"/>
  <filters count="1">
    <filter fld="6"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20">
    <pivotField showAll="0"/>
    <pivotField showAll="0"/>
    <pivotField showAll="0"/>
    <pivotField showAll="0">
      <items count="3">
        <item x="1"/>
        <item x="0"/>
        <item t="default"/>
      </items>
    </pivotField>
    <pivotField showAll="0"/>
    <pivotField showAll="0">
      <items count="4">
        <item x="2"/>
        <item x="0"/>
        <item x="1"/>
        <item t="default"/>
      </items>
    </pivotField>
    <pivotField showAll="0"/>
    <pivotField showAll="0"/>
    <pivotField showAll="0"/>
    <pivotField showAll="0"/>
    <pivotField showAll="0"/>
    <pivotField showAll="0"/>
    <pivotField showAll="0"/>
    <pivotField dataField="1" showAll="0"/>
    <pivotField numFmtId="14" showAll="0"/>
    <pivotField showAll="0"/>
    <pivotField showAll="0"/>
    <pivotField showAll="0"/>
    <pivotField numFmtId="164" showAll="0"/>
    <pivotField showAll="0"/>
  </pivotFields>
  <rowItems count="1">
    <i/>
  </rowItems>
  <colItems count="1">
    <i/>
  </colItems>
  <dataFields count="1">
    <dataField name="Sum of Total revenue" fld="13" baseField="0" baseItem="1" numFmtId="166"/>
  </dataFields>
  <formats count="5">
    <format dxfId="252">
      <pivotArea type="all" dataOnly="0" outline="0" fieldPosition="0"/>
    </format>
    <format dxfId="251">
      <pivotArea outline="0" collapsedLevelsAreSubtotals="1" fieldPosition="0"/>
    </format>
    <format dxfId="250">
      <pivotArea dataOnly="0" labelOnly="1" outline="0" axis="axisValues" fieldPosition="0"/>
    </format>
    <format dxfId="249">
      <pivotArea dataOnly="0" labelOnly="1" outline="0" axis="axisValues" fieldPosition="0"/>
    </format>
    <format dxfId="24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7:B11" firstHeaderRow="1" firstDataRow="1" firstDataCol="1"/>
  <pivotFields count="20">
    <pivotField showAll="0"/>
    <pivotField showAll="0"/>
    <pivotField showAll="0"/>
    <pivotField showAll="0">
      <items count="3">
        <item x="1"/>
        <item x="0"/>
        <item t="default"/>
      </items>
    </pivotField>
    <pivotField showAll="0"/>
    <pivotField showAll="0">
      <items count="4">
        <item x="2"/>
        <item x="0"/>
        <item x="1"/>
        <item t="default"/>
      </items>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pivotField showAll="0"/>
    <pivotField showAll="0"/>
    <pivotField showAll="0"/>
    <pivotField numFmtId="164" showAll="0"/>
    <pivotField showAll="0"/>
  </pivotFields>
  <rowFields count="1">
    <field x="9"/>
  </rowFields>
  <rowItems count="4">
    <i>
      <x v="1"/>
    </i>
    <i>
      <x/>
    </i>
    <i>
      <x v="2"/>
    </i>
    <i t="grand">
      <x/>
    </i>
  </rowItems>
  <colItems count="1">
    <i/>
  </colItems>
  <dataFields count="1">
    <dataField name="Sum of Total revenue" fld="13" baseField="9" baseItem="1" numFmtId="166"/>
  </dataFields>
  <formats count="5">
    <format dxfId="257">
      <pivotArea type="all" dataOnly="0" outline="0" fieldPosition="0"/>
    </format>
    <format dxfId="256">
      <pivotArea outline="0" collapsedLevelsAreSubtotals="1" fieldPosition="0"/>
    </format>
    <format dxfId="255">
      <pivotArea dataOnly="0" labelOnly="1" outline="0" axis="axisValues" fieldPosition="0"/>
    </format>
    <format dxfId="254">
      <pivotArea dataOnly="0" labelOnly="1" outline="0" axis="axisValues" fieldPosition="0"/>
    </format>
    <format dxfId="253">
      <pivotArea outline="0" fieldPosition="0">
        <references count="1">
          <reference field="4294967294" count="1">
            <x v="0"/>
          </reference>
        </references>
      </pivotArea>
    </format>
  </formats>
  <chartFormats count="8">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9" count="1" selected="0">
            <x v="0"/>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 chart="6" format="9">
      <pivotArea type="data" outline="0" fieldPosition="0">
        <references count="2">
          <reference field="4294967294" count="1" selected="0">
            <x v="0"/>
          </reference>
          <reference field="9" count="1" selected="0">
            <x v="1"/>
          </reference>
        </references>
      </pivotArea>
    </chartFormat>
    <chartFormat chart="11" format="18">
      <pivotArea type="data" outline="0" fieldPosition="0">
        <references count="2">
          <reference field="4294967294" count="1" selected="0">
            <x v="0"/>
          </reference>
          <reference field="9" count="1" selected="0">
            <x v="1"/>
          </reference>
        </references>
      </pivotArea>
    </chartFormat>
    <chartFormat chart="11" format="19">
      <pivotArea type="data" outline="0" fieldPosition="0">
        <references count="2">
          <reference field="4294967294" count="1" selected="0">
            <x v="0"/>
          </reference>
          <reference field="9" count="1" selected="0">
            <x v="0"/>
          </reference>
        </references>
      </pivotArea>
    </chartFormat>
    <chartFormat chart="11" format="20">
      <pivotArea type="data" outline="0" fieldPosition="0">
        <references count="2">
          <reference field="4294967294" count="1" selected="0">
            <x v="0"/>
          </reference>
          <reference field="9" count="1" selected="0">
            <x v="2"/>
          </reference>
        </references>
      </pivotArea>
    </chartFormat>
    <chartFormat chart="11"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9:B70" firstHeaderRow="1" firstDataRow="1" firstDataCol="1"/>
  <pivotFields count="20">
    <pivotField dataField="1"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axis="axisRow" showAll="0">
      <items count="2">
        <item x="0"/>
        <item t="default"/>
      </items>
    </pivotField>
    <pivotField axis="axisRow" showAll="0">
      <items count="5">
        <item x="0"/>
        <item x="1"/>
        <item x="2"/>
        <item x="3"/>
        <item t="default"/>
      </items>
    </pivotField>
    <pivotField axis="axisRow" showAll="0">
      <items count="8">
        <item x="0"/>
        <item x="1"/>
        <item x="2"/>
        <item x="3"/>
        <item x="4"/>
        <item x="5"/>
        <item x="6"/>
        <item t="default"/>
      </items>
    </pivotField>
    <pivotField numFmtId="164" showAll="0"/>
    <pivotField showAll="0"/>
  </pivotFields>
  <rowFields count="3">
    <field x="15"/>
    <field x="16"/>
    <field x="17"/>
  </rowFields>
  <rowItems count="1">
    <i t="grand">
      <x/>
    </i>
  </rowItems>
  <colItems count="1">
    <i/>
  </colItems>
  <dataFields count="1">
    <dataField name="Count of order_id" fld="0" subtotal="count" baseField="0" baseItem="1903158256"/>
  </dataFields>
  <formats count="16">
    <format dxfId="273">
      <pivotArea type="all" dataOnly="0" outline="0" fieldPosition="0"/>
    </format>
    <format dxfId="272">
      <pivotArea outline="0" collapsedLevelsAreSubtotals="1" fieldPosition="0"/>
    </format>
    <format dxfId="271">
      <pivotArea dataOnly="0" labelOnly="1" outline="0" axis="axisValues" fieldPosition="0"/>
    </format>
    <format dxfId="270">
      <pivotArea dataOnly="0" labelOnly="1" outline="0" axis="axisValues" fieldPosition="0"/>
    </format>
    <format dxfId="269">
      <pivotArea type="all" dataOnly="0" outline="0" fieldPosition="0"/>
    </format>
    <format dxfId="268">
      <pivotArea outline="0" collapsedLevelsAreSubtotals="1" fieldPosition="0"/>
    </format>
    <format dxfId="267">
      <pivotArea field="8" type="button" dataOnly="0" labelOnly="1" outline="0"/>
    </format>
    <format dxfId="266">
      <pivotArea dataOnly="0" labelOnly="1" outline="0" axis="axisValues" fieldPosition="0"/>
    </format>
    <format dxfId="265">
      <pivotArea dataOnly="0" labelOnly="1" grandRow="1" outline="0" fieldPosition="0"/>
    </format>
    <format dxfId="264">
      <pivotArea dataOnly="0" labelOnly="1" outline="0" axis="axisValues" fieldPosition="0"/>
    </format>
    <format dxfId="263">
      <pivotArea type="all" dataOnly="0" outline="0" fieldPosition="0"/>
    </format>
    <format dxfId="262">
      <pivotArea outline="0" collapsedLevelsAreSubtotals="1" fieldPosition="0"/>
    </format>
    <format dxfId="261">
      <pivotArea field="8" type="button" dataOnly="0" labelOnly="1" outline="0"/>
    </format>
    <format dxfId="260">
      <pivotArea dataOnly="0" labelOnly="1" outline="0" axis="axisValues" fieldPosition="0"/>
    </format>
    <format dxfId="259">
      <pivotArea dataOnly="0" labelOnly="1" grandRow="1" outline="0" fieldPosition="0"/>
    </format>
    <format dxfId="258">
      <pivotArea dataOnly="0" labelOnly="1" outline="0" axis="axisValues" fieldPosition="0"/>
    </format>
  </formats>
  <pivotTableStyleInfo name="PivotStyleLight16" showRowHeaders="1" showColHeaders="1" showRowStripes="0" showColStripes="0" showLastColumn="1"/>
  <filters count="1">
    <filter fld="16" type="captionBetween" evalOrder="-1" id="1" stringValue1="2023-07-24" stringValue2="2024-07-24">
      <autoFilter ref="A1">
        <filterColumn colId="0">
          <customFilters and="1">
            <customFilter operator="greaterThanOrEqual" val="45131"/>
            <customFilter operator="lessThanOrEqual" val="4549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0:B81" firstHeaderRow="1" firstDataRow="1" firstDataCol="1"/>
  <pivotFields count="20">
    <pivotField dataField="1"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axis="axisRow" showAll="0" measureFilter="1">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rowFields count="1">
    <field x="8"/>
  </rowFields>
  <rowItems count="1">
    <i t="grand">
      <x/>
    </i>
  </rowItems>
  <colItems count="1">
    <i/>
  </colItems>
  <dataFields count="1">
    <dataField name="Count of order_id" fld="0" subtotal="count" baseField="8" baseItem="0"/>
  </dataFields>
  <formats count="16">
    <format dxfId="289">
      <pivotArea type="all" dataOnly="0" outline="0" fieldPosition="0"/>
    </format>
    <format dxfId="288">
      <pivotArea outline="0" collapsedLevelsAreSubtotals="1" fieldPosition="0"/>
    </format>
    <format dxfId="287">
      <pivotArea dataOnly="0" labelOnly="1" outline="0" axis="axisValues" fieldPosition="0"/>
    </format>
    <format dxfId="286">
      <pivotArea dataOnly="0" labelOnly="1" outline="0" axis="axisValues" fieldPosition="0"/>
    </format>
    <format dxfId="285">
      <pivotArea type="all" dataOnly="0" outline="0" fieldPosition="0"/>
    </format>
    <format dxfId="284">
      <pivotArea outline="0" collapsedLevelsAreSubtotals="1" fieldPosition="0"/>
    </format>
    <format dxfId="283">
      <pivotArea field="8" type="button" dataOnly="0" labelOnly="1" outline="0" axis="axisRow" fieldPosition="0"/>
    </format>
    <format dxfId="282">
      <pivotArea dataOnly="0" labelOnly="1" outline="0" axis="axisValues" fieldPosition="0"/>
    </format>
    <format dxfId="281">
      <pivotArea dataOnly="0" labelOnly="1" grandRow="1" outline="0" fieldPosition="0"/>
    </format>
    <format dxfId="280">
      <pivotArea dataOnly="0" labelOnly="1" outline="0" axis="axisValues" fieldPosition="0"/>
    </format>
    <format dxfId="279">
      <pivotArea type="all" dataOnly="0" outline="0" fieldPosition="0"/>
    </format>
    <format dxfId="278">
      <pivotArea outline="0" collapsedLevelsAreSubtotals="1" fieldPosition="0"/>
    </format>
    <format dxfId="277">
      <pivotArea field="8" type="button" dataOnly="0" labelOnly="1" outline="0" axis="axisRow" fieldPosition="0"/>
    </format>
    <format dxfId="276">
      <pivotArea dataOnly="0" labelOnly="1" outline="0" axis="axisValues" fieldPosition="0"/>
    </format>
    <format dxfId="275">
      <pivotArea dataOnly="0" labelOnly="1" grandRow="1" outline="0" fieldPosition="0"/>
    </format>
    <format dxfId="274">
      <pivotArea dataOnly="0" labelOnly="1" outline="0" axis="axisValues" fieldPosition="0"/>
    </format>
  </formats>
  <pivotTableStyleInfo name="PivotStyleLight16" showRowHeaders="1" showColHeaders="1" showRowStripes="0" showColStripes="0" showLastColumn="1"/>
  <filters count="1">
    <filter fld="8" type="valueEqual" evalOrder="-1" id="4" iMeasureFld="0">
      <autoFilter ref="A1">
        <filterColumn colId="0">
          <customFilters>
            <customFilter val="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9:B91" firstHeaderRow="1" firstDataRow="1" firstDataCol="1"/>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axis="axisRow" showAll="0" measureFilter="1" sortType="descending">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showAll="0"/>
    <pivotField dataField="1" showAll="0"/>
    <pivotField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rowFields count="1">
    <field x="8"/>
  </rowFields>
  <rowItems count="2">
    <i>
      <x v="37"/>
    </i>
    <i t="grand">
      <x/>
    </i>
  </rowItems>
  <colItems count="1">
    <i/>
  </colItems>
  <dataFields count="1">
    <dataField name="Max of unit_price" fld="12" subtotal="max" baseField="8" baseItem="0" numFmtId="166"/>
  </dataFields>
  <formats count="20">
    <format dxfId="309">
      <pivotArea type="all" dataOnly="0" outline="0" fieldPosition="0"/>
    </format>
    <format dxfId="308">
      <pivotArea outline="0" collapsedLevelsAreSubtotals="1" fieldPosition="0"/>
    </format>
    <format dxfId="307">
      <pivotArea dataOnly="0" labelOnly="1" outline="0" axis="axisValues" fieldPosition="0"/>
    </format>
    <format dxfId="306">
      <pivotArea dataOnly="0" labelOnly="1" outline="0" axis="axisValues" fieldPosition="0"/>
    </format>
    <format dxfId="305">
      <pivotArea type="all" dataOnly="0" outline="0" fieldPosition="0"/>
    </format>
    <format dxfId="304">
      <pivotArea outline="0" collapsedLevelsAreSubtotals="1" fieldPosition="0"/>
    </format>
    <format dxfId="303">
      <pivotArea field="8" type="button" dataOnly="0" labelOnly="1" outline="0" axis="axisRow" fieldPosition="0"/>
    </format>
    <format dxfId="302">
      <pivotArea dataOnly="0" labelOnly="1" outline="0" axis="axisValues" fieldPosition="0"/>
    </format>
    <format dxfId="301">
      <pivotArea dataOnly="0" labelOnly="1" grandRow="1" outline="0" fieldPosition="0"/>
    </format>
    <format dxfId="300">
      <pivotArea dataOnly="0" labelOnly="1" outline="0" axis="axisValues" fieldPosition="0"/>
    </format>
    <format dxfId="299">
      <pivotArea type="all" dataOnly="0" outline="0" fieldPosition="0"/>
    </format>
    <format dxfId="298">
      <pivotArea outline="0" collapsedLevelsAreSubtotals="1" fieldPosition="0"/>
    </format>
    <format dxfId="297">
      <pivotArea field="8" type="button" dataOnly="0" labelOnly="1" outline="0" axis="axisRow" fieldPosition="0"/>
    </format>
    <format dxfId="296">
      <pivotArea dataOnly="0" labelOnly="1" outline="0" axis="axisValues" fieldPosition="0"/>
    </format>
    <format dxfId="295">
      <pivotArea dataOnly="0" labelOnly="1" grandRow="1" outline="0" fieldPosition="0"/>
    </format>
    <format dxfId="294">
      <pivotArea dataOnly="0" labelOnly="1" outline="0" axis="axisValues" fieldPosition="0"/>
    </format>
    <format dxfId="293">
      <pivotArea outline="0" collapsedLevelsAreSubtotals="1" fieldPosition="0"/>
    </format>
    <format dxfId="292">
      <pivotArea dataOnly="0" labelOnly="1" outline="0" axis="axisValues" fieldPosition="0"/>
    </format>
    <format dxfId="291">
      <pivotArea dataOnly="0" labelOnly="1" outline="0" axis="axisValues" fieldPosition="0"/>
    </format>
    <format dxfId="290">
      <pivotArea outline="0" fieldPosition="0">
        <references count="1">
          <reference field="4294967294" count="1">
            <x v="0"/>
          </reference>
        </references>
      </pivotArea>
    </format>
  </formats>
  <pivotTableStyleInfo name="PivotStyleLight16" showRowHeaders="1" showColHeaders="1" showRowStripes="0" showColStripes="0" showLastColumn="1"/>
  <filters count="1">
    <filter fld="8" type="count" evalOrder="-1" id="6"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3:B19" firstHeaderRow="1" firstDataRow="1" firstDataCol="1"/>
  <pivotFields count="20">
    <pivotField showAll="0"/>
    <pivotField showAll="0"/>
    <pivotField showAll="0"/>
    <pivotField showAll="0">
      <items count="3">
        <item x="1"/>
        <item x="0"/>
        <item t="default"/>
      </items>
    </pivotField>
    <pivotField showAll="0"/>
    <pivotField showAll="0">
      <items count="4">
        <item x="2"/>
        <item x="0"/>
        <item x="1"/>
        <item t="default"/>
      </items>
    </pivotField>
    <pivotField showAll="0"/>
    <pivotField showAll="0"/>
    <pivotField axis="axisRow" showAll="0" measureFilter="1" sortType="descending">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showAll="0"/>
    <pivotField dataField="1" showAll="0"/>
    <pivotField showAll="0"/>
    <pivotField showAll="0"/>
    <pivotField numFmtId="14" showAll="0"/>
    <pivotField showAll="0"/>
    <pivotField showAll="0"/>
    <pivotField showAll="0"/>
    <pivotField numFmtId="164" showAll="0"/>
    <pivotField showAll="0"/>
  </pivotFields>
  <rowFields count="1">
    <field x="8"/>
  </rowFields>
  <rowItems count="6">
    <i>
      <x v="29"/>
    </i>
    <i>
      <x v="60"/>
    </i>
    <i>
      <x v="37"/>
    </i>
    <i>
      <x v="26"/>
    </i>
    <i>
      <x v="35"/>
    </i>
    <i t="grand">
      <x/>
    </i>
  </rowItems>
  <colItems count="1">
    <i/>
  </colItems>
  <dataFields count="1">
    <dataField name="Sum of Quantity" fld="11" baseField="0" baseItem="0"/>
  </dataFields>
  <formats count="20">
    <format dxfId="329">
      <pivotArea type="all" dataOnly="0" outline="0" fieldPosition="0"/>
    </format>
    <format dxfId="328">
      <pivotArea outline="0" collapsedLevelsAreSubtotals="1" fieldPosition="0"/>
    </format>
    <format dxfId="327">
      <pivotArea dataOnly="0" labelOnly="1" outline="0" axis="axisValues" fieldPosition="0"/>
    </format>
    <format dxfId="326">
      <pivotArea dataOnly="0" labelOnly="1" outline="0" axis="axisValues" fieldPosition="0"/>
    </format>
    <format dxfId="325">
      <pivotArea type="all" dataOnly="0" outline="0" fieldPosition="0"/>
    </format>
    <format dxfId="324">
      <pivotArea outline="0" collapsedLevelsAreSubtotals="1" fieldPosition="0"/>
    </format>
    <format dxfId="323">
      <pivotArea field="8" type="button" dataOnly="0" labelOnly="1" outline="0" axis="axisRow" fieldPosition="0"/>
    </format>
    <format dxfId="322">
      <pivotArea dataOnly="0" labelOnly="1" outline="0" axis="axisValues" fieldPosition="0"/>
    </format>
    <format dxfId="321">
      <pivotArea dataOnly="0" labelOnly="1"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20">
      <pivotArea dataOnly="0" labelOnly="1" fieldPosition="0">
        <references count="1">
          <reference field="8" count="17">
            <x v="50"/>
            <x v="51"/>
            <x v="52"/>
            <x v="53"/>
            <x v="54"/>
            <x v="55"/>
            <x v="56"/>
            <x v="57"/>
            <x v="58"/>
            <x v="59"/>
            <x v="60"/>
            <x v="61"/>
            <x v="62"/>
            <x v="63"/>
            <x v="64"/>
            <x v="65"/>
            <x v="66"/>
          </reference>
        </references>
      </pivotArea>
    </format>
    <format dxfId="319">
      <pivotArea dataOnly="0" labelOnly="1" grandRow="1" outline="0" fieldPosition="0"/>
    </format>
    <format dxfId="318">
      <pivotArea dataOnly="0" labelOnly="1" outline="0" axis="axisValues" fieldPosition="0"/>
    </format>
    <format dxfId="317">
      <pivotArea type="all" dataOnly="0" outline="0" fieldPosition="0"/>
    </format>
    <format dxfId="316">
      <pivotArea outline="0" collapsedLevelsAreSubtotals="1" fieldPosition="0"/>
    </format>
    <format dxfId="315">
      <pivotArea field="8" type="button" dataOnly="0" labelOnly="1" outline="0" axis="axisRow" fieldPosition="0"/>
    </format>
    <format dxfId="314">
      <pivotArea dataOnly="0" labelOnly="1" outline="0" axis="axisValues" fieldPosition="0"/>
    </format>
    <format dxfId="313">
      <pivotArea dataOnly="0" labelOnly="1" fieldPosition="0">
        <references count="1">
          <reference field="8"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12">
      <pivotArea dataOnly="0" labelOnly="1" fieldPosition="0">
        <references count="1">
          <reference field="8" count="17">
            <x v="50"/>
            <x v="51"/>
            <x v="52"/>
            <x v="53"/>
            <x v="54"/>
            <x v="55"/>
            <x v="56"/>
            <x v="57"/>
            <x v="58"/>
            <x v="59"/>
            <x v="60"/>
            <x v="61"/>
            <x v="62"/>
            <x v="63"/>
            <x v="64"/>
            <x v="65"/>
            <x v="66"/>
          </reference>
        </references>
      </pivotArea>
    </format>
    <format dxfId="311">
      <pivotArea dataOnly="0" labelOnly="1" grandRow="1" outline="0" fieldPosition="0"/>
    </format>
    <format dxfId="31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35"/>
          </reference>
        </references>
      </pivotArea>
    </chartFormat>
    <chartFormat chart="3" format="4">
      <pivotArea type="data" outline="0" fieldPosition="0">
        <references count="2">
          <reference field="4294967294" count="1" selected="0">
            <x v="0"/>
          </reference>
          <reference field="8" count="1" selected="0">
            <x v="26"/>
          </reference>
        </references>
      </pivotArea>
    </chartFormat>
    <chartFormat chart="3" format="5">
      <pivotArea type="data" outline="0" fieldPosition="0">
        <references count="2">
          <reference field="4294967294" count="1" selected="0">
            <x v="0"/>
          </reference>
          <reference field="8" count="1" selected="0">
            <x v="37"/>
          </reference>
        </references>
      </pivotArea>
    </chartFormat>
    <chartFormat chart="3" format="6">
      <pivotArea type="data" outline="0" fieldPosition="0">
        <references count="2">
          <reference field="4294967294" count="1" selected="0">
            <x v="0"/>
          </reference>
          <reference field="8" count="1" selected="0">
            <x v="60"/>
          </reference>
        </references>
      </pivotArea>
    </chartFormat>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6:A67" firstHeaderRow="1" firstDataRow="1" firstDataCol="0"/>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dataField="1"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pivotField showAll="0"/>
    <pivotField showAll="0"/>
    <pivotField numFmtId="164" showAll="0"/>
    <pivotField showAll="0"/>
  </pivotFields>
  <rowItems count="1">
    <i/>
  </rowItems>
  <colItems count="1">
    <i/>
  </colItems>
  <dataFields count="1">
    <dataField name="Average of Age" fld="4" subtotal="average" baseField="0" baseItem="1903158256"/>
  </dataFields>
  <formats count="16">
    <format dxfId="75">
      <pivotArea type="all" dataOnly="0" outline="0" fieldPosition="0"/>
    </format>
    <format dxfId="74">
      <pivotArea outline="0" collapsedLevelsAreSubtotals="1" fieldPosition="0"/>
    </format>
    <format dxfId="73">
      <pivotArea dataOnly="0" labelOnly="1" outline="0" axis="axisValues"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8" type="button" dataOnly="0" labelOnly="1" outline="0"/>
    </format>
    <format dxfId="68">
      <pivotArea dataOnly="0" labelOnly="1" outline="0" axis="axisValues" fieldPosition="0"/>
    </format>
    <format dxfId="67">
      <pivotArea dataOnly="0" labelOnly="1" grandRow="1" outline="0"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field="8" type="button" dataOnly="0" labelOnly="1" outline="0"/>
    </format>
    <format dxfId="62">
      <pivotArea dataOnly="0" labelOnly="1" outline="0" axis="axisValues" fieldPosition="0"/>
    </format>
    <format dxfId="61">
      <pivotArea dataOnly="0" labelOnly="1" grandRow="1" outline="0" fieldPosition="0"/>
    </format>
    <format dxfId="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99:B102" firstHeaderRow="1" firstDataRow="1" firstDataCol="1"/>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axis="axisRow" dataField="1"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items count="4">
        <item sd="0" x="2"/>
        <item sd="0" x="0"/>
        <item sd="0"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rowFields count="1">
    <field x="3"/>
  </rowFields>
  <rowItems count="3">
    <i>
      <x/>
    </i>
    <i>
      <x v="1"/>
    </i>
    <i t="grand">
      <x/>
    </i>
  </rowItems>
  <colItems count="1">
    <i/>
  </colItems>
  <dataFields count="1">
    <dataField name="Count of Gender" fld="3" subtotal="count" showDataAs="percentOfCol" baseField="3" baseItem="0" numFmtId="10"/>
  </dataFields>
  <formats count="25">
    <format dxfId="100">
      <pivotArea type="all" dataOnly="0" outline="0" fieldPosition="0"/>
    </format>
    <format dxfId="99">
      <pivotArea outline="0" collapsedLevelsAreSubtotals="1" fieldPosition="0"/>
    </format>
    <format dxfId="98">
      <pivotArea dataOnly="0" labelOnly="1" outline="0" axis="axisValues"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8" type="button" dataOnly="0" labelOnly="1" outline="0"/>
    </format>
    <format dxfId="93">
      <pivotArea dataOnly="0" labelOnly="1" outline="0" axis="axisValues" fieldPosition="0"/>
    </format>
    <format dxfId="92">
      <pivotArea dataOnly="0" labelOnly="1" grandRow="1" outline="0" fieldPosition="0"/>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8" type="button" dataOnly="0" labelOnly="1" outline="0"/>
    </format>
    <format dxfId="87">
      <pivotArea dataOnly="0" labelOnly="1" outline="0" axis="axisValues" fieldPosition="0"/>
    </format>
    <format dxfId="86">
      <pivotArea dataOnly="0" labelOnly="1" grandRow="1" outline="0" fieldPosition="0"/>
    </format>
    <format dxfId="85">
      <pivotArea dataOnly="0" labelOnly="1" outline="0" axis="axisValues" fieldPosition="0"/>
    </format>
    <format dxfId="84">
      <pivotArea outline="0" collapsedLevelsAreSubtotals="1" fieldPosition="0"/>
    </format>
    <format dxfId="83">
      <pivotArea dataOnly="0" labelOnly="1" outline="0" axis="axisValues" fieldPosition="0"/>
    </format>
    <format dxfId="82">
      <pivotArea dataOnly="0" labelOnly="1" outline="0" axis="axisValues" fieldPosition="0"/>
    </format>
    <format dxfId="81">
      <pivotArea dataOnly="0" labelOnly="1" outline="0" axis="axisValues" fieldPosition="0"/>
    </format>
    <format dxfId="80">
      <pivotArea dataOnly="0" labelOnly="1" outline="0" axis="axisValues" fieldPosition="0"/>
    </format>
    <format dxfId="79">
      <pivotArea outline="0" collapsedLevelsAreSubtotals="1" fieldPosition="0"/>
    </format>
    <format dxfId="78">
      <pivotArea dataOnly="0" labelOnly="1" outline="0" axis="axisValues" fieldPosition="0"/>
    </format>
    <format dxfId="77">
      <pivotArea dataOnly="0" labelOnly="1" outline="0" axis="axisValues" fieldPosition="0"/>
    </format>
    <format dxfId="76">
      <pivotArea outline="0" fieldPosition="0">
        <references count="1">
          <reference field="4294967294" count="1">
            <x v="0"/>
          </reference>
        </references>
      </pivotArea>
    </format>
  </formats>
  <chartFormats count="4">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6"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5:B78" firstHeaderRow="1" firstDataRow="1" firstDataCol="1"/>
  <pivotFields count="20">
    <pivotField dataField="1"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items count="2">
        <item x="0"/>
        <item t="default"/>
      </items>
    </pivotField>
    <pivotField axis="axisRow" showAll="0" measureFilter="1"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numFmtId="164" showAll="0"/>
    <pivotField showAll="0"/>
  </pivotFields>
  <rowFields count="1">
    <field x="16"/>
  </rowFields>
  <rowItems count="3">
    <i>
      <x v="2"/>
    </i>
    <i>
      <x/>
    </i>
    <i t="grand">
      <x/>
    </i>
  </rowItems>
  <colItems count="1">
    <i/>
  </colItems>
  <dataFields count="1">
    <dataField name="Count of order_id" fld="0" subtotal="count" baseField="16" baseItem="0"/>
  </dataFields>
  <formats count="16">
    <format dxfId="116">
      <pivotArea type="all" dataOnly="0" outline="0" fieldPosition="0"/>
    </format>
    <format dxfId="115">
      <pivotArea outline="0" collapsedLevelsAreSubtotals="1" fieldPosition="0"/>
    </format>
    <format dxfId="114">
      <pivotArea dataOnly="0" labelOnly="1" outline="0" axis="axisValues"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8" type="button" dataOnly="0" labelOnly="1" outline="0"/>
    </format>
    <format dxfId="109">
      <pivotArea dataOnly="0" labelOnly="1" outline="0" axis="axisValues" fieldPosition="0"/>
    </format>
    <format dxfId="108">
      <pivotArea dataOnly="0" labelOnly="1" grandRow="1" outline="0" fieldPosition="0"/>
    </format>
    <format dxfId="107">
      <pivotArea dataOnly="0" labelOnly="1" outline="0" axis="axisValues" fieldPosition="0"/>
    </format>
    <format dxfId="106">
      <pivotArea type="all" dataOnly="0" outline="0" fieldPosition="0"/>
    </format>
    <format dxfId="105">
      <pivotArea outline="0" collapsedLevelsAreSubtotals="1" fieldPosition="0"/>
    </format>
    <format dxfId="104">
      <pivotArea field="8" type="button" dataOnly="0" labelOnly="1" outline="0"/>
    </format>
    <format dxfId="103">
      <pivotArea dataOnly="0" labelOnly="1" outline="0" axis="axisValues" fieldPosition="0"/>
    </format>
    <format dxfId="102">
      <pivotArea dataOnly="0" labelOnly="1" grandRow="1" outline="0" fieldPosition="0"/>
    </format>
    <format dxfId="101">
      <pivotArea dataOnly="0" labelOnly="1" outline="0" axis="axisValues" fieldPosition="0"/>
    </format>
  </formats>
  <pivotTableStyleInfo name="PivotStyleLight16" showRowHeaders="1" showColHeaders="1" showRowStripes="0" showColStripes="0" showLastColumn="1"/>
  <filters count="1">
    <filter fld="16" type="count" evalOrder="-1" id="2" iMeasureFld="0">
      <autoFilter ref="A1">
        <filterColumn colId="0">
          <top10 val="2" filterVal="2"/>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2:A73" firstHeaderRow="1" firstDataRow="1" firstDataCol="0"/>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items count="2">
        <item x="0"/>
        <item t="default"/>
      </items>
    </pivotField>
    <pivotField showAll="0">
      <items count="5">
        <item x="0"/>
        <item x="1"/>
        <item x="2"/>
        <item x="3"/>
        <item t="default"/>
      </items>
    </pivotField>
    <pivotField showAll="0"/>
    <pivotField numFmtId="164" showAll="0"/>
    <pivotField dataField="1" showAll="0"/>
  </pivotFields>
  <rowItems count="1">
    <i/>
  </rowItems>
  <colItems count="1">
    <i/>
  </colItems>
  <dataFields count="1">
    <dataField name="Average of total_amount" fld="19" subtotal="average" baseField="0" baseItem="1903158256" numFmtId="166"/>
  </dataFields>
  <formats count="19">
    <format dxfId="135">
      <pivotArea type="all" dataOnly="0" outline="0" fieldPosition="0"/>
    </format>
    <format dxfId="134">
      <pivotArea outline="0" collapsedLevelsAreSubtotals="1" fieldPosition="0"/>
    </format>
    <format dxfId="133">
      <pivotArea dataOnly="0" labelOnly="1" outline="0" axis="axisValues" fieldPosition="0"/>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8" type="button" dataOnly="0" labelOnly="1" outline="0"/>
    </format>
    <format dxfId="128">
      <pivotArea dataOnly="0" labelOnly="1" outline="0" axis="axisValues" fieldPosition="0"/>
    </format>
    <format dxfId="127">
      <pivotArea dataOnly="0" labelOnly="1" grandRow="1" outline="0"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field="8" type="button" dataOnly="0" labelOnly="1" outline="0"/>
    </format>
    <format dxfId="122">
      <pivotArea dataOnly="0" labelOnly="1" outline="0" axis="axisValues" fieldPosition="0"/>
    </format>
    <format dxfId="121">
      <pivotArea dataOnly="0" labelOnly="1" grandRow="1" outline="0" fieldPosition="0"/>
    </format>
    <format dxfId="120">
      <pivotArea dataOnly="0" labelOnly="1" outline="0" axis="axisValues" fieldPosition="0"/>
    </format>
    <format dxfId="119">
      <pivotArea outline="0" collapsedLevelsAreSubtotals="1" fieldPosition="0"/>
    </format>
    <format dxfId="118">
      <pivotArea outline="0" collapsedLevelsAreSubtotals="1" fieldPosition="0"/>
    </format>
    <format dxfId="117">
      <pivotArea outline="0" collapsedLevelsAreSubtotals="1" fieldPosition="0"/>
    </format>
  </formats>
  <pivotTableStyleInfo name="PivotStyleLight16" showRowHeaders="1" showColHeaders="1" showRowStripes="0" showColStripes="0" showLastColumn="1"/>
  <filters count="1">
    <filter fld="16" type="captionBetween" evalOrder="-1" id="1" stringValue1="2023-07-24" stringValue2="2024-07-24">
      <autoFilter ref="A1">
        <filterColumn colId="0">
          <customFilters and="1">
            <customFilter operator="greaterThanOrEqual" val="45131"/>
            <customFilter operator="lessThanOrEqual" val="4549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4:C121" firstHeaderRow="1" firstDataRow="1" firstDataCol="0"/>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items count="33">
        <item x="6"/>
        <item x="21"/>
        <item x="10"/>
        <item x="28"/>
        <item x="17"/>
        <item x="4"/>
        <item x="23"/>
        <item x="18"/>
        <item x="24"/>
        <item x="30"/>
        <item x="25"/>
        <item x="2"/>
        <item x="26"/>
        <item x="5"/>
        <item x="0"/>
        <item x="3"/>
        <item x="12"/>
        <item x="1"/>
        <item x="16"/>
        <item x="7"/>
        <item x="13"/>
        <item x="14"/>
        <item x="9"/>
        <item x="22"/>
        <item x="31"/>
        <item x="15"/>
        <item x="19"/>
        <item x="27"/>
        <item x="20"/>
        <item x="8"/>
        <item x="29"/>
        <item x="11"/>
        <item t="default"/>
      </items>
    </pivotField>
    <pivotField showAll="0">
      <items count="4">
        <item sd="0" x="2"/>
        <item sd="0" x="0"/>
        <item sd="0"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formats count="24">
    <format dxfId="159">
      <pivotArea type="all" dataOnly="0" outline="0" fieldPosition="0"/>
    </format>
    <format dxfId="158">
      <pivotArea outline="0" collapsedLevelsAreSubtotals="1" fieldPosition="0"/>
    </format>
    <format dxfId="157">
      <pivotArea dataOnly="0" labelOnly="1" outline="0" axis="axisValues"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field="8" type="button" dataOnly="0" labelOnly="1" outline="0"/>
    </format>
    <format dxfId="152">
      <pivotArea dataOnly="0" labelOnly="1" outline="0" axis="axisValues" fieldPosition="0"/>
    </format>
    <format dxfId="151">
      <pivotArea dataOnly="0" labelOnly="1" grandRow="1" outline="0" fieldPosition="0"/>
    </format>
    <format dxfId="150">
      <pivotArea dataOnly="0" labelOnly="1" outline="0" axis="axisValues" fieldPosition="0"/>
    </format>
    <format dxfId="149">
      <pivotArea type="all" dataOnly="0" outline="0" fieldPosition="0"/>
    </format>
    <format dxfId="148">
      <pivotArea outline="0" collapsedLevelsAreSubtotals="1" fieldPosition="0"/>
    </format>
    <format dxfId="147">
      <pivotArea field="8" type="button" dataOnly="0" labelOnly="1" outline="0"/>
    </format>
    <format dxfId="146">
      <pivotArea dataOnly="0" labelOnly="1" outline="0" axis="axisValues" fieldPosition="0"/>
    </format>
    <format dxfId="145">
      <pivotArea dataOnly="0" labelOnly="1" grandRow="1" outline="0" fieldPosition="0"/>
    </format>
    <format dxfId="144">
      <pivotArea dataOnly="0" labelOnly="1" outline="0" axis="axisValues" fieldPosition="0"/>
    </format>
    <format dxfId="143">
      <pivotArea outline="0" collapsedLevelsAreSubtotals="1" fieldPosition="0"/>
    </format>
    <format dxfId="142">
      <pivotArea dataOnly="0" labelOnly="1" outline="0" axis="axisValues" fieldPosition="0"/>
    </format>
    <format dxfId="141">
      <pivotArea dataOnly="0" labelOnly="1" outline="0" axis="axisValues" fieldPosition="0"/>
    </format>
    <format dxfId="140">
      <pivotArea dataOnly="0" labelOnly="1" outline="0" axis="axisValues" fieldPosition="0"/>
    </format>
    <format dxfId="139">
      <pivotArea dataOnly="0" labelOnly="1" outline="0" axis="axisValues" fieldPosition="0"/>
    </format>
    <format dxfId="138">
      <pivotArea outline="0" collapsedLevelsAreSubtotals="1" fieldPosition="0"/>
    </format>
    <format dxfId="137">
      <pivotArea dataOnly="0" labelOnly="1" outline="0" axis="axisValues" fieldPosition="0"/>
    </format>
    <format dxfId="13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B60" firstHeaderRow="1" firstDataRow="1" firstDataCol="1"/>
  <pivotFields count="20">
    <pivotField dataField="1" showAll="0"/>
    <pivotField showAll="0"/>
    <pivotField axis="axisRow" showAll="0" measureFilter="1" sortType="ascending">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4">
        <item x="2"/>
        <item x="0"/>
        <item x="1"/>
        <item t="default"/>
      </items>
    </pivotField>
    <pivotField showAll="0"/>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pivotField showAll="0"/>
    <pivotField showAll="0"/>
    <pivotField numFmtId="164" showAll="0"/>
    <pivotField showAll="0"/>
  </pivotFields>
  <rowFields count="1">
    <field x="2"/>
  </rowFields>
  <rowItems count="39">
    <i>
      <x v="34"/>
    </i>
    <i>
      <x v="35"/>
    </i>
    <i>
      <x v="1"/>
    </i>
    <i>
      <x v="37"/>
    </i>
    <i>
      <x v="4"/>
    </i>
    <i>
      <x v="38"/>
    </i>
    <i>
      <x v="6"/>
    </i>
    <i>
      <x v="39"/>
    </i>
    <i>
      <x v="13"/>
    </i>
    <i>
      <x v="40"/>
    </i>
    <i>
      <x v="16"/>
    </i>
    <i>
      <x v="41"/>
    </i>
    <i>
      <x v="21"/>
    </i>
    <i>
      <x v="42"/>
    </i>
    <i>
      <x v="25"/>
    </i>
    <i>
      <x v="43"/>
    </i>
    <i>
      <x v="29"/>
    </i>
    <i>
      <x v="44"/>
    </i>
    <i>
      <x v="33"/>
    </i>
    <i>
      <x v="47"/>
    </i>
    <i>
      <x v="2"/>
    </i>
    <i>
      <x v="49"/>
    </i>
    <i>
      <x v="9"/>
    </i>
    <i>
      <x v="50"/>
    </i>
    <i>
      <x v="20"/>
    </i>
    <i>
      <x v="51"/>
    </i>
    <i>
      <x v="26"/>
    </i>
    <i>
      <x v="53"/>
    </i>
    <i>
      <x/>
    </i>
    <i>
      <x v="54"/>
    </i>
    <i>
      <x v="14"/>
    </i>
    <i>
      <x v="56"/>
    </i>
    <i>
      <x v="30"/>
    </i>
    <i>
      <x v="57"/>
    </i>
    <i>
      <x v="22"/>
    </i>
    <i>
      <x v="59"/>
    </i>
    <i>
      <x v="5"/>
    </i>
    <i>
      <x v="60"/>
    </i>
    <i t="grand">
      <x/>
    </i>
  </rowItems>
  <colItems count="1">
    <i/>
  </colItems>
  <dataFields count="1">
    <dataField name="Count of order_id" fld="0" subtotal="count" baseField="2" baseItem="0"/>
  </dataFields>
  <formats count="16">
    <format dxfId="175">
      <pivotArea type="all" dataOnly="0" outline="0" fieldPosition="0"/>
    </format>
    <format dxfId="174">
      <pivotArea outline="0" collapsedLevelsAreSubtotals="1" fieldPosition="0"/>
    </format>
    <format dxfId="173">
      <pivotArea dataOnly="0" labelOnly="1" outline="0" axis="axisValues" fieldPosition="0"/>
    </format>
    <format dxfId="172">
      <pivotArea dataOnly="0" labelOnly="1" outline="0" axis="axisValues" fieldPosition="0"/>
    </format>
    <format dxfId="171">
      <pivotArea type="all" dataOnly="0" outline="0" fieldPosition="0"/>
    </format>
    <format dxfId="170">
      <pivotArea outline="0" collapsedLevelsAreSubtotals="1" fieldPosition="0"/>
    </format>
    <format dxfId="169">
      <pivotArea field="8" type="button" dataOnly="0" labelOnly="1" outline="0"/>
    </format>
    <format dxfId="168">
      <pivotArea dataOnly="0" labelOnly="1" outline="0" axis="axisValues" fieldPosition="0"/>
    </format>
    <format dxfId="167">
      <pivotArea dataOnly="0" labelOnly="1" grandRow="1" outline="0" fieldPosition="0"/>
    </format>
    <format dxfId="166">
      <pivotArea dataOnly="0" labelOnly="1" outline="0" axis="axisValues" fieldPosition="0"/>
    </format>
    <format dxfId="165">
      <pivotArea type="all" dataOnly="0" outline="0" fieldPosition="0"/>
    </format>
    <format dxfId="164">
      <pivotArea outline="0" collapsedLevelsAreSubtotals="1" fieldPosition="0"/>
    </format>
    <format dxfId="163">
      <pivotArea field="8" type="button" dataOnly="0" labelOnly="1" outline="0"/>
    </format>
    <format dxfId="162">
      <pivotArea dataOnly="0" labelOnly="1" outline="0" axis="axisValues" fieldPosition="0"/>
    </format>
    <format dxfId="161">
      <pivotArea dataOnly="0" labelOnly="1" grandRow="1" outline="0" fieldPosition="0"/>
    </format>
    <format dxfId="160">
      <pivotArea dataOnly="0" labelOnly="1" outline="0" axis="axisValues" fieldPosition="0"/>
    </format>
  </formats>
  <pivotTableStyleInfo name="PivotStyleLight16" showRowHeaders="1" showColHeaders="1" showRowStripes="0" showColStripes="0" showLastColumn="1"/>
  <filters count="1">
    <filter fld="2" type="valueEqual" evalOrder="-1" id="3" iMeasureFld="0">
      <autoFilter ref="A1">
        <filterColumn colId="0">
          <customFilters>
            <customFilter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
  <location ref="D62:F79" firstHeaderRow="1" firstDataRow="1" firstDataCol="0"/>
  <pivotFields count="20">
    <pivotField showAll="0"/>
    <pivotField showAll="0"/>
    <pivotField showAll="0">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showAll="0"/>
    <pivotField numFmtId="14" showAll="0"/>
    <pivotField showAll="0"/>
    <pivotField showAll="0"/>
    <pivotField showAll="0"/>
    <pivotField numFmtId="164" showAll="0"/>
    <pivotField showAll="0"/>
  </pivotFields>
  <formats count="16">
    <format dxfId="191">
      <pivotArea type="all" dataOnly="0" outline="0" fieldPosition="0"/>
    </format>
    <format dxfId="190">
      <pivotArea outline="0" collapsedLevelsAreSubtotals="1" fieldPosition="0"/>
    </format>
    <format dxfId="189">
      <pivotArea dataOnly="0" labelOnly="1" outline="0" axis="axisValues" fieldPosition="0"/>
    </format>
    <format dxfId="188">
      <pivotArea dataOnly="0" labelOnly="1" outline="0" axis="axisValues" fieldPosition="0"/>
    </format>
    <format dxfId="187">
      <pivotArea type="all" dataOnly="0" outline="0" fieldPosition="0"/>
    </format>
    <format dxfId="186">
      <pivotArea outline="0" collapsedLevelsAreSubtotals="1" fieldPosition="0"/>
    </format>
    <format dxfId="185">
      <pivotArea field="8" type="button" dataOnly="0" labelOnly="1" outline="0"/>
    </format>
    <format dxfId="184">
      <pivotArea dataOnly="0" labelOnly="1" outline="0" axis="axisValues" fieldPosition="0"/>
    </format>
    <format dxfId="183">
      <pivotArea dataOnly="0" labelOnly="1" grandRow="1" outline="0" fieldPosition="0"/>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8" type="button" dataOnly="0" labelOnly="1" outline="0"/>
    </format>
    <format dxfId="178">
      <pivotArea dataOnly="0" labelOnly="1" outline="0" axis="axisValues" fieldPosition="0"/>
    </format>
    <format dxfId="177">
      <pivotArea dataOnly="0" labelOnly="1" grandRow="1" outline="0" fieldPosition="0"/>
    </format>
    <format dxfId="1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83:B87" firstHeaderRow="1" firstDataRow="1" firstDataCol="1"/>
  <pivotFields count="20">
    <pivotField showAll="0"/>
    <pivotField showAll="0"/>
    <pivotField axis="axisRow" showAll="0" measureFilter="1" sortType="descending">
      <items count="63">
        <item x="34"/>
        <item x="57"/>
        <item x="8"/>
        <item x="13"/>
        <item x="20"/>
        <item x="54"/>
        <item x="39"/>
        <item x="37"/>
        <item x="17"/>
        <item x="58"/>
        <item x="33"/>
        <item x="0"/>
        <item x="23"/>
        <item x="29"/>
        <item x="14"/>
        <item x="25"/>
        <item x="45"/>
        <item x="31"/>
        <item x="41"/>
        <item x="27"/>
        <item x="43"/>
        <item x="42"/>
        <item x="24"/>
        <item x="9"/>
        <item x="4"/>
        <item x="46"/>
        <item x="10"/>
        <item x="7"/>
        <item x="11"/>
        <item x="44"/>
        <item x="19"/>
        <item x="35"/>
        <item x="30"/>
        <item x="6"/>
        <item x="49"/>
        <item x="61"/>
        <item x="3"/>
        <item x="47"/>
        <item x="18"/>
        <item x="60"/>
        <item x="26"/>
        <item x="56"/>
        <item x="51"/>
        <item x="32"/>
        <item x="36"/>
        <item x="50"/>
        <item x="21"/>
        <item x="16"/>
        <item x="5"/>
        <item x="48"/>
        <item x="28"/>
        <item x="15"/>
        <item x="53"/>
        <item x="59"/>
        <item x="2"/>
        <item x="1"/>
        <item x="22"/>
        <item x="52"/>
        <item x="12"/>
        <item x="40"/>
        <item x="55"/>
        <item x="38"/>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items count="4">
        <item x="2"/>
        <item x="0"/>
        <item x="1"/>
        <item t="default"/>
      </items>
    </pivotField>
    <pivotField showAll="0">
      <items count="6">
        <item x="0"/>
        <item x="1"/>
        <item x="4"/>
        <item x="2"/>
        <item x="3"/>
        <item t="default"/>
      </items>
    </pivotField>
    <pivotField showAll="0"/>
    <pivotField showAll="0">
      <items count="68">
        <item x="43"/>
        <item x="54"/>
        <item x="56"/>
        <item x="5"/>
        <item x="58"/>
        <item x="22"/>
        <item x="10"/>
        <item x="65"/>
        <item x="34"/>
        <item x="31"/>
        <item x="11"/>
        <item x="9"/>
        <item x="23"/>
        <item x="12"/>
        <item x="48"/>
        <item x="4"/>
        <item x="66"/>
        <item x="39"/>
        <item x="41"/>
        <item x="52"/>
        <item x="33"/>
        <item x="44"/>
        <item x="57"/>
        <item x="38"/>
        <item x="19"/>
        <item x="46"/>
        <item x="17"/>
        <item x="6"/>
        <item x="35"/>
        <item x="27"/>
        <item x="61"/>
        <item x="36"/>
        <item x="1"/>
        <item x="16"/>
        <item x="47"/>
        <item x="14"/>
        <item x="64"/>
        <item x="18"/>
        <item x="59"/>
        <item x="60"/>
        <item x="49"/>
        <item x="2"/>
        <item x="3"/>
        <item x="24"/>
        <item x="25"/>
        <item x="20"/>
        <item x="28"/>
        <item x="32"/>
        <item x="8"/>
        <item x="21"/>
        <item x="45"/>
        <item x="53"/>
        <item x="40"/>
        <item x="26"/>
        <item x="29"/>
        <item x="63"/>
        <item x="13"/>
        <item x="62"/>
        <item x="7"/>
        <item x="15"/>
        <item x="0"/>
        <item x="30"/>
        <item x="51"/>
        <item x="37"/>
        <item x="50"/>
        <item x="42"/>
        <item x="55"/>
        <item t="default"/>
      </items>
    </pivotField>
    <pivotField showAll="0">
      <items count="4">
        <item x="0"/>
        <item x="2"/>
        <item x="1"/>
        <item t="default"/>
      </items>
    </pivotField>
    <pivotField showAll="0"/>
    <pivotField showAll="0"/>
    <pivotField showAll="0"/>
    <pivotField dataField="1" showAll="0"/>
    <pivotField numFmtId="14" showAll="0"/>
    <pivotField showAll="0">
      <items count="2">
        <item x="0"/>
        <item t="default"/>
      </items>
    </pivotField>
    <pivotField showAll="0">
      <items count="5">
        <item x="0"/>
        <item x="1"/>
        <item x="2"/>
        <item x="3"/>
        <item t="default"/>
      </items>
    </pivotField>
    <pivotField showAll="0"/>
    <pivotField numFmtId="164" showAll="0"/>
    <pivotField showAll="0"/>
  </pivotFields>
  <rowFields count="1">
    <field x="2"/>
  </rowFields>
  <rowItems count="4">
    <i>
      <x v="48"/>
    </i>
    <i>
      <x v="46"/>
    </i>
    <i>
      <x v="58"/>
    </i>
    <i t="grand">
      <x/>
    </i>
  </rowItems>
  <colItems count="1">
    <i/>
  </colItems>
  <dataFields count="1">
    <dataField name="Sum of Total revenue" fld="13" baseField="2" baseItem="48" numFmtId="167"/>
  </dataFields>
  <formats count="20">
    <format dxfId="211">
      <pivotArea type="all" dataOnly="0" outline="0" fieldPosition="0"/>
    </format>
    <format dxfId="210">
      <pivotArea outline="0" collapsedLevelsAreSubtotals="1" fieldPosition="0"/>
    </format>
    <format dxfId="209">
      <pivotArea dataOnly="0" labelOnly="1" outline="0" axis="axisValues" fieldPosition="0"/>
    </format>
    <format dxfId="208">
      <pivotArea dataOnly="0" labelOnly="1" outline="0" axis="axisValues" fieldPosition="0"/>
    </format>
    <format dxfId="207">
      <pivotArea type="all" dataOnly="0" outline="0" fieldPosition="0"/>
    </format>
    <format dxfId="206">
      <pivotArea outline="0" collapsedLevelsAreSubtotals="1" fieldPosition="0"/>
    </format>
    <format dxfId="205">
      <pivotArea field="8" type="button" dataOnly="0" labelOnly="1" outline="0"/>
    </format>
    <format dxfId="204">
      <pivotArea dataOnly="0" labelOnly="1" outline="0" axis="axisValues" fieldPosition="0"/>
    </format>
    <format dxfId="203">
      <pivotArea dataOnly="0" labelOnly="1" grandRow="1" outline="0" fieldPosition="0"/>
    </format>
    <format dxfId="202">
      <pivotArea dataOnly="0" labelOnly="1" outline="0" axis="axisValues" fieldPosition="0"/>
    </format>
    <format dxfId="201">
      <pivotArea type="all" dataOnly="0" outline="0" fieldPosition="0"/>
    </format>
    <format dxfId="200">
      <pivotArea outline="0" collapsedLevelsAreSubtotals="1" fieldPosition="0"/>
    </format>
    <format dxfId="199">
      <pivotArea field="8" type="button" dataOnly="0" labelOnly="1" outline="0"/>
    </format>
    <format dxfId="198">
      <pivotArea dataOnly="0" labelOnly="1" outline="0" axis="axisValues" fieldPosition="0"/>
    </format>
    <format dxfId="197">
      <pivotArea dataOnly="0" labelOnly="1" grandRow="1" outline="0" fieldPosition="0"/>
    </format>
    <format dxfId="196">
      <pivotArea dataOnly="0" labelOnly="1" outline="0" axis="axisValues" fieldPosition="0"/>
    </format>
    <format dxfId="195">
      <pivotArea outline="0" collapsedLevelsAreSubtotals="1" fieldPosition="0"/>
    </format>
    <format dxfId="194">
      <pivotArea dataOnly="0" labelOnly="1" outline="0" axis="axisValues" fieldPosition="0"/>
    </format>
    <format dxfId="193">
      <pivotArea dataOnly="0" labelOnly="1" outline="0" axis="axisValues" fieldPosition="0"/>
    </format>
    <format dxfId="192">
      <pivotArea outline="0" fieldPosition="0">
        <references count="1">
          <reference field="4294967294" count="1">
            <x v="0"/>
          </reference>
        </references>
      </pivotArea>
    </format>
  </formats>
  <chartFormats count="2">
    <chartFormat chart="4" format="6"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29"/>
    <pivotTable tabId="9" name="PivotTable1"/>
    <pivotTable tabId="9" name="PivotTable11"/>
    <pivotTable tabId="9" name="PivotTable12"/>
    <pivotTable tabId="9" name="PivotTable13"/>
    <pivotTable tabId="9" name="PivotTable14"/>
    <pivotTable tabId="9" name="PivotTable15"/>
    <pivotTable tabId="9" name="PivotTable2"/>
    <pivotTable tabId="9" name="PivotTable3"/>
    <pivotTable tabId="9" name="PivotTable30"/>
    <pivotTable tabId="9" name="PivotTable32"/>
    <pivotTable tabId="9" name="PivotTable4"/>
    <pivotTable tabId="9" name="PivotTable5"/>
    <pivotTable tabId="9" name="PivotTable6"/>
    <pivotTable tabId="9" name="PivotTable7"/>
    <pivotTable tabId="9" name="PivotTable8"/>
    <pivotTable tabId="9" name="PivotTable9"/>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9" name="PivotTable14"/>
    <pivotTable tabId="9" name="PivotTable1"/>
    <pivotTable tabId="9" name="PivotTable11"/>
    <pivotTable tabId="9" name="PivotTable12"/>
    <pivotTable tabId="9" name="PivotTable13"/>
    <pivotTable tabId="9" name="PivotTable15"/>
    <pivotTable tabId="9" name="PivotTable2"/>
    <pivotTable tabId="9" name="PivotTable29"/>
    <pivotTable tabId="9" name="PivotTable3"/>
    <pivotTable tabId="9" name="PivotTable30"/>
    <pivotTable tabId="9" name="PivotTable32"/>
    <pivotTable tabId="9" name="PivotTable4"/>
    <pivotTable tabId="9" name="PivotTable5"/>
    <pivotTable tabId="9" name="PivotTable6"/>
    <pivotTable tabId="9" name="PivotTable7"/>
    <pivotTable tabId="9" name="PivotTable8"/>
    <pivotTable tabId="9" name="PivotTable9"/>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34950"/>
  <slicer name="Age Bracket" cache="Slicer_Age_Bracket" caption="Age Bracket" rowHeight="234950"/>
</slicers>
</file>

<file path=xl/tables/table1.xml><?xml version="1.0" encoding="utf-8"?>
<table xmlns="http://schemas.openxmlformats.org/spreadsheetml/2006/main" id="8" name="orders67" displayName="orders67" ref="A1:T990" totalsRowShown="0" headerRowDxfId="353" dataDxfId="351" headerRowBorderDxfId="352" tableBorderDxfId="350">
  <autoFilter ref="A1:T990"/>
  <tableColumns count="20">
    <tableColumn id="1" name="order_id" dataDxfId="349"/>
    <tableColumn id="2" name="customer_id" dataDxfId="348"/>
    <tableColumn id="6" name="Customer_Name" dataDxfId="347">
      <calculatedColumnFormula>VLOOKUP('Full Table'!B:B,[1]!customers[#Data],4)</calculatedColumnFormula>
    </tableColumn>
    <tableColumn id="7" name="Gender" dataDxfId="346">
      <calculatedColumnFormula>VLOOKUP(orders67[[#This Row],[customer_id]],[1]!customers[#Data],6)</calculatedColumnFormula>
    </tableColumn>
    <tableColumn id="8" name="Age" dataDxfId="345">
      <calculatedColumnFormula>VLOOKUP(orders67[[#This Row],[customer_id]],[1]!customers[#Data],7)</calculatedColumnFormula>
    </tableColumn>
    <tableColumn id="20" name="Age Bracket" dataDxfId="344">
      <calculatedColumnFormula>VLOOKUP(orders67[[#This Row],[customer_id]],[1]!customers[#Data],8)</calculatedColumnFormula>
    </tableColumn>
    <tableColumn id="12" name="City" dataDxfId="343">
      <calculatedColumnFormula>VLOOKUP(orders67[[#This Row],[customer_id]],[1]!customers[#Data],8)</calculatedColumnFormula>
    </tableColumn>
    <tableColumn id="13" name="product_id" dataDxfId="342">
      <calculatedColumnFormula>VLOOKUP(orders67[[#This Row],[order_id]],[1]!orders_items[#Data],3)</calculatedColumnFormula>
    </tableColumn>
    <tableColumn id="14" name="Product_name" dataDxfId="341">
      <calculatedColumnFormula>VLOOKUP(orders67[[#This Row],[product_id]],[1]!products[#Data],2)</calculatedColumnFormula>
    </tableColumn>
    <tableColumn id="15" name="product_category" dataDxfId="340">
      <calculatedColumnFormula>VLOOKUP(orders67[[#This Row],[product_id]],[1]!products[#Data],3)</calculatedColumnFormula>
    </tableColumn>
    <tableColumn id="16" name="price" dataDxfId="339">
      <calculatedColumnFormula>VLOOKUP(orders67[[#This Row],[product_id]],[1]!products[#Data],4)</calculatedColumnFormula>
    </tableColumn>
    <tableColumn id="17" name="Quantity" dataDxfId="338">
      <calculatedColumnFormula>VLOOKUP(orders67[[#This Row],[product_id]],[1]!orders_items[#Data],4)</calculatedColumnFormula>
    </tableColumn>
    <tableColumn id="18" name="unit_price" dataDxfId="337">
      <calculatedColumnFormula>VLOOKUP(orders67[[#This Row],[product_id]],[1]!orders_items[#Data],5)</calculatedColumnFormula>
    </tableColumn>
    <tableColumn id="19" name="Total revenue" dataDxfId="336">
      <calculatedColumnFormula>VLOOKUP(orders67[[#This Row],[product_id]],[1]!orders_items[#Data],6)</calculatedColumnFormula>
    </tableColumn>
    <tableColumn id="3" name="order_date" dataDxfId="335"/>
    <tableColumn id="11" name="Year" dataDxfId="334">
      <calculatedColumnFormula>TEXT(orders67[[#This Row],[order_date]],"YYYY")</calculatedColumnFormula>
    </tableColumn>
    <tableColumn id="9" name="Month" dataDxfId="333">
      <calculatedColumnFormula>TEXT(orders67[[#This Row],[order_date]],"MMMM")</calculatedColumnFormula>
    </tableColumn>
    <tableColumn id="10" name="Day" dataDxfId="332">
      <calculatedColumnFormula>TEXT(orders67[[#This Row],[order_date]],"DDDD")</calculatedColumnFormula>
    </tableColumn>
    <tableColumn id="5" name="Time" dataDxfId="331"/>
    <tableColumn id="4" name="total_amount" dataDxfId="330"/>
  </tableColumns>
  <tableStyleInfo name="TableStyleMedium15" showFirstColumn="0" showLastColumn="0" showRowStripes="1" showColumnStripes="0"/>
</table>
</file>

<file path=xl/tables/table2.xml><?xml version="1.0" encoding="utf-8"?>
<table xmlns="http://schemas.openxmlformats.org/spreadsheetml/2006/main" id="5" name="orders6" displayName="orders6" ref="A1:T990" totalsRowShown="0" headerRowDxfId="54" dataDxfId="52" headerRowBorderDxfId="53" tableBorderDxfId="51">
  <autoFilter ref="A1:T990"/>
  <tableColumns count="20">
    <tableColumn id="1" name="order_id" dataDxfId="50"/>
    <tableColumn id="2" name="customer_id" dataDxfId="49"/>
    <tableColumn id="6" name="Customer_Name" dataDxfId="48">
      <calculatedColumnFormula>VLOOKUP(fulltable!B:B,[1]!customers[#Data],4)</calculatedColumnFormula>
    </tableColumn>
    <tableColumn id="7" name="Gender" dataDxfId="47">
      <calculatedColumnFormula>VLOOKUP(orders6[[#This Row],[customer_id]],[1]!customers[#Data],6)</calculatedColumnFormula>
    </tableColumn>
    <tableColumn id="8" name="Age" dataDxfId="46">
      <calculatedColumnFormula>VLOOKUP(orders6[[#This Row],[customer_id]],[1]!customers[#Data],7)</calculatedColumnFormula>
    </tableColumn>
    <tableColumn id="20" name="Age Bracket" dataDxfId="45">
      <calculatedColumnFormula>VLOOKUP(orders6[[#This Row],[customer_id]],[1]!customers[#Data],8)</calculatedColumnFormula>
    </tableColumn>
    <tableColumn id="12" name="City" dataDxfId="44">
      <calculatedColumnFormula>VLOOKUP(orders6[[#This Row],[customer_id]],[1]!customers[#Data],8)</calculatedColumnFormula>
    </tableColumn>
    <tableColumn id="13" name="product_id" dataDxfId="43">
      <calculatedColumnFormula>VLOOKUP(orders6[[#This Row],[order_id]],[1]!orders_items[#Data],3)</calculatedColumnFormula>
    </tableColumn>
    <tableColumn id="14" name="Product_name" dataDxfId="42">
      <calculatedColumnFormula>VLOOKUP(orders6[[#This Row],[product_id]],[1]!products[#Data],2)</calculatedColumnFormula>
    </tableColumn>
    <tableColumn id="15" name="product_category" dataDxfId="41">
      <calculatedColumnFormula>VLOOKUP(orders6[[#This Row],[product_id]],[1]!products[#Data],3)</calculatedColumnFormula>
    </tableColumn>
    <tableColumn id="16" name="price" dataDxfId="40">
      <calculatedColumnFormula>VLOOKUP(orders6[[#This Row],[product_id]],[1]!products[#Data],4)</calculatedColumnFormula>
    </tableColumn>
    <tableColumn id="17" name="Quantity" dataDxfId="39">
      <calculatedColumnFormula>VLOOKUP(orders6[[#This Row],[product_id]],[1]!orders_items[#Data],4)</calculatedColumnFormula>
    </tableColumn>
    <tableColumn id="18" name="unit_price" dataDxfId="38">
      <calculatedColumnFormula>VLOOKUP(orders6[[#This Row],[product_id]],[1]!orders_items[#Data],5)</calculatedColumnFormula>
    </tableColumn>
    <tableColumn id="19" name="Total revenue" dataDxfId="37">
      <calculatedColumnFormula>VLOOKUP(orders6[[#This Row],[product_id]],[1]!orders_items[#Data],6)</calculatedColumnFormula>
    </tableColumn>
    <tableColumn id="3" name="order_date" dataDxfId="36"/>
    <tableColumn id="11" name="Year" dataDxfId="35">
      <calculatedColumnFormula>TEXT(orders6[[#This Row],[order_date]],"YYYY")</calculatedColumnFormula>
    </tableColumn>
    <tableColumn id="9" name="Month" dataDxfId="34">
      <calculatedColumnFormula>TEXT(orders6[[#This Row],[order_date]],"MMMM")</calculatedColumnFormula>
    </tableColumn>
    <tableColumn id="10" name="Day" dataDxfId="33">
      <calculatedColumnFormula>TEXT(orders6[[#This Row],[order_date]],"DDDD")</calculatedColumnFormula>
    </tableColumn>
    <tableColumn id="5" name="Time" dataDxfId="32"/>
    <tableColumn id="4" name="total_amount" dataDxfId="31"/>
  </tableColumns>
  <tableStyleInfo name="TableStyleMedium15" showFirstColumn="0" showLastColumn="0" showRowStripes="1" showColumnStripes="0"/>
</table>
</file>

<file path=xl/tables/table3.xml><?xml version="1.0" encoding="utf-8"?>
<table xmlns="http://schemas.openxmlformats.org/spreadsheetml/2006/main" id="4" name="orders_items" displayName="orders_items" ref="A1:F101" totalsRowShown="0" headerRowDxfId="30" dataDxfId="28" headerRowBorderDxfId="29" tableBorderDxfId="27">
  <autoFilter ref="A1:F101"/>
  <tableColumns count="6">
    <tableColumn id="1" name="order_item_id" dataDxfId="26"/>
    <tableColumn id="2" name="order_id" dataDxfId="25"/>
    <tableColumn id="3" name="product_id" dataDxfId="24"/>
    <tableColumn id="4" name="quantity" dataDxfId="23"/>
    <tableColumn id="5" name="unit_price" dataDxfId="22"/>
    <tableColumn id="6" name="Total revenue" dataDxfId="21">
      <calculatedColumnFormula>PRODUCT(orders_items[[#This Row],[quantity]],orders_items[[#This Row],[unit_price]])</calculatedColumnFormula>
    </tableColumn>
  </tableColumns>
  <tableStyleInfo name="TableStyleMedium15" showFirstColumn="0" showLastColumn="0" showRowStripes="1" showColumnStripes="0"/>
</table>
</file>

<file path=xl/tables/table4.xml><?xml version="1.0" encoding="utf-8"?>
<table xmlns="http://schemas.openxmlformats.org/spreadsheetml/2006/main" id="3" name="customers" displayName="customers" ref="A1:I101" totalsRowShown="0" dataCellStyle="Normal 2">
  <autoFilter ref="A1:I101"/>
  <tableColumns count="9">
    <tableColumn id="1" name="customer_id" dataDxfId="20"/>
    <tableColumn id="2" name="First name" dataDxfId="19" dataCellStyle="Normal 2"/>
    <tableColumn id="3" name="Last name" dataCellStyle="Normal 2"/>
    <tableColumn id="4" name="Full Name" dataCellStyle="Normal 2"/>
    <tableColumn id="5" name="Gender" dataCellStyle="Normal 2"/>
    <tableColumn id="9" name="Column1" dataDxfId="18" dataCellStyle="Normal 2">
      <calculatedColumnFormula>IF(customers[[#This Row],[Gender]]="M","Male","Female")</calculatedColumnFormula>
    </tableColumn>
    <tableColumn id="6" name="age" dataDxfId="17"/>
    <tableColumn id="8" name="Age bracket" dataDxfId="16">
      <calculatedColumnFormula>IF(customers[[#This Row],[age]]&lt;=33, "Young", IF(customers[[#This Row],[age]]&lt;=49, "Working Class", "Retired"))</calculatedColumnFormula>
    </tableColumn>
    <tableColumn id="7" name="city" dataDxfId="15"/>
  </tableColumns>
  <tableStyleInfo name="TableStyleMedium15" showFirstColumn="0" showLastColumn="0" showRowStripes="1" showColumnStripes="0"/>
</table>
</file>

<file path=xl/tables/table5.xml><?xml version="1.0" encoding="utf-8"?>
<table xmlns="http://schemas.openxmlformats.org/spreadsheetml/2006/main" id="2" name="products" displayName="products" ref="A1:D101" totalsRowShown="0">
  <autoFilter ref="A1:D101"/>
  <tableColumns count="4">
    <tableColumn id="1" name="product_id" dataDxfId="14"/>
    <tableColumn id="8" name="Products" dataDxfId="13" dataCellStyle="Normal 2"/>
    <tableColumn id="3" name="Category" dataCellStyle="Normal 2"/>
    <tableColumn id="4" name="price" dataDxfId="12"/>
  </tableColumns>
  <tableStyleInfo name="TableStyleMedium15" showFirstColumn="0" showLastColumn="0" showRowStripes="1" showColumnStripes="0"/>
</table>
</file>

<file path=xl/tables/table6.xml><?xml version="1.0" encoding="utf-8"?>
<table xmlns="http://schemas.openxmlformats.org/spreadsheetml/2006/main" id="1" name="orders" displayName="orders" ref="A1:H1000" totalsRowShown="0" headerRowDxfId="11" dataDxfId="9" headerRowBorderDxfId="10" tableBorderDxfId="8">
  <autoFilter ref="A1:H1000"/>
  <tableColumns count="8">
    <tableColumn id="1" name="order_id" dataDxfId="7"/>
    <tableColumn id="2" name="customer_id" dataDxfId="6"/>
    <tableColumn id="3" name="order_date" dataDxfId="5"/>
    <tableColumn id="8" name="Year" dataDxfId="4">
      <calculatedColumnFormula>TEXT(orders[[#This Row],[order_date]],"YYYY")</calculatedColumnFormula>
    </tableColumn>
    <tableColumn id="9" name="Month" dataDxfId="3">
      <calculatedColumnFormula>TEXT(orders[[#This Row],[order_date]],"MMMM")</calculatedColumnFormula>
    </tableColumn>
    <tableColumn id="10" name="Day" dataDxfId="2">
      <calculatedColumnFormula>TEXT(orders[[#This Row],[order_date]],"DDDD")</calculatedColumnFormula>
    </tableColumn>
    <tableColumn id="5" name="Time" dataDxfId="1"/>
    <tableColumn id="4" name="total_amount"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zoomScale="99" workbookViewId="0">
      <selection activeCell="F22" sqref="F22"/>
    </sheetView>
  </sheetViews>
  <sheetFormatPr defaultColWidth="14.44140625" defaultRowHeight="15" customHeight="1" x14ac:dyDescent="0.3"/>
  <cols>
    <col min="1" max="1" width="12.5546875" style="50" bestFit="1" customWidth="1"/>
    <col min="2" max="2" width="15.88671875" style="50" bestFit="1" customWidth="1"/>
    <col min="3" max="3" width="19.6640625" style="50" bestFit="1" customWidth="1"/>
    <col min="4" max="8" width="19.6640625" style="50" customWidth="1"/>
    <col min="9" max="9" width="48.5546875" style="50" bestFit="1" customWidth="1"/>
    <col min="10" max="10" width="20.5546875" style="50" bestFit="1" customWidth="1"/>
    <col min="11" max="14" width="20.5546875" style="50" customWidth="1"/>
    <col min="15" max="18" width="18.88671875" style="50" customWidth="1"/>
    <col min="19" max="19" width="18.88671875" style="54" customWidth="1"/>
    <col min="20" max="20" width="17" style="50" bestFit="1" customWidth="1"/>
    <col min="21" max="42" width="8.6640625" style="50" customWidth="1"/>
    <col min="43" max="16384" width="14.44140625" style="50"/>
  </cols>
  <sheetData>
    <row r="1" spans="1:20" ht="14.4" x14ac:dyDescent="0.3">
      <c r="A1" s="48" t="s">
        <v>0</v>
      </c>
      <c r="B1" s="48" t="s">
        <v>1</v>
      </c>
      <c r="C1" s="48" t="s">
        <v>436</v>
      </c>
      <c r="D1" s="48" t="s">
        <v>118</v>
      </c>
      <c r="E1" s="48" t="s">
        <v>435</v>
      </c>
      <c r="F1" s="48" t="s">
        <v>434</v>
      </c>
      <c r="G1" s="48" t="s">
        <v>433</v>
      </c>
      <c r="H1" s="48" t="s">
        <v>8</v>
      </c>
      <c r="I1" s="48" t="s">
        <v>432</v>
      </c>
      <c r="J1" s="48" t="s">
        <v>431</v>
      </c>
      <c r="K1" s="48" t="s">
        <v>11</v>
      </c>
      <c r="L1" s="48" t="s">
        <v>430</v>
      </c>
      <c r="M1" s="48" t="s">
        <v>428</v>
      </c>
      <c r="N1" s="48" t="s">
        <v>429</v>
      </c>
      <c r="O1" s="48" t="s">
        <v>2</v>
      </c>
      <c r="P1" s="48" t="s">
        <v>3</v>
      </c>
      <c r="Q1" s="48" t="s">
        <v>4</v>
      </c>
      <c r="R1" s="48" t="s">
        <v>5</v>
      </c>
      <c r="S1" s="49" t="s">
        <v>6</v>
      </c>
      <c r="T1" s="48" t="s">
        <v>7</v>
      </c>
    </row>
    <row r="2" spans="1:20" ht="14.4" x14ac:dyDescent="0.3">
      <c r="A2" s="51">
        <v>1</v>
      </c>
      <c r="B2" s="51">
        <v>43</v>
      </c>
      <c r="C2" s="51" t="str">
        <f>VLOOKUP('Full Table'!B:B,[1]!customers[#Data],4)</f>
        <v>Dylan Nelson</v>
      </c>
      <c r="D2" s="51" t="str">
        <f>VLOOKUP(orders67[[#This Row],[customer_id]],[1]!customers[#Data],6)</f>
        <v>Male</v>
      </c>
      <c r="E2" s="51">
        <f>VLOOKUP(orders67[[#This Row],[customer_id]],[1]!customers[#Data],7)</f>
        <v>39</v>
      </c>
      <c r="F2" s="51" t="str">
        <f>VLOOKUP(orders67[[#This Row],[customer_id]],[1]!customers[#Data],8)</f>
        <v>Working Class</v>
      </c>
      <c r="G2" s="51" t="str">
        <f>VLOOKUP(orders67[[#This Row],[customer_id]],[1]!customers[#Data],9)</f>
        <v>Chicago</v>
      </c>
      <c r="H2" s="51">
        <f>VLOOKUP(orders67[[#This Row],[order_id]],[1]!orders_items[#Data],3)</f>
        <v>19</v>
      </c>
      <c r="I2" s="51" t="str">
        <f>VLOOKUP(orders67[[#This Row],[product_id]],[1]!products[#Data],2)</f>
        <v>Sony A7R IV Full-Frame Mirrorless Camera</v>
      </c>
      <c r="J2" s="51" t="str">
        <f>VLOOKUP(orders67[[#This Row],[product_id]],[1]!products[#Data],3)</f>
        <v>Accessories</v>
      </c>
      <c r="K2" s="51">
        <f>VLOOKUP(orders67[[#This Row],[product_id]],[1]!products[#Data],4)</f>
        <v>766.1</v>
      </c>
      <c r="L2" s="51">
        <f>VLOOKUP(orders67[[#This Row],[product_id]],[1]!orders_items[#Data],4)</f>
        <v>7</v>
      </c>
      <c r="M2" s="51">
        <f>VLOOKUP(orders67[[#This Row],[product_id]],[1]!orders_items[#Data],5)</f>
        <v>173.98</v>
      </c>
      <c r="N2" s="51">
        <f>VLOOKUP(orders67[[#This Row],[product_id]],[1]!orders_items[#Data],6)</f>
        <v>1217.8599999999999</v>
      </c>
      <c r="O2" s="52">
        <v>44927</v>
      </c>
      <c r="P2" s="52" t="str">
        <f>TEXT(orders67[[#This Row],[order_date]],"YYYY")</f>
        <v>2023</v>
      </c>
      <c r="Q2" s="52" t="str">
        <f>TEXT(orders67[[#This Row],[order_date]],"MMMM")</f>
        <v>January</v>
      </c>
      <c r="R2" s="52" t="str">
        <f>TEXT(orders67[[#This Row],[order_date]],"DDDD")</f>
        <v>Sunday</v>
      </c>
      <c r="S2" s="53">
        <v>0.5</v>
      </c>
      <c r="T2" s="51">
        <v>189.82</v>
      </c>
    </row>
    <row r="3" spans="1:20" ht="14.4" x14ac:dyDescent="0.3">
      <c r="A3" s="51">
        <v>2</v>
      </c>
      <c r="B3" s="51">
        <v>23</v>
      </c>
      <c r="C3" s="51" t="str">
        <f>VLOOKUP('Full Table'!B:B,[1]!customers[#Data],4)</f>
        <v>Theodore Thompson</v>
      </c>
      <c r="D3" s="51" t="str">
        <f>VLOOKUP(orders67[[#This Row],[customer_id]],[1]!customers[#Data],6)</f>
        <v>Male</v>
      </c>
      <c r="E3" s="51">
        <f>VLOOKUP(orders67[[#This Row],[customer_id]],[1]!customers[#Data],7)</f>
        <v>44</v>
      </c>
      <c r="F3" s="51" t="str">
        <f>VLOOKUP(orders67[[#This Row],[customer_id]],[1]!customers[#Data],8)</f>
        <v>Working Class</v>
      </c>
      <c r="G3" s="51" t="str">
        <f>VLOOKUP(orders67[[#This Row],[customer_id]],[1]!customers[#Data],9)</f>
        <v>Chicago</v>
      </c>
      <c r="H3" s="51">
        <f>VLOOKUP(orders67[[#This Row],[order_id]],[1]!orders_items[#Data],3)</f>
        <v>89</v>
      </c>
      <c r="I3" s="51" t="str">
        <f>VLOOKUP(orders67[[#This Row],[product_id]],[1]!products[#Data],2)</f>
        <v>HP Envy 32 All-in-One Desktop</v>
      </c>
      <c r="J3" s="51" t="str">
        <f>VLOOKUP(orders67[[#This Row],[product_id]],[1]!products[#Data],3)</f>
        <v>Home Appliances</v>
      </c>
      <c r="K3" s="51">
        <f>VLOOKUP(orders67[[#This Row],[product_id]],[1]!products[#Data],4)</f>
        <v>886.06</v>
      </c>
      <c r="L3" s="51">
        <f>VLOOKUP(orders67[[#This Row],[product_id]],[1]!orders_items[#Data],4)</f>
        <v>1</v>
      </c>
      <c r="M3" s="51">
        <f>VLOOKUP(orders67[[#This Row],[product_id]],[1]!orders_items[#Data],5)</f>
        <v>207.11</v>
      </c>
      <c r="N3" s="51">
        <f>VLOOKUP(orders67[[#This Row],[product_id]],[1]!orders_items[#Data],6)</f>
        <v>207.11</v>
      </c>
      <c r="O3" s="52">
        <v>44928</v>
      </c>
      <c r="P3" s="52" t="str">
        <f>TEXT(orders67[[#This Row],[order_date]],"YYYY")</f>
        <v>2023</v>
      </c>
      <c r="Q3" s="52" t="str">
        <f>TEXT(orders67[[#This Row],[order_date]],"MMMM")</f>
        <v>January</v>
      </c>
      <c r="R3" s="52" t="str">
        <f>TEXT(orders67[[#This Row],[order_date]],"DDDD")</f>
        <v>Monday</v>
      </c>
      <c r="S3" s="53">
        <v>0.5</v>
      </c>
      <c r="T3" s="51">
        <v>1502.44</v>
      </c>
    </row>
    <row r="4" spans="1:20" ht="14.4" x14ac:dyDescent="0.3">
      <c r="A4" s="51">
        <v>3</v>
      </c>
      <c r="B4" s="51">
        <v>89</v>
      </c>
      <c r="C4" s="51" t="str">
        <f>VLOOKUP('Full Table'!B:B,[1]!customers[#Data],4)</f>
        <v>Stella Ruiz</v>
      </c>
      <c r="D4" s="51" t="str">
        <f>VLOOKUP(orders67[[#This Row],[customer_id]],[1]!customers[#Data],6)</f>
        <v>Female</v>
      </c>
      <c r="E4" s="51">
        <f>VLOOKUP(orders67[[#This Row],[customer_id]],[1]!customers[#Data],7)</f>
        <v>35</v>
      </c>
      <c r="F4" s="51" t="str">
        <f>VLOOKUP(orders67[[#This Row],[customer_id]],[1]!customers[#Data],8)</f>
        <v>Working Class</v>
      </c>
      <c r="G4" s="51" t="str">
        <f>VLOOKUP(orders67[[#This Row],[customer_id]],[1]!customers[#Data],9)</f>
        <v>Houston</v>
      </c>
      <c r="H4" s="51">
        <f>VLOOKUP(orders67[[#This Row],[order_id]],[1]!orders_items[#Data],3)</f>
        <v>17</v>
      </c>
      <c r="I4" s="51" t="str">
        <f>VLOOKUP(orders67[[#This Row],[product_id]],[1]!products[#Data],2)</f>
        <v>Miele Complete C3 Canister Vacuum</v>
      </c>
      <c r="J4" s="51" t="str">
        <f>VLOOKUP(orders67[[#This Row],[product_id]],[1]!products[#Data],3)</f>
        <v>Home Appliances</v>
      </c>
      <c r="K4" s="51">
        <f>VLOOKUP(orders67[[#This Row],[product_id]],[1]!products[#Data],4)</f>
        <v>307.14999999999998</v>
      </c>
      <c r="L4" s="51">
        <f>VLOOKUP(orders67[[#This Row],[product_id]],[1]!orders_items[#Data],4)</f>
        <v>4</v>
      </c>
      <c r="M4" s="51">
        <f>VLOOKUP(orders67[[#This Row],[product_id]],[1]!orders_items[#Data],5)</f>
        <v>263.75</v>
      </c>
      <c r="N4" s="51">
        <f>VLOOKUP(orders67[[#This Row],[product_id]],[1]!orders_items[#Data],6)</f>
        <v>1055</v>
      </c>
      <c r="O4" s="52">
        <v>44929</v>
      </c>
      <c r="P4" s="52" t="str">
        <f>TEXT(orders67[[#This Row],[order_date]],"YYYY")</f>
        <v>2023</v>
      </c>
      <c r="Q4" s="52" t="str">
        <f>TEXT(orders67[[#This Row],[order_date]],"MMMM")</f>
        <v>January</v>
      </c>
      <c r="R4" s="52" t="str">
        <f>TEXT(orders67[[#This Row],[order_date]],"DDDD")</f>
        <v>Tuesday</v>
      </c>
      <c r="S4" s="53">
        <v>0.5</v>
      </c>
      <c r="T4" s="51">
        <v>922.41</v>
      </c>
    </row>
    <row r="5" spans="1:20" ht="14.4" x14ac:dyDescent="0.3">
      <c r="A5" s="51">
        <v>4</v>
      </c>
      <c r="B5" s="51">
        <v>16</v>
      </c>
      <c r="C5" s="51" t="str">
        <f>VLOOKUP('Full Table'!B:B,[1]!customers[#Data],4)</f>
        <v>Logan Thomas</v>
      </c>
      <c r="D5" s="51" t="str">
        <f>VLOOKUP(orders67[[#This Row],[customer_id]],[1]!customers[#Data],6)</f>
        <v>Male</v>
      </c>
      <c r="E5" s="51">
        <f>VLOOKUP(orders67[[#This Row],[customer_id]],[1]!customers[#Data],7)</f>
        <v>40</v>
      </c>
      <c r="F5" s="51" t="str">
        <f>VLOOKUP(orders67[[#This Row],[customer_id]],[1]!customers[#Data],8)</f>
        <v>Working Class</v>
      </c>
      <c r="G5" s="51" t="str">
        <f>VLOOKUP(orders67[[#This Row],[customer_id]],[1]!customers[#Data],9)</f>
        <v>New York</v>
      </c>
      <c r="H5" s="51">
        <f>VLOOKUP(orders67[[#This Row],[order_id]],[1]!orders_items[#Data],3)</f>
        <v>44</v>
      </c>
      <c r="I5" s="51" t="str">
        <f>VLOOKUP(orders67[[#This Row],[product_id]],[1]!products[#Data],2)</f>
        <v>Moncler Logo Beanie</v>
      </c>
      <c r="J5" s="51" t="str">
        <f>VLOOKUP(orders67[[#This Row],[product_id]],[1]!products[#Data],3)</f>
        <v>Electronics</v>
      </c>
      <c r="K5" s="51">
        <f>VLOOKUP(orders67[[#This Row],[product_id]],[1]!products[#Data],4)</f>
        <v>471.21</v>
      </c>
      <c r="L5" s="51">
        <f>VLOOKUP(orders67[[#This Row],[product_id]],[1]!orders_items[#Data],4)</f>
        <v>8</v>
      </c>
      <c r="M5" s="51">
        <f>VLOOKUP(orders67[[#This Row],[product_id]],[1]!orders_items[#Data],5)</f>
        <v>146.16999999999999</v>
      </c>
      <c r="N5" s="51">
        <f>VLOOKUP(orders67[[#This Row],[product_id]],[1]!orders_items[#Data],6)</f>
        <v>1169.3599999999999</v>
      </c>
      <c r="O5" s="52">
        <v>44930</v>
      </c>
      <c r="P5" s="52" t="str">
        <f>TEXT(orders67[[#This Row],[order_date]],"YYYY")</f>
        <v>2023</v>
      </c>
      <c r="Q5" s="52" t="str">
        <f>TEXT(orders67[[#This Row],[order_date]],"MMMM")</f>
        <v>January</v>
      </c>
      <c r="R5" s="52" t="str">
        <f>TEXT(orders67[[#This Row],[order_date]],"DDDD")</f>
        <v>Wednesday</v>
      </c>
      <c r="S5" s="53">
        <v>0.5</v>
      </c>
      <c r="T5" s="51">
        <v>1596.18</v>
      </c>
    </row>
    <row r="6" spans="1:20" ht="14.4" x14ac:dyDescent="0.3">
      <c r="A6" s="51">
        <v>5</v>
      </c>
      <c r="B6" s="51">
        <v>83</v>
      </c>
      <c r="C6" s="51" t="str">
        <f>VLOOKUP('Full Table'!B:B,[1]!customers[#Data],4)</f>
        <v>Hazel Chavez</v>
      </c>
      <c r="D6" s="51" t="str">
        <f>VLOOKUP(orders67[[#This Row],[customer_id]],[1]!customers[#Data],6)</f>
        <v>Female</v>
      </c>
      <c r="E6" s="51">
        <f>VLOOKUP(orders67[[#This Row],[customer_id]],[1]!customers[#Data],7)</f>
        <v>27</v>
      </c>
      <c r="F6" s="51" t="str">
        <f>VLOOKUP(orders67[[#This Row],[customer_id]],[1]!customers[#Data],8)</f>
        <v>Young</v>
      </c>
      <c r="G6" s="51" t="str">
        <f>VLOOKUP(orders67[[#This Row],[customer_id]],[1]!customers[#Data],9)</f>
        <v>New York</v>
      </c>
      <c r="H6" s="51">
        <f>VLOOKUP(orders67[[#This Row],[order_id]],[1]!orders_items[#Data],3)</f>
        <v>10</v>
      </c>
      <c r="I6" s="51" t="str">
        <f>VLOOKUP(orders67[[#This Row],[product_id]],[1]!products[#Data],2)</f>
        <v>Burberry Check Scarf</v>
      </c>
      <c r="J6" s="51" t="str">
        <f>VLOOKUP(orders67[[#This Row],[product_id]],[1]!products[#Data],3)</f>
        <v>Electronics</v>
      </c>
      <c r="K6" s="51">
        <f>VLOOKUP(orders67[[#This Row],[product_id]],[1]!products[#Data],4)</f>
        <v>884.99</v>
      </c>
      <c r="L6" s="51">
        <f>VLOOKUP(orders67[[#This Row],[product_id]],[1]!orders_items[#Data],4)</f>
        <v>3</v>
      </c>
      <c r="M6" s="51">
        <f>VLOOKUP(orders67[[#This Row],[product_id]],[1]!orders_items[#Data],5)</f>
        <v>557.66</v>
      </c>
      <c r="N6" s="51">
        <f>VLOOKUP(orders67[[#This Row],[product_id]],[1]!orders_items[#Data],6)</f>
        <v>1672.98</v>
      </c>
      <c r="O6" s="52">
        <v>44931</v>
      </c>
      <c r="P6" s="52" t="str">
        <f>TEXT(orders67[[#This Row],[order_date]],"YYYY")</f>
        <v>2023</v>
      </c>
      <c r="Q6" s="52" t="str">
        <f>TEXT(orders67[[#This Row],[order_date]],"MMMM")</f>
        <v>January</v>
      </c>
      <c r="R6" s="52" t="str">
        <f>TEXT(orders67[[#This Row],[order_date]],"DDDD")</f>
        <v>Thursday</v>
      </c>
      <c r="S6" s="53">
        <v>0.5</v>
      </c>
      <c r="T6" s="51">
        <v>746.89</v>
      </c>
    </row>
    <row r="7" spans="1:20" ht="14.4" x14ac:dyDescent="0.3">
      <c r="A7" s="51">
        <v>6</v>
      </c>
      <c r="B7" s="51">
        <v>43</v>
      </c>
      <c r="C7" s="51" t="str">
        <f>VLOOKUP('Full Table'!B:B,[1]!customers[#Data],4)</f>
        <v>Dylan Nelson</v>
      </c>
      <c r="D7" s="51" t="str">
        <f>VLOOKUP(orders67[[#This Row],[customer_id]],[1]!customers[#Data],6)</f>
        <v>Male</v>
      </c>
      <c r="E7" s="51">
        <f>VLOOKUP(orders67[[#This Row],[customer_id]],[1]!customers[#Data],7)</f>
        <v>39</v>
      </c>
      <c r="F7" s="51" t="str">
        <f>VLOOKUP(orders67[[#This Row],[customer_id]],[1]!customers[#Data],8)</f>
        <v>Working Class</v>
      </c>
      <c r="G7" s="51" t="str">
        <f>VLOOKUP(orders67[[#This Row],[customer_id]],[1]!customers[#Data],9)</f>
        <v>Chicago</v>
      </c>
      <c r="H7" s="51">
        <f>VLOOKUP(orders67[[#This Row],[order_id]],[1]!orders_items[#Data],3)</f>
        <v>31</v>
      </c>
      <c r="I7" s="51" t="str">
        <f>VLOOKUP(orders67[[#This Row],[product_id]],[1]!products[#Data],2)</f>
        <v>Apple AirPods Max</v>
      </c>
      <c r="J7" s="51" t="str">
        <f>VLOOKUP(orders67[[#This Row],[product_id]],[1]!products[#Data],3)</f>
        <v>Accessories</v>
      </c>
      <c r="K7" s="51">
        <f>VLOOKUP(orders67[[#This Row],[product_id]],[1]!products[#Data],4)</f>
        <v>537.09</v>
      </c>
      <c r="L7" s="51">
        <f>VLOOKUP(orders67[[#This Row],[product_id]],[1]!orders_items[#Data],4)</f>
        <v>7</v>
      </c>
      <c r="M7" s="51">
        <f>VLOOKUP(orders67[[#This Row],[product_id]],[1]!orders_items[#Data],5)</f>
        <v>705.7</v>
      </c>
      <c r="N7" s="51">
        <f>VLOOKUP(orders67[[#This Row],[product_id]],[1]!orders_items[#Data],6)</f>
        <v>4939.9000000000005</v>
      </c>
      <c r="O7" s="52">
        <v>44932</v>
      </c>
      <c r="P7" s="52" t="str">
        <f>TEXT(orders67[[#This Row],[order_date]],"YYYY")</f>
        <v>2023</v>
      </c>
      <c r="Q7" s="52" t="str">
        <f>TEXT(orders67[[#This Row],[order_date]],"MMMM")</f>
        <v>January</v>
      </c>
      <c r="R7" s="52" t="str">
        <f>TEXT(orders67[[#This Row],[order_date]],"DDDD")</f>
        <v>Friday</v>
      </c>
      <c r="S7" s="53">
        <v>0.5</v>
      </c>
      <c r="T7" s="51">
        <v>745.43</v>
      </c>
    </row>
    <row r="8" spans="1:20" ht="14.4" x14ac:dyDescent="0.3">
      <c r="A8" s="51">
        <v>7</v>
      </c>
      <c r="B8" s="51">
        <v>83</v>
      </c>
      <c r="C8" s="51" t="str">
        <f>VLOOKUP('Full Table'!B:B,[1]!customers[#Data],4)</f>
        <v>Hazel Chavez</v>
      </c>
      <c r="D8" s="51" t="str">
        <f>VLOOKUP(orders67[[#This Row],[customer_id]],[1]!customers[#Data],6)</f>
        <v>Female</v>
      </c>
      <c r="E8" s="51">
        <f>VLOOKUP(orders67[[#This Row],[customer_id]],[1]!customers[#Data],7)</f>
        <v>27</v>
      </c>
      <c r="F8" s="51" t="str">
        <f>VLOOKUP(orders67[[#This Row],[customer_id]],[1]!customers[#Data],8)</f>
        <v>Young</v>
      </c>
      <c r="G8" s="51" t="str">
        <f>VLOOKUP(orders67[[#This Row],[customer_id]],[1]!customers[#Data],9)</f>
        <v>New York</v>
      </c>
      <c r="H8" s="51">
        <f>VLOOKUP(orders67[[#This Row],[order_id]],[1]!orders_items[#Data],3)</f>
        <v>30</v>
      </c>
      <c r="I8" s="51" t="str">
        <f>VLOOKUP(orders67[[#This Row],[product_id]],[1]!products[#Data],2)</f>
        <v>Google Pixel 7 Pro</v>
      </c>
      <c r="J8" s="51" t="str">
        <f>VLOOKUP(orders67[[#This Row],[product_id]],[1]!products[#Data],3)</f>
        <v>Accessories</v>
      </c>
      <c r="K8" s="51">
        <f>VLOOKUP(orders67[[#This Row],[product_id]],[1]!products[#Data],4)</f>
        <v>879.31</v>
      </c>
      <c r="L8" s="51">
        <f>VLOOKUP(orders67[[#This Row],[product_id]],[1]!orders_items[#Data],4)</f>
        <v>7</v>
      </c>
      <c r="M8" s="51">
        <f>VLOOKUP(orders67[[#This Row],[product_id]],[1]!orders_items[#Data],5)</f>
        <v>563.05999999999995</v>
      </c>
      <c r="N8" s="51">
        <f>VLOOKUP(orders67[[#This Row],[product_id]],[1]!orders_items[#Data],6)</f>
        <v>3941.4199999999996</v>
      </c>
      <c r="O8" s="52">
        <v>44933</v>
      </c>
      <c r="P8" s="52" t="str">
        <f>TEXT(orders67[[#This Row],[order_date]],"YYYY")</f>
        <v>2023</v>
      </c>
      <c r="Q8" s="52" t="str">
        <f>TEXT(orders67[[#This Row],[order_date]],"MMMM")</f>
        <v>January</v>
      </c>
      <c r="R8" s="52" t="str">
        <f>TEXT(orders67[[#This Row],[order_date]],"DDDD")</f>
        <v>Saturday</v>
      </c>
      <c r="S8" s="53">
        <v>0.5</v>
      </c>
      <c r="T8" s="51">
        <v>259.16000000000003</v>
      </c>
    </row>
    <row r="9" spans="1:20" ht="14.4" x14ac:dyDescent="0.3">
      <c r="A9" s="51">
        <v>8</v>
      </c>
      <c r="B9" s="51">
        <v>3</v>
      </c>
      <c r="C9" s="51" t="str">
        <f>VLOOKUP('Full Table'!B:B,[1]!customers[#Data],4)</f>
        <v>Oliver Williams</v>
      </c>
      <c r="D9" s="51" t="str">
        <f>VLOOKUP(orders67[[#This Row],[customer_id]],[1]!customers[#Data],6)</f>
        <v>Male</v>
      </c>
      <c r="E9" s="51">
        <f>VLOOKUP(orders67[[#This Row],[customer_id]],[1]!customers[#Data],7)</f>
        <v>37</v>
      </c>
      <c r="F9" s="51" t="str">
        <f>VLOOKUP(orders67[[#This Row],[customer_id]],[1]!customers[#Data],8)</f>
        <v>Working Class</v>
      </c>
      <c r="G9" s="51" t="str">
        <f>VLOOKUP(orders67[[#This Row],[customer_id]],[1]!customers[#Data],9)</f>
        <v>Houston</v>
      </c>
      <c r="H9" s="51">
        <f>VLOOKUP(orders67[[#This Row],[order_id]],[1]!orders_items[#Data],3)</f>
        <v>6</v>
      </c>
      <c r="I9" s="51" t="str">
        <f>VLOOKUP(orders67[[#This Row],[product_id]],[1]!products[#Data],2)</f>
        <v>Smeg Retro 50's Style Refrigerator</v>
      </c>
      <c r="J9" s="51" t="str">
        <f>VLOOKUP(orders67[[#This Row],[product_id]],[1]!products[#Data],3)</f>
        <v>Accessories</v>
      </c>
      <c r="K9" s="51">
        <f>VLOOKUP(orders67[[#This Row],[product_id]],[1]!products[#Data],4)</f>
        <v>908.41</v>
      </c>
      <c r="L9" s="51">
        <f>VLOOKUP(orders67[[#This Row],[product_id]],[1]!orders_items[#Data],4)</f>
        <v>5</v>
      </c>
      <c r="M9" s="51">
        <f>VLOOKUP(orders67[[#This Row],[product_id]],[1]!orders_items[#Data],5)</f>
        <v>630.55999999999995</v>
      </c>
      <c r="N9" s="51">
        <f>VLOOKUP(orders67[[#This Row],[product_id]],[1]!orders_items[#Data],6)</f>
        <v>3152.7999999999997</v>
      </c>
      <c r="O9" s="52">
        <v>44934</v>
      </c>
      <c r="P9" s="52" t="str">
        <f>TEXT(orders67[[#This Row],[order_date]],"YYYY")</f>
        <v>2023</v>
      </c>
      <c r="Q9" s="52" t="str">
        <f>TEXT(orders67[[#This Row],[order_date]],"MMMM")</f>
        <v>January</v>
      </c>
      <c r="R9" s="52" t="str">
        <f>TEXT(orders67[[#This Row],[order_date]],"DDDD")</f>
        <v>Sunday</v>
      </c>
      <c r="S9" s="53">
        <v>0.5</v>
      </c>
      <c r="T9" s="51">
        <v>1493.98</v>
      </c>
    </row>
    <row r="10" spans="1:20" ht="14.4" x14ac:dyDescent="0.3">
      <c r="A10" s="51">
        <v>9</v>
      </c>
      <c r="B10" s="51">
        <v>1</v>
      </c>
      <c r="C10" s="51" t="str">
        <f>VLOOKUP('Full Table'!B:B,[1]!customers[#Data],4)</f>
        <v>Liam Smith</v>
      </c>
      <c r="D10" s="51" t="str">
        <f>VLOOKUP(orders67[[#This Row],[customer_id]],[1]!customers[#Data],6)</f>
        <v>Male</v>
      </c>
      <c r="E10" s="51">
        <f>VLOOKUP(orders67[[#This Row],[customer_id]],[1]!customers[#Data],7)</f>
        <v>19</v>
      </c>
      <c r="F10" s="51" t="str">
        <f>VLOOKUP(orders67[[#This Row],[customer_id]],[1]!customers[#Data],8)</f>
        <v>Young</v>
      </c>
      <c r="G10" s="51" t="str">
        <f>VLOOKUP(orders67[[#This Row],[customer_id]],[1]!customers[#Data],9)</f>
        <v>Houston</v>
      </c>
      <c r="H10" s="51">
        <f>VLOOKUP(orders67[[#This Row],[order_id]],[1]!orders_items[#Data],3)</f>
        <v>48</v>
      </c>
      <c r="I10" s="51" t="str">
        <f>VLOOKUP(orders67[[#This Row],[product_id]],[1]!products[#Data],2)</f>
        <v>Prada Saffiano Leather Cardholder</v>
      </c>
      <c r="J10" s="51" t="str">
        <f>VLOOKUP(orders67[[#This Row],[product_id]],[1]!products[#Data],3)</f>
        <v>Accessories</v>
      </c>
      <c r="K10" s="51">
        <f>VLOOKUP(orders67[[#This Row],[product_id]],[1]!products[#Data],4)</f>
        <v>447.8</v>
      </c>
      <c r="L10" s="51">
        <f>VLOOKUP(orders67[[#This Row],[product_id]],[1]!orders_items[#Data],4)</f>
        <v>2</v>
      </c>
      <c r="M10" s="51">
        <f>VLOOKUP(orders67[[#This Row],[product_id]],[1]!orders_items[#Data],5)</f>
        <v>777.09</v>
      </c>
      <c r="N10" s="51">
        <f>VLOOKUP(orders67[[#This Row],[product_id]],[1]!orders_items[#Data],6)</f>
        <v>1554.18</v>
      </c>
      <c r="O10" s="52">
        <v>44935</v>
      </c>
      <c r="P10" s="52" t="str">
        <f>TEXT(orders67[[#This Row],[order_date]],"YYYY")</f>
        <v>2023</v>
      </c>
      <c r="Q10" s="52" t="str">
        <f>TEXT(orders67[[#This Row],[order_date]],"MMMM")</f>
        <v>January</v>
      </c>
      <c r="R10" s="52" t="str">
        <f>TEXT(orders67[[#This Row],[order_date]],"DDDD")</f>
        <v>Monday</v>
      </c>
      <c r="S10" s="53">
        <v>0.5</v>
      </c>
      <c r="T10" s="51">
        <v>1261.0999999999999</v>
      </c>
    </row>
    <row r="11" spans="1:20" ht="14.4" x14ac:dyDescent="0.3">
      <c r="A11" s="51">
        <v>10</v>
      </c>
      <c r="B11" s="51">
        <v>3</v>
      </c>
      <c r="C11" s="51" t="str">
        <f>VLOOKUP('Full Table'!B:B,[1]!customers[#Data],4)</f>
        <v>Oliver Williams</v>
      </c>
      <c r="D11" s="51" t="str">
        <f>VLOOKUP(orders67[[#This Row],[customer_id]],[1]!customers[#Data],6)</f>
        <v>Male</v>
      </c>
      <c r="E11" s="51">
        <f>VLOOKUP(orders67[[#This Row],[customer_id]],[1]!customers[#Data],7)</f>
        <v>37</v>
      </c>
      <c r="F11" s="51" t="str">
        <f>VLOOKUP(orders67[[#This Row],[customer_id]],[1]!customers[#Data],8)</f>
        <v>Working Class</v>
      </c>
      <c r="G11" s="51" t="str">
        <f>VLOOKUP(orders67[[#This Row],[customer_id]],[1]!customers[#Data],9)</f>
        <v>Houston</v>
      </c>
      <c r="H11" s="51">
        <f>VLOOKUP(orders67[[#This Row],[order_id]],[1]!orders_items[#Data],3)</f>
        <v>48</v>
      </c>
      <c r="I11" s="51" t="str">
        <f>VLOOKUP(orders67[[#This Row],[product_id]],[1]!products[#Data],2)</f>
        <v>Prada Saffiano Leather Cardholder</v>
      </c>
      <c r="J11" s="51" t="str">
        <f>VLOOKUP(orders67[[#This Row],[product_id]],[1]!products[#Data],3)</f>
        <v>Accessories</v>
      </c>
      <c r="K11" s="51">
        <f>VLOOKUP(orders67[[#This Row],[product_id]],[1]!products[#Data],4)</f>
        <v>447.8</v>
      </c>
      <c r="L11" s="51">
        <f>VLOOKUP(orders67[[#This Row],[product_id]],[1]!orders_items[#Data],4)</f>
        <v>2</v>
      </c>
      <c r="M11" s="51">
        <f>VLOOKUP(orders67[[#This Row],[product_id]],[1]!orders_items[#Data],5)</f>
        <v>777.09</v>
      </c>
      <c r="N11" s="51">
        <f>VLOOKUP(orders67[[#This Row],[product_id]],[1]!orders_items[#Data],6)</f>
        <v>1554.18</v>
      </c>
      <c r="O11" s="52">
        <v>44936</v>
      </c>
      <c r="P11" s="52" t="str">
        <f>TEXT(orders67[[#This Row],[order_date]],"YYYY")</f>
        <v>2023</v>
      </c>
      <c r="Q11" s="52" t="str">
        <f>TEXT(orders67[[#This Row],[order_date]],"MMMM")</f>
        <v>January</v>
      </c>
      <c r="R11" s="52" t="str">
        <f>TEXT(orders67[[#This Row],[order_date]],"DDDD")</f>
        <v>Tuesday</v>
      </c>
      <c r="S11" s="53">
        <v>0.5</v>
      </c>
      <c r="T11" s="51">
        <v>383.74</v>
      </c>
    </row>
    <row r="12" spans="1:20" ht="14.4" x14ac:dyDescent="0.3">
      <c r="A12" s="51">
        <v>11</v>
      </c>
      <c r="B12" s="51">
        <v>48</v>
      </c>
      <c r="C12" s="51" t="str">
        <f>VLOOKUP('Full Table'!B:B,[1]!customers[#Data],4)</f>
        <v>Jaxon Mitchell</v>
      </c>
      <c r="D12" s="51" t="str">
        <f>VLOOKUP(orders67[[#This Row],[customer_id]],[1]!customers[#Data],6)</f>
        <v>Male</v>
      </c>
      <c r="E12" s="51">
        <f>VLOOKUP(orders67[[#This Row],[customer_id]],[1]!customers[#Data],7)</f>
        <v>48</v>
      </c>
      <c r="F12" s="51" t="str">
        <f>VLOOKUP(orders67[[#This Row],[customer_id]],[1]!customers[#Data],8)</f>
        <v>Working Class</v>
      </c>
      <c r="G12" s="51" t="str">
        <f>VLOOKUP(orders67[[#This Row],[customer_id]],[1]!customers[#Data],9)</f>
        <v>New York</v>
      </c>
      <c r="H12" s="51">
        <f>VLOOKUP(orders67[[#This Row],[order_id]],[1]!orders_items[#Data],3)</f>
        <v>27</v>
      </c>
      <c r="I12" s="51" t="str">
        <f>VLOOKUP(orders67[[#This Row],[product_id]],[1]!products[#Data],2)</f>
        <v>Bosch 800 Series Dishwasher</v>
      </c>
      <c r="J12" s="51" t="str">
        <f>VLOOKUP(orders67[[#This Row],[product_id]],[1]!products[#Data],3)</f>
        <v>Electronics</v>
      </c>
      <c r="K12" s="51">
        <f>VLOOKUP(orders67[[#This Row],[product_id]],[1]!products[#Data],4)</f>
        <v>706.08</v>
      </c>
      <c r="L12" s="51">
        <f>VLOOKUP(orders67[[#This Row],[product_id]],[1]!orders_items[#Data],4)</f>
        <v>9</v>
      </c>
      <c r="M12" s="51">
        <f>VLOOKUP(orders67[[#This Row],[product_id]],[1]!orders_items[#Data],5)</f>
        <v>392.79</v>
      </c>
      <c r="N12" s="51">
        <f>VLOOKUP(orders67[[#This Row],[product_id]],[1]!orders_items[#Data],6)</f>
        <v>3535.11</v>
      </c>
      <c r="O12" s="52">
        <v>44937</v>
      </c>
      <c r="P12" s="52" t="str">
        <f>TEXT(orders67[[#This Row],[order_date]],"YYYY")</f>
        <v>2023</v>
      </c>
      <c r="Q12" s="52" t="str">
        <f>TEXT(orders67[[#This Row],[order_date]],"MMMM")</f>
        <v>January</v>
      </c>
      <c r="R12" s="52" t="str">
        <f>TEXT(orders67[[#This Row],[order_date]],"DDDD")</f>
        <v>Wednesday</v>
      </c>
      <c r="S12" s="53">
        <v>0.5</v>
      </c>
      <c r="T12" s="51">
        <v>541.16999999999996</v>
      </c>
    </row>
    <row r="13" spans="1:20" ht="14.4" x14ac:dyDescent="0.3">
      <c r="A13" s="51">
        <v>12</v>
      </c>
      <c r="B13" s="51">
        <v>58</v>
      </c>
      <c r="C13" s="51" t="str">
        <f>VLOOKUP('Full Table'!B:B,[1]!customers[#Data],4)</f>
        <v>Amelia Edwards</v>
      </c>
      <c r="D13" s="51" t="str">
        <f>VLOOKUP(orders67[[#This Row],[customer_id]],[1]!customers[#Data],6)</f>
        <v>Female</v>
      </c>
      <c r="E13" s="51">
        <f>VLOOKUP(orders67[[#This Row],[customer_id]],[1]!customers[#Data],7)</f>
        <v>60</v>
      </c>
      <c r="F13" s="51" t="str">
        <f>VLOOKUP(orders67[[#This Row],[customer_id]],[1]!customers[#Data],8)</f>
        <v>Retired</v>
      </c>
      <c r="G13" s="51" t="str">
        <f>VLOOKUP(orders67[[#This Row],[customer_id]],[1]!customers[#Data],9)</f>
        <v>Phoenix</v>
      </c>
      <c r="H13" s="51">
        <f>VLOOKUP(orders67[[#This Row],[order_id]],[1]!orders_items[#Data],3)</f>
        <v>24</v>
      </c>
      <c r="I13" s="51" t="str">
        <f>VLOOKUP(orders67[[#This Row],[product_id]],[1]!products[#Data],2)</f>
        <v>Apple iPhone 14 Pro</v>
      </c>
      <c r="J13" s="51" t="str">
        <f>VLOOKUP(orders67[[#This Row],[product_id]],[1]!products[#Data],3)</f>
        <v>Home Appliances</v>
      </c>
      <c r="K13" s="51">
        <f>VLOOKUP(orders67[[#This Row],[product_id]],[1]!products[#Data],4)</f>
        <v>270.07</v>
      </c>
      <c r="L13" s="51">
        <f>VLOOKUP(orders67[[#This Row],[product_id]],[1]!orders_items[#Data],4)</f>
        <v>5</v>
      </c>
      <c r="M13" s="51">
        <f>VLOOKUP(orders67[[#This Row],[product_id]],[1]!orders_items[#Data],5)</f>
        <v>948.39</v>
      </c>
      <c r="N13" s="51">
        <f>VLOOKUP(orders67[[#This Row],[product_id]],[1]!orders_items[#Data],6)</f>
        <v>4741.95</v>
      </c>
      <c r="O13" s="52">
        <v>44938</v>
      </c>
      <c r="P13" s="52" t="str">
        <f>TEXT(orders67[[#This Row],[order_date]],"YYYY")</f>
        <v>2023</v>
      </c>
      <c r="Q13" s="52" t="str">
        <f>TEXT(orders67[[#This Row],[order_date]],"MMMM")</f>
        <v>January</v>
      </c>
      <c r="R13" s="52" t="str">
        <f>TEXT(orders67[[#This Row],[order_date]],"DDDD")</f>
        <v>Thursday</v>
      </c>
      <c r="S13" s="53">
        <v>0.5</v>
      </c>
      <c r="T13" s="51">
        <v>535.69000000000005</v>
      </c>
    </row>
    <row r="14" spans="1:20" ht="14.4" x14ac:dyDescent="0.3">
      <c r="A14" s="51">
        <v>13</v>
      </c>
      <c r="B14" s="51">
        <v>61</v>
      </c>
      <c r="C14" s="51" t="str">
        <f>VLOOKUP('Full Table'!B:B,[1]!customers[#Data],4)</f>
        <v>Harper Stewart</v>
      </c>
      <c r="D14" s="51" t="str">
        <f>VLOOKUP(orders67[[#This Row],[customer_id]],[1]!customers[#Data],6)</f>
        <v>Female</v>
      </c>
      <c r="E14" s="51">
        <f>VLOOKUP(orders67[[#This Row],[customer_id]],[1]!customers[#Data],7)</f>
        <v>51</v>
      </c>
      <c r="F14" s="51" t="str">
        <f>VLOOKUP(orders67[[#This Row],[customer_id]],[1]!customers[#Data],8)</f>
        <v>Retired</v>
      </c>
      <c r="G14" s="51" t="str">
        <f>VLOOKUP(orders67[[#This Row],[customer_id]],[1]!customers[#Data],9)</f>
        <v>Los Angeles</v>
      </c>
      <c r="H14" s="51">
        <f>VLOOKUP(orders67[[#This Row],[order_id]],[1]!orders_items[#Data],3)</f>
        <v>86</v>
      </c>
      <c r="I14" s="51" t="str">
        <f>VLOOKUP(orders67[[#This Row],[product_id]],[1]!products[#Data],2)</f>
        <v>Beats Fit Pro Earbuds</v>
      </c>
      <c r="J14" s="51" t="str">
        <f>VLOOKUP(orders67[[#This Row],[product_id]],[1]!products[#Data],3)</f>
        <v>Home Appliances</v>
      </c>
      <c r="K14" s="51">
        <f>VLOOKUP(orders67[[#This Row],[product_id]],[1]!products[#Data],4)</f>
        <v>887.96</v>
      </c>
      <c r="L14" s="51">
        <f>VLOOKUP(orders67[[#This Row],[product_id]],[1]!orders_items[#Data],4)</f>
        <v>5</v>
      </c>
      <c r="M14" s="51">
        <f>VLOOKUP(orders67[[#This Row],[product_id]],[1]!orders_items[#Data],5)</f>
        <v>885.15</v>
      </c>
      <c r="N14" s="51">
        <f>VLOOKUP(orders67[[#This Row],[product_id]],[1]!orders_items[#Data],6)</f>
        <v>4425.75</v>
      </c>
      <c r="O14" s="52">
        <v>44939</v>
      </c>
      <c r="P14" s="52" t="str">
        <f>TEXT(orders67[[#This Row],[order_date]],"YYYY")</f>
        <v>2023</v>
      </c>
      <c r="Q14" s="52" t="str">
        <f>TEXT(orders67[[#This Row],[order_date]],"MMMM")</f>
        <v>January</v>
      </c>
      <c r="R14" s="52" t="str">
        <f>TEXT(orders67[[#This Row],[order_date]],"DDDD")</f>
        <v>Friday</v>
      </c>
      <c r="S14" s="53">
        <v>0.5</v>
      </c>
      <c r="T14" s="51">
        <v>1344.33</v>
      </c>
    </row>
    <row r="15" spans="1:20" ht="14.4" x14ac:dyDescent="0.3">
      <c r="A15" s="51">
        <v>14</v>
      </c>
      <c r="B15" s="51">
        <v>15</v>
      </c>
      <c r="C15" s="51" t="str">
        <f>VLOOKUP('Full Table'!B:B,[1]!customers[#Data],4)</f>
        <v>Jacob Anderson</v>
      </c>
      <c r="D15" s="51" t="str">
        <f>VLOOKUP(orders67[[#This Row],[customer_id]],[1]!customers[#Data],6)</f>
        <v>Male</v>
      </c>
      <c r="E15" s="51">
        <f>VLOOKUP(orders67[[#This Row],[customer_id]],[1]!customers[#Data],7)</f>
        <v>35</v>
      </c>
      <c r="F15" s="51" t="str">
        <f>VLOOKUP(orders67[[#This Row],[customer_id]],[1]!customers[#Data],8)</f>
        <v>Working Class</v>
      </c>
      <c r="G15" s="51" t="str">
        <f>VLOOKUP(orders67[[#This Row],[customer_id]],[1]!customers[#Data],9)</f>
        <v>Chicago</v>
      </c>
      <c r="H15" s="51">
        <f>VLOOKUP(orders67[[#This Row],[order_id]],[1]!orders_items[#Data],3)</f>
        <v>41</v>
      </c>
      <c r="I15" s="51" t="str">
        <f>VLOOKUP(orders67[[#This Row],[product_id]],[1]!products[#Data],2)</f>
        <v>Bose QuietComfort Earbuds</v>
      </c>
      <c r="J15" s="51" t="str">
        <f>VLOOKUP(orders67[[#This Row],[product_id]],[1]!products[#Data],3)</f>
        <v>Accessories</v>
      </c>
      <c r="K15" s="51">
        <f>VLOOKUP(orders67[[#This Row],[product_id]],[1]!products[#Data],4)</f>
        <v>948.45</v>
      </c>
      <c r="L15" s="51">
        <f>VLOOKUP(orders67[[#This Row],[product_id]],[1]!orders_items[#Data],4)</f>
        <v>2</v>
      </c>
      <c r="M15" s="51">
        <f>VLOOKUP(orders67[[#This Row],[product_id]],[1]!orders_items[#Data],5)</f>
        <v>946.26</v>
      </c>
      <c r="N15" s="51">
        <f>VLOOKUP(orders67[[#This Row],[product_id]],[1]!orders_items[#Data],6)</f>
        <v>1892.52</v>
      </c>
      <c r="O15" s="52">
        <v>44940</v>
      </c>
      <c r="P15" s="52" t="str">
        <f>TEXT(orders67[[#This Row],[order_date]],"YYYY")</f>
        <v>2023</v>
      </c>
      <c r="Q15" s="52" t="str">
        <f>TEXT(orders67[[#This Row],[order_date]],"MMMM")</f>
        <v>January</v>
      </c>
      <c r="R15" s="52" t="str">
        <f>TEXT(orders67[[#This Row],[order_date]],"DDDD")</f>
        <v>Saturday</v>
      </c>
      <c r="S15" s="53">
        <v>0.5</v>
      </c>
      <c r="T15" s="51">
        <v>1363.97</v>
      </c>
    </row>
    <row r="16" spans="1:20" ht="14.4" x14ac:dyDescent="0.3">
      <c r="A16" s="51">
        <v>15</v>
      </c>
      <c r="B16" s="51">
        <v>43</v>
      </c>
      <c r="C16" s="51" t="str">
        <f>VLOOKUP('Full Table'!B:B,[1]!customers[#Data],4)</f>
        <v>Dylan Nelson</v>
      </c>
      <c r="D16" s="51" t="str">
        <f>VLOOKUP(orders67[[#This Row],[customer_id]],[1]!customers[#Data],6)</f>
        <v>Male</v>
      </c>
      <c r="E16" s="51">
        <f>VLOOKUP(orders67[[#This Row],[customer_id]],[1]!customers[#Data],7)</f>
        <v>39</v>
      </c>
      <c r="F16" s="51" t="str">
        <f>VLOOKUP(orders67[[#This Row],[customer_id]],[1]!customers[#Data],8)</f>
        <v>Working Class</v>
      </c>
      <c r="G16" s="51" t="str">
        <f>VLOOKUP(orders67[[#This Row],[customer_id]],[1]!customers[#Data],9)</f>
        <v>Chicago</v>
      </c>
      <c r="H16" s="51">
        <f>VLOOKUP(orders67[[#This Row],[order_id]],[1]!orders_items[#Data],3)</f>
        <v>21</v>
      </c>
      <c r="I16" s="51" t="str">
        <f>VLOOKUP(orders67[[#This Row],[product_id]],[1]!products[#Data],2)</f>
        <v>Sennheiser Momentum True Wireless 3 Earbuds</v>
      </c>
      <c r="J16" s="51" t="str">
        <f>VLOOKUP(orders67[[#This Row],[product_id]],[1]!products[#Data],3)</f>
        <v>Accessories</v>
      </c>
      <c r="K16" s="51">
        <f>VLOOKUP(orders67[[#This Row],[product_id]],[1]!products[#Data],4)</f>
        <v>972.57</v>
      </c>
      <c r="L16" s="51">
        <f>VLOOKUP(orders67[[#This Row],[product_id]],[1]!orders_items[#Data],4)</f>
        <v>4</v>
      </c>
      <c r="M16" s="51">
        <f>VLOOKUP(orders67[[#This Row],[product_id]],[1]!orders_items[#Data],5)</f>
        <v>397.06</v>
      </c>
      <c r="N16" s="51">
        <f>VLOOKUP(orders67[[#This Row],[product_id]],[1]!orders_items[#Data],6)</f>
        <v>1588.24</v>
      </c>
      <c r="O16" s="52">
        <v>44941</v>
      </c>
      <c r="P16" s="52" t="str">
        <f>TEXT(orders67[[#This Row],[order_date]],"YYYY")</f>
        <v>2023</v>
      </c>
      <c r="Q16" s="52" t="str">
        <f>TEXT(orders67[[#This Row],[order_date]],"MMMM")</f>
        <v>January</v>
      </c>
      <c r="R16" s="52" t="str">
        <f>TEXT(orders67[[#This Row],[order_date]],"DDDD")</f>
        <v>Sunday</v>
      </c>
      <c r="S16" s="53">
        <v>0.5</v>
      </c>
      <c r="T16" s="51">
        <v>1116.9100000000001</v>
      </c>
    </row>
    <row r="17" spans="1:20" ht="14.4" x14ac:dyDescent="0.3">
      <c r="A17" s="51">
        <v>16</v>
      </c>
      <c r="B17" s="51">
        <v>37</v>
      </c>
      <c r="C17" s="51" t="str">
        <f>VLOOKUP('Full Table'!B:B,[1]!customers[#Data],4)</f>
        <v>Jayden Torres</v>
      </c>
      <c r="D17" s="51" t="str">
        <f>VLOOKUP(orders67[[#This Row],[customer_id]],[1]!customers[#Data],6)</f>
        <v>Male</v>
      </c>
      <c r="E17" s="51">
        <f>VLOOKUP(orders67[[#This Row],[customer_id]],[1]!customers[#Data],7)</f>
        <v>39</v>
      </c>
      <c r="F17" s="51" t="str">
        <f>VLOOKUP(orders67[[#This Row],[customer_id]],[1]!customers[#Data],8)</f>
        <v>Working Class</v>
      </c>
      <c r="G17" s="51" t="str">
        <f>VLOOKUP(orders67[[#This Row],[customer_id]],[1]!customers[#Data],9)</f>
        <v>Los Angeles</v>
      </c>
      <c r="H17" s="51">
        <f>VLOOKUP(orders67[[#This Row],[order_id]],[1]!orders_items[#Data],3)</f>
        <v>47</v>
      </c>
      <c r="I17" s="51" t="str">
        <f>VLOOKUP(orders67[[#This Row],[product_id]],[1]!products[#Data],2)</f>
        <v>Jabra Elite 85t True Wireless Earbuds</v>
      </c>
      <c r="J17" s="51" t="str">
        <f>VLOOKUP(orders67[[#This Row],[product_id]],[1]!products[#Data],3)</f>
        <v>Electronics</v>
      </c>
      <c r="K17" s="51">
        <f>VLOOKUP(orders67[[#This Row],[product_id]],[1]!products[#Data],4)</f>
        <v>32.97</v>
      </c>
      <c r="L17" s="51">
        <f>VLOOKUP(orders67[[#This Row],[product_id]],[1]!orders_items[#Data],4)</f>
        <v>7</v>
      </c>
      <c r="M17" s="51">
        <f>VLOOKUP(orders67[[#This Row],[product_id]],[1]!orders_items[#Data],5)</f>
        <v>622.83000000000004</v>
      </c>
      <c r="N17" s="51">
        <f>VLOOKUP(orders67[[#This Row],[product_id]],[1]!orders_items[#Data],6)</f>
        <v>4359.8100000000004</v>
      </c>
      <c r="O17" s="52">
        <v>44942</v>
      </c>
      <c r="P17" s="52" t="str">
        <f>TEXT(orders67[[#This Row],[order_date]],"YYYY")</f>
        <v>2023</v>
      </c>
      <c r="Q17" s="52" t="str">
        <f>TEXT(orders67[[#This Row],[order_date]],"MMMM")</f>
        <v>January</v>
      </c>
      <c r="R17" s="52" t="str">
        <f>TEXT(orders67[[#This Row],[order_date]],"DDDD")</f>
        <v>Monday</v>
      </c>
      <c r="S17" s="53">
        <v>0.5</v>
      </c>
      <c r="T17" s="51">
        <v>1316.84</v>
      </c>
    </row>
    <row r="18" spans="1:20" ht="14.4" x14ac:dyDescent="0.3">
      <c r="A18" s="51">
        <v>17</v>
      </c>
      <c r="B18" s="51">
        <v>23</v>
      </c>
      <c r="C18" s="51" t="str">
        <f>VLOOKUP('Full Table'!B:B,[1]!customers[#Data],4)</f>
        <v>Theodore Thompson</v>
      </c>
      <c r="D18" s="51" t="str">
        <f>VLOOKUP(orders67[[#This Row],[customer_id]],[1]!customers[#Data],6)</f>
        <v>Male</v>
      </c>
      <c r="E18" s="51">
        <f>VLOOKUP(orders67[[#This Row],[customer_id]],[1]!customers[#Data],7)</f>
        <v>44</v>
      </c>
      <c r="F18" s="51" t="str">
        <f>VLOOKUP(orders67[[#This Row],[customer_id]],[1]!customers[#Data],8)</f>
        <v>Working Class</v>
      </c>
      <c r="G18" s="51" t="str">
        <f>VLOOKUP(orders67[[#This Row],[customer_id]],[1]!customers[#Data],9)</f>
        <v>Chicago</v>
      </c>
      <c r="H18" s="51">
        <f>VLOOKUP(orders67[[#This Row],[order_id]],[1]!orders_items[#Data],3)</f>
        <v>7</v>
      </c>
      <c r="I18" s="51" t="str">
        <f>VLOOKUP(orders67[[#This Row],[product_id]],[1]!products[#Data],2)</f>
        <v>Sonos Arc Soundbar</v>
      </c>
      <c r="J18" s="51" t="str">
        <f>VLOOKUP(orders67[[#This Row],[product_id]],[1]!products[#Data],3)</f>
        <v>Accessories</v>
      </c>
      <c r="K18" s="51">
        <f>VLOOKUP(orders67[[#This Row],[product_id]],[1]!products[#Data],4)</f>
        <v>801.94</v>
      </c>
      <c r="L18" s="51">
        <f>VLOOKUP(orders67[[#This Row],[product_id]],[1]!orders_items[#Data],4)</f>
        <v>1</v>
      </c>
      <c r="M18" s="51">
        <f>VLOOKUP(orders67[[#This Row],[product_id]],[1]!orders_items[#Data],5)</f>
        <v>847.13</v>
      </c>
      <c r="N18" s="51">
        <f>VLOOKUP(orders67[[#This Row],[product_id]],[1]!orders_items[#Data],6)</f>
        <v>847.13</v>
      </c>
      <c r="O18" s="52">
        <v>44943</v>
      </c>
      <c r="P18" s="52" t="str">
        <f>TEXT(orders67[[#This Row],[order_date]],"YYYY")</f>
        <v>2023</v>
      </c>
      <c r="Q18" s="52" t="str">
        <f>TEXT(orders67[[#This Row],[order_date]],"MMMM")</f>
        <v>January</v>
      </c>
      <c r="R18" s="52" t="str">
        <f>TEXT(orders67[[#This Row],[order_date]],"DDDD")</f>
        <v>Tuesday</v>
      </c>
      <c r="S18" s="53">
        <v>0.5</v>
      </c>
      <c r="T18" s="51">
        <v>753.48</v>
      </c>
    </row>
    <row r="19" spans="1:20" ht="14.4" x14ac:dyDescent="0.3">
      <c r="A19" s="51">
        <v>18</v>
      </c>
      <c r="B19" s="51">
        <v>86</v>
      </c>
      <c r="C19" s="51" t="str">
        <f>VLOOKUP('Full Table'!B:B,[1]!customers[#Data],4)</f>
        <v>Violet Bennett</v>
      </c>
      <c r="D19" s="51" t="str">
        <f>VLOOKUP(orders67[[#This Row],[customer_id]],[1]!customers[#Data],6)</f>
        <v>Female</v>
      </c>
      <c r="E19" s="51">
        <f>VLOOKUP(orders67[[#This Row],[customer_id]],[1]!customers[#Data],7)</f>
        <v>44</v>
      </c>
      <c r="F19" s="51" t="str">
        <f>VLOOKUP(orders67[[#This Row],[customer_id]],[1]!customers[#Data],8)</f>
        <v>Working Class</v>
      </c>
      <c r="G19" s="51" t="str">
        <f>VLOOKUP(orders67[[#This Row],[customer_id]],[1]!customers[#Data],9)</f>
        <v>Chicago</v>
      </c>
      <c r="H19" s="51">
        <f>VLOOKUP(orders67[[#This Row],[order_id]],[1]!orders_items[#Data],3)</f>
        <v>87</v>
      </c>
      <c r="I19" s="51" t="str">
        <f>VLOOKUP(orders67[[#This Row],[product_id]],[1]!products[#Data],2)</f>
        <v>Hugo Boss Leather Gloves</v>
      </c>
      <c r="J19" s="51" t="str">
        <f>VLOOKUP(orders67[[#This Row],[product_id]],[1]!products[#Data],3)</f>
        <v>Electronics</v>
      </c>
      <c r="K19" s="51">
        <f>VLOOKUP(orders67[[#This Row],[product_id]],[1]!products[#Data],4)</f>
        <v>276.95999999999998</v>
      </c>
      <c r="L19" s="51">
        <f>VLOOKUP(orders67[[#This Row],[product_id]],[1]!orders_items[#Data],4)</f>
        <v>6</v>
      </c>
      <c r="M19" s="51">
        <f>VLOOKUP(orders67[[#This Row],[product_id]],[1]!orders_items[#Data],5)</f>
        <v>804.43</v>
      </c>
      <c r="N19" s="51">
        <f>VLOOKUP(orders67[[#This Row],[product_id]],[1]!orders_items[#Data],6)</f>
        <v>4826.58</v>
      </c>
      <c r="O19" s="52">
        <v>44944</v>
      </c>
      <c r="P19" s="52" t="str">
        <f>TEXT(orders67[[#This Row],[order_date]],"YYYY")</f>
        <v>2023</v>
      </c>
      <c r="Q19" s="52" t="str">
        <f>TEXT(orders67[[#This Row],[order_date]],"MMMM")</f>
        <v>January</v>
      </c>
      <c r="R19" s="52" t="str">
        <f>TEXT(orders67[[#This Row],[order_date]],"DDDD")</f>
        <v>Wednesday</v>
      </c>
      <c r="S19" s="53">
        <v>0.5</v>
      </c>
      <c r="T19" s="51">
        <v>1247.6199999999999</v>
      </c>
    </row>
    <row r="20" spans="1:20" ht="14.4" x14ac:dyDescent="0.3">
      <c r="A20" s="51">
        <v>19</v>
      </c>
      <c r="B20" s="51">
        <v>41</v>
      </c>
      <c r="C20" s="51" t="str">
        <f>VLOOKUP('Full Table'!B:B,[1]!customers[#Data],4)</f>
        <v>Anthony Green</v>
      </c>
      <c r="D20" s="51" t="str">
        <f>VLOOKUP(orders67[[#This Row],[customer_id]],[1]!customers[#Data],6)</f>
        <v>Male</v>
      </c>
      <c r="E20" s="51">
        <f>VLOOKUP(orders67[[#This Row],[customer_id]],[1]!customers[#Data],7)</f>
        <v>22</v>
      </c>
      <c r="F20" s="51" t="str">
        <f>VLOOKUP(orders67[[#This Row],[customer_id]],[1]!customers[#Data],8)</f>
        <v>Young</v>
      </c>
      <c r="G20" s="51" t="str">
        <f>VLOOKUP(orders67[[#This Row],[customer_id]],[1]!customers[#Data],9)</f>
        <v>Houston</v>
      </c>
      <c r="H20" s="51">
        <f>VLOOKUP(orders67[[#This Row],[order_id]],[1]!orders_items[#Data],3)</f>
        <v>64</v>
      </c>
      <c r="I20" s="51" t="str">
        <f>VLOOKUP(orders67[[#This Row],[product_id]],[1]!products[#Data],2)</f>
        <v>Giorgio Armani Silk Tie</v>
      </c>
      <c r="J20" s="51" t="str">
        <f>VLOOKUP(orders67[[#This Row],[product_id]],[1]!products[#Data],3)</f>
        <v>Accessories</v>
      </c>
      <c r="K20" s="51">
        <f>VLOOKUP(orders67[[#This Row],[product_id]],[1]!products[#Data],4)</f>
        <v>538.14</v>
      </c>
      <c r="L20" s="51">
        <f>VLOOKUP(orders67[[#This Row],[product_id]],[1]!orders_items[#Data],4)</f>
        <v>9</v>
      </c>
      <c r="M20" s="51">
        <f>VLOOKUP(orders67[[#This Row],[product_id]],[1]!orders_items[#Data],5)</f>
        <v>452.84</v>
      </c>
      <c r="N20" s="51">
        <f>VLOOKUP(orders67[[#This Row],[product_id]],[1]!orders_items[#Data],6)</f>
        <v>4075.56</v>
      </c>
      <c r="O20" s="52">
        <v>44945</v>
      </c>
      <c r="P20" s="52" t="str">
        <f>TEXT(orders67[[#This Row],[order_date]],"YYYY")</f>
        <v>2023</v>
      </c>
      <c r="Q20" s="52" t="str">
        <f>TEXT(orders67[[#This Row],[order_date]],"MMMM")</f>
        <v>January</v>
      </c>
      <c r="R20" s="52" t="str">
        <f>TEXT(orders67[[#This Row],[order_date]],"DDDD")</f>
        <v>Thursday</v>
      </c>
      <c r="S20" s="53">
        <v>0.5</v>
      </c>
      <c r="T20" s="51">
        <v>1140.6300000000001</v>
      </c>
    </row>
    <row r="21" spans="1:20" ht="15.75" customHeight="1" x14ac:dyDescent="0.3">
      <c r="A21" s="51">
        <v>20</v>
      </c>
      <c r="B21" s="51">
        <v>3</v>
      </c>
      <c r="C21" s="51" t="str">
        <f>VLOOKUP('Full Table'!B:B,[1]!customers[#Data],4)</f>
        <v>Oliver Williams</v>
      </c>
      <c r="D21" s="51" t="str">
        <f>VLOOKUP(orders67[[#This Row],[customer_id]],[1]!customers[#Data],6)</f>
        <v>Male</v>
      </c>
      <c r="E21" s="51">
        <f>VLOOKUP(orders67[[#This Row],[customer_id]],[1]!customers[#Data],7)</f>
        <v>37</v>
      </c>
      <c r="F21" s="51" t="str">
        <f>VLOOKUP(orders67[[#This Row],[customer_id]],[1]!customers[#Data],8)</f>
        <v>Working Class</v>
      </c>
      <c r="G21" s="51" t="str">
        <f>VLOOKUP(orders67[[#This Row],[customer_id]],[1]!customers[#Data],9)</f>
        <v>Houston</v>
      </c>
      <c r="H21" s="51">
        <f>VLOOKUP(orders67[[#This Row],[order_id]],[1]!orders_items[#Data],3)</f>
        <v>80</v>
      </c>
      <c r="I21" s="51" t="str">
        <f>VLOOKUP(orders67[[#This Row],[product_id]],[1]!products[#Data],2)</f>
        <v>KitchenAid Artisan Stand Mixer</v>
      </c>
      <c r="J21" s="51" t="str">
        <f>VLOOKUP(orders67[[#This Row],[product_id]],[1]!products[#Data],3)</f>
        <v>Electronics</v>
      </c>
      <c r="K21" s="51">
        <f>VLOOKUP(orders67[[#This Row],[product_id]],[1]!products[#Data],4)</f>
        <v>967.76</v>
      </c>
      <c r="L21" s="51">
        <f>VLOOKUP(orders67[[#This Row],[product_id]],[1]!orders_items[#Data],4)</f>
        <v>9</v>
      </c>
      <c r="M21" s="51">
        <f>VLOOKUP(orders67[[#This Row],[product_id]],[1]!orders_items[#Data],5)</f>
        <v>987.58</v>
      </c>
      <c r="N21" s="51">
        <f>VLOOKUP(orders67[[#This Row],[product_id]],[1]!orders_items[#Data],6)</f>
        <v>8888.2200000000012</v>
      </c>
      <c r="O21" s="52">
        <v>44946</v>
      </c>
      <c r="P21" s="52" t="str">
        <f>TEXT(orders67[[#This Row],[order_date]],"YYYY")</f>
        <v>2023</v>
      </c>
      <c r="Q21" s="52" t="str">
        <f>TEXT(orders67[[#This Row],[order_date]],"MMMM")</f>
        <v>January</v>
      </c>
      <c r="R21" s="52" t="str">
        <f>TEXT(orders67[[#This Row],[order_date]],"DDDD")</f>
        <v>Friday</v>
      </c>
      <c r="S21" s="53">
        <v>0.5</v>
      </c>
      <c r="T21" s="51">
        <v>1570.77</v>
      </c>
    </row>
    <row r="22" spans="1:20" ht="15.75" customHeight="1" x14ac:dyDescent="0.3">
      <c r="A22" s="51">
        <v>21</v>
      </c>
      <c r="B22" s="51">
        <v>23</v>
      </c>
      <c r="C22" s="51" t="str">
        <f>VLOOKUP('Full Table'!B:B,[1]!customers[#Data],4)</f>
        <v>Theodore Thompson</v>
      </c>
      <c r="D22" s="51" t="str">
        <f>VLOOKUP(orders67[[#This Row],[customer_id]],[1]!customers[#Data],6)</f>
        <v>Male</v>
      </c>
      <c r="E22" s="51">
        <f>VLOOKUP(orders67[[#This Row],[customer_id]],[1]!customers[#Data],7)</f>
        <v>44</v>
      </c>
      <c r="F22" s="51" t="str">
        <f>VLOOKUP(orders67[[#This Row],[customer_id]],[1]!customers[#Data],8)</f>
        <v>Working Class</v>
      </c>
      <c r="G22" s="51" t="str">
        <f>VLOOKUP(orders67[[#This Row],[customer_id]],[1]!customers[#Data],9)</f>
        <v>Chicago</v>
      </c>
      <c r="H22" s="51">
        <f>VLOOKUP(orders67[[#This Row],[order_id]],[1]!orders_items[#Data],3)</f>
        <v>48</v>
      </c>
      <c r="I22" s="51" t="str">
        <f>VLOOKUP(orders67[[#This Row],[product_id]],[1]!products[#Data],2)</f>
        <v>Prada Saffiano Leather Cardholder</v>
      </c>
      <c r="J22" s="51" t="str">
        <f>VLOOKUP(orders67[[#This Row],[product_id]],[1]!products[#Data],3)</f>
        <v>Accessories</v>
      </c>
      <c r="K22" s="51">
        <f>VLOOKUP(orders67[[#This Row],[product_id]],[1]!products[#Data],4)</f>
        <v>447.8</v>
      </c>
      <c r="L22" s="51">
        <f>VLOOKUP(orders67[[#This Row],[product_id]],[1]!orders_items[#Data],4)</f>
        <v>2</v>
      </c>
      <c r="M22" s="51">
        <f>VLOOKUP(orders67[[#This Row],[product_id]],[1]!orders_items[#Data],5)</f>
        <v>777.09</v>
      </c>
      <c r="N22" s="51">
        <f>VLOOKUP(orders67[[#This Row],[product_id]],[1]!orders_items[#Data],6)</f>
        <v>1554.18</v>
      </c>
      <c r="O22" s="52">
        <v>44947</v>
      </c>
      <c r="P22" s="52" t="str">
        <f>TEXT(orders67[[#This Row],[order_date]],"YYYY")</f>
        <v>2023</v>
      </c>
      <c r="Q22" s="52" t="str">
        <f>TEXT(orders67[[#This Row],[order_date]],"MMMM")</f>
        <v>January</v>
      </c>
      <c r="R22" s="52" t="str">
        <f>TEXT(orders67[[#This Row],[order_date]],"DDDD")</f>
        <v>Saturday</v>
      </c>
      <c r="S22" s="53">
        <v>0.5</v>
      </c>
      <c r="T22" s="51">
        <v>1053.43</v>
      </c>
    </row>
    <row r="23" spans="1:20" ht="15.75" customHeight="1" x14ac:dyDescent="0.3">
      <c r="A23" s="51">
        <v>22</v>
      </c>
      <c r="B23" s="51">
        <v>64</v>
      </c>
      <c r="C23" s="51" t="str">
        <f>VLOOKUP('Full Table'!B:B,[1]!customers[#Data],4)</f>
        <v>Elizabeth Murphy</v>
      </c>
      <c r="D23" s="51" t="str">
        <f>VLOOKUP(orders67[[#This Row],[customer_id]],[1]!customers[#Data],6)</f>
        <v>Female</v>
      </c>
      <c r="E23" s="51">
        <f>VLOOKUP(orders67[[#This Row],[customer_id]],[1]!customers[#Data],7)</f>
        <v>64</v>
      </c>
      <c r="F23" s="51" t="str">
        <f>VLOOKUP(orders67[[#This Row],[customer_id]],[1]!customers[#Data],8)</f>
        <v>Retired</v>
      </c>
      <c r="G23" s="51" t="str">
        <f>VLOOKUP(orders67[[#This Row],[customer_id]],[1]!customers[#Data],9)</f>
        <v>Chicago</v>
      </c>
      <c r="H23" s="51">
        <f>VLOOKUP(orders67[[#This Row],[order_id]],[1]!orders_items[#Data],3)</f>
        <v>66</v>
      </c>
      <c r="I23" s="51" t="str">
        <f>VLOOKUP(orders67[[#This Row],[product_id]],[1]!products[#Data],2)</f>
        <v>Fossil Hybrid Smartwatch</v>
      </c>
      <c r="J23" s="51" t="str">
        <f>VLOOKUP(orders67[[#This Row],[product_id]],[1]!products[#Data],3)</f>
        <v>Accessories</v>
      </c>
      <c r="K23" s="51">
        <f>VLOOKUP(orders67[[#This Row],[product_id]],[1]!products[#Data],4)</f>
        <v>944.27</v>
      </c>
      <c r="L23" s="51">
        <f>VLOOKUP(orders67[[#This Row],[product_id]],[1]!orders_items[#Data],4)</f>
        <v>4</v>
      </c>
      <c r="M23" s="51">
        <f>VLOOKUP(orders67[[#This Row],[product_id]],[1]!orders_items[#Data],5)</f>
        <v>328.58</v>
      </c>
      <c r="N23" s="51">
        <f>VLOOKUP(orders67[[#This Row],[product_id]],[1]!orders_items[#Data],6)</f>
        <v>1314.32</v>
      </c>
      <c r="O23" s="52">
        <v>44948</v>
      </c>
      <c r="P23" s="52" t="str">
        <f>TEXT(orders67[[#This Row],[order_date]],"YYYY")</f>
        <v>2023</v>
      </c>
      <c r="Q23" s="52" t="str">
        <f>TEXT(orders67[[#This Row],[order_date]],"MMMM")</f>
        <v>January</v>
      </c>
      <c r="R23" s="52" t="str">
        <f>TEXT(orders67[[#This Row],[order_date]],"DDDD")</f>
        <v>Sunday</v>
      </c>
      <c r="S23" s="53">
        <v>0.5</v>
      </c>
      <c r="T23" s="51">
        <v>375.93</v>
      </c>
    </row>
    <row r="24" spans="1:20" ht="15.75" customHeight="1" x14ac:dyDescent="0.3">
      <c r="A24" s="51">
        <v>23</v>
      </c>
      <c r="B24" s="51">
        <v>19</v>
      </c>
      <c r="C24" s="51" t="str">
        <f>VLOOKUP('Full Table'!B:B,[1]!customers[#Data],4)</f>
        <v>Sebastian Jackson</v>
      </c>
      <c r="D24" s="51" t="str">
        <f>VLOOKUP(orders67[[#This Row],[customer_id]],[1]!customers[#Data],6)</f>
        <v>Male</v>
      </c>
      <c r="E24" s="51">
        <f>VLOOKUP(orders67[[#This Row],[customer_id]],[1]!customers[#Data],7)</f>
        <v>43</v>
      </c>
      <c r="F24" s="51" t="str">
        <f>VLOOKUP(orders67[[#This Row],[customer_id]],[1]!customers[#Data],8)</f>
        <v>Working Class</v>
      </c>
      <c r="G24" s="51" t="str">
        <f>VLOOKUP(orders67[[#This Row],[customer_id]],[1]!customers[#Data],9)</f>
        <v>Houston</v>
      </c>
      <c r="H24" s="51">
        <f>VLOOKUP(orders67[[#This Row],[order_id]],[1]!orders_items[#Data],3)</f>
        <v>18</v>
      </c>
      <c r="I24" s="51" t="str">
        <f>VLOOKUP(orders67[[#This Row],[product_id]],[1]!products[#Data],2)</f>
        <v>Pandora Charm Bracelet</v>
      </c>
      <c r="J24" s="51" t="str">
        <f>VLOOKUP(orders67[[#This Row],[product_id]],[1]!products[#Data],3)</f>
        <v>Electronics</v>
      </c>
      <c r="K24" s="51">
        <f>VLOOKUP(orders67[[#This Row],[product_id]],[1]!products[#Data],4)</f>
        <v>651.97</v>
      </c>
      <c r="L24" s="51">
        <f>VLOOKUP(orders67[[#This Row],[product_id]],[1]!orders_items[#Data],4)</f>
        <v>6</v>
      </c>
      <c r="M24" s="51">
        <f>VLOOKUP(orders67[[#This Row],[product_id]],[1]!orders_items[#Data],5)</f>
        <v>671.61</v>
      </c>
      <c r="N24" s="51">
        <f>VLOOKUP(orders67[[#This Row],[product_id]],[1]!orders_items[#Data],6)</f>
        <v>4029.66</v>
      </c>
      <c r="O24" s="52">
        <v>44949</v>
      </c>
      <c r="P24" s="52" t="str">
        <f>TEXT(orders67[[#This Row],[order_date]],"YYYY")</f>
        <v>2023</v>
      </c>
      <c r="Q24" s="52" t="str">
        <f>TEXT(orders67[[#This Row],[order_date]],"MMMM")</f>
        <v>January</v>
      </c>
      <c r="R24" s="52" t="str">
        <f>TEXT(orders67[[#This Row],[order_date]],"DDDD")</f>
        <v>Monday</v>
      </c>
      <c r="S24" s="53">
        <v>0.5</v>
      </c>
      <c r="T24" s="51">
        <v>1588.75</v>
      </c>
    </row>
    <row r="25" spans="1:20" ht="15.75" customHeight="1" x14ac:dyDescent="0.3">
      <c r="A25" s="51">
        <v>24</v>
      </c>
      <c r="B25" s="51">
        <v>79</v>
      </c>
      <c r="C25" s="51" t="str">
        <f>VLOOKUP('Full Table'!B:B,[1]!customers[#Data],4)</f>
        <v>Nora Ward</v>
      </c>
      <c r="D25" s="51" t="str">
        <f>VLOOKUP(orders67[[#This Row],[customer_id]],[1]!customers[#Data],6)</f>
        <v>Female</v>
      </c>
      <c r="E25" s="51">
        <f>VLOOKUP(orders67[[#This Row],[customer_id]],[1]!customers[#Data],7)</f>
        <v>64</v>
      </c>
      <c r="F25" s="51" t="str">
        <f>VLOOKUP(orders67[[#This Row],[customer_id]],[1]!customers[#Data],8)</f>
        <v>Retired</v>
      </c>
      <c r="G25" s="51" t="str">
        <f>VLOOKUP(orders67[[#This Row],[customer_id]],[1]!customers[#Data],9)</f>
        <v>New York</v>
      </c>
      <c r="H25" s="51">
        <f>VLOOKUP(orders67[[#This Row],[order_id]],[1]!orders_items[#Data],3)</f>
        <v>80</v>
      </c>
      <c r="I25" s="51" t="str">
        <f>VLOOKUP(orders67[[#This Row],[product_id]],[1]!products[#Data],2)</f>
        <v>KitchenAid Artisan Stand Mixer</v>
      </c>
      <c r="J25" s="51" t="str">
        <f>VLOOKUP(orders67[[#This Row],[product_id]],[1]!products[#Data],3)</f>
        <v>Electronics</v>
      </c>
      <c r="K25" s="51">
        <f>VLOOKUP(orders67[[#This Row],[product_id]],[1]!products[#Data],4)</f>
        <v>967.76</v>
      </c>
      <c r="L25" s="51">
        <f>VLOOKUP(orders67[[#This Row],[product_id]],[1]!orders_items[#Data],4)</f>
        <v>9</v>
      </c>
      <c r="M25" s="51">
        <f>VLOOKUP(orders67[[#This Row],[product_id]],[1]!orders_items[#Data],5)</f>
        <v>987.58</v>
      </c>
      <c r="N25" s="51">
        <f>VLOOKUP(orders67[[#This Row],[product_id]],[1]!orders_items[#Data],6)</f>
        <v>8888.2200000000012</v>
      </c>
      <c r="O25" s="52">
        <v>44950</v>
      </c>
      <c r="P25" s="52" t="str">
        <f>TEXT(orders67[[#This Row],[order_date]],"YYYY")</f>
        <v>2023</v>
      </c>
      <c r="Q25" s="52" t="str">
        <f>TEXT(orders67[[#This Row],[order_date]],"MMMM")</f>
        <v>January</v>
      </c>
      <c r="R25" s="52" t="str">
        <f>TEXT(orders67[[#This Row],[order_date]],"DDDD")</f>
        <v>Tuesday</v>
      </c>
      <c r="S25" s="53">
        <v>0.5</v>
      </c>
      <c r="T25" s="51">
        <v>1656.57</v>
      </c>
    </row>
    <row r="26" spans="1:20" ht="15.75" customHeight="1" x14ac:dyDescent="0.3">
      <c r="A26" s="51">
        <v>25</v>
      </c>
      <c r="B26" s="51">
        <v>65</v>
      </c>
      <c r="C26" s="51" t="str">
        <f>VLOOKUP('Full Table'!B:B,[1]!customers[#Data],4)</f>
        <v>Camila Cook</v>
      </c>
      <c r="D26" s="51" t="str">
        <f>VLOOKUP(orders67[[#This Row],[customer_id]],[1]!customers[#Data],6)</f>
        <v>Female</v>
      </c>
      <c r="E26" s="51">
        <f>VLOOKUP(orders67[[#This Row],[customer_id]],[1]!customers[#Data],7)</f>
        <v>51</v>
      </c>
      <c r="F26" s="51" t="str">
        <f>VLOOKUP(orders67[[#This Row],[customer_id]],[1]!customers[#Data],8)</f>
        <v>Retired</v>
      </c>
      <c r="G26" s="51" t="str">
        <f>VLOOKUP(orders67[[#This Row],[customer_id]],[1]!customers[#Data],9)</f>
        <v>Chicago</v>
      </c>
      <c r="H26" s="51">
        <f>VLOOKUP(orders67[[#This Row],[order_id]],[1]!orders_items[#Data],3)</f>
        <v>99</v>
      </c>
      <c r="I26" s="51" t="str">
        <f>VLOOKUP(orders67[[#This Row],[product_id]],[1]!products[#Data],2)</f>
        <v>Ray-Ban Wayfarer Sunglasses</v>
      </c>
      <c r="J26" s="51" t="str">
        <f>VLOOKUP(orders67[[#This Row],[product_id]],[1]!products[#Data],3)</f>
        <v>Home Appliances</v>
      </c>
      <c r="K26" s="51">
        <f>VLOOKUP(orders67[[#This Row],[product_id]],[1]!products[#Data],4)</f>
        <v>444.73</v>
      </c>
      <c r="L26" s="51">
        <f>VLOOKUP(orders67[[#This Row],[product_id]],[1]!orders_items[#Data],4)</f>
        <v>6</v>
      </c>
      <c r="M26" s="51">
        <f>VLOOKUP(orders67[[#This Row],[product_id]],[1]!orders_items[#Data],5)</f>
        <v>865.04</v>
      </c>
      <c r="N26" s="51">
        <f>VLOOKUP(orders67[[#This Row],[product_id]],[1]!orders_items[#Data],6)</f>
        <v>5190.24</v>
      </c>
      <c r="O26" s="52">
        <v>44951</v>
      </c>
      <c r="P26" s="52" t="str">
        <f>TEXT(orders67[[#This Row],[order_date]],"YYYY")</f>
        <v>2023</v>
      </c>
      <c r="Q26" s="52" t="str">
        <f>TEXT(orders67[[#This Row],[order_date]],"MMMM")</f>
        <v>January</v>
      </c>
      <c r="R26" s="52" t="str">
        <f>TEXT(orders67[[#This Row],[order_date]],"DDDD")</f>
        <v>Wednesday</v>
      </c>
      <c r="S26" s="53">
        <v>0.5</v>
      </c>
      <c r="T26" s="51">
        <v>742.28</v>
      </c>
    </row>
    <row r="27" spans="1:20" ht="15.75" customHeight="1" x14ac:dyDescent="0.3">
      <c r="A27" s="51">
        <v>26</v>
      </c>
      <c r="B27" s="51">
        <v>98</v>
      </c>
      <c r="C27" s="51" t="str">
        <f>VLOOKUP('Full Table'!B:B,[1]!customers[#Data],4)</f>
        <v>Lucy Ross</v>
      </c>
      <c r="D27" s="51" t="str">
        <f>VLOOKUP(orders67[[#This Row],[customer_id]],[1]!customers[#Data],6)</f>
        <v>Female</v>
      </c>
      <c r="E27" s="51">
        <f>VLOOKUP(orders67[[#This Row],[customer_id]],[1]!customers[#Data],7)</f>
        <v>49</v>
      </c>
      <c r="F27" s="51" t="str">
        <f>VLOOKUP(orders67[[#This Row],[customer_id]],[1]!customers[#Data],8)</f>
        <v>Working Class</v>
      </c>
      <c r="G27" s="51" t="str">
        <f>VLOOKUP(orders67[[#This Row],[customer_id]],[1]!customers[#Data],9)</f>
        <v>Chicago</v>
      </c>
      <c r="H27" s="51">
        <f>VLOOKUP(orders67[[#This Row],[order_id]],[1]!orders_items[#Data],3)</f>
        <v>96</v>
      </c>
      <c r="I27" s="51" t="str">
        <f>VLOOKUP(orders67[[#This Row],[product_id]],[1]!products[#Data],2)</f>
        <v>Apple iPad Pro 12.9-inch (6th Gen)</v>
      </c>
      <c r="J27" s="51" t="str">
        <f>VLOOKUP(orders67[[#This Row],[product_id]],[1]!products[#Data],3)</f>
        <v>Electronics</v>
      </c>
      <c r="K27" s="51">
        <f>VLOOKUP(orders67[[#This Row],[product_id]],[1]!products[#Data],4)</f>
        <v>479.46</v>
      </c>
      <c r="L27" s="51">
        <f>VLOOKUP(orders67[[#This Row],[product_id]],[1]!orders_items[#Data],4)</f>
        <v>7</v>
      </c>
      <c r="M27" s="51">
        <f>VLOOKUP(orders67[[#This Row],[product_id]],[1]!orders_items[#Data],5)</f>
        <v>798.5</v>
      </c>
      <c r="N27" s="51">
        <f>VLOOKUP(orders67[[#This Row],[product_id]],[1]!orders_items[#Data],6)</f>
        <v>5589.5</v>
      </c>
      <c r="O27" s="52">
        <v>44952</v>
      </c>
      <c r="P27" s="52" t="str">
        <f>TEXT(orders67[[#This Row],[order_date]],"YYYY")</f>
        <v>2023</v>
      </c>
      <c r="Q27" s="52" t="str">
        <f>TEXT(orders67[[#This Row],[order_date]],"MMMM")</f>
        <v>January</v>
      </c>
      <c r="R27" s="52" t="str">
        <f>TEXT(orders67[[#This Row],[order_date]],"DDDD")</f>
        <v>Thursday</v>
      </c>
      <c r="S27" s="53">
        <v>0.5</v>
      </c>
      <c r="T27" s="51">
        <v>25.44</v>
      </c>
    </row>
    <row r="28" spans="1:20" ht="15.75" customHeight="1" x14ac:dyDescent="0.3">
      <c r="A28" s="51">
        <v>27</v>
      </c>
      <c r="B28" s="51">
        <v>50</v>
      </c>
      <c r="C28" s="51" t="str">
        <f>VLOOKUP('Full Table'!B:B,[1]!customers[#Data],4)</f>
        <v>Josiah Roberts</v>
      </c>
      <c r="D28" s="51" t="str">
        <f>VLOOKUP(orders67[[#This Row],[customer_id]],[1]!customers[#Data],6)</f>
        <v>Male</v>
      </c>
      <c r="E28" s="51">
        <f>VLOOKUP(orders67[[#This Row],[customer_id]],[1]!customers[#Data],7)</f>
        <v>50</v>
      </c>
      <c r="F28" s="51" t="str">
        <f>VLOOKUP(orders67[[#This Row],[customer_id]],[1]!customers[#Data],8)</f>
        <v>Retired</v>
      </c>
      <c r="G28" s="51" t="str">
        <f>VLOOKUP(orders67[[#This Row],[customer_id]],[1]!customers[#Data],9)</f>
        <v>Houston</v>
      </c>
      <c r="H28" s="51">
        <f>VLOOKUP(orders67[[#This Row],[order_id]],[1]!orders_items[#Data],3)</f>
        <v>67</v>
      </c>
      <c r="I28" s="51" t="str">
        <f>VLOOKUP(orders67[[#This Row],[product_id]],[1]!products[#Data],2)</f>
        <v>Bose QuietComfort 45 Headphones</v>
      </c>
      <c r="J28" s="51" t="str">
        <f>VLOOKUP(orders67[[#This Row],[product_id]],[1]!products[#Data],3)</f>
        <v>Electronics</v>
      </c>
      <c r="K28" s="51">
        <f>VLOOKUP(orders67[[#This Row],[product_id]],[1]!products[#Data],4)</f>
        <v>41.71</v>
      </c>
      <c r="L28" s="51">
        <f>VLOOKUP(orders67[[#This Row],[product_id]],[1]!orders_items[#Data],4)</f>
        <v>6</v>
      </c>
      <c r="M28" s="51">
        <f>VLOOKUP(orders67[[#This Row],[product_id]],[1]!orders_items[#Data],5)</f>
        <v>242.55</v>
      </c>
      <c r="N28" s="51">
        <f>VLOOKUP(orders67[[#This Row],[product_id]],[1]!orders_items[#Data],6)</f>
        <v>1455.3000000000002</v>
      </c>
      <c r="O28" s="52">
        <v>44953</v>
      </c>
      <c r="P28" s="52" t="str">
        <f>TEXT(orders67[[#This Row],[order_date]],"YYYY")</f>
        <v>2023</v>
      </c>
      <c r="Q28" s="52" t="str">
        <f>TEXT(orders67[[#This Row],[order_date]],"MMMM")</f>
        <v>January</v>
      </c>
      <c r="R28" s="52" t="str">
        <f>TEXT(orders67[[#This Row],[order_date]],"DDDD")</f>
        <v>Friday</v>
      </c>
      <c r="S28" s="53">
        <v>0.5</v>
      </c>
      <c r="T28" s="51">
        <v>1585.99</v>
      </c>
    </row>
    <row r="29" spans="1:20" ht="15.75" customHeight="1" x14ac:dyDescent="0.3">
      <c r="A29" s="51">
        <v>28</v>
      </c>
      <c r="B29" s="51">
        <v>70</v>
      </c>
      <c r="C29" s="51" t="str">
        <f>VLOOKUP('Full Table'!B:B,[1]!customers[#Data],4)</f>
        <v>Aria Cooper</v>
      </c>
      <c r="D29" s="51" t="str">
        <f>VLOOKUP(orders67[[#This Row],[customer_id]],[1]!customers[#Data],6)</f>
        <v>Female</v>
      </c>
      <c r="E29" s="51">
        <f>VLOOKUP(orders67[[#This Row],[customer_id]],[1]!customers[#Data],7)</f>
        <v>22</v>
      </c>
      <c r="F29" s="51" t="str">
        <f>VLOOKUP(orders67[[#This Row],[customer_id]],[1]!customers[#Data],8)</f>
        <v>Young</v>
      </c>
      <c r="G29" s="51" t="str">
        <f>VLOOKUP(orders67[[#This Row],[customer_id]],[1]!customers[#Data],9)</f>
        <v>Los Angeles</v>
      </c>
      <c r="H29" s="51">
        <f>VLOOKUP(orders67[[#This Row],[order_id]],[1]!orders_items[#Data],3)</f>
        <v>14</v>
      </c>
      <c r="I29" s="51" t="str">
        <f>VLOOKUP(orders67[[#This Row],[product_id]],[1]!products[#Data],2)</f>
        <v>Montblanc Meisterstück Fountain Pen</v>
      </c>
      <c r="J29" s="51" t="str">
        <f>VLOOKUP(orders67[[#This Row],[product_id]],[1]!products[#Data],3)</f>
        <v>Electronics</v>
      </c>
      <c r="K29" s="51">
        <f>VLOOKUP(orders67[[#This Row],[product_id]],[1]!products[#Data],4)</f>
        <v>959.9</v>
      </c>
      <c r="L29" s="51">
        <f>VLOOKUP(orders67[[#This Row],[product_id]],[1]!orders_items[#Data],4)</f>
        <v>9</v>
      </c>
      <c r="M29" s="51">
        <f>VLOOKUP(orders67[[#This Row],[product_id]],[1]!orders_items[#Data],5)</f>
        <v>363.48</v>
      </c>
      <c r="N29" s="51">
        <f>VLOOKUP(orders67[[#This Row],[product_id]],[1]!orders_items[#Data],6)</f>
        <v>3271.32</v>
      </c>
      <c r="O29" s="52">
        <v>44954</v>
      </c>
      <c r="P29" s="52" t="str">
        <f>TEXT(orders67[[#This Row],[order_date]],"YYYY")</f>
        <v>2023</v>
      </c>
      <c r="Q29" s="52" t="str">
        <f>TEXT(orders67[[#This Row],[order_date]],"MMMM")</f>
        <v>January</v>
      </c>
      <c r="R29" s="52" t="str">
        <f>TEXT(orders67[[#This Row],[order_date]],"DDDD")</f>
        <v>Saturday</v>
      </c>
      <c r="S29" s="53">
        <v>0.5</v>
      </c>
      <c r="T29" s="51">
        <v>879.49</v>
      </c>
    </row>
    <row r="30" spans="1:20" ht="15.75" customHeight="1" x14ac:dyDescent="0.3">
      <c r="A30" s="51">
        <v>29</v>
      </c>
      <c r="B30" s="51">
        <v>91</v>
      </c>
      <c r="C30" s="51" t="str">
        <f>VLOOKUP('Full Table'!B:B,[1]!customers[#Data],4)</f>
        <v>Natalie Price</v>
      </c>
      <c r="D30" s="51" t="str">
        <f>VLOOKUP(orders67[[#This Row],[customer_id]],[1]!customers[#Data],6)</f>
        <v>Female</v>
      </c>
      <c r="E30" s="51">
        <f>VLOOKUP(orders67[[#This Row],[customer_id]],[1]!customers[#Data],7)</f>
        <v>55</v>
      </c>
      <c r="F30" s="51" t="str">
        <f>VLOOKUP(orders67[[#This Row],[customer_id]],[1]!customers[#Data],8)</f>
        <v>Retired</v>
      </c>
      <c r="G30" s="51" t="str">
        <f>VLOOKUP(orders67[[#This Row],[customer_id]],[1]!customers[#Data],9)</f>
        <v>Phoenix</v>
      </c>
      <c r="H30" s="51">
        <f>VLOOKUP(orders67[[#This Row],[order_id]],[1]!orders_items[#Data],3)</f>
        <v>90</v>
      </c>
      <c r="I30" s="51" t="str">
        <f>VLOOKUP(orders67[[#This Row],[product_id]],[1]!products[#Data],2)</f>
        <v>Oakley Flight Deck Goggles</v>
      </c>
      <c r="J30" s="51" t="str">
        <f>VLOOKUP(orders67[[#This Row],[product_id]],[1]!products[#Data],3)</f>
        <v>Accessories</v>
      </c>
      <c r="K30" s="51">
        <f>VLOOKUP(orders67[[#This Row],[product_id]],[1]!products[#Data],4)</f>
        <v>156.66999999999999</v>
      </c>
      <c r="L30" s="51">
        <f>VLOOKUP(orders67[[#This Row],[product_id]],[1]!orders_items[#Data],4)</f>
        <v>8</v>
      </c>
      <c r="M30" s="51">
        <f>VLOOKUP(orders67[[#This Row],[product_id]],[1]!orders_items[#Data],5)</f>
        <v>670.84</v>
      </c>
      <c r="N30" s="51">
        <f>VLOOKUP(orders67[[#This Row],[product_id]],[1]!orders_items[#Data],6)</f>
        <v>5366.72</v>
      </c>
      <c r="O30" s="52">
        <v>44955</v>
      </c>
      <c r="P30" s="52" t="str">
        <f>TEXT(orders67[[#This Row],[order_date]],"YYYY")</f>
        <v>2023</v>
      </c>
      <c r="Q30" s="52" t="str">
        <f>TEXT(orders67[[#This Row],[order_date]],"MMMM")</f>
        <v>January</v>
      </c>
      <c r="R30" s="52" t="str">
        <f>TEXT(orders67[[#This Row],[order_date]],"DDDD")</f>
        <v>Sunday</v>
      </c>
      <c r="S30" s="53">
        <v>0.5</v>
      </c>
      <c r="T30" s="51">
        <v>1831.17</v>
      </c>
    </row>
    <row r="31" spans="1:20" ht="15.75" customHeight="1" x14ac:dyDescent="0.3">
      <c r="A31" s="51">
        <v>30</v>
      </c>
      <c r="B31" s="51">
        <v>45</v>
      </c>
      <c r="C31" s="51" t="str">
        <f>VLOOKUP('Full Table'!B:B,[1]!customers[#Data],4)</f>
        <v>Thomas Hall</v>
      </c>
      <c r="D31" s="51" t="str">
        <f>VLOOKUP(orders67[[#This Row],[customer_id]],[1]!customers[#Data],6)</f>
        <v>Male</v>
      </c>
      <c r="E31" s="51">
        <f>VLOOKUP(orders67[[#This Row],[customer_id]],[1]!customers[#Data],7)</f>
        <v>46</v>
      </c>
      <c r="F31" s="51" t="str">
        <f>VLOOKUP(orders67[[#This Row],[customer_id]],[1]!customers[#Data],8)</f>
        <v>Working Class</v>
      </c>
      <c r="G31" s="51" t="str">
        <f>VLOOKUP(orders67[[#This Row],[customer_id]],[1]!customers[#Data],9)</f>
        <v>Houston</v>
      </c>
      <c r="H31" s="51">
        <f>VLOOKUP(orders67[[#This Row],[order_id]],[1]!orders_items[#Data],3)</f>
        <v>3</v>
      </c>
      <c r="I31" s="51" t="str">
        <f>VLOOKUP(orders67[[#This Row],[product_id]],[1]!products[#Data],2)</f>
        <v>Samsung Galaxy Watch 5 Pro</v>
      </c>
      <c r="J31" s="51" t="str">
        <f>VLOOKUP(orders67[[#This Row],[product_id]],[1]!products[#Data],3)</f>
        <v>Electronics</v>
      </c>
      <c r="K31" s="51">
        <f>VLOOKUP(orders67[[#This Row],[product_id]],[1]!products[#Data],4)</f>
        <v>457.07</v>
      </c>
      <c r="L31" s="51">
        <f>VLOOKUP(orders67[[#This Row],[product_id]],[1]!orders_items[#Data],4)</f>
        <v>1</v>
      </c>
      <c r="M31" s="51">
        <f>VLOOKUP(orders67[[#This Row],[product_id]],[1]!orders_items[#Data],5)</f>
        <v>316.93</v>
      </c>
      <c r="N31" s="51">
        <f>VLOOKUP(orders67[[#This Row],[product_id]],[1]!orders_items[#Data],6)</f>
        <v>316.93</v>
      </c>
      <c r="O31" s="52">
        <v>44956</v>
      </c>
      <c r="P31" s="52" t="str">
        <f>TEXT(orders67[[#This Row],[order_date]],"YYYY")</f>
        <v>2023</v>
      </c>
      <c r="Q31" s="52" t="str">
        <f>TEXT(orders67[[#This Row],[order_date]],"MMMM")</f>
        <v>January</v>
      </c>
      <c r="R31" s="52" t="str">
        <f>TEXT(orders67[[#This Row],[order_date]],"DDDD")</f>
        <v>Monday</v>
      </c>
      <c r="S31" s="53">
        <v>0.5</v>
      </c>
      <c r="T31" s="51">
        <v>1420.97</v>
      </c>
    </row>
    <row r="32" spans="1:20" ht="15.75" customHeight="1" x14ac:dyDescent="0.3">
      <c r="A32" s="51">
        <v>31</v>
      </c>
      <c r="B32" s="51">
        <v>77</v>
      </c>
      <c r="C32" s="51" t="str">
        <f>VLOOKUP('Full Table'!B:B,[1]!customers[#Data],4)</f>
        <v>Eleanor Kim</v>
      </c>
      <c r="D32" s="51" t="str">
        <f>VLOOKUP(orders67[[#This Row],[customer_id]],[1]!customers[#Data],6)</f>
        <v>Female</v>
      </c>
      <c r="E32" s="51">
        <f>VLOOKUP(orders67[[#This Row],[customer_id]],[1]!customers[#Data],7)</f>
        <v>25</v>
      </c>
      <c r="F32" s="51" t="str">
        <f>VLOOKUP(orders67[[#This Row],[customer_id]],[1]!customers[#Data],8)</f>
        <v>Young</v>
      </c>
      <c r="G32" s="51" t="str">
        <f>VLOOKUP(orders67[[#This Row],[customer_id]],[1]!customers[#Data],9)</f>
        <v>Los Angeles</v>
      </c>
      <c r="H32" s="51">
        <f>VLOOKUP(orders67[[#This Row],[order_id]],[1]!orders_items[#Data],3)</f>
        <v>17</v>
      </c>
      <c r="I32" s="51" t="str">
        <f>VLOOKUP(orders67[[#This Row],[product_id]],[1]!products[#Data],2)</f>
        <v>Miele Complete C3 Canister Vacuum</v>
      </c>
      <c r="J32" s="51" t="str">
        <f>VLOOKUP(orders67[[#This Row],[product_id]],[1]!products[#Data],3)</f>
        <v>Home Appliances</v>
      </c>
      <c r="K32" s="51">
        <f>VLOOKUP(orders67[[#This Row],[product_id]],[1]!products[#Data],4)</f>
        <v>307.14999999999998</v>
      </c>
      <c r="L32" s="51">
        <f>VLOOKUP(orders67[[#This Row],[product_id]],[1]!orders_items[#Data],4)</f>
        <v>4</v>
      </c>
      <c r="M32" s="51">
        <f>VLOOKUP(orders67[[#This Row],[product_id]],[1]!orders_items[#Data],5)</f>
        <v>263.75</v>
      </c>
      <c r="N32" s="51">
        <f>VLOOKUP(orders67[[#This Row],[product_id]],[1]!orders_items[#Data],6)</f>
        <v>1055</v>
      </c>
      <c r="O32" s="52">
        <v>44957</v>
      </c>
      <c r="P32" s="52" t="str">
        <f>TEXT(orders67[[#This Row],[order_date]],"YYYY")</f>
        <v>2023</v>
      </c>
      <c r="Q32" s="52" t="str">
        <f>TEXT(orders67[[#This Row],[order_date]],"MMMM")</f>
        <v>January</v>
      </c>
      <c r="R32" s="52" t="str">
        <f>TEXT(orders67[[#This Row],[order_date]],"DDDD")</f>
        <v>Tuesday</v>
      </c>
      <c r="S32" s="53">
        <v>0.5</v>
      </c>
      <c r="T32" s="51">
        <v>652.36</v>
      </c>
    </row>
    <row r="33" spans="1:20" ht="15.75" customHeight="1" x14ac:dyDescent="0.3">
      <c r="A33" s="51">
        <v>32</v>
      </c>
      <c r="B33" s="51">
        <v>48</v>
      </c>
      <c r="C33" s="51" t="str">
        <f>VLOOKUP('Full Table'!B:B,[1]!customers[#Data],4)</f>
        <v>Jaxon Mitchell</v>
      </c>
      <c r="D33" s="51" t="str">
        <f>VLOOKUP(orders67[[#This Row],[customer_id]],[1]!customers[#Data],6)</f>
        <v>Male</v>
      </c>
      <c r="E33" s="51">
        <f>VLOOKUP(orders67[[#This Row],[customer_id]],[1]!customers[#Data],7)</f>
        <v>48</v>
      </c>
      <c r="F33" s="51" t="str">
        <f>VLOOKUP(orders67[[#This Row],[customer_id]],[1]!customers[#Data],8)</f>
        <v>Working Class</v>
      </c>
      <c r="G33" s="51" t="str">
        <f>VLOOKUP(orders67[[#This Row],[customer_id]],[1]!customers[#Data],9)</f>
        <v>New York</v>
      </c>
      <c r="H33" s="51">
        <f>VLOOKUP(orders67[[#This Row],[order_id]],[1]!orders_items[#Data],3)</f>
        <v>35</v>
      </c>
      <c r="I33" s="51" t="str">
        <f>VLOOKUP(orders67[[#This Row],[product_id]],[1]!products[#Data],2)</f>
        <v>Gucci GG Marmont Belt</v>
      </c>
      <c r="J33" s="51" t="str">
        <f>VLOOKUP(orders67[[#This Row],[product_id]],[1]!products[#Data],3)</f>
        <v>Accessories</v>
      </c>
      <c r="K33" s="51">
        <f>VLOOKUP(orders67[[#This Row],[product_id]],[1]!products[#Data],4)</f>
        <v>860.37</v>
      </c>
      <c r="L33" s="51">
        <f>VLOOKUP(orders67[[#This Row],[product_id]],[1]!orders_items[#Data],4)</f>
        <v>8</v>
      </c>
      <c r="M33" s="51">
        <f>VLOOKUP(orders67[[#This Row],[product_id]],[1]!orders_items[#Data],5)</f>
        <v>742.66</v>
      </c>
      <c r="N33" s="51">
        <f>VLOOKUP(orders67[[#This Row],[product_id]],[1]!orders_items[#Data],6)</f>
        <v>5941.28</v>
      </c>
      <c r="O33" s="52">
        <v>44958</v>
      </c>
      <c r="P33" s="52" t="str">
        <f>TEXT(orders67[[#This Row],[order_date]],"YYYY")</f>
        <v>2023</v>
      </c>
      <c r="Q33" s="52" t="str">
        <f>TEXT(orders67[[#This Row],[order_date]],"MMMM")</f>
        <v>February</v>
      </c>
      <c r="R33" s="52" t="str">
        <f>TEXT(orders67[[#This Row],[order_date]],"DDDD")</f>
        <v>Wednesday</v>
      </c>
      <c r="S33" s="53">
        <v>0.5</v>
      </c>
      <c r="T33" s="51">
        <v>1809.09</v>
      </c>
    </row>
    <row r="34" spans="1:20" ht="15.75" customHeight="1" x14ac:dyDescent="0.3">
      <c r="A34" s="51">
        <v>33</v>
      </c>
      <c r="B34" s="51">
        <v>82</v>
      </c>
      <c r="C34" s="51" t="str">
        <f>VLOOKUP('Full Table'!B:B,[1]!customers[#Data],4)</f>
        <v>Hannah Brooks</v>
      </c>
      <c r="D34" s="51" t="str">
        <f>VLOOKUP(orders67[[#This Row],[customer_id]],[1]!customers[#Data],6)</f>
        <v>Female</v>
      </c>
      <c r="E34" s="51">
        <f>VLOOKUP(orders67[[#This Row],[customer_id]],[1]!customers[#Data],7)</f>
        <v>37</v>
      </c>
      <c r="F34" s="51" t="str">
        <f>VLOOKUP(orders67[[#This Row],[customer_id]],[1]!customers[#Data],8)</f>
        <v>Working Class</v>
      </c>
      <c r="G34" s="51" t="str">
        <f>VLOOKUP(orders67[[#This Row],[customer_id]],[1]!customers[#Data],9)</f>
        <v>Houston</v>
      </c>
      <c r="H34" s="51">
        <f>VLOOKUP(orders67[[#This Row],[order_id]],[1]!orders_items[#Data],3)</f>
        <v>44</v>
      </c>
      <c r="I34" s="51" t="str">
        <f>VLOOKUP(orders67[[#This Row],[product_id]],[1]!products[#Data],2)</f>
        <v>Moncler Logo Beanie</v>
      </c>
      <c r="J34" s="51" t="str">
        <f>VLOOKUP(orders67[[#This Row],[product_id]],[1]!products[#Data],3)</f>
        <v>Electronics</v>
      </c>
      <c r="K34" s="51">
        <f>VLOOKUP(orders67[[#This Row],[product_id]],[1]!products[#Data],4)</f>
        <v>471.21</v>
      </c>
      <c r="L34" s="51">
        <f>VLOOKUP(orders67[[#This Row],[product_id]],[1]!orders_items[#Data],4)</f>
        <v>8</v>
      </c>
      <c r="M34" s="51">
        <f>VLOOKUP(orders67[[#This Row],[product_id]],[1]!orders_items[#Data],5)</f>
        <v>146.16999999999999</v>
      </c>
      <c r="N34" s="51">
        <f>VLOOKUP(orders67[[#This Row],[product_id]],[1]!orders_items[#Data],6)</f>
        <v>1169.3599999999999</v>
      </c>
      <c r="O34" s="52">
        <v>44959</v>
      </c>
      <c r="P34" s="52" t="str">
        <f>TEXT(orders67[[#This Row],[order_date]],"YYYY")</f>
        <v>2023</v>
      </c>
      <c r="Q34" s="52" t="str">
        <f>TEXT(orders67[[#This Row],[order_date]],"MMMM")</f>
        <v>February</v>
      </c>
      <c r="R34" s="52" t="str">
        <f>TEXT(orders67[[#This Row],[order_date]],"DDDD")</f>
        <v>Thursday</v>
      </c>
      <c r="S34" s="53">
        <v>0.5</v>
      </c>
      <c r="T34" s="51">
        <v>680.17</v>
      </c>
    </row>
    <row r="35" spans="1:20" ht="15.75" customHeight="1" x14ac:dyDescent="0.3">
      <c r="A35" s="51">
        <v>34</v>
      </c>
      <c r="B35" s="51">
        <v>63</v>
      </c>
      <c r="C35" s="51" t="str">
        <f>VLOOKUP('Full Table'!B:B,[1]!customers[#Data],4)</f>
        <v>Ella Morales</v>
      </c>
      <c r="D35" s="51" t="str">
        <f>VLOOKUP(orders67[[#This Row],[customer_id]],[1]!customers[#Data],6)</f>
        <v>Female</v>
      </c>
      <c r="E35" s="51">
        <f>VLOOKUP(orders67[[#This Row],[customer_id]],[1]!customers[#Data],7)</f>
        <v>48</v>
      </c>
      <c r="F35" s="51" t="str">
        <f>VLOOKUP(orders67[[#This Row],[customer_id]],[1]!customers[#Data],8)</f>
        <v>Working Class</v>
      </c>
      <c r="G35" s="51" t="str">
        <f>VLOOKUP(orders67[[#This Row],[customer_id]],[1]!customers[#Data],9)</f>
        <v>Phoenix</v>
      </c>
      <c r="H35" s="51">
        <f>VLOOKUP(orders67[[#This Row],[order_id]],[1]!orders_items[#Data],3)</f>
        <v>79</v>
      </c>
      <c r="I35" s="51" t="str">
        <f>VLOOKUP(orders67[[#This Row],[product_id]],[1]!products[#Data],2)</f>
        <v>Philips Hue White and Color Ambiance Starter Kit</v>
      </c>
      <c r="J35" s="51" t="str">
        <f>VLOOKUP(orders67[[#This Row],[product_id]],[1]!products[#Data],3)</f>
        <v>Home Appliances</v>
      </c>
      <c r="K35" s="51">
        <f>VLOOKUP(orders67[[#This Row],[product_id]],[1]!products[#Data],4)</f>
        <v>521.59</v>
      </c>
      <c r="L35" s="51">
        <f>VLOOKUP(orders67[[#This Row],[product_id]],[1]!orders_items[#Data],4)</f>
        <v>1</v>
      </c>
      <c r="M35" s="51">
        <f>VLOOKUP(orders67[[#This Row],[product_id]],[1]!orders_items[#Data],5)</f>
        <v>321.16000000000003</v>
      </c>
      <c r="N35" s="51">
        <f>VLOOKUP(orders67[[#This Row],[product_id]],[1]!orders_items[#Data],6)</f>
        <v>321.16000000000003</v>
      </c>
      <c r="O35" s="52">
        <v>44960</v>
      </c>
      <c r="P35" s="52" t="str">
        <f>TEXT(orders67[[#This Row],[order_date]],"YYYY")</f>
        <v>2023</v>
      </c>
      <c r="Q35" s="52" t="str">
        <f>TEXT(orders67[[#This Row],[order_date]],"MMMM")</f>
        <v>February</v>
      </c>
      <c r="R35" s="52" t="str">
        <f>TEXT(orders67[[#This Row],[order_date]],"DDDD")</f>
        <v>Friday</v>
      </c>
      <c r="S35" s="53">
        <v>0.5</v>
      </c>
      <c r="T35" s="51">
        <v>1904.83</v>
      </c>
    </row>
    <row r="36" spans="1:20" ht="15.75" customHeight="1" x14ac:dyDescent="0.3">
      <c r="A36" s="51">
        <v>35</v>
      </c>
      <c r="B36" s="51">
        <v>66</v>
      </c>
      <c r="C36" s="51" t="str">
        <f>VLOOKUP('Full Table'!B:B,[1]!customers[#Data],4)</f>
        <v>Luna Rogers</v>
      </c>
      <c r="D36" s="51" t="str">
        <f>VLOOKUP(orders67[[#This Row],[customer_id]],[1]!customers[#Data],6)</f>
        <v>Female</v>
      </c>
      <c r="E36" s="51">
        <f>VLOOKUP(orders67[[#This Row],[customer_id]],[1]!customers[#Data],7)</f>
        <v>29</v>
      </c>
      <c r="F36" s="51" t="str">
        <f>VLOOKUP(orders67[[#This Row],[customer_id]],[1]!customers[#Data],8)</f>
        <v>Young</v>
      </c>
      <c r="G36" s="51" t="str">
        <f>VLOOKUP(orders67[[#This Row],[customer_id]],[1]!customers[#Data],9)</f>
        <v>Los Angeles</v>
      </c>
      <c r="H36" s="51">
        <f>VLOOKUP(orders67[[#This Row],[order_id]],[1]!orders_items[#Data],3)</f>
        <v>74</v>
      </c>
      <c r="I36" s="51" t="str">
        <f>VLOOKUP(orders67[[#This Row],[product_id]],[1]!products[#Data],2)</f>
        <v>Samsung Odyssey G9 Gaming Monitor</v>
      </c>
      <c r="J36" s="51" t="str">
        <f>VLOOKUP(orders67[[#This Row],[product_id]],[1]!products[#Data],3)</f>
        <v>Accessories</v>
      </c>
      <c r="K36" s="51">
        <f>VLOOKUP(orders67[[#This Row],[product_id]],[1]!products[#Data],4)</f>
        <v>934.16</v>
      </c>
      <c r="L36" s="51">
        <f>VLOOKUP(orders67[[#This Row],[product_id]],[1]!orders_items[#Data],4)</f>
        <v>8</v>
      </c>
      <c r="M36" s="51">
        <f>VLOOKUP(orders67[[#This Row],[product_id]],[1]!orders_items[#Data],5)</f>
        <v>722.91</v>
      </c>
      <c r="N36" s="51">
        <f>VLOOKUP(orders67[[#This Row],[product_id]],[1]!orders_items[#Data],6)</f>
        <v>5783.28</v>
      </c>
      <c r="O36" s="52">
        <v>44961</v>
      </c>
      <c r="P36" s="52" t="str">
        <f>TEXT(orders67[[#This Row],[order_date]],"YYYY")</f>
        <v>2023</v>
      </c>
      <c r="Q36" s="52" t="str">
        <f>TEXT(orders67[[#This Row],[order_date]],"MMMM")</f>
        <v>February</v>
      </c>
      <c r="R36" s="52" t="str">
        <f>TEXT(orders67[[#This Row],[order_date]],"DDDD")</f>
        <v>Saturday</v>
      </c>
      <c r="S36" s="53">
        <v>0.5</v>
      </c>
      <c r="T36" s="51">
        <v>225.25</v>
      </c>
    </row>
    <row r="37" spans="1:20" ht="15.75" customHeight="1" x14ac:dyDescent="0.3">
      <c r="A37" s="51">
        <v>36</v>
      </c>
      <c r="B37" s="51">
        <v>59</v>
      </c>
      <c r="C37" s="51" t="str">
        <f>VLOOKUP('Full Table'!B:B,[1]!customers[#Data],4)</f>
        <v>Evelyn Collins</v>
      </c>
      <c r="D37" s="51" t="str">
        <f>VLOOKUP(orders67[[#This Row],[customer_id]],[1]!customers[#Data],6)</f>
        <v>Female</v>
      </c>
      <c r="E37" s="51">
        <f>VLOOKUP(orders67[[#This Row],[customer_id]],[1]!customers[#Data],7)</f>
        <v>56</v>
      </c>
      <c r="F37" s="51" t="str">
        <f>VLOOKUP(orders67[[#This Row],[customer_id]],[1]!customers[#Data],8)</f>
        <v>Retired</v>
      </c>
      <c r="G37" s="51" t="str">
        <f>VLOOKUP(orders67[[#This Row],[customer_id]],[1]!customers[#Data],9)</f>
        <v>Los Angeles</v>
      </c>
      <c r="H37" s="51">
        <f>VLOOKUP(orders67[[#This Row],[order_id]],[1]!orders_items[#Data],3)</f>
        <v>85</v>
      </c>
      <c r="I37" s="51" t="str">
        <f>VLOOKUP(orders67[[#This Row],[product_id]],[1]!products[#Data],2)</f>
        <v>Sony WH-1000XM4 Wireless Headphones</v>
      </c>
      <c r="J37" s="51" t="str">
        <f>VLOOKUP(orders67[[#This Row],[product_id]],[1]!products[#Data],3)</f>
        <v>Home Appliances</v>
      </c>
      <c r="K37" s="51">
        <f>VLOOKUP(orders67[[#This Row],[product_id]],[1]!products[#Data],4)</f>
        <v>612.41999999999996</v>
      </c>
      <c r="L37" s="51">
        <f>VLOOKUP(orders67[[#This Row],[product_id]],[1]!orders_items[#Data],4)</f>
        <v>7</v>
      </c>
      <c r="M37" s="51">
        <f>VLOOKUP(orders67[[#This Row],[product_id]],[1]!orders_items[#Data],5)</f>
        <v>90.54</v>
      </c>
      <c r="N37" s="51">
        <f>VLOOKUP(orders67[[#This Row],[product_id]],[1]!orders_items[#Data],6)</f>
        <v>633.78000000000009</v>
      </c>
      <c r="O37" s="52">
        <v>44962</v>
      </c>
      <c r="P37" s="52" t="str">
        <f>TEXT(orders67[[#This Row],[order_date]],"YYYY")</f>
        <v>2023</v>
      </c>
      <c r="Q37" s="52" t="str">
        <f>TEXT(orders67[[#This Row],[order_date]],"MMMM")</f>
        <v>February</v>
      </c>
      <c r="R37" s="52" t="str">
        <f>TEXT(orders67[[#This Row],[order_date]],"DDDD")</f>
        <v>Sunday</v>
      </c>
      <c r="S37" s="53">
        <v>0.5</v>
      </c>
      <c r="T37" s="51">
        <v>1618.18</v>
      </c>
    </row>
    <row r="38" spans="1:20" ht="15.75" customHeight="1" x14ac:dyDescent="0.3">
      <c r="A38" s="51">
        <v>37</v>
      </c>
      <c r="B38" s="51">
        <v>71</v>
      </c>
      <c r="C38" s="51" t="str">
        <f>VLOOKUP('Full Table'!B:B,[1]!customers[#Data],4)</f>
        <v>Scarlett Peterson</v>
      </c>
      <c r="D38" s="51" t="str">
        <f>VLOOKUP(orders67[[#This Row],[customer_id]],[1]!customers[#Data],6)</f>
        <v>Female</v>
      </c>
      <c r="E38" s="51">
        <f>VLOOKUP(orders67[[#This Row],[customer_id]],[1]!customers[#Data],7)</f>
        <v>59</v>
      </c>
      <c r="F38" s="51" t="str">
        <f>VLOOKUP(orders67[[#This Row],[customer_id]],[1]!customers[#Data],8)</f>
        <v>Retired</v>
      </c>
      <c r="G38" s="51" t="str">
        <f>VLOOKUP(orders67[[#This Row],[customer_id]],[1]!customers[#Data],9)</f>
        <v>Chicago</v>
      </c>
      <c r="H38" s="51">
        <f>VLOOKUP(orders67[[#This Row],[order_id]],[1]!orders_items[#Data],3)</f>
        <v>93</v>
      </c>
      <c r="I38" s="51" t="str">
        <f>VLOOKUP(orders67[[#This Row],[product_id]],[1]!products[#Data],2)</f>
        <v>ASUS ROG Strix Scar 17 Gaming Laptop</v>
      </c>
      <c r="J38" s="51" t="str">
        <f>VLOOKUP(orders67[[#This Row],[product_id]],[1]!products[#Data],3)</f>
        <v>Accessories</v>
      </c>
      <c r="K38" s="51">
        <f>VLOOKUP(orders67[[#This Row],[product_id]],[1]!products[#Data],4)</f>
        <v>592.80999999999995</v>
      </c>
      <c r="L38" s="51">
        <f>VLOOKUP(orders67[[#This Row],[product_id]],[1]!orders_items[#Data],4)</f>
        <v>4</v>
      </c>
      <c r="M38" s="51">
        <f>VLOOKUP(orders67[[#This Row],[product_id]],[1]!orders_items[#Data],5)</f>
        <v>216.19</v>
      </c>
      <c r="N38" s="51">
        <f>VLOOKUP(orders67[[#This Row],[product_id]],[1]!orders_items[#Data],6)</f>
        <v>864.76</v>
      </c>
      <c r="O38" s="52">
        <v>44963</v>
      </c>
      <c r="P38" s="52" t="str">
        <f>TEXT(orders67[[#This Row],[order_date]],"YYYY")</f>
        <v>2023</v>
      </c>
      <c r="Q38" s="52" t="str">
        <f>TEXT(orders67[[#This Row],[order_date]],"MMMM")</f>
        <v>February</v>
      </c>
      <c r="R38" s="52" t="str">
        <f>TEXT(orders67[[#This Row],[order_date]],"DDDD")</f>
        <v>Monday</v>
      </c>
      <c r="S38" s="53">
        <v>0.5</v>
      </c>
      <c r="T38" s="51">
        <v>1207.5899999999999</v>
      </c>
    </row>
    <row r="39" spans="1:20" ht="15.75" customHeight="1" x14ac:dyDescent="0.3">
      <c r="A39" s="51">
        <v>38</v>
      </c>
      <c r="B39" s="51">
        <v>41</v>
      </c>
      <c r="C39" s="51" t="str">
        <f>VLOOKUP('Full Table'!B:B,[1]!customers[#Data],4)</f>
        <v>Anthony Green</v>
      </c>
      <c r="D39" s="51" t="str">
        <f>VLOOKUP(orders67[[#This Row],[customer_id]],[1]!customers[#Data],6)</f>
        <v>Male</v>
      </c>
      <c r="E39" s="51">
        <f>VLOOKUP(orders67[[#This Row],[customer_id]],[1]!customers[#Data],7)</f>
        <v>22</v>
      </c>
      <c r="F39" s="51" t="str">
        <f>VLOOKUP(orders67[[#This Row],[customer_id]],[1]!customers[#Data],8)</f>
        <v>Young</v>
      </c>
      <c r="G39" s="51" t="str">
        <f>VLOOKUP(orders67[[#This Row],[customer_id]],[1]!customers[#Data],9)</f>
        <v>Houston</v>
      </c>
      <c r="H39" s="51">
        <f>VLOOKUP(orders67[[#This Row],[order_id]],[1]!orders_items[#Data],3)</f>
        <v>1</v>
      </c>
      <c r="I39" s="51" t="str">
        <f>VLOOKUP(orders67[[#This Row],[product_id]],[1]!products[#Data],2)</f>
        <v>Philips Sonicare ProtectiveClean 6100 Electric Toothbrush</v>
      </c>
      <c r="J39" s="51" t="str">
        <f>VLOOKUP(orders67[[#This Row],[product_id]],[1]!products[#Data],3)</f>
        <v>Electronics</v>
      </c>
      <c r="K39" s="51">
        <f>VLOOKUP(orders67[[#This Row],[product_id]],[1]!products[#Data],4)</f>
        <v>695.98</v>
      </c>
      <c r="L39" s="51">
        <f>VLOOKUP(orders67[[#This Row],[product_id]],[1]!orders_items[#Data],4)</f>
        <v>4</v>
      </c>
      <c r="M39" s="51">
        <f>VLOOKUP(orders67[[#This Row],[product_id]],[1]!orders_items[#Data],5)</f>
        <v>356.44</v>
      </c>
      <c r="N39" s="51">
        <f>VLOOKUP(orders67[[#This Row],[product_id]],[1]!orders_items[#Data],6)</f>
        <v>1425.76</v>
      </c>
      <c r="O39" s="52">
        <v>44964</v>
      </c>
      <c r="P39" s="52" t="str">
        <f>TEXT(orders67[[#This Row],[order_date]],"YYYY")</f>
        <v>2023</v>
      </c>
      <c r="Q39" s="52" t="str">
        <f>TEXT(orders67[[#This Row],[order_date]],"MMMM")</f>
        <v>February</v>
      </c>
      <c r="R39" s="52" t="str">
        <f>TEXT(orders67[[#This Row],[order_date]],"DDDD")</f>
        <v>Tuesday</v>
      </c>
      <c r="S39" s="53">
        <v>0.5</v>
      </c>
      <c r="T39" s="51">
        <v>1095.9000000000001</v>
      </c>
    </row>
    <row r="40" spans="1:20" ht="15.75" customHeight="1" x14ac:dyDescent="0.3">
      <c r="A40" s="51">
        <v>39</v>
      </c>
      <c r="B40" s="51">
        <v>86</v>
      </c>
      <c r="C40" s="51" t="str">
        <f>VLOOKUP('Full Table'!B:B,[1]!customers[#Data],4)</f>
        <v>Violet Bennett</v>
      </c>
      <c r="D40" s="51" t="str">
        <f>VLOOKUP(orders67[[#This Row],[customer_id]],[1]!customers[#Data],6)</f>
        <v>Female</v>
      </c>
      <c r="E40" s="51">
        <f>VLOOKUP(orders67[[#This Row],[customer_id]],[1]!customers[#Data],7)</f>
        <v>44</v>
      </c>
      <c r="F40" s="51" t="str">
        <f>VLOOKUP(orders67[[#This Row],[customer_id]],[1]!customers[#Data],8)</f>
        <v>Working Class</v>
      </c>
      <c r="G40" s="51" t="str">
        <f>VLOOKUP(orders67[[#This Row],[customer_id]],[1]!customers[#Data],9)</f>
        <v>Chicago</v>
      </c>
      <c r="H40" s="51">
        <f>VLOOKUP(orders67[[#This Row],[order_id]],[1]!orders_items[#Data],3)</f>
        <v>19</v>
      </c>
      <c r="I40" s="51" t="str">
        <f>VLOOKUP(orders67[[#This Row],[product_id]],[1]!products[#Data],2)</f>
        <v>Sony A7R IV Full-Frame Mirrorless Camera</v>
      </c>
      <c r="J40" s="51" t="str">
        <f>VLOOKUP(orders67[[#This Row],[product_id]],[1]!products[#Data],3)</f>
        <v>Accessories</v>
      </c>
      <c r="K40" s="51">
        <f>VLOOKUP(orders67[[#This Row],[product_id]],[1]!products[#Data],4)</f>
        <v>766.1</v>
      </c>
      <c r="L40" s="51">
        <f>VLOOKUP(orders67[[#This Row],[product_id]],[1]!orders_items[#Data],4)</f>
        <v>7</v>
      </c>
      <c r="M40" s="51">
        <f>VLOOKUP(orders67[[#This Row],[product_id]],[1]!orders_items[#Data],5)</f>
        <v>173.98</v>
      </c>
      <c r="N40" s="51">
        <f>VLOOKUP(orders67[[#This Row],[product_id]],[1]!orders_items[#Data],6)</f>
        <v>1217.8599999999999</v>
      </c>
      <c r="O40" s="52">
        <v>44965</v>
      </c>
      <c r="P40" s="52" t="str">
        <f>TEXT(orders67[[#This Row],[order_date]],"YYYY")</f>
        <v>2023</v>
      </c>
      <c r="Q40" s="52" t="str">
        <f>TEXT(orders67[[#This Row],[order_date]],"MMMM")</f>
        <v>February</v>
      </c>
      <c r="R40" s="52" t="str">
        <f>TEXT(orders67[[#This Row],[order_date]],"DDDD")</f>
        <v>Wednesday</v>
      </c>
      <c r="S40" s="53">
        <v>0.5</v>
      </c>
      <c r="T40" s="51">
        <v>687.45</v>
      </c>
    </row>
    <row r="41" spans="1:20" ht="15.75" customHeight="1" x14ac:dyDescent="0.3">
      <c r="A41" s="51">
        <v>40</v>
      </c>
      <c r="B41" s="51">
        <v>77</v>
      </c>
      <c r="C41" s="51" t="str">
        <f>VLOOKUP('Full Table'!B:B,[1]!customers[#Data],4)</f>
        <v>Eleanor Kim</v>
      </c>
      <c r="D41" s="51" t="str">
        <f>VLOOKUP(orders67[[#This Row],[customer_id]],[1]!customers[#Data],6)</f>
        <v>Female</v>
      </c>
      <c r="E41" s="51">
        <f>VLOOKUP(orders67[[#This Row],[customer_id]],[1]!customers[#Data],7)</f>
        <v>25</v>
      </c>
      <c r="F41" s="51" t="str">
        <f>VLOOKUP(orders67[[#This Row],[customer_id]],[1]!customers[#Data],8)</f>
        <v>Young</v>
      </c>
      <c r="G41" s="51" t="str">
        <f>VLOOKUP(orders67[[#This Row],[customer_id]],[1]!customers[#Data],9)</f>
        <v>Los Angeles</v>
      </c>
      <c r="H41" s="51">
        <f>VLOOKUP(orders67[[#This Row],[order_id]],[1]!orders_items[#Data],3)</f>
        <v>9</v>
      </c>
      <c r="I41" s="51" t="str">
        <f>VLOOKUP(orders67[[#This Row],[product_id]],[1]!products[#Data],2)</f>
        <v>DeLonghi Magnifica Coffee Machine</v>
      </c>
      <c r="J41" s="51" t="str">
        <f>VLOOKUP(orders67[[#This Row],[product_id]],[1]!products[#Data],3)</f>
        <v>Electronics</v>
      </c>
      <c r="K41" s="51">
        <f>VLOOKUP(orders67[[#This Row],[product_id]],[1]!products[#Data],4)</f>
        <v>122.03</v>
      </c>
      <c r="L41" s="51">
        <f>VLOOKUP(orders67[[#This Row],[product_id]],[1]!orders_items[#Data],4)</f>
        <v>1</v>
      </c>
      <c r="M41" s="51">
        <f>VLOOKUP(orders67[[#This Row],[product_id]],[1]!orders_items[#Data],5)</f>
        <v>928.84</v>
      </c>
      <c r="N41" s="51">
        <f>VLOOKUP(orders67[[#This Row],[product_id]],[1]!orders_items[#Data],6)</f>
        <v>928.84</v>
      </c>
      <c r="O41" s="52">
        <v>44966</v>
      </c>
      <c r="P41" s="52" t="str">
        <f>TEXT(orders67[[#This Row],[order_date]],"YYYY")</f>
        <v>2023</v>
      </c>
      <c r="Q41" s="52" t="str">
        <f>TEXT(orders67[[#This Row],[order_date]],"MMMM")</f>
        <v>February</v>
      </c>
      <c r="R41" s="52" t="str">
        <f>TEXT(orders67[[#This Row],[order_date]],"DDDD")</f>
        <v>Thursday</v>
      </c>
      <c r="S41" s="53">
        <v>0.5</v>
      </c>
      <c r="T41" s="51">
        <v>1793.96</v>
      </c>
    </row>
    <row r="42" spans="1:20" ht="15.75" customHeight="1" x14ac:dyDescent="0.3">
      <c r="A42" s="51">
        <v>41</v>
      </c>
      <c r="B42" s="51">
        <v>65</v>
      </c>
      <c r="C42" s="51" t="str">
        <f>VLOOKUP('Full Table'!B:B,[1]!customers[#Data],4)</f>
        <v>Camila Cook</v>
      </c>
      <c r="D42" s="51" t="str">
        <f>VLOOKUP(orders67[[#This Row],[customer_id]],[1]!customers[#Data],6)</f>
        <v>Female</v>
      </c>
      <c r="E42" s="51">
        <f>VLOOKUP(orders67[[#This Row],[customer_id]],[1]!customers[#Data],7)</f>
        <v>51</v>
      </c>
      <c r="F42" s="51" t="str">
        <f>VLOOKUP(orders67[[#This Row],[customer_id]],[1]!customers[#Data],8)</f>
        <v>Retired</v>
      </c>
      <c r="G42" s="51" t="str">
        <f>VLOOKUP(orders67[[#This Row],[customer_id]],[1]!customers[#Data],9)</f>
        <v>Chicago</v>
      </c>
      <c r="H42" s="51">
        <f>VLOOKUP(orders67[[#This Row],[order_id]],[1]!orders_items[#Data],3)</f>
        <v>38</v>
      </c>
      <c r="I42" s="51" t="str">
        <f>VLOOKUP(orders67[[#This Row],[product_id]],[1]!products[#Data],2)</f>
        <v>Apple MacBook Pro (16-inch, M1 Max)</v>
      </c>
      <c r="J42" s="51" t="str">
        <f>VLOOKUP(orders67[[#This Row],[product_id]],[1]!products[#Data],3)</f>
        <v>Accessories</v>
      </c>
      <c r="K42" s="51">
        <f>VLOOKUP(orders67[[#This Row],[product_id]],[1]!products[#Data],4)</f>
        <v>545.08000000000004</v>
      </c>
      <c r="L42" s="51">
        <f>VLOOKUP(orders67[[#This Row],[product_id]],[1]!orders_items[#Data],4)</f>
        <v>8</v>
      </c>
      <c r="M42" s="51">
        <f>VLOOKUP(orders67[[#This Row],[product_id]],[1]!orders_items[#Data],5)</f>
        <v>170.53</v>
      </c>
      <c r="N42" s="51">
        <f>VLOOKUP(orders67[[#This Row],[product_id]],[1]!orders_items[#Data],6)</f>
        <v>1364.24</v>
      </c>
      <c r="O42" s="52">
        <v>44967</v>
      </c>
      <c r="P42" s="52" t="str">
        <f>TEXT(orders67[[#This Row],[order_date]],"YYYY")</f>
        <v>2023</v>
      </c>
      <c r="Q42" s="52" t="str">
        <f>TEXT(orders67[[#This Row],[order_date]],"MMMM")</f>
        <v>February</v>
      </c>
      <c r="R42" s="52" t="str">
        <f>TEXT(orders67[[#This Row],[order_date]],"DDDD")</f>
        <v>Friday</v>
      </c>
      <c r="S42" s="53">
        <v>0.5</v>
      </c>
      <c r="T42" s="51">
        <v>1012.3</v>
      </c>
    </row>
    <row r="43" spans="1:20" ht="15.75" customHeight="1" x14ac:dyDescent="0.3">
      <c r="A43" s="51">
        <v>42</v>
      </c>
      <c r="B43" s="51">
        <v>4</v>
      </c>
      <c r="C43" s="51" t="str">
        <f>VLOOKUP('Full Table'!B:B,[1]!customers[#Data],4)</f>
        <v>Elijah Brown</v>
      </c>
      <c r="D43" s="51" t="str">
        <f>VLOOKUP(orders67[[#This Row],[customer_id]],[1]!customers[#Data],6)</f>
        <v>Male</v>
      </c>
      <c r="E43" s="51">
        <f>VLOOKUP(orders67[[#This Row],[customer_id]],[1]!customers[#Data],7)</f>
        <v>20</v>
      </c>
      <c r="F43" s="51" t="str">
        <f>VLOOKUP(orders67[[#This Row],[customer_id]],[1]!customers[#Data],8)</f>
        <v>Young</v>
      </c>
      <c r="G43" s="51" t="str">
        <f>VLOOKUP(orders67[[#This Row],[customer_id]],[1]!customers[#Data],9)</f>
        <v>Phoenix</v>
      </c>
      <c r="H43" s="51">
        <f>VLOOKUP(orders67[[#This Row],[order_id]],[1]!orders_items[#Data],3)</f>
        <v>65</v>
      </c>
      <c r="I43" s="51" t="str">
        <f>VLOOKUP(orders67[[#This Row],[product_id]],[1]!products[#Data],2)</f>
        <v>GoPro HERO11 Black</v>
      </c>
      <c r="J43" s="51" t="str">
        <f>VLOOKUP(orders67[[#This Row],[product_id]],[1]!products[#Data],3)</f>
        <v>Home Appliances</v>
      </c>
      <c r="K43" s="51">
        <f>VLOOKUP(orders67[[#This Row],[product_id]],[1]!products[#Data],4)</f>
        <v>48.4</v>
      </c>
      <c r="L43" s="51">
        <f>VLOOKUP(orders67[[#This Row],[product_id]],[1]!orders_items[#Data],4)</f>
        <v>5</v>
      </c>
      <c r="M43" s="51">
        <f>VLOOKUP(orders67[[#This Row],[product_id]],[1]!orders_items[#Data],5)</f>
        <v>46.62</v>
      </c>
      <c r="N43" s="51">
        <f>VLOOKUP(orders67[[#This Row],[product_id]],[1]!orders_items[#Data],6)</f>
        <v>233.1</v>
      </c>
      <c r="O43" s="52">
        <v>44968</v>
      </c>
      <c r="P43" s="52" t="str">
        <f>TEXT(orders67[[#This Row],[order_date]],"YYYY")</f>
        <v>2023</v>
      </c>
      <c r="Q43" s="52" t="str">
        <f>TEXT(orders67[[#This Row],[order_date]],"MMMM")</f>
        <v>February</v>
      </c>
      <c r="R43" s="52" t="str">
        <f>TEXT(orders67[[#This Row],[order_date]],"DDDD")</f>
        <v>Saturday</v>
      </c>
      <c r="S43" s="53">
        <v>0.5</v>
      </c>
      <c r="T43" s="51">
        <v>555.1</v>
      </c>
    </row>
    <row r="44" spans="1:20" ht="15.75" customHeight="1" x14ac:dyDescent="0.3">
      <c r="A44" s="51">
        <v>43</v>
      </c>
      <c r="B44" s="51">
        <v>86</v>
      </c>
      <c r="C44" s="51" t="str">
        <f>VLOOKUP('Full Table'!B:B,[1]!customers[#Data],4)</f>
        <v>Violet Bennett</v>
      </c>
      <c r="D44" s="51" t="str">
        <f>VLOOKUP(orders67[[#This Row],[customer_id]],[1]!customers[#Data],6)</f>
        <v>Female</v>
      </c>
      <c r="E44" s="51">
        <f>VLOOKUP(orders67[[#This Row],[customer_id]],[1]!customers[#Data],7)</f>
        <v>44</v>
      </c>
      <c r="F44" s="51" t="str">
        <f>VLOOKUP(orders67[[#This Row],[customer_id]],[1]!customers[#Data],8)</f>
        <v>Working Class</v>
      </c>
      <c r="G44" s="51" t="str">
        <f>VLOOKUP(orders67[[#This Row],[customer_id]],[1]!customers[#Data],9)</f>
        <v>Chicago</v>
      </c>
      <c r="H44" s="51">
        <f>VLOOKUP(orders67[[#This Row],[order_id]],[1]!orders_items[#Data],3)</f>
        <v>33</v>
      </c>
      <c r="I44" s="51" t="str">
        <f>VLOOKUP(orders67[[#This Row],[product_id]],[1]!products[#Data],2)</f>
        <v>Harman Kardon Onyx Studio 7</v>
      </c>
      <c r="J44" s="51" t="str">
        <f>VLOOKUP(orders67[[#This Row],[product_id]],[1]!products[#Data],3)</f>
        <v>Electronics</v>
      </c>
      <c r="K44" s="51">
        <f>VLOOKUP(orders67[[#This Row],[product_id]],[1]!products[#Data],4)</f>
        <v>644.4</v>
      </c>
      <c r="L44" s="51">
        <f>VLOOKUP(orders67[[#This Row],[product_id]],[1]!orders_items[#Data],4)</f>
        <v>8</v>
      </c>
      <c r="M44" s="51">
        <f>VLOOKUP(orders67[[#This Row],[product_id]],[1]!orders_items[#Data],5)</f>
        <v>509.9</v>
      </c>
      <c r="N44" s="51">
        <f>VLOOKUP(orders67[[#This Row],[product_id]],[1]!orders_items[#Data],6)</f>
        <v>4079.2</v>
      </c>
      <c r="O44" s="52">
        <v>44969</v>
      </c>
      <c r="P44" s="52" t="str">
        <f>TEXT(orders67[[#This Row],[order_date]],"YYYY")</f>
        <v>2023</v>
      </c>
      <c r="Q44" s="52" t="str">
        <f>TEXT(orders67[[#This Row],[order_date]],"MMMM")</f>
        <v>February</v>
      </c>
      <c r="R44" s="52" t="str">
        <f>TEXT(orders67[[#This Row],[order_date]],"DDDD")</f>
        <v>Sunday</v>
      </c>
      <c r="S44" s="53">
        <v>0.5</v>
      </c>
      <c r="T44" s="51">
        <v>1489.5</v>
      </c>
    </row>
    <row r="45" spans="1:20" ht="15.75" customHeight="1" x14ac:dyDescent="0.3">
      <c r="A45" s="51">
        <v>44</v>
      </c>
      <c r="B45" s="51">
        <v>18</v>
      </c>
      <c r="C45" s="51" t="str">
        <f>VLOOKUP('Full Table'!B:B,[1]!customers[#Data],4)</f>
        <v>Levi Moore</v>
      </c>
      <c r="D45" s="51" t="str">
        <f>VLOOKUP(orders67[[#This Row],[customer_id]],[1]!customers[#Data],6)</f>
        <v>Male</v>
      </c>
      <c r="E45" s="51">
        <f>VLOOKUP(orders67[[#This Row],[customer_id]],[1]!customers[#Data],7)</f>
        <v>53</v>
      </c>
      <c r="F45" s="51" t="str">
        <f>VLOOKUP(orders67[[#This Row],[customer_id]],[1]!customers[#Data],8)</f>
        <v>Retired</v>
      </c>
      <c r="G45" s="51" t="str">
        <f>VLOOKUP(orders67[[#This Row],[customer_id]],[1]!customers[#Data],9)</f>
        <v>Phoenix</v>
      </c>
      <c r="H45" s="51">
        <f>VLOOKUP(orders67[[#This Row],[order_id]],[1]!orders_items[#Data],3)</f>
        <v>35</v>
      </c>
      <c r="I45" s="51" t="str">
        <f>VLOOKUP(orders67[[#This Row],[product_id]],[1]!products[#Data],2)</f>
        <v>Gucci GG Marmont Belt</v>
      </c>
      <c r="J45" s="51" t="str">
        <f>VLOOKUP(orders67[[#This Row],[product_id]],[1]!products[#Data],3)</f>
        <v>Accessories</v>
      </c>
      <c r="K45" s="51">
        <f>VLOOKUP(orders67[[#This Row],[product_id]],[1]!products[#Data],4)</f>
        <v>860.37</v>
      </c>
      <c r="L45" s="51">
        <f>VLOOKUP(orders67[[#This Row],[product_id]],[1]!orders_items[#Data],4)</f>
        <v>8</v>
      </c>
      <c r="M45" s="51">
        <f>VLOOKUP(orders67[[#This Row],[product_id]],[1]!orders_items[#Data],5)</f>
        <v>742.66</v>
      </c>
      <c r="N45" s="51">
        <f>VLOOKUP(orders67[[#This Row],[product_id]],[1]!orders_items[#Data],6)</f>
        <v>5941.28</v>
      </c>
      <c r="O45" s="52">
        <v>44970</v>
      </c>
      <c r="P45" s="52" t="str">
        <f>TEXT(orders67[[#This Row],[order_date]],"YYYY")</f>
        <v>2023</v>
      </c>
      <c r="Q45" s="52" t="str">
        <f>TEXT(orders67[[#This Row],[order_date]],"MMMM")</f>
        <v>February</v>
      </c>
      <c r="R45" s="52" t="str">
        <f>TEXT(orders67[[#This Row],[order_date]],"DDDD")</f>
        <v>Monday</v>
      </c>
      <c r="S45" s="53">
        <v>0.5</v>
      </c>
      <c r="T45" s="51">
        <v>1202.6099999999999</v>
      </c>
    </row>
    <row r="46" spans="1:20" ht="15.75" customHeight="1" x14ac:dyDescent="0.3">
      <c r="A46" s="51">
        <v>45</v>
      </c>
      <c r="B46" s="51">
        <v>63</v>
      </c>
      <c r="C46" s="51" t="str">
        <f>VLOOKUP('Full Table'!B:B,[1]!customers[#Data],4)</f>
        <v>Ella Morales</v>
      </c>
      <c r="D46" s="51" t="str">
        <f>VLOOKUP(orders67[[#This Row],[customer_id]],[1]!customers[#Data],6)</f>
        <v>Female</v>
      </c>
      <c r="E46" s="51">
        <f>VLOOKUP(orders67[[#This Row],[customer_id]],[1]!customers[#Data],7)</f>
        <v>48</v>
      </c>
      <c r="F46" s="51" t="str">
        <f>VLOOKUP(orders67[[#This Row],[customer_id]],[1]!customers[#Data],8)</f>
        <v>Working Class</v>
      </c>
      <c r="G46" s="51" t="str">
        <f>VLOOKUP(orders67[[#This Row],[customer_id]],[1]!customers[#Data],9)</f>
        <v>Phoenix</v>
      </c>
      <c r="H46" s="51">
        <f>VLOOKUP(orders67[[#This Row],[order_id]],[1]!orders_items[#Data],3)</f>
        <v>57</v>
      </c>
      <c r="I46" s="51" t="str">
        <f>VLOOKUP(orders67[[#This Row],[product_id]],[1]!products[#Data],2)</f>
        <v>TCL 6-Series 65-Inch 4K TV</v>
      </c>
      <c r="J46" s="51" t="str">
        <f>VLOOKUP(orders67[[#This Row],[product_id]],[1]!products[#Data],3)</f>
        <v>Home Appliances</v>
      </c>
      <c r="K46" s="51">
        <f>VLOOKUP(orders67[[#This Row],[product_id]],[1]!products[#Data],4)</f>
        <v>887.61</v>
      </c>
      <c r="L46" s="51">
        <f>VLOOKUP(orders67[[#This Row],[product_id]],[1]!orders_items[#Data],4)</f>
        <v>5</v>
      </c>
      <c r="M46" s="51">
        <f>VLOOKUP(orders67[[#This Row],[product_id]],[1]!orders_items[#Data],5)</f>
        <v>144.41</v>
      </c>
      <c r="N46" s="51">
        <f>VLOOKUP(orders67[[#This Row],[product_id]],[1]!orders_items[#Data],6)</f>
        <v>722.05</v>
      </c>
      <c r="O46" s="52">
        <v>44971</v>
      </c>
      <c r="P46" s="52" t="str">
        <f>TEXT(orders67[[#This Row],[order_date]],"YYYY")</f>
        <v>2023</v>
      </c>
      <c r="Q46" s="52" t="str">
        <f>TEXT(orders67[[#This Row],[order_date]],"MMMM")</f>
        <v>February</v>
      </c>
      <c r="R46" s="52" t="str">
        <f>TEXT(orders67[[#This Row],[order_date]],"DDDD")</f>
        <v>Tuesday</v>
      </c>
      <c r="S46" s="53">
        <v>0.5</v>
      </c>
      <c r="T46" s="51">
        <v>129.9</v>
      </c>
    </row>
    <row r="47" spans="1:20" ht="15.75" customHeight="1" x14ac:dyDescent="0.3">
      <c r="A47" s="51">
        <v>46</v>
      </c>
      <c r="B47" s="51">
        <v>92</v>
      </c>
      <c r="C47" s="51" t="str">
        <f>VLOOKUP('Full Table'!B:B,[1]!customers[#Data],4)</f>
        <v>Emilia Alvarez</v>
      </c>
      <c r="D47" s="51" t="str">
        <f>VLOOKUP(orders67[[#This Row],[customer_id]],[1]!customers[#Data],6)</f>
        <v>Female</v>
      </c>
      <c r="E47" s="51">
        <f>VLOOKUP(orders67[[#This Row],[customer_id]],[1]!customers[#Data],7)</f>
        <v>60</v>
      </c>
      <c r="F47" s="51" t="str">
        <f>VLOOKUP(orders67[[#This Row],[customer_id]],[1]!customers[#Data],8)</f>
        <v>Retired</v>
      </c>
      <c r="G47" s="51" t="str">
        <f>VLOOKUP(orders67[[#This Row],[customer_id]],[1]!customers[#Data],9)</f>
        <v>Houston</v>
      </c>
      <c r="H47" s="51">
        <f>VLOOKUP(orders67[[#This Row],[order_id]],[1]!orders_items[#Data],3)</f>
        <v>22</v>
      </c>
      <c r="I47" s="51" t="str">
        <f>VLOOKUP(orders67[[#This Row],[product_id]],[1]!products[#Data],2)</f>
        <v>Fitbit Versa 4</v>
      </c>
      <c r="J47" s="51" t="str">
        <f>VLOOKUP(orders67[[#This Row],[product_id]],[1]!products[#Data],3)</f>
        <v>Home Appliances</v>
      </c>
      <c r="K47" s="51">
        <f>VLOOKUP(orders67[[#This Row],[product_id]],[1]!products[#Data],4)</f>
        <v>616.87</v>
      </c>
      <c r="L47" s="51">
        <f>VLOOKUP(orders67[[#This Row],[product_id]],[1]!orders_items[#Data],4)</f>
        <v>4</v>
      </c>
      <c r="M47" s="51">
        <f>VLOOKUP(orders67[[#This Row],[product_id]],[1]!orders_items[#Data],5)</f>
        <v>138.57</v>
      </c>
      <c r="N47" s="51">
        <f>VLOOKUP(orders67[[#This Row],[product_id]],[1]!orders_items[#Data],6)</f>
        <v>554.28</v>
      </c>
      <c r="O47" s="52">
        <v>44972</v>
      </c>
      <c r="P47" s="52" t="str">
        <f>TEXT(orders67[[#This Row],[order_date]],"YYYY")</f>
        <v>2023</v>
      </c>
      <c r="Q47" s="52" t="str">
        <f>TEXT(orders67[[#This Row],[order_date]],"MMMM")</f>
        <v>February</v>
      </c>
      <c r="R47" s="52" t="str">
        <f>TEXT(orders67[[#This Row],[order_date]],"DDDD")</f>
        <v>Wednesday</v>
      </c>
      <c r="S47" s="53">
        <v>0.5</v>
      </c>
      <c r="T47" s="51">
        <v>1483.48</v>
      </c>
    </row>
    <row r="48" spans="1:20" ht="15.75" customHeight="1" x14ac:dyDescent="0.3">
      <c r="A48" s="51">
        <v>47</v>
      </c>
      <c r="B48" s="51">
        <v>3</v>
      </c>
      <c r="C48" s="51" t="str">
        <f>VLOOKUP('Full Table'!B:B,[1]!customers[#Data],4)</f>
        <v>Oliver Williams</v>
      </c>
      <c r="D48" s="51" t="str">
        <f>VLOOKUP(orders67[[#This Row],[customer_id]],[1]!customers[#Data],6)</f>
        <v>Male</v>
      </c>
      <c r="E48" s="51">
        <f>VLOOKUP(orders67[[#This Row],[customer_id]],[1]!customers[#Data],7)</f>
        <v>37</v>
      </c>
      <c r="F48" s="51" t="str">
        <f>VLOOKUP(orders67[[#This Row],[customer_id]],[1]!customers[#Data],8)</f>
        <v>Working Class</v>
      </c>
      <c r="G48" s="51" t="str">
        <f>VLOOKUP(orders67[[#This Row],[customer_id]],[1]!customers[#Data],9)</f>
        <v>Houston</v>
      </c>
      <c r="H48" s="51">
        <f>VLOOKUP(orders67[[#This Row],[order_id]],[1]!orders_items[#Data],3)</f>
        <v>35</v>
      </c>
      <c r="I48" s="51" t="str">
        <f>VLOOKUP(orders67[[#This Row],[product_id]],[1]!products[#Data],2)</f>
        <v>Gucci GG Marmont Belt</v>
      </c>
      <c r="J48" s="51" t="str">
        <f>VLOOKUP(orders67[[#This Row],[product_id]],[1]!products[#Data],3)</f>
        <v>Accessories</v>
      </c>
      <c r="K48" s="51">
        <f>VLOOKUP(orders67[[#This Row],[product_id]],[1]!products[#Data],4)</f>
        <v>860.37</v>
      </c>
      <c r="L48" s="51">
        <f>VLOOKUP(orders67[[#This Row],[product_id]],[1]!orders_items[#Data],4)</f>
        <v>8</v>
      </c>
      <c r="M48" s="51">
        <f>VLOOKUP(orders67[[#This Row],[product_id]],[1]!orders_items[#Data],5)</f>
        <v>742.66</v>
      </c>
      <c r="N48" s="51">
        <f>VLOOKUP(orders67[[#This Row],[product_id]],[1]!orders_items[#Data],6)</f>
        <v>5941.28</v>
      </c>
      <c r="O48" s="52">
        <v>44973</v>
      </c>
      <c r="P48" s="52" t="str">
        <f>TEXT(orders67[[#This Row],[order_date]],"YYYY")</f>
        <v>2023</v>
      </c>
      <c r="Q48" s="52" t="str">
        <f>TEXT(orders67[[#This Row],[order_date]],"MMMM")</f>
        <v>February</v>
      </c>
      <c r="R48" s="52" t="str">
        <f>TEXT(orders67[[#This Row],[order_date]],"DDDD")</f>
        <v>Thursday</v>
      </c>
      <c r="S48" s="53">
        <v>0.5</v>
      </c>
      <c r="T48" s="51">
        <v>1101.98</v>
      </c>
    </row>
    <row r="49" spans="1:20" ht="15.75" customHeight="1" x14ac:dyDescent="0.3">
      <c r="A49" s="51">
        <v>48</v>
      </c>
      <c r="B49" s="51">
        <v>23</v>
      </c>
      <c r="C49" s="51" t="str">
        <f>VLOOKUP('Full Table'!B:B,[1]!customers[#Data],4)</f>
        <v>Theodore Thompson</v>
      </c>
      <c r="D49" s="51" t="str">
        <f>VLOOKUP(orders67[[#This Row],[customer_id]],[1]!customers[#Data],6)</f>
        <v>Male</v>
      </c>
      <c r="E49" s="51">
        <f>VLOOKUP(orders67[[#This Row],[customer_id]],[1]!customers[#Data],7)</f>
        <v>44</v>
      </c>
      <c r="F49" s="51" t="str">
        <f>VLOOKUP(orders67[[#This Row],[customer_id]],[1]!customers[#Data],8)</f>
        <v>Working Class</v>
      </c>
      <c r="G49" s="51" t="str">
        <f>VLOOKUP(orders67[[#This Row],[customer_id]],[1]!customers[#Data],9)</f>
        <v>Chicago</v>
      </c>
      <c r="H49" s="51">
        <f>VLOOKUP(orders67[[#This Row],[order_id]],[1]!orders_items[#Data],3)</f>
        <v>47</v>
      </c>
      <c r="I49" s="51" t="str">
        <f>VLOOKUP(orders67[[#This Row],[product_id]],[1]!products[#Data],2)</f>
        <v>Jabra Elite 85t True Wireless Earbuds</v>
      </c>
      <c r="J49" s="51" t="str">
        <f>VLOOKUP(orders67[[#This Row],[product_id]],[1]!products[#Data],3)</f>
        <v>Electronics</v>
      </c>
      <c r="K49" s="51">
        <f>VLOOKUP(orders67[[#This Row],[product_id]],[1]!products[#Data],4)</f>
        <v>32.97</v>
      </c>
      <c r="L49" s="51">
        <f>VLOOKUP(orders67[[#This Row],[product_id]],[1]!orders_items[#Data],4)</f>
        <v>7</v>
      </c>
      <c r="M49" s="51">
        <f>VLOOKUP(orders67[[#This Row],[product_id]],[1]!orders_items[#Data],5)</f>
        <v>622.83000000000004</v>
      </c>
      <c r="N49" s="51">
        <f>VLOOKUP(orders67[[#This Row],[product_id]],[1]!orders_items[#Data],6)</f>
        <v>4359.8100000000004</v>
      </c>
      <c r="O49" s="52">
        <v>44974</v>
      </c>
      <c r="P49" s="52" t="str">
        <f>TEXT(orders67[[#This Row],[order_date]],"YYYY")</f>
        <v>2023</v>
      </c>
      <c r="Q49" s="52" t="str">
        <f>TEXT(orders67[[#This Row],[order_date]],"MMMM")</f>
        <v>February</v>
      </c>
      <c r="R49" s="52" t="str">
        <f>TEXT(orders67[[#This Row],[order_date]],"DDDD")</f>
        <v>Friday</v>
      </c>
      <c r="S49" s="53">
        <v>0.5</v>
      </c>
      <c r="T49" s="51">
        <v>1158.26</v>
      </c>
    </row>
    <row r="50" spans="1:20" ht="15.75" customHeight="1" x14ac:dyDescent="0.3">
      <c r="A50" s="51">
        <v>49</v>
      </c>
      <c r="B50" s="51">
        <v>49</v>
      </c>
      <c r="C50" s="51" t="str">
        <f>VLOOKUP('Full Table'!B:B,[1]!customers[#Data],4)</f>
        <v>Maverick Carter</v>
      </c>
      <c r="D50" s="51" t="str">
        <f>VLOOKUP(orders67[[#This Row],[customer_id]],[1]!customers[#Data],6)</f>
        <v>Male</v>
      </c>
      <c r="E50" s="51">
        <f>VLOOKUP(orders67[[#This Row],[customer_id]],[1]!customers[#Data],7)</f>
        <v>28</v>
      </c>
      <c r="F50" s="51" t="str">
        <f>VLOOKUP(orders67[[#This Row],[customer_id]],[1]!customers[#Data],8)</f>
        <v>Young</v>
      </c>
      <c r="G50" s="51" t="str">
        <f>VLOOKUP(orders67[[#This Row],[customer_id]],[1]!customers[#Data],9)</f>
        <v>Chicago</v>
      </c>
      <c r="H50" s="51">
        <f>VLOOKUP(orders67[[#This Row],[order_id]],[1]!orders_items[#Data],3)</f>
        <v>47</v>
      </c>
      <c r="I50" s="51" t="str">
        <f>VLOOKUP(orders67[[#This Row],[product_id]],[1]!products[#Data],2)</f>
        <v>Jabra Elite 85t True Wireless Earbuds</v>
      </c>
      <c r="J50" s="51" t="str">
        <f>VLOOKUP(orders67[[#This Row],[product_id]],[1]!products[#Data],3)</f>
        <v>Electronics</v>
      </c>
      <c r="K50" s="51">
        <f>VLOOKUP(orders67[[#This Row],[product_id]],[1]!products[#Data],4)</f>
        <v>32.97</v>
      </c>
      <c r="L50" s="51">
        <f>VLOOKUP(orders67[[#This Row],[product_id]],[1]!orders_items[#Data],4)</f>
        <v>7</v>
      </c>
      <c r="M50" s="51">
        <f>VLOOKUP(orders67[[#This Row],[product_id]],[1]!orders_items[#Data],5)</f>
        <v>622.83000000000004</v>
      </c>
      <c r="N50" s="51">
        <f>VLOOKUP(orders67[[#This Row],[product_id]],[1]!orders_items[#Data],6)</f>
        <v>4359.8100000000004</v>
      </c>
      <c r="O50" s="52">
        <v>44975</v>
      </c>
      <c r="P50" s="52" t="str">
        <f>TEXT(orders67[[#This Row],[order_date]],"YYYY")</f>
        <v>2023</v>
      </c>
      <c r="Q50" s="52" t="str">
        <f>TEXT(orders67[[#This Row],[order_date]],"MMMM")</f>
        <v>February</v>
      </c>
      <c r="R50" s="52" t="str">
        <f>TEXT(orders67[[#This Row],[order_date]],"DDDD")</f>
        <v>Saturday</v>
      </c>
      <c r="S50" s="53">
        <v>0.5</v>
      </c>
      <c r="T50" s="51">
        <v>1625.14</v>
      </c>
    </row>
    <row r="51" spans="1:20" ht="15.75" customHeight="1" x14ac:dyDescent="0.3">
      <c r="A51" s="51">
        <v>50</v>
      </c>
      <c r="B51" s="51">
        <v>47</v>
      </c>
      <c r="C51" s="51" t="str">
        <f>VLOOKUP('Full Table'!B:B,[1]!customers[#Data],4)</f>
        <v>Christopher Campbell</v>
      </c>
      <c r="D51" s="51" t="str">
        <f>VLOOKUP(orders67[[#This Row],[customer_id]],[1]!customers[#Data],6)</f>
        <v>Male</v>
      </c>
      <c r="E51" s="51">
        <f>VLOOKUP(orders67[[#This Row],[customer_id]],[1]!customers[#Data],7)</f>
        <v>30</v>
      </c>
      <c r="F51" s="51" t="str">
        <f>VLOOKUP(orders67[[#This Row],[customer_id]],[1]!customers[#Data],8)</f>
        <v>Young</v>
      </c>
      <c r="G51" s="51" t="str">
        <f>VLOOKUP(orders67[[#This Row],[customer_id]],[1]!customers[#Data],9)</f>
        <v>Houston</v>
      </c>
      <c r="H51" s="51">
        <f>VLOOKUP(orders67[[#This Row],[order_id]],[1]!orders_items[#Data],3)</f>
        <v>60</v>
      </c>
      <c r="I51" s="51" t="str">
        <f>VLOOKUP(orders67[[#This Row],[product_id]],[1]!products[#Data],2)</f>
        <v>Coach Signature Canvas Wallet</v>
      </c>
      <c r="J51" s="51" t="str">
        <f>VLOOKUP(orders67[[#This Row],[product_id]],[1]!products[#Data],3)</f>
        <v>Electronics</v>
      </c>
      <c r="K51" s="51">
        <f>VLOOKUP(orders67[[#This Row],[product_id]],[1]!products[#Data],4)</f>
        <v>281.2</v>
      </c>
      <c r="L51" s="51">
        <f>VLOOKUP(orders67[[#This Row],[product_id]],[1]!orders_items[#Data],4)</f>
        <v>3</v>
      </c>
      <c r="M51" s="51">
        <f>VLOOKUP(orders67[[#This Row],[product_id]],[1]!orders_items[#Data],5)</f>
        <v>134.76</v>
      </c>
      <c r="N51" s="51">
        <f>VLOOKUP(orders67[[#This Row],[product_id]],[1]!orders_items[#Data],6)</f>
        <v>404.28</v>
      </c>
      <c r="O51" s="52">
        <v>44976</v>
      </c>
      <c r="P51" s="52" t="str">
        <f>TEXT(orders67[[#This Row],[order_date]],"YYYY")</f>
        <v>2023</v>
      </c>
      <c r="Q51" s="52" t="str">
        <f>TEXT(orders67[[#This Row],[order_date]],"MMMM")</f>
        <v>February</v>
      </c>
      <c r="R51" s="52" t="str">
        <f>TEXT(orders67[[#This Row],[order_date]],"DDDD")</f>
        <v>Sunday</v>
      </c>
      <c r="S51" s="53">
        <v>0.5</v>
      </c>
      <c r="T51" s="51">
        <v>325.44</v>
      </c>
    </row>
    <row r="52" spans="1:20" ht="15.75" customHeight="1" x14ac:dyDescent="0.3">
      <c r="A52" s="51">
        <v>51</v>
      </c>
      <c r="B52" s="51">
        <v>97</v>
      </c>
      <c r="C52" s="51" t="str">
        <f>VLOOKUP('Full Table'!B:B,[1]!customers[#Data],4)</f>
        <v>Addison Long</v>
      </c>
      <c r="D52" s="51" t="str">
        <f>VLOOKUP(orders67[[#This Row],[customer_id]],[1]!customers[#Data],6)</f>
        <v>Female</v>
      </c>
      <c r="E52" s="51">
        <f>VLOOKUP(orders67[[#This Row],[customer_id]],[1]!customers[#Data],7)</f>
        <v>34</v>
      </c>
      <c r="F52" s="51" t="str">
        <f>VLOOKUP(orders67[[#This Row],[customer_id]],[1]!customers[#Data],8)</f>
        <v>Working Class</v>
      </c>
      <c r="G52" s="51" t="str">
        <f>VLOOKUP(orders67[[#This Row],[customer_id]],[1]!customers[#Data],9)</f>
        <v>Chicago</v>
      </c>
      <c r="H52" s="51">
        <f>VLOOKUP(orders67[[#This Row],[order_id]],[1]!orders_items[#Data],3)</f>
        <v>95</v>
      </c>
      <c r="I52" s="51" t="str">
        <f>VLOOKUP(orders67[[#This Row],[product_id]],[1]!products[#Data],2)</f>
        <v>Samsung Galaxy FlexWash Washing Machine</v>
      </c>
      <c r="J52" s="51" t="str">
        <f>VLOOKUP(orders67[[#This Row],[product_id]],[1]!products[#Data],3)</f>
        <v>Home Appliances</v>
      </c>
      <c r="K52" s="51">
        <f>VLOOKUP(orders67[[#This Row],[product_id]],[1]!products[#Data],4)</f>
        <v>696.76</v>
      </c>
      <c r="L52" s="51">
        <f>VLOOKUP(orders67[[#This Row],[product_id]],[1]!orders_items[#Data],4)</f>
        <v>3</v>
      </c>
      <c r="M52" s="51">
        <f>VLOOKUP(orders67[[#This Row],[product_id]],[1]!orders_items[#Data],5)</f>
        <v>66.58</v>
      </c>
      <c r="N52" s="51">
        <f>VLOOKUP(orders67[[#This Row],[product_id]],[1]!orders_items[#Data],6)</f>
        <v>199.74</v>
      </c>
      <c r="O52" s="52">
        <v>44977</v>
      </c>
      <c r="P52" s="52" t="str">
        <f>TEXT(orders67[[#This Row],[order_date]],"YYYY")</f>
        <v>2023</v>
      </c>
      <c r="Q52" s="52" t="str">
        <f>TEXT(orders67[[#This Row],[order_date]],"MMMM")</f>
        <v>February</v>
      </c>
      <c r="R52" s="52" t="str">
        <f>TEXT(orders67[[#This Row],[order_date]],"DDDD")</f>
        <v>Monday</v>
      </c>
      <c r="S52" s="53">
        <v>0.5</v>
      </c>
      <c r="T52" s="51">
        <v>905.84</v>
      </c>
    </row>
    <row r="53" spans="1:20" ht="15.75" customHeight="1" x14ac:dyDescent="0.3">
      <c r="A53" s="51">
        <v>52</v>
      </c>
      <c r="B53" s="51">
        <v>16</v>
      </c>
      <c r="C53" s="51" t="str">
        <f>VLOOKUP('Full Table'!B:B,[1]!customers[#Data],4)</f>
        <v>Logan Thomas</v>
      </c>
      <c r="D53" s="51" t="str">
        <f>VLOOKUP(orders67[[#This Row],[customer_id]],[1]!customers[#Data],6)</f>
        <v>Male</v>
      </c>
      <c r="E53" s="51">
        <f>VLOOKUP(orders67[[#This Row],[customer_id]],[1]!customers[#Data],7)</f>
        <v>40</v>
      </c>
      <c r="F53" s="51" t="str">
        <f>VLOOKUP(orders67[[#This Row],[customer_id]],[1]!customers[#Data],8)</f>
        <v>Working Class</v>
      </c>
      <c r="G53" s="51" t="str">
        <f>VLOOKUP(orders67[[#This Row],[customer_id]],[1]!customers[#Data],9)</f>
        <v>New York</v>
      </c>
      <c r="H53" s="51">
        <f>VLOOKUP(orders67[[#This Row],[order_id]],[1]!orders_items[#Data],3)</f>
        <v>55</v>
      </c>
      <c r="I53" s="51" t="str">
        <f>VLOOKUP(orders67[[#This Row],[product_id]],[1]!products[#Data],2)</f>
        <v>Dell UltraSharp U2720Q Monitor</v>
      </c>
      <c r="J53" s="51" t="str">
        <f>VLOOKUP(orders67[[#This Row],[product_id]],[1]!products[#Data],3)</f>
        <v>Accessories</v>
      </c>
      <c r="K53" s="51">
        <f>VLOOKUP(orders67[[#This Row],[product_id]],[1]!products[#Data],4)</f>
        <v>308.70999999999998</v>
      </c>
      <c r="L53" s="51">
        <f>VLOOKUP(orders67[[#This Row],[product_id]],[1]!orders_items[#Data],4)</f>
        <v>2</v>
      </c>
      <c r="M53" s="51">
        <f>VLOOKUP(orders67[[#This Row],[product_id]],[1]!orders_items[#Data],5)</f>
        <v>893.18</v>
      </c>
      <c r="N53" s="51">
        <f>VLOOKUP(orders67[[#This Row],[product_id]],[1]!orders_items[#Data],6)</f>
        <v>1786.36</v>
      </c>
      <c r="O53" s="52">
        <v>44978</v>
      </c>
      <c r="P53" s="52" t="str">
        <f>TEXT(orders67[[#This Row],[order_date]],"YYYY")</f>
        <v>2023</v>
      </c>
      <c r="Q53" s="52" t="str">
        <f>TEXT(orders67[[#This Row],[order_date]],"MMMM")</f>
        <v>February</v>
      </c>
      <c r="R53" s="52" t="str">
        <f>TEXT(orders67[[#This Row],[order_date]],"DDDD")</f>
        <v>Tuesday</v>
      </c>
      <c r="S53" s="53">
        <v>0.5</v>
      </c>
      <c r="T53" s="51">
        <v>336.05</v>
      </c>
    </row>
    <row r="54" spans="1:20" ht="15.75" customHeight="1" x14ac:dyDescent="0.3">
      <c r="A54" s="51">
        <v>53</v>
      </c>
      <c r="B54" s="51">
        <v>73</v>
      </c>
      <c r="C54" s="51" t="str">
        <f>VLOOKUP('Full Table'!B:B,[1]!customers[#Data],4)</f>
        <v>Layla Reed</v>
      </c>
      <c r="D54" s="51" t="str">
        <f>VLOOKUP(orders67[[#This Row],[customer_id]],[1]!customers[#Data],6)</f>
        <v>Female</v>
      </c>
      <c r="E54" s="51">
        <f>VLOOKUP(orders67[[#This Row],[customer_id]],[1]!customers[#Data],7)</f>
        <v>40</v>
      </c>
      <c r="F54" s="51" t="str">
        <f>VLOOKUP(orders67[[#This Row],[customer_id]],[1]!customers[#Data],8)</f>
        <v>Working Class</v>
      </c>
      <c r="G54" s="51" t="str">
        <f>VLOOKUP(orders67[[#This Row],[customer_id]],[1]!customers[#Data],9)</f>
        <v>Los Angeles</v>
      </c>
      <c r="H54" s="51">
        <f>VLOOKUP(orders67[[#This Row],[order_id]],[1]!orders_items[#Data],3)</f>
        <v>25</v>
      </c>
      <c r="I54" s="51" t="str">
        <f>VLOOKUP(orders67[[#This Row],[product_id]],[1]!products[#Data],2)</f>
        <v>Tumi Alpha 3 Briefcase</v>
      </c>
      <c r="J54" s="51" t="str">
        <f>VLOOKUP(orders67[[#This Row],[product_id]],[1]!products[#Data],3)</f>
        <v>Electronics</v>
      </c>
      <c r="K54" s="51">
        <f>VLOOKUP(orders67[[#This Row],[product_id]],[1]!products[#Data],4)</f>
        <v>231.28</v>
      </c>
      <c r="L54" s="51">
        <f>VLOOKUP(orders67[[#This Row],[product_id]],[1]!orders_items[#Data],4)</f>
        <v>9</v>
      </c>
      <c r="M54" s="51">
        <f>VLOOKUP(orders67[[#This Row],[product_id]],[1]!orders_items[#Data],5)</f>
        <v>126.11</v>
      </c>
      <c r="N54" s="51">
        <f>VLOOKUP(orders67[[#This Row],[product_id]],[1]!orders_items[#Data],6)</f>
        <v>1134.99</v>
      </c>
      <c r="O54" s="52">
        <v>44979</v>
      </c>
      <c r="P54" s="52" t="str">
        <f>TEXT(orders67[[#This Row],[order_date]],"YYYY")</f>
        <v>2023</v>
      </c>
      <c r="Q54" s="52" t="str">
        <f>TEXT(orders67[[#This Row],[order_date]],"MMMM")</f>
        <v>February</v>
      </c>
      <c r="R54" s="52" t="str">
        <f>TEXT(orders67[[#This Row],[order_date]],"DDDD")</f>
        <v>Wednesday</v>
      </c>
      <c r="S54" s="53">
        <v>0.5</v>
      </c>
      <c r="T54" s="51">
        <v>1989.1</v>
      </c>
    </row>
    <row r="55" spans="1:20" ht="15.75" customHeight="1" x14ac:dyDescent="0.3">
      <c r="A55" s="51">
        <v>54</v>
      </c>
      <c r="B55" s="51">
        <v>12</v>
      </c>
      <c r="C55" s="51" t="str">
        <f>VLOOKUP('Full Table'!B:B,[1]!customers[#Data],4)</f>
        <v>Michael Lopez</v>
      </c>
      <c r="D55" s="51" t="str">
        <f>VLOOKUP(orders67[[#This Row],[customer_id]],[1]!customers[#Data],6)</f>
        <v>Male</v>
      </c>
      <c r="E55" s="51">
        <f>VLOOKUP(orders67[[#This Row],[customer_id]],[1]!customers[#Data],7)</f>
        <v>36</v>
      </c>
      <c r="F55" s="51" t="str">
        <f>VLOOKUP(orders67[[#This Row],[customer_id]],[1]!customers[#Data],8)</f>
        <v>Working Class</v>
      </c>
      <c r="G55" s="51" t="str">
        <f>VLOOKUP(orders67[[#This Row],[customer_id]],[1]!customers[#Data],9)</f>
        <v>Chicago</v>
      </c>
      <c r="H55" s="51">
        <f>VLOOKUP(orders67[[#This Row],[order_id]],[1]!orders_items[#Data],3)</f>
        <v>12</v>
      </c>
      <c r="I55" s="51" t="str">
        <f>VLOOKUP(orders67[[#This Row],[product_id]],[1]!products[#Data],2)</f>
        <v>Acer Predator Helios 300 Gaming Laptop</v>
      </c>
      <c r="J55" s="51" t="str">
        <f>VLOOKUP(orders67[[#This Row],[product_id]],[1]!products[#Data],3)</f>
        <v>Electronics</v>
      </c>
      <c r="K55" s="51">
        <f>VLOOKUP(orders67[[#This Row],[product_id]],[1]!products[#Data],4)</f>
        <v>535.22</v>
      </c>
      <c r="L55" s="51">
        <f>VLOOKUP(orders67[[#This Row],[product_id]],[1]!orders_items[#Data],4)</f>
        <v>7</v>
      </c>
      <c r="M55" s="51">
        <f>VLOOKUP(orders67[[#This Row],[product_id]],[1]!orders_items[#Data],5)</f>
        <v>895.85</v>
      </c>
      <c r="N55" s="51">
        <f>VLOOKUP(orders67[[#This Row],[product_id]],[1]!orders_items[#Data],6)</f>
        <v>6270.95</v>
      </c>
      <c r="O55" s="52">
        <v>44980</v>
      </c>
      <c r="P55" s="52" t="str">
        <f>TEXT(orders67[[#This Row],[order_date]],"YYYY")</f>
        <v>2023</v>
      </c>
      <c r="Q55" s="52" t="str">
        <f>TEXT(orders67[[#This Row],[order_date]],"MMMM")</f>
        <v>February</v>
      </c>
      <c r="R55" s="52" t="str">
        <f>TEXT(orders67[[#This Row],[order_date]],"DDDD")</f>
        <v>Thursday</v>
      </c>
      <c r="S55" s="53">
        <v>0.5</v>
      </c>
      <c r="T55" s="51">
        <v>1905.2</v>
      </c>
    </row>
    <row r="56" spans="1:20" ht="15.75" customHeight="1" x14ac:dyDescent="0.3">
      <c r="A56" s="51">
        <v>55</v>
      </c>
      <c r="B56" s="51">
        <v>43</v>
      </c>
      <c r="C56" s="51" t="str">
        <f>VLOOKUP('Full Table'!B:B,[1]!customers[#Data],4)</f>
        <v>Dylan Nelson</v>
      </c>
      <c r="D56" s="51" t="str">
        <f>VLOOKUP(orders67[[#This Row],[customer_id]],[1]!customers[#Data],6)</f>
        <v>Male</v>
      </c>
      <c r="E56" s="51">
        <f>VLOOKUP(orders67[[#This Row],[customer_id]],[1]!customers[#Data],7)</f>
        <v>39</v>
      </c>
      <c r="F56" s="51" t="str">
        <f>VLOOKUP(orders67[[#This Row],[customer_id]],[1]!customers[#Data],8)</f>
        <v>Working Class</v>
      </c>
      <c r="G56" s="51" t="str">
        <f>VLOOKUP(orders67[[#This Row],[customer_id]],[1]!customers[#Data],9)</f>
        <v>Chicago</v>
      </c>
      <c r="H56" s="51">
        <f>VLOOKUP(orders67[[#This Row],[order_id]],[1]!orders_items[#Data],3)</f>
        <v>27</v>
      </c>
      <c r="I56" s="51" t="str">
        <f>VLOOKUP(orders67[[#This Row],[product_id]],[1]!products[#Data],2)</f>
        <v>Bosch 800 Series Dishwasher</v>
      </c>
      <c r="J56" s="51" t="str">
        <f>VLOOKUP(orders67[[#This Row],[product_id]],[1]!products[#Data],3)</f>
        <v>Electronics</v>
      </c>
      <c r="K56" s="51">
        <f>VLOOKUP(orders67[[#This Row],[product_id]],[1]!products[#Data],4)</f>
        <v>706.08</v>
      </c>
      <c r="L56" s="51">
        <f>VLOOKUP(orders67[[#This Row],[product_id]],[1]!orders_items[#Data],4)</f>
        <v>9</v>
      </c>
      <c r="M56" s="51">
        <f>VLOOKUP(orders67[[#This Row],[product_id]],[1]!orders_items[#Data],5)</f>
        <v>392.79</v>
      </c>
      <c r="N56" s="51">
        <f>VLOOKUP(orders67[[#This Row],[product_id]],[1]!orders_items[#Data],6)</f>
        <v>3535.11</v>
      </c>
      <c r="O56" s="52">
        <v>44981</v>
      </c>
      <c r="P56" s="52" t="str">
        <f>TEXT(orders67[[#This Row],[order_date]],"YYYY")</f>
        <v>2023</v>
      </c>
      <c r="Q56" s="52" t="str">
        <f>TEXT(orders67[[#This Row],[order_date]],"MMMM")</f>
        <v>February</v>
      </c>
      <c r="R56" s="52" t="str">
        <f>TEXT(orders67[[#This Row],[order_date]],"DDDD")</f>
        <v>Friday</v>
      </c>
      <c r="S56" s="53">
        <v>0.5</v>
      </c>
      <c r="T56" s="51">
        <v>999.07</v>
      </c>
    </row>
    <row r="57" spans="1:20" ht="15.75" customHeight="1" x14ac:dyDescent="0.3">
      <c r="A57" s="51">
        <v>56</v>
      </c>
      <c r="B57" s="51">
        <v>7</v>
      </c>
      <c r="C57" s="51" t="str">
        <f>VLOOKUP('Full Table'!B:B,[1]!customers[#Data],4)</f>
        <v>Benjamin Miller</v>
      </c>
      <c r="D57" s="51" t="str">
        <f>VLOOKUP(orders67[[#This Row],[customer_id]],[1]!customers[#Data],6)</f>
        <v>Male</v>
      </c>
      <c r="E57" s="51">
        <f>VLOOKUP(orders67[[#This Row],[customer_id]],[1]!customers[#Data],7)</f>
        <v>58</v>
      </c>
      <c r="F57" s="51" t="str">
        <f>VLOOKUP(orders67[[#This Row],[customer_id]],[1]!customers[#Data],8)</f>
        <v>Retired</v>
      </c>
      <c r="G57" s="51" t="str">
        <f>VLOOKUP(orders67[[#This Row],[customer_id]],[1]!customers[#Data],9)</f>
        <v>New York</v>
      </c>
      <c r="H57" s="51">
        <f>VLOOKUP(orders67[[#This Row],[order_id]],[1]!orders_items[#Data],3)</f>
        <v>66</v>
      </c>
      <c r="I57" s="51" t="str">
        <f>VLOOKUP(orders67[[#This Row],[product_id]],[1]!products[#Data],2)</f>
        <v>Fossil Hybrid Smartwatch</v>
      </c>
      <c r="J57" s="51" t="str">
        <f>VLOOKUP(orders67[[#This Row],[product_id]],[1]!products[#Data],3)</f>
        <v>Accessories</v>
      </c>
      <c r="K57" s="51">
        <f>VLOOKUP(orders67[[#This Row],[product_id]],[1]!products[#Data],4)</f>
        <v>944.27</v>
      </c>
      <c r="L57" s="51">
        <f>VLOOKUP(orders67[[#This Row],[product_id]],[1]!orders_items[#Data],4)</f>
        <v>4</v>
      </c>
      <c r="M57" s="51">
        <f>VLOOKUP(orders67[[#This Row],[product_id]],[1]!orders_items[#Data],5)</f>
        <v>328.58</v>
      </c>
      <c r="N57" s="51">
        <f>VLOOKUP(orders67[[#This Row],[product_id]],[1]!orders_items[#Data],6)</f>
        <v>1314.32</v>
      </c>
      <c r="O57" s="52">
        <v>44982</v>
      </c>
      <c r="P57" s="52" t="str">
        <f>TEXT(orders67[[#This Row],[order_date]],"YYYY")</f>
        <v>2023</v>
      </c>
      <c r="Q57" s="52" t="str">
        <f>TEXT(orders67[[#This Row],[order_date]],"MMMM")</f>
        <v>February</v>
      </c>
      <c r="R57" s="52" t="str">
        <f>TEXT(orders67[[#This Row],[order_date]],"DDDD")</f>
        <v>Saturday</v>
      </c>
      <c r="S57" s="53">
        <v>0.5</v>
      </c>
      <c r="T57" s="51">
        <v>1220.97</v>
      </c>
    </row>
    <row r="58" spans="1:20" ht="15.75" customHeight="1" x14ac:dyDescent="0.3">
      <c r="A58" s="51">
        <v>57</v>
      </c>
      <c r="B58" s="51">
        <v>29</v>
      </c>
      <c r="C58" s="51" t="str">
        <f>VLOOKUP('Full Table'!B:B,[1]!customers[#Data],4)</f>
        <v>Wyatt Lewis</v>
      </c>
      <c r="D58" s="51" t="str">
        <f>VLOOKUP(orders67[[#This Row],[customer_id]],[1]!customers[#Data],6)</f>
        <v>Male</v>
      </c>
      <c r="E58" s="51">
        <f>VLOOKUP(orders67[[#This Row],[customer_id]],[1]!customers[#Data],7)</f>
        <v>64</v>
      </c>
      <c r="F58" s="51" t="str">
        <f>VLOOKUP(orders67[[#This Row],[customer_id]],[1]!customers[#Data],8)</f>
        <v>Retired</v>
      </c>
      <c r="G58" s="51" t="str">
        <f>VLOOKUP(orders67[[#This Row],[customer_id]],[1]!customers[#Data],9)</f>
        <v>Chicago</v>
      </c>
      <c r="H58" s="51">
        <f>VLOOKUP(orders67[[#This Row],[order_id]],[1]!orders_items[#Data],3)</f>
        <v>71</v>
      </c>
      <c r="I58" s="51" t="str">
        <f>VLOOKUP(orders67[[#This Row],[product_id]],[1]!products[#Data],2)</f>
        <v>Dyson V11 Torque Drive Vacuum Cleaner</v>
      </c>
      <c r="J58" s="51" t="str">
        <f>VLOOKUP(orders67[[#This Row],[product_id]],[1]!products[#Data],3)</f>
        <v>Accessories</v>
      </c>
      <c r="K58" s="51">
        <f>VLOOKUP(orders67[[#This Row],[product_id]],[1]!products[#Data],4)</f>
        <v>375.25</v>
      </c>
      <c r="L58" s="51">
        <f>VLOOKUP(orders67[[#This Row],[product_id]],[1]!orders_items[#Data],4)</f>
        <v>5</v>
      </c>
      <c r="M58" s="51">
        <f>VLOOKUP(orders67[[#This Row],[product_id]],[1]!orders_items[#Data],5)</f>
        <v>27.21</v>
      </c>
      <c r="N58" s="51">
        <f>VLOOKUP(orders67[[#This Row],[product_id]],[1]!orders_items[#Data],6)</f>
        <v>136.05000000000001</v>
      </c>
      <c r="O58" s="52">
        <v>44983</v>
      </c>
      <c r="P58" s="52" t="str">
        <f>TEXT(orders67[[#This Row],[order_date]],"YYYY")</f>
        <v>2023</v>
      </c>
      <c r="Q58" s="52" t="str">
        <f>TEXT(orders67[[#This Row],[order_date]],"MMMM")</f>
        <v>February</v>
      </c>
      <c r="R58" s="52" t="str">
        <f>TEXT(orders67[[#This Row],[order_date]],"DDDD")</f>
        <v>Sunday</v>
      </c>
      <c r="S58" s="53">
        <v>0.5</v>
      </c>
      <c r="T58" s="51">
        <v>733.58</v>
      </c>
    </row>
    <row r="59" spans="1:20" ht="15.75" customHeight="1" x14ac:dyDescent="0.3">
      <c r="A59" s="51">
        <v>58</v>
      </c>
      <c r="B59" s="51">
        <v>63</v>
      </c>
      <c r="C59" s="51" t="str">
        <f>VLOOKUP('Full Table'!B:B,[1]!customers[#Data],4)</f>
        <v>Ella Morales</v>
      </c>
      <c r="D59" s="51" t="str">
        <f>VLOOKUP(orders67[[#This Row],[customer_id]],[1]!customers[#Data],6)</f>
        <v>Female</v>
      </c>
      <c r="E59" s="51">
        <f>VLOOKUP(orders67[[#This Row],[customer_id]],[1]!customers[#Data],7)</f>
        <v>48</v>
      </c>
      <c r="F59" s="51" t="str">
        <f>VLOOKUP(orders67[[#This Row],[customer_id]],[1]!customers[#Data],8)</f>
        <v>Working Class</v>
      </c>
      <c r="G59" s="51" t="str">
        <f>VLOOKUP(orders67[[#This Row],[customer_id]],[1]!customers[#Data],9)</f>
        <v>Phoenix</v>
      </c>
      <c r="H59" s="51">
        <f>VLOOKUP(orders67[[#This Row],[order_id]],[1]!orders_items[#Data],3)</f>
        <v>70</v>
      </c>
      <c r="I59" s="51" t="str">
        <f>VLOOKUP(orders67[[#This Row],[product_id]],[1]!products[#Data],2)</f>
        <v>Razer DeathAdder V2 Gaming Mouse</v>
      </c>
      <c r="J59" s="51" t="str">
        <f>VLOOKUP(orders67[[#This Row],[product_id]],[1]!products[#Data],3)</f>
        <v>Electronics</v>
      </c>
      <c r="K59" s="51">
        <f>VLOOKUP(orders67[[#This Row],[product_id]],[1]!products[#Data],4)</f>
        <v>437.78</v>
      </c>
      <c r="L59" s="51">
        <f>VLOOKUP(orders67[[#This Row],[product_id]],[1]!orders_items[#Data],4)</f>
        <v>1</v>
      </c>
      <c r="M59" s="51">
        <f>VLOOKUP(orders67[[#This Row],[product_id]],[1]!orders_items[#Data],5)</f>
        <v>206.58</v>
      </c>
      <c r="N59" s="51">
        <f>VLOOKUP(orders67[[#This Row],[product_id]],[1]!orders_items[#Data],6)</f>
        <v>206.58</v>
      </c>
      <c r="O59" s="52">
        <v>44984</v>
      </c>
      <c r="P59" s="52" t="str">
        <f>TEXT(orders67[[#This Row],[order_date]],"YYYY")</f>
        <v>2023</v>
      </c>
      <c r="Q59" s="52" t="str">
        <f>TEXT(orders67[[#This Row],[order_date]],"MMMM")</f>
        <v>February</v>
      </c>
      <c r="R59" s="52" t="str">
        <f>TEXT(orders67[[#This Row],[order_date]],"DDDD")</f>
        <v>Monday</v>
      </c>
      <c r="S59" s="53">
        <v>0.5</v>
      </c>
      <c r="T59" s="51">
        <v>1168.56</v>
      </c>
    </row>
    <row r="60" spans="1:20" ht="15.75" customHeight="1" x14ac:dyDescent="0.3">
      <c r="A60" s="51">
        <v>59</v>
      </c>
      <c r="B60" s="51">
        <v>68</v>
      </c>
      <c r="C60" s="51" t="str">
        <f>VLOOKUP('Full Table'!B:B,[1]!customers[#Data],4)</f>
        <v>Avery Ortiz</v>
      </c>
      <c r="D60" s="51" t="str">
        <f>VLOOKUP(orders67[[#This Row],[customer_id]],[1]!customers[#Data],6)</f>
        <v>Female</v>
      </c>
      <c r="E60" s="51">
        <f>VLOOKUP(orders67[[#This Row],[customer_id]],[1]!customers[#Data],7)</f>
        <v>27</v>
      </c>
      <c r="F60" s="51" t="str">
        <f>VLOOKUP(orders67[[#This Row],[customer_id]],[1]!customers[#Data],8)</f>
        <v>Young</v>
      </c>
      <c r="G60" s="51" t="str">
        <f>VLOOKUP(orders67[[#This Row],[customer_id]],[1]!customers[#Data],9)</f>
        <v>Phoenix</v>
      </c>
      <c r="H60" s="51">
        <f>VLOOKUP(orders67[[#This Row],[order_id]],[1]!orders_items[#Data],3)</f>
        <v>28</v>
      </c>
      <c r="I60" s="51" t="str">
        <f>VLOOKUP(orders67[[#This Row],[product_id]],[1]!products[#Data],2)</f>
        <v>Garmin Fenix 7X Sapphire Solar GPS Watch</v>
      </c>
      <c r="J60" s="51" t="str">
        <f>VLOOKUP(orders67[[#This Row],[product_id]],[1]!products[#Data],3)</f>
        <v>Home Appliances</v>
      </c>
      <c r="K60" s="51">
        <f>VLOOKUP(orders67[[#This Row],[product_id]],[1]!products[#Data],4)</f>
        <v>391.59</v>
      </c>
      <c r="L60" s="51">
        <f>VLOOKUP(orders67[[#This Row],[product_id]],[1]!orders_items[#Data],4)</f>
        <v>8</v>
      </c>
      <c r="M60" s="51">
        <f>VLOOKUP(orders67[[#This Row],[product_id]],[1]!orders_items[#Data],5)</f>
        <v>671.4</v>
      </c>
      <c r="N60" s="51">
        <f>VLOOKUP(orders67[[#This Row],[product_id]],[1]!orders_items[#Data],6)</f>
        <v>5371.2</v>
      </c>
      <c r="O60" s="52">
        <v>44985</v>
      </c>
      <c r="P60" s="52" t="str">
        <f>TEXT(orders67[[#This Row],[order_date]],"YYYY")</f>
        <v>2023</v>
      </c>
      <c r="Q60" s="52" t="str">
        <f>TEXT(orders67[[#This Row],[order_date]],"MMMM")</f>
        <v>February</v>
      </c>
      <c r="R60" s="52" t="str">
        <f>TEXT(orders67[[#This Row],[order_date]],"DDDD")</f>
        <v>Tuesday</v>
      </c>
      <c r="S60" s="53">
        <v>0.5</v>
      </c>
      <c r="T60" s="51">
        <v>1604.87</v>
      </c>
    </row>
    <row r="61" spans="1:20" ht="15.75" customHeight="1" x14ac:dyDescent="0.3">
      <c r="A61" s="51">
        <v>60</v>
      </c>
      <c r="B61" s="51">
        <v>5</v>
      </c>
      <c r="C61" s="51" t="str">
        <f>VLOOKUP('Full Table'!B:B,[1]!customers[#Data],4)</f>
        <v>William Jones</v>
      </c>
      <c r="D61" s="51" t="str">
        <f>VLOOKUP(orders67[[#This Row],[customer_id]],[1]!customers[#Data],6)</f>
        <v>Male</v>
      </c>
      <c r="E61" s="51">
        <f>VLOOKUP(orders67[[#This Row],[customer_id]],[1]!customers[#Data],7)</f>
        <v>56</v>
      </c>
      <c r="F61" s="51" t="str">
        <f>VLOOKUP(orders67[[#This Row],[customer_id]],[1]!customers[#Data],8)</f>
        <v>Retired</v>
      </c>
      <c r="G61" s="51" t="str">
        <f>VLOOKUP(orders67[[#This Row],[customer_id]],[1]!customers[#Data],9)</f>
        <v>Houston</v>
      </c>
      <c r="H61" s="51">
        <f>VLOOKUP(orders67[[#This Row],[order_id]],[1]!orders_items[#Data],3)</f>
        <v>48</v>
      </c>
      <c r="I61" s="51" t="str">
        <f>VLOOKUP(orders67[[#This Row],[product_id]],[1]!products[#Data],2)</f>
        <v>Prada Saffiano Leather Cardholder</v>
      </c>
      <c r="J61" s="51" t="str">
        <f>VLOOKUP(orders67[[#This Row],[product_id]],[1]!products[#Data],3)</f>
        <v>Accessories</v>
      </c>
      <c r="K61" s="51">
        <f>VLOOKUP(orders67[[#This Row],[product_id]],[1]!products[#Data],4)</f>
        <v>447.8</v>
      </c>
      <c r="L61" s="51">
        <f>VLOOKUP(orders67[[#This Row],[product_id]],[1]!orders_items[#Data],4)</f>
        <v>2</v>
      </c>
      <c r="M61" s="51">
        <f>VLOOKUP(orders67[[#This Row],[product_id]],[1]!orders_items[#Data],5)</f>
        <v>777.09</v>
      </c>
      <c r="N61" s="51">
        <f>VLOOKUP(orders67[[#This Row],[product_id]],[1]!orders_items[#Data],6)</f>
        <v>1554.18</v>
      </c>
      <c r="O61" s="52">
        <v>44986</v>
      </c>
      <c r="P61" s="52" t="str">
        <f>TEXT(orders67[[#This Row],[order_date]],"YYYY")</f>
        <v>2023</v>
      </c>
      <c r="Q61" s="52" t="str">
        <f>TEXT(orders67[[#This Row],[order_date]],"MMMM")</f>
        <v>March</v>
      </c>
      <c r="R61" s="52" t="str">
        <f>TEXT(orders67[[#This Row],[order_date]],"DDDD")</f>
        <v>Wednesday</v>
      </c>
      <c r="S61" s="53">
        <v>0.5</v>
      </c>
      <c r="T61" s="51">
        <v>764.29</v>
      </c>
    </row>
    <row r="62" spans="1:20" ht="15.75" customHeight="1" x14ac:dyDescent="0.3">
      <c r="A62" s="51">
        <v>61</v>
      </c>
      <c r="B62" s="51">
        <v>18</v>
      </c>
      <c r="C62" s="51" t="str">
        <f>VLOOKUP('Full Table'!B:B,[1]!customers[#Data],4)</f>
        <v>Levi Moore</v>
      </c>
      <c r="D62" s="51" t="str">
        <f>VLOOKUP(orders67[[#This Row],[customer_id]],[1]!customers[#Data],6)</f>
        <v>Male</v>
      </c>
      <c r="E62" s="51">
        <f>VLOOKUP(orders67[[#This Row],[customer_id]],[1]!customers[#Data],7)</f>
        <v>53</v>
      </c>
      <c r="F62" s="51" t="str">
        <f>VLOOKUP(orders67[[#This Row],[customer_id]],[1]!customers[#Data],8)</f>
        <v>Retired</v>
      </c>
      <c r="G62" s="51" t="str">
        <f>VLOOKUP(orders67[[#This Row],[customer_id]],[1]!customers[#Data],9)</f>
        <v>Phoenix</v>
      </c>
      <c r="H62" s="51">
        <f>VLOOKUP(orders67[[#This Row],[order_id]],[1]!orders_items[#Data],3)</f>
        <v>87</v>
      </c>
      <c r="I62" s="51" t="str">
        <f>VLOOKUP(orders67[[#This Row],[product_id]],[1]!products[#Data],2)</f>
        <v>Hugo Boss Leather Gloves</v>
      </c>
      <c r="J62" s="51" t="str">
        <f>VLOOKUP(orders67[[#This Row],[product_id]],[1]!products[#Data],3)</f>
        <v>Electronics</v>
      </c>
      <c r="K62" s="51">
        <f>VLOOKUP(orders67[[#This Row],[product_id]],[1]!products[#Data],4)</f>
        <v>276.95999999999998</v>
      </c>
      <c r="L62" s="51">
        <f>VLOOKUP(orders67[[#This Row],[product_id]],[1]!orders_items[#Data],4)</f>
        <v>6</v>
      </c>
      <c r="M62" s="51">
        <f>VLOOKUP(orders67[[#This Row],[product_id]],[1]!orders_items[#Data],5)</f>
        <v>804.43</v>
      </c>
      <c r="N62" s="51">
        <f>VLOOKUP(orders67[[#This Row],[product_id]],[1]!orders_items[#Data],6)</f>
        <v>4826.58</v>
      </c>
      <c r="O62" s="52">
        <v>44987</v>
      </c>
      <c r="P62" s="52" t="str">
        <f>TEXT(orders67[[#This Row],[order_date]],"YYYY")</f>
        <v>2023</v>
      </c>
      <c r="Q62" s="52" t="str">
        <f>TEXT(orders67[[#This Row],[order_date]],"MMMM")</f>
        <v>March</v>
      </c>
      <c r="R62" s="52" t="str">
        <f>TEXT(orders67[[#This Row],[order_date]],"DDDD")</f>
        <v>Thursday</v>
      </c>
      <c r="S62" s="53">
        <v>0.5</v>
      </c>
      <c r="T62" s="51">
        <v>1594.54</v>
      </c>
    </row>
    <row r="63" spans="1:20" ht="15.75" customHeight="1" x14ac:dyDescent="0.3">
      <c r="A63" s="51">
        <v>62</v>
      </c>
      <c r="B63" s="51">
        <v>62</v>
      </c>
      <c r="C63" s="51" t="str">
        <f>VLOOKUP('Full Table'!B:B,[1]!customers[#Data],4)</f>
        <v>Emily Morris</v>
      </c>
      <c r="D63" s="51" t="str">
        <f>VLOOKUP(orders67[[#This Row],[customer_id]],[1]!customers[#Data],6)</f>
        <v>Female</v>
      </c>
      <c r="E63" s="51">
        <f>VLOOKUP(orders67[[#This Row],[customer_id]],[1]!customers[#Data],7)</f>
        <v>36</v>
      </c>
      <c r="F63" s="51" t="str">
        <f>VLOOKUP(orders67[[#This Row],[customer_id]],[1]!customers[#Data],8)</f>
        <v>Working Class</v>
      </c>
      <c r="G63" s="51" t="str">
        <f>VLOOKUP(orders67[[#This Row],[customer_id]],[1]!customers[#Data],9)</f>
        <v>Houston</v>
      </c>
      <c r="H63" s="51">
        <f>VLOOKUP(orders67[[#This Row],[order_id]],[1]!orders_items[#Data],3)</f>
        <v>45</v>
      </c>
      <c r="I63" s="51" t="str">
        <f>VLOOKUP(orders67[[#This Row],[product_id]],[1]!products[#Data],2)</f>
        <v>Instant Pot Duo 7-in-1 Electric Pressure Cooker</v>
      </c>
      <c r="J63" s="51" t="str">
        <f>VLOOKUP(orders67[[#This Row],[product_id]],[1]!products[#Data],3)</f>
        <v>Accessories</v>
      </c>
      <c r="K63" s="51">
        <f>VLOOKUP(orders67[[#This Row],[product_id]],[1]!products[#Data],4)</f>
        <v>533.98</v>
      </c>
      <c r="L63" s="51">
        <f>VLOOKUP(orders67[[#This Row],[product_id]],[1]!orders_items[#Data],4)</f>
        <v>1</v>
      </c>
      <c r="M63" s="51">
        <f>VLOOKUP(orders67[[#This Row],[product_id]],[1]!orders_items[#Data],5)</f>
        <v>199.52</v>
      </c>
      <c r="N63" s="51">
        <f>VLOOKUP(orders67[[#This Row],[product_id]],[1]!orders_items[#Data],6)</f>
        <v>199.52</v>
      </c>
      <c r="O63" s="52">
        <v>44988</v>
      </c>
      <c r="P63" s="52" t="str">
        <f>TEXT(orders67[[#This Row],[order_date]],"YYYY")</f>
        <v>2023</v>
      </c>
      <c r="Q63" s="52" t="str">
        <f>TEXT(orders67[[#This Row],[order_date]],"MMMM")</f>
        <v>March</v>
      </c>
      <c r="R63" s="52" t="str">
        <f>TEXT(orders67[[#This Row],[order_date]],"DDDD")</f>
        <v>Friday</v>
      </c>
      <c r="S63" s="53">
        <v>0.5</v>
      </c>
      <c r="T63" s="51">
        <v>154.13999999999999</v>
      </c>
    </row>
    <row r="64" spans="1:20" ht="15.75" customHeight="1" x14ac:dyDescent="0.3">
      <c r="A64" s="51">
        <v>63</v>
      </c>
      <c r="B64" s="51">
        <v>38</v>
      </c>
      <c r="C64" s="51" t="str">
        <f>VLOOKUP('Full Table'!B:B,[1]!customers[#Data],4)</f>
        <v>Gabriel Nguyen</v>
      </c>
      <c r="D64" s="51" t="str">
        <f>VLOOKUP(orders67[[#This Row],[customer_id]],[1]!customers[#Data],6)</f>
        <v>Male</v>
      </c>
      <c r="E64" s="51">
        <f>VLOOKUP(orders67[[#This Row],[customer_id]],[1]!customers[#Data],7)</f>
        <v>22</v>
      </c>
      <c r="F64" s="51" t="str">
        <f>VLOOKUP(orders67[[#This Row],[customer_id]],[1]!customers[#Data],8)</f>
        <v>Young</v>
      </c>
      <c r="G64" s="51" t="str">
        <f>VLOOKUP(orders67[[#This Row],[customer_id]],[1]!customers[#Data],9)</f>
        <v>Houston</v>
      </c>
      <c r="H64" s="51">
        <f>VLOOKUP(orders67[[#This Row],[order_id]],[1]!orders_items[#Data],3)</f>
        <v>23</v>
      </c>
      <c r="I64" s="51" t="str">
        <f>VLOOKUP(orders67[[#This Row],[product_id]],[1]!products[#Data],2)</f>
        <v>Bose SoundLink Revolve+ Bluetooth Speaker</v>
      </c>
      <c r="J64" s="51" t="str">
        <f>VLOOKUP(orders67[[#This Row],[product_id]],[1]!products[#Data],3)</f>
        <v>Electronics</v>
      </c>
      <c r="K64" s="51">
        <f>VLOOKUP(orders67[[#This Row],[product_id]],[1]!products[#Data],4)</f>
        <v>595.86</v>
      </c>
      <c r="L64" s="51">
        <f>VLOOKUP(orders67[[#This Row],[product_id]],[1]!orders_items[#Data],4)</f>
        <v>7</v>
      </c>
      <c r="M64" s="51">
        <f>VLOOKUP(orders67[[#This Row],[product_id]],[1]!orders_items[#Data],5)</f>
        <v>316.23</v>
      </c>
      <c r="N64" s="51">
        <f>VLOOKUP(orders67[[#This Row],[product_id]],[1]!orders_items[#Data],6)</f>
        <v>2213.61</v>
      </c>
      <c r="O64" s="52">
        <v>44989</v>
      </c>
      <c r="P64" s="52" t="str">
        <f>TEXT(orders67[[#This Row],[order_date]],"YYYY")</f>
        <v>2023</v>
      </c>
      <c r="Q64" s="52" t="str">
        <f>TEXT(orders67[[#This Row],[order_date]],"MMMM")</f>
        <v>March</v>
      </c>
      <c r="R64" s="52" t="str">
        <f>TEXT(orders67[[#This Row],[order_date]],"DDDD")</f>
        <v>Saturday</v>
      </c>
      <c r="S64" s="53">
        <v>0.5</v>
      </c>
      <c r="T64" s="51">
        <v>826.49</v>
      </c>
    </row>
    <row r="65" spans="1:20" ht="15.75" customHeight="1" x14ac:dyDescent="0.3">
      <c r="A65" s="51">
        <v>64</v>
      </c>
      <c r="B65" s="51">
        <v>93</v>
      </c>
      <c r="C65" s="51" t="str">
        <f>VLOOKUP('Full Table'!B:B,[1]!customers[#Data],4)</f>
        <v>Everly Castillo</v>
      </c>
      <c r="D65" s="51" t="str">
        <f>VLOOKUP(orders67[[#This Row],[customer_id]],[1]!customers[#Data],6)</f>
        <v>Female</v>
      </c>
      <c r="E65" s="51">
        <f>VLOOKUP(orders67[[#This Row],[customer_id]],[1]!customers[#Data],7)</f>
        <v>53</v>
      </c>
      <c r="F65" s="51" t="str">
        <f>VLOOKUP(orders67[[#This Row],[customer_id]],[1]!customers[#Data],8)</f>
        <v>Retired</v>
      </c>
      <c r="G65" s="51" t="str">
        <f>VLOOKUP(orders67[[#This Row],[customer_id]],[1]!customers[#Data],9)</f>
        <v>Chicago</v>
      </c>
      <c r="H65" s="51">
        <f>VLOOKUP(orders67[[#This Row],[order_id]],[1]!orders_items[#Data],3)</f>
        <v>29</v>
      </c>
      <c r="I65" s="51" t="str">
        <f>VLOOKUP(orders67[[#This Row],[product_id]],[1]!products[#Data],2)</f>
        <v>Microsoft Surface Pro 9</v>
      </c>
      <c r="J65" s="51" t="str">
        <f>VLOOKUP(orders67[[#This Row],[product_id]],[1]!products[#Data],3)</f>
        <v>Electronics</v>
      </c>
      <c r="K65" s="51">
        <f>VLOOKUP(orders67[[#This Row],[product_id]],[1]!products[#Data],4)</f>
        <v>172.64</v>
      </c>
      <c r="L65" s="51">
        <f>VLOOKUP(orders67[[#This Row],[product_id]],[1]!orders_items[#Data],4)</f>
        <v>8</v>
      </c>
      <c r="M65" s="51">
        <f>VLOOKUP(orders67[[#This Row],[product_id]],[1]!orders_items[#Data],5)</f>
        <v>280.7</v>
      </c>
      <c r="N65" s="51">
        <f>VLOOKUP(orders67[[#This Row],[product_id]],[1]!orders_items[#Data],6)</f>
        <v>2245.6</v>
      </c>
      <c r="O65" s="52">
        <v>44990</v>
      </c>
      <c r="P65" s="52" t="str">
        <f>TEXT(orders67[[#This Row],[order_date]],"YYYY")</f>
        <v>2023</v>
      </c>
      <c r="Q65" s="52" t="str">
        <f>TEXT(orders67[[#This Row],[order_date]],"MMMM")</f>
        <v>March</v>
      </c>
      <c r="R65" s="52" t="str">
        <f>TEXT(orders67[[#This Row],[order_date]],"DDDD")</f>
        <v>Sunday</v>
      </c>
      <c r="S65" s="53">
        <v>0.5</v>
      </c>
      <c r="T65" s="51">
        <v>571.65</v>
      </c>
    </row>
    <row r="66" spans="1:20" ht="15.75" customHeight="1" x14ac:dyDescent="0.3">
      <c r="A66" s="51">
        <v>65</v>
      </c>
      <c r="B66" s="51">
        <v>27</v>
      </c>
      <c r="C66" s="51" t="str">
        <f>VLOOKUP('Full Table'!B:B,[1]!customers[#Data],4)</f>
        <v>John Clark</v>
      </c>
      <c r="D66" s="51" t="str">
        <f>VLOOKUP(orders67[[#This Row],[customer_id]],[1]!customers[#Data],6)</f>
        <v>Male</v>
      </c>
      <c r="E66" s="51">
        <f>VLOOKUP(orders67[[#This Row],[customer_id]],[1]!customers[#Data],7)</f>
        <v>37</v>
      </c>
      <c r="F66" s="51" t="str">
        <f>VLOOKUP(orders67[[#This Row],[customer_id]],[1]!customers[#Data],8)</f>
        <v>Working Class</v>
      </c>
      <c r="G66" s="51" t="str">
        <f>VLOOKUP(orders67[[#This Row],[customer_id]],[1]!customers[#Data],9)</f>
        <v>Phoenix</v>
      </c>
      <c r="H66" s="51">
        <f>VLOOKUP(orders67[[#This Row],[order_id]],[1]!orders_items[#Data],3)</f>
        <v>80</v>
      </c>
      <c r="I66" s="51" t="str">
        <f>VLOOKUP(orders67[[#This Row],[product_id]],[1]!products[#Data],2)</f>
        <v>KitchenAid Artisan Stand Mixer</v>
      </c>
      <c r="J66" s="51" t="str">
        <f>VLOOKUP(orders67[[#This Row],[product_id]],[1]!products[#Data],3)</f>
        <v>Electronics</v>
      </c>
      <c r="K66" s="51">
        <f>VLOOKUP(orders67[[#This Row],[product_id]],[1]!products[#Data],4)</f>
        <v>967.76</v>
      </c>
      <c r="L66" s="51">
        <f>VLOOKUP(orders67[[#This Row],[product_id]],[1]!orders_items[#Data],4)</f>
        <v>9</v>
      </c>
      <c r="M66" s="51">
        <f>VLOOKUP(orders67[[#This Row],[product_id]],[1]!orders_items[#Data],5)</f>
        <v>987.58</v>
      </c>
      <c r="N66" s="51">
        <f>VLOOKUP(orders67[[#This Row],[product_id]],[1]!orders_items[#Data],6)</f>
        <v>8888.2200000000012</v>
      </c>
      <c r="O66" s="52">
        <v>44991</v>
      </c>
      <c r="P66" s="52" t="str">
        <f>TEXT(orders67[[#This Row],[order_date]],"YYYY")</f>
        <v>2023</v>
      </c>
      <c r="Q66" s="52" t="str">
        <f>TEXT(orders67[[#This Row],[order_date]],"MMMM")</f>
        <v>March</v>
      </c>
      <c r="R66" s="52" t="str">
        <f>TEXT(orders67[[#This Row],[order_date]],"DDDD")</f>
        <v>Monday</v>
      </c>
      <c r="S66" s="53">
        <v>0.5</v>
      </c>
      <c r="T66" s="51">
        <v>554.99</v>
      </c>
    </row>
    <row r="67" spans="1:20" ht="15.75" customHeight="1" x14ac:dyDescent="0.3">
      <c r="A67" s="51">
        <v>66</v>
      </c>
      <c r="B67" s="51">
        <v>29</v>
      </c>
      <c r="C67" s="51" t="str">
        <f>VLOOKUP('Full Table'!B:B,[1]!customers[#Data],4)</f>
        <v>Wyatt Lewis</v>
      </c>
      <c r="D67" s="51" t="str">
        <f>VLOOKUP(orders67[[#This Row],[customer_id]],[1]!customers[#Data],6)</f>
        <v>Male</v>
      </c>
      <c r="E67" s="51">
        <f>VLOOKUP(orders67[[#This Row],[customer_id]],[1]!customers[#Data],7)</f>
        <v>64</v>
      </c>
      <c r="F67" s="51" t="str">
        <f>VLOOKUP(orders67[[#This Row],[customer_id]],[1]!customers[#Data],8)</f>
        <v>Retired</v>
      </c>
      <c r="G67" s="51" t="str">
        <f>VLOOKUP(orders67[[#This Row],[customer_id]],[1]!customers[#Data],9)</f>
        <v>Chicago</v>
      </c>
      <c r="H67" s="51">
        <f>VLOOKUP(orders67[[#This Row],[order_id]],[1]!orders_items[#Data],3)</f>
        <v>62</v>
      </c>
      <c r="I67" s="51" t="str">
        <f>VLOOKUP(orders67[[#This Row],[product_id]],[1]!products[#Data],2)</f>
        <v>Tiffany &amp; Co. Sterling Silver Bracelet</v>
      </c>
      <c r="J67" s="51" t="str">
        <f>VLOOKUP(orders67[[#This Row],[product_id]],[1]!products[#Data],3)</f>
        <v>Accessories</v>
      </c>
      <c r="K67" s="51">
        <f>VLOOKUP(orders67[[#This Row],[product_id]],[1]!products[#Data],4)</f>
        <v>758.86</v>
      </c>
      <c r="L67" s="51">
        <f>VLOOKUP(orders67[[#This Row],[product_id]],[1]!orders_items[#Data],4)</f>
        <v>5</v>
      </c>
      <c r="M67" s="51">
        <f>VLOOKUP(orders67[[#This Row],[product_id]],[1]!orders_items[#Data],5)</f>
        <v>47.46</v>
      </c>
      <c r="N67" s="51">
        <f>VLOOKUP(orders67[[#This Row],[product_id]],[1]!orders_items[#Data],6)</f>
        <v>237.3</v>
      </c>
      <c r="O67" s="52">
        <v>44992</v>
      </c>
      <c r="P67" s="52" t="str">
        <f>TEXT(orders67[[#This Row],[order_date]],"YYYY")</f>
        <v>2023</v>
      </c>
      <c r="Q67" s="52" t="str">
        <f>TEXT(orders67[[#This Row],[order_date]],"MMMM")</f>
        <v>March</v>
      </c>
      <c r="R67" s="52" t="str">
        <f>TEXT(orders67[[#This Row],[order_date]],"DDDD")</f>
        <v>Tuesday</v>
      </c>
      <c r="S67" s="53">
        <v>0.5</v>
      </c>
      <c r="T67" s="51">
        <v>1817.14</v>
      </c>
    </row>
    <row r="68" spans="1:20" ht="15.75" customHeight="1" x14ac:dyDescent="0.3">
      <c r="A68" s="51">
        <v>67</v>
      </c>
      <c r="B68" s="51">
        <v>85</v>
      </c>
      <c r="C68" s="51" t="str">
        <f>VLOOKUP('Full Table'!B:B,[1]!customers[#Data],4)</f>
        <v>Ellie James</v>
      </c>
      <c r="D68" s="51" t="str">
        <f>VLOOKUP(orders67[[#This Row],[customer_id]],[1]!customers[#Data],6)</f>
        <v>Female</v>
      </c>
      <c r="E68" s="51">
        <f>VLOOKUP(orders67[[#This Row],[customer_id]],[1]!customers[#Data],7)</f>
        <v>30</v>
      </c>
      <c r="F68" s="51" t="str">
        <f>VLOOKUP(orders67[[#This Row],[customer_id]],[1]!customers[#Data],8)</f>
        <v>Young</v>
      </c>
      <c r="G68" s="51" t="str">
        <f>VLOOKUP(orders67[[#This Row],[customer_id]],[1]!customers[#Data],9)</f>
        <v>Phoenix</v>
      </c>
      <c r="H68" s="51">
        <f>VLOOKUP(orders67[[#This Row],[order_id]],[1]!orders_items[#Data],3)</f>
        <v>7</v>
      </c>
      <c r="I68" s="51" t="str">
        <f>VLOOKUP(orders67[[#This Row],[product_id]],[1]!products[#Data],2)</f>
        <v>Sonos Arc Soundbar</v>
      </c>
      <c r="J68" s="51" t="str">
        <f>VLOOKUP(orders67[[#This Row],[product_id]],[1]!products[#Data],3)</f>
        <v>Accessories</v>
      </c>
      <c r="K68" s="51">
        <f>VLOOKUP(orders67[[#This Row],[product_id]],[1]!products[#Data],4)</f>
        <v>801.94</v>
      </c>
      <c r="L68" s="51">
        <f>VLOOKUP(orders67[[#This Row],[product_id]],[1]!orders_items[#Data],4)</f>
        <v>1</v>
      </c>
      <c r="M68" s="51">
        <f>VLOOKUP(orders67[[#This Row],[product_id]],[1]!orders_items[#Data],5)</f>
        <v>847.13</v>
      </c>
      <c r="N68" s="51">
        <f>VLOOKUP(orders67[[#This Row],[product_id]],[1]!orders_items[#Data],6)</f>
        <v>847.13</v>
      </c>
      <c r="O68" s="52">
        <v>44993</v>
      </c>
      <c r="P68" s="52" t="str">
        <f>TEXT(orders67[[#This Row],[order_date]],"YYYY")</f>
        <v>2023</v>
      </c>
      <c r="Q68" s="52" t="str">
        <f>TEXT(orders67[[#This Row],[order_date]],"MMMM")</f>
        <v>March</v>
      </c>
      <c r="R68" s="52" t="str">
        <f>TEXT(orders67[[#This Row],[order_date]],"DDDD")</f>
        <v>Wednesday</v>
      </c>
      <c r="S68" s="53">
        <v>0.5</v>
      </c>
      <c r="T68" s="51">
        <v>1661.65</v>
      </c>
    </row>
    <row r="69" spans="1:20" ht="15.75" customHeight="1" x14ac:dyDescent="0.3">
      <c r="A69" s="51">
        <v>68</v>
      </c>
      <c r="B69" s="51">
        <v>21</v>
      </c>
      <c r="C69" s="51" t="str">
        <f>VLOOKUP('Full Table'!B:B,[1]!customers[#Data],4)</f>
        <v>Jack Lee</v>
      </c>
      <c r="D69" s="51" t="str">
        <f>VLOOKUP(orders67[[#This Row],[customer_id]],[1]!customers[#Data],6)</f>
        <v>Male</v>
      </c>
      <c r="E69" s="51">
        <f>VLOOKUP(orders67[[#This Row],[customer_id]],[1]!customers[#Data],7)</f>
        <v>27</v>
      </c>
      <c r="F69" s="51" t="str">
        <f>VLOOKUP(orders67[[#This Row],[customer_id]],[1]!customers[#Data],8)</f>
        <v>Young</v>
      </c>
      <c r="G69" s="51" t="str">
        <f>VLOOKUP(orders67[[#This Row],[customer_id]],[1]!customers[#Data],9)</f>
        <v>Phoenix</v>
      </c>
      <c r="H69" s="51">
        <f>VLOOKUP(orders67[[#This Row],[order_id]],[1]!orders_items[#Data],3)</f>
        <v>81</v>
      </c>
      <c r="I69" s="51" t="str">
        <f>VLOOKUP(orders67[[#This Row],[product_id]],[1]!products[#Data],2)</f>
        <v>Sony X90K 65-Inch 4K TV</v>
      </c>
      <c r="J69" s="51" t="str">
        <f>VLOOKUP(orders67[[#This Row],[product_id]],[1]!products[#Data],3)</f>
        <v>Electronics</v>
      </c>
      <c r="K69" s="51">
        <f>VLOOKUP(orders67[[#This Row],[product_id]],[1]!products[#Data],4)</f>
        <v>714.96</v>
      </c>
      <c r="L69" s="51">
        <f>VLOOKUP(orders67[[#This Row],[product_id]],[1]!orders_items[#Data],4)</f>
        <v>9</v>
      </c>
      <c r="M69" s="51">
        <f>VLOOKUP(orders67[[#This Row],[product_id]],[1]!orders_items[#Data],5)</f>
        <v>960.71</v>
      </c>
      <c r="N69" s="51">
        <f>VLOOKUP(orders67[[#This Row],[product_id]],[1]!orders_items[#Data],6)</f>
        <v>8646.39</v>
      </c>
      <c r="O69" s="52">
        <v>44994</v>
      </c>
      <c r="P69" s="52" t="str">
        <f>TEXT(orders67[[#This Row],[order_date]],"YYYY")</f>
        <v>2023</v>
      </c>
      <c r="Q69" s="52" t="str">
        <f>TEXT(orders67[[#This Row],[order_date]],"MMMM")</f>
        <v>March</v>
      </c>
      <c r="R69" s="52" t="str">
        <f>TEXT(orders67[[#This Row],[order_date]],"DDDD")</f>
        <v>Thursday</v>
      </c>
      <c r="S69" s="53">
        <v>0.5</v>
      </c>
      <c r="T69" s="51">
        <v>464.8</v>
      </c>
    </row>
    <row r="70" spans="1:20" ht="15.75" customHeight="1" x14ac:dyDescent="0.3">
      <c r="A70" s="51">
        <v>69</v>
      </c>
      <c r="B70" s="51">
        <v>8</v>
      </c>
      <c r="C70" s="51" t="str">
        <f>VLOOKUP('Full Table'!B:B,[1]!customers[#Data],4)</f>
        <v>Lucas Davis</v>
      </c>
      <c r="D70" s="51" t="str">
        <f>VLOOKUP(orders67[[#This Row],[customer_id]],[1]!customers[#Data],6)</f>
        <v>Male</v>
      </c>
      <c r="E70" s="51">
        <f>VLOOKUP(orders67[[#This Row],[customer_id]],[1]!customers[#Data],7)</f>
        <v>34</v>
      </c>
      <c r="F70" s="51" t="str">
        <f>VLOOKUP(orders67[[#This Row],[customer_id]],[1]!customers[#Data],8)</f>
        <v>Working Class</v>
      </c>
      <c r="G70" s="51" t="str">
        <f>VLOOKUP(orders67[[#This Row],[customer_id]],[1]!customers[#Data],9)</f>
        <v>New York</v>
      </c>
      <c r="H70" s="51">
        <f>VLOOKUP(orders67[[#This Row],[order_id]],[1]!orders_items[#Data],3)</f>
        <v>73</v>
      </c>
      <c r="I70" s="51" t="str">
        <f>VLOOKUP(orders67[[#This Row],[product_id]],[1]!products[#Data],2)</f>
        <v>Dell XPS 13 Laptop</v>
      </c>
      <c r="J70" s="51" t="str">
        <f>VLOOKUP(orders67[[#This Row],[product_id]],[1]!products[#Data],3)</f>
        <v>Home Appliances</v>
      </c>
      <c r="K70" s="51">
        <f>VLOOKUP(orders67[[#This Row],[product_id]],[1]!products[#Data],4)</f>
        <v>227.28</v>
      </c>
      <c r="L70" s="51">
        <f>VLOOKUP(orders67[[#This Row],[product_id]],[1]!orders_items[#Data],4)</f>
        <v>4</v>
      </c>
      <c r="M70" s="51">
        <f>VLOOKUP(orders67[[#This Row],[product_id]],[1]!orders_items[#Data],5)</f>
        <v>961.97</v>
      </c>
      <c r="N70" s="51">
        <f>VLOOKUP(orders67[[#This Row],[product_id]],[1]!orders_items[#Data],6)</f>
        <v>3847.88</v>
      </c>
      <c r="O70" s="52">
        <v>44995</v>
      </c>
      <c r="P70" s="52" t="str">
        <f>TEXT(orders67[[#This Row],[order_date]],"YYYY")</f>
        <v>2023</v>
      </c>
      <c r="Q70" s="52" t="str">
        <f>TEXT(orders67[[#This Row],[order_date]],"MMMM")</f>
        <v>March</v>
      </c>
      <c r="R70" s="52" t="str">
        <f>TEXT(orders67[[#This Row],[order_date]],"DDDD")</f>
        <v>Friday</v>
      </c>
      <c r="S70" s="53">
        <v>0.5</v>
      </c>
      <c r="T70" s="51">
        <v>1223.42</v>
      </c>
    </row>
    <row r="71" spans="1:20" ht="15.75" customHeight="1" x14ac:dyDescent="0.3">
      <c r="A71" s="51">
        <v>70</v>
      </c>
      <c r="B71" s="51">
        <v>52</v>
      </c>
      <c r="C71" s="51" t="str">
        <f>VLOOKUP('Full Table'!B:B,[1]!customers[#Data],4)</f>
        <v>Olivia Phillips</v>
      </c>
      <c r="D71" s="51" t="str">
        <f>VLOOKUP(orders67[[#This Row],[customer_id]],[1]!customers[#Data],6)</f>
        <v>Male</v>
      </c>
      <c r="E71" s="51">
        <f>VLOOKUP(orders67[[#This Row],[customer_id]],[1]!customers[#Data],7)</f>
        <v>24</v>
      </c>
      <c r="F71" s="51" t="str">
        <f>VLOOKUP(orders67[[#This Row],[customer_id]],[1]!customers[#Data],8)</f>
        <v>Young</v>
      </c>
      <c r="G71" s="51" t="str">
        <f>VLOOKUP(orders67[[#This Row],[customer_id]],[1]!customers[#Data],9)</f>
        <v>New York</v>
      </c>
      <c r="H71" s="51">
        <f>VLOOKUP(orders67[[#This Row],[order_id]],[1]!orders_items[#Data],3)</f>
        <v>34</v>
      </c>
      <c r="I71" s="51" t="str">
        <f>VLOOKUP(orders67[[#This Row],[product_id]],[1]!products[#Data],2)</f>
        <v>Ring Video Doorbell Pro 2</v>
      </c>
      <c r="J71" s="51" t="str">
        <f>VLOOKUP(orders67[[#This Row],[product_id]],[1]!products[#Data],3)</f>
        <v>Electronics</v>
      </c>
      <c r="K71" s="51">
        <f>VLOOKUP(orders67[[#This Row],[product_id]],[1]!products[#Data],4)</f>
        <v>726.36</v>
      </c>
      <c r="L71" s="51">
        <f>VLOOKUP(orders67[[#This Row],[product_id]],[1]!orders_items[#Data],4)</f>
        <v>6</v>
      </c>
      <c r="M71" s="51">
        <f>VLOOKUP(orders67[[#This Row],[product_id]],[1]!orders_items[#Data],5)</f>
        <v>762.15</v>
      </c>
      <c r="N71" s="51">
        <f>VLOOKUP(orders67[[#This Row],[product_id]],[1]!orders_items[#Data],6)</f>
        <v>4572.8999999999996</v>
      </c>
      <c r="O71" s="52">
        <v>44996</v>
      </c>
      <c r="P71" s="52" t="str">
        <f>TEXT(orders67[[#This Row],[order_date]],"YYYY")</f>
        <v>2023</v>
      </c>
      <c r="Q71" s="52" t="str">
        <f>TEXT(orders67[[#This Row],[order_date]],"MMMM")</f>
        <v>March</v>
      </c>
      <c r="R71" s="52" t="str">
        <f>TEXT(orders67[[#This Row],[order_date]],"DDDD")</f>
        <v>Saturday</v>
      </c>
      <c r="S71" s="53">
        <v>0.5</v>
      </c>
      <c r="T71" s="51">
        <v>1390.81</v>
      </c>
    </row>
    <row r="72" spans="1:20" ht="15.75" customHeight="1" x14ac:dyDescent="0.3">
      <c r="A72" s="51">
        <v>71</v>
      </c>
      <c r="B72" s="51">
        <v>87</v>
      </c>
      <c r="C72" s="51" t="str">
        <f>VLOOKUP('Full Table'!B:B,[1]!customers[#Data],4)</f>
        <v>Lillian Gray</v>
      </c>
      <c r="D72" s="51" t="str">
        <f>VLOOKUP(orders67[[#This Row],[customer_id]],[1]!customers[#Data],6)</f>
        <v>Female</v>
      </c>
      <c r="E72" s="51">
        <f>VLOOKUP(orders67[[#This Row],[customer_id]],[1]!customers[#Data],7)</f>
        <v>44</v>
      </c>
      <c r="F72" s="51" t="str">
        <f>VLOOKUP(orders67[[#This Row],[customer_id]],[1]!customers[#Data],8)</f>
        <v>Working Class</v>
      </c>
      <c r="G72" s="51" t="str">
        <f>VLOOKUP(orders67[[#This Row],[customer_id]],[1]!customers[#Data],9)</f>
        <v>Los Angeles</v>
      </c>
      <c r="H72" s="51">
        <f>VLOOKUP(orders67[[#This Row],[order_id]],[1]!orders_items[#Data],3)</f>
        <v>29</v>
      </c>
      <c r="I72" s="51" t="str">
        <f>VLOOKUP(orders67[[#This Row],[product_id]],[1]!products[#Data],2)</f>
        <v>Microsoft Surface Pro 9</v>
      </c>
      <c r="J72" s="51" t="str">
        <f>VLOOKUP(orders67[[#This Row],[product_id]],[1]!products[#Data],3)</f>
        <v>Electronics</v>
      </c>
      <c r="K72" s="51">
        <f>VLOOKUP(orders67[[#This Row],[product_id]],[1]!products[#Data],4)</f>
        <v>172.64</v>
      </c>
      <c r="L72" s="51">
        <f>VLOOKUP(orders67[[#This Row],[product_id]],[1]!orders_items[#Data],4)</f>
        <v>8</v>
      </c>
      <c r="M72" s="51">
        <f>VLOOKUP(orders67[[#This Row],[product_id]],[1]!orders_items[#Data],5)</f>
        <v>280.7</v>
      </c>
      <c r="N72" s="51">
        <f>VLOOKUP(orders67[[#This Row],[product_id]],[1]!orders_items[#Data],6)</f>
        <v>2245.6</v>
      </c>
      <c r="O72" s="52">
        <v>44997</v>
      </c>
      <c r="P72" s="52" t="str">
        <f>TEXT(orders67[[#This Row],[order_date]],"YYYY")</f>
        <v>2023</v>
      </c>
      <c r="Q72" s="52" t="str">
        <f>TEXT(orders67[[#This Row],[order_date]],"MMMM")</f>
        <v>March</v>
      </c>
      <c r="R72" s="52" t="str">
        <f>TEXT(orders67[[#This Row],[order_date]],"DDDD")</f>
        <v>Sunday</v>
      </c>
      <c r="S72" s="53">
        <v>0.5</v>
      </c>
      <c r="T72" s="51">
        <v>1316.08</v>
      </c>
    </row>
    <row r="73" spans="1:20" ht="15.75" customHeight="1" x14ac:dyDescent="0.3">
      <c r="A73" s="51">
        <v>72</v>
      </c>
      <c r="B73" s="51">
        <v>47</v>
      </c>
      <c r="C73" s="51" t="str">
        <f>VLOOKUP('Full Table'!B:B,[1]!customers[#Data],4)</f>
        <v>Christopher Campbell</v>
      </c>
      <c r="D73" s="51" t="str">
        <f>VLOOKUP(orders67[[#This Row],[customer_id]],[1]!customers[#Data],6)</f>
        <v>Male</v>
      </c>
      <c r="E73" s="51">
        <f>VLOOKUP(orders67[[#This Row],[customer_id]],[1]!customers[#Data],7)</f>
        <v>30</v>
      </c>
      <c r="F73" s="51" t="str">
        <f>VLOOKUP(orders67[[#This Row],[customer_id]],[1]!customers[#Data],8)</f>
        <v>Young</v>
      </c>
      <c r="G73" s="51" t="str">
        <f>VLOOKUP(orders67[[#This Row],[customer_id]],[1]!customers[#Data],9)</f>
        <v>Houston</v>
      </c>
      <c r="H73" s="51">
        <f>VLOOKUP(orders67[[#This Row],[order_id]],[1]!orders_items[#Data],3)</f>
        <v>89</v>
      </c>
      <c r="I73" s="51" t="str">
        <f>VLOOKUP(orders67[[#This Row],[product_id]],[1]!products[#Data],2)</f>
        <v>HP Envy 32 All-in-One Desktop</v>
      </c>
      <c r="J73" s="51" t="str">
        <f>VLOOKUP(orders67[[#This Row],[product_id]],[1]!products[#Data],3)</f>
        <v>Home Appliances</v>
      </c>
      <c r="K73" s="51">
        <f>VLOOKUP(orders67[[#This Row],[product_id]],[1]!products[#Data],4)</f>
        <v>886.06</v>
      </c>
      <c r="L73" s="51">
        <f>VLOOKUP(orders67[[#This Row],[product_id]],[1]!orders_items[#Data],4)</f>
        <v>1</v>
      </c>
      <c r="M73" s="51">
        <f>VLOOKUP(orders67[[#This Row],[product_id]],[1]!orders_items[#Data],5)</f>
        <v>207.11</v>
      </c>
      <c r="N73" s="51">
        <f>VLOOKUP(orders67[[#This Row],[product_id]],[1]!orders_items[#Data],6)</f>
        <v>207.11</v>
      </c>
      <c r="O73" s="52">
        <v>44998</v>
      </c>
      <c r="P73" s="52" t="str">
        <f>TEXT(orders67[[#This Row],[order_date]],"YYYY")</f>
        <v>2023</v>
      </c>
      <c r="Q73" s="52" t="str">
        <f>TEXT(orders67[[#This Row],[order_date]],"MMMM")</f>
        <v>March</v>
      </c>
      <c r="R73" s="52" t="str">
        <f>TEXT(orders67[[#This Row],[order_date]],"DDDD")</f>
        <v>Monday</v>
      </c>
      <c r="S73" s="53">
        <v>0.5</v>
      </c>
      <c r="T73" s="51">
        <v>447.21</v>
      </c>
    </row>
    <row r="74" spans="1:20" ht="15.75" customHeight="1" x14ac:dyDescent="0.3">
      <c r="A74" s="51">
        <v>73</v>
      </c>
      <c r="B74" s="51">
        <v>69</v>
      </c>
      <c r="C74" s="51" t="str">
        <f>VLOOKUP('Full Table'!B:B,[1]!customers[#Data],4)</f>
        <v>Mila Morgan</v>
      </c>
      <c r="D74" s="51" t="str">
        <f>VLOOKUP(orders67[[#This Row],[customer_id]],[1]!customers[#Data],6)</f>
        <v>Female</v>
      </c>
      <c r="E74" s="51">
        <f>VLOOKUP(orders67[[#This Row],[customer_id]],[1]!customers[#Data],7)</f>
        <v>63</v>
      </c>
      <c r="F74" s="51" t="str">
        <f>VLOOKUP(orders67[[#This Row],[customer_id]],[1]!customers[#Data],8)</f>
        <v>Retired</v>
      </c>
      <c r="G74" s="51" t="str">
        <f>VLOOKUP(orders67[[#This Row],[customer_id]],[1]!customers[#Data],9)</f>
        <v>Los Angeles</v>
      </c>
      <c r="H74" s="51">
        <f>VLOOKUP(orders67[[#This Row],[order_id]],[1]!orders_items[#Data],3)</f>
        <v>11</v>
      </c>
      <c r="I74" s="51" t="str">
        <f>VLOOKUP(orders67[[#This Row],[product_id]],[1]!products[#Data],2)</f>
        <v>Amazon Echo Dot (4th Gen)</v>
      </c>
      <c r="J74" s="51" t="str">
        <f>VLOOKUP(orders67[[#This Row],[product_id]],[1]!products[#Data],3)</f>
        <v>Electronics</v>
      </c>
      <c r="K74" s="51">
        <f>VLOOKUP(orders67[[#This Row],[product_id]],[1]!products[#Data],4)</f>
        <v>651.47</v>
      </c>
      <c r="L74" s="51">
        <f>VLOOKUP(orders67[[#This Row],[product_id]],[1]!orders_items[#Data],4)</f>
        <v>7</v>
      </c>
      <c r="M74" s="51">
        <f>VLOOKUP(orders67[[#This Row],[product_id]],[1]!orders_items[#Data],5)</f>
        <v>22.19</v>
      </c>
      <c r="N74" s="51">
        <f>VLOOKUP(orders67[[#This Row],[product_id]],[1]!orders_items[#Data],6)</f>
        <v>155.33000000000001</v>
      </c>
      <c r="O74" s="52">
        <v>44999</v>
      </c>
      <c r="P74" s="52" t="str">
        <f>TEXT(orders67[[#This Row],[order_date]],"YYYY")</f>
        <v>2023</v>
      </c>
      <c r="Q74" s="52" t="str">
        <f>TEXT(orders67[[#This Row],[order_date]],"MMMM")</f>
        <v>March</v>
      </c>
      <c r="R74" s="52" t="str">
        <f>TEXT(orders67[[#This Row],[order_date]],"DDDD")</f>
        <v>Tuesday</v>
      </c>
      <c r="S74" s="53">
        <v>0.5</v>
      </c>
      <c r="T74" s="51">
        <v>75</v>
      </c>
    </row>
    <row r="75" spans="1:20" ht="15.75" customHeight="1" x14ac:dyDescent="0.3">
      <c r="A75" s="51">
        <v>74</v>
      </c>
      <c r="B75" s="51">
        <v>20</v>
      </c>
      <c r="C75" s="51" t="str">
        <f>VLOOKUP('Full Table'!B:B,[1]!customers[#Data],4)</f>
        <v>Mateo Martin</v>
      </c>
      <c r="D75" s="51" t="str">
        <f>VLOOKUP(orders67[[#This Row],[customer_id]],[1]!customers[#Data],6)</f>
        <v>Male</v>
      </c>
      <c r="E75" s="51">
        <f>VLOOKUP(orders67[[#This Row],[customer_id]],[1]!customers[#Data],7)</f>
        <v>29</v>
      </c>
      <c r="F75" s="51" t="str">
        <f>VLOOKUP(orders67[[#This Row],[customer_id]],[1]!customers[#Data],8)</f>
        <v>Young</v>
      </c>
      <c r="G75" s="51" t="str">
        <f>VLOOKUP(orders67[[#This Row],[customer_id]],[1]!customers[#Data],9)</f>
        <v>Los Angeles</v>
      </c>
      <c r="H75" s="51">
        <f>VLOOKUP(orders67[[#This Row],[order_id]],[1]!orders_items[#Data],3)</f>
        <v>89</v>
      </c>
      <c r="I75" s="51" t="str">
        <f>VLOOKUP(orders67[[#This Row],[product_id]],[1]!products[#Data],2)</f>
        <v>HP Envy 32 All-in-One Desktop</v>
      </c>
      <c r="J75" s="51" t="str">
        <f>VLOOKUP(orders67[[#This Row],[product_id]],[1]!products[#Data],3)</f>
        <v>Home Appliances</v>
      </c>
      <c r="K75" s="51">
        <f>VLOOKUP(orders67[[#This Row],[product_id]],[1]!products[#Data],4)</f>
        <v>886.06</v>
      </c>
      <c r="L75" s="51">
        <f>VLOOKUP(orders67[[#This Row],[product_id]],[1]!orders_items[#Data],4)</f>
        <v>1</v>
      </c>
      <c r="M75" s="51">
        <f>VLOOKUP(orders67[[#This Row],[product_id]],[1]!orders_items[#Data],5)</f>
        <v>207.11</v>
      </c>
      <c r="N75" s="51">
        <f>VLOOKUP(orders67[[#This Row],[product_id]],[1]!orders_items[#Data],6)</f>
        <v>207.11</v>
      </c>
      <c r="O75" s="52">
        <v>45000</v>
      </c>
      <c r="P75" s="52" t="str">
        <f>TEXT(orders67[[#This Row],[order_date]],"YYYY")</f>
        <v>2023</v>
      </c>
      <c r="Q75" s="52" t="str">
        <f>TEXT(orders67[[#This Row],[order_date]],"MMMM")</f>
        <v>March</v>
      </c>
      <c r="R75" s="52" t="str">
        <f>TEXT(orders67[[#This Row],[order_date]],"DDDD")</f>
        <v>Wednesday</v>
      </c>
      <c r="S75" s="53">
        <v>0.5</v>
      </c>
      <c r="T75" s="51">
        <v>1435.22</v>
      </c>
    </row>
    <row r="76" spans="1:20" ht="15.75" customHeight="1" x14ac:dyDescent="0.3">
      <c r="A76" s="51">
        <v>75</v>
      </c>
      <c r="B76" s="51">
        <v>73</v>
      </c>
      <c r="C76" s="51" t="str">
        <f>VLOOKUP('Full Table'!B:B,[1]!customers[#Data],4)</f>
        <v>Layla Reed</v>
      </c>
      <c r="D76" s="51" t="str">
        <f>VLOOKUP(orders67[[#This Row],[customer_id]],[1]!customers[#Data],6)</f>
        <v>Female</v>
      </c>
      <c r="E76" s="51">
        <f>VLOOKUP(orders67[[#This Row],[customer_id]],[1]!customers[#Data],7)</f>
        <v>40</v>
      </c>
      <c r="F76" s="51" t="str">
        <f>VLOOKUP(orders67[[#This Row],[customer_id]],[1]!customers[#Data],8)</f>
        <v>Working Class</v>
      </c>
      <c r="G76" s="51" t="str">
        <f>VLOOKUP(orders67[[#This Row],[customer_id]],[1]!customers[#Data],9)</f>
        <v>Los Angeles</v>
      </c>
      <c r="H76" s="51">
        <f>VLOOKUP(orders67[[#This Row],[order_id]],[1]!orders_items[#Data],3)</f>
        <v>69</v>
      </c>
      <c r="I76" s="51" t="str">
        <f>VLOOKUP(orders67[[#This Row],[product_id]],[1]!products[#Data],2)</f>
        <v>Xiaomi Mi Band 6</v>
      </c>
      <c r="J76" s="51" t="str">
        <f>VLOOKUP(orders67[[#This Row],[product_id]],[1]!products[#Data],3)</f>
        <v>Home Appliances</v>
      </c>
      <c r="K76" s="51">
        <f>VLOOKUP(orders67[[#This Row],[product_id]],[1]!products[#Data],4)</f>
        <v>575.21</v>
      </c>
      <c r="L76" s="51">
        <f>VLOOKUP(orders67[[#This Row],[product_id]],[1]!orders_items[#Data],4)</f>
        <v>1</v>
      </c>
      <c r="M76" s="51">
        <f>VLOOKUP(orders67[[#This Row],[product_id]],[1]!orders_items[#Data],5)</f>
        <v>986.61</v>
      </c>
      <c r="N76" s="51">
        <f>VLOOKUP(orders67[[#This Row],[product_id]],[1]!orders_items[#Data],6)</f>
        <v>986.61</v>
      </c>
      <c r="O76" s="52">
        <v>45001</v>
      </c>
      <c r="P76" s="52" t="str">
        <f>TEXT(orders67[[#This Row],[order_date]],"YYYY")</f>
        <v>2023</v>
      </c>
      <c r="Q76" s="52" t="str">
        <f>TEXT(orders67[[#This Row],[order_date]],"MMMM")</f>
        <v>March</v>
      </c>
      <c r="R76" s="52" t="str">
        <f>TEXT(orders67[[#This Row],[order_date]],"DDDD")</f>
        <v>Thursday</v>
      </c>
      <c r="S76" s="53">
        <v>0.5</v>
      </c>
      <c r="T76" s="51">
        <v>1601.56</v>
      </c>
    </row>
    <row r="77" spans="1:20" ht="15.75" customHeight="1" x14ac:dyDescent="0.3">
      <c r="A77" s="51">
        <v>76</v>
      </c>
      <c r="B77" s="51">
        <v>16</v>
      </c>
      <c r="C77" s="51" t="str">
        <f>VLOOKUP('Full Table'!B:B,[1]!customers[#Data],4)</f>
        <v>Logan Thomas</v>
      </c>
      <c r="D77" s="51" t="str">
        <f>VLOOKUP(orders67[[#This Row],[customer_id]],[1]!customers[#Data],6)</f>
        <v>Male</v>
      </c>
      <c r="E77" s="51">
        <f>VLOOKUP(orders67[[#This Row],[customer_id]],[1]!customers[#Data],7)</f>
        <v>40</v>
      </c>
      <c r="F77" s="51" t="str">
        <f>VLOOKUP(orders67[[#This Row],[customer_id]],[1]!customers[#Data],8)</f>
        <v>Working Class</v>
      </c>
      <c r="G77" s="51" t="str">
        <f>VLOOKUP(orders67[[#This Row],[customer_id]],[1]!customers[#Data],9)</f>
        <v>New York</v>
      </c>
      <c r="H77" s="51">
        <f>VLOOKUP(orders67[[#This Row],[order_id]],[1]!orders_items[#Data],3)</f>
        <v>33</v>
      </c>
      <c r="I77" s="51" t="str">
        <f>VLOOKUP(orders67[[#This Row],[product_id]],[1]!products[#Data],2)</f>
        <v>Harman Kardon Onyx Studio 7</v>
      </c>
      <c r="J77" s="51" t="str">
        <f>VLOOKUP(orders67[[#This Row],[product_id]],[1]!products[#Data],3)</f>
        <v>Electronics</v>
      </c>
      <c r="K77" s="51">
        <f>VLOOKUP(orders67[[#This Row],[product_id]],[1]!products[#Data],4)</f>
        <v>644.4</v>
      </c>
      <c r="L77" s="51">
        <f>VLOOKUP(orders67[[#This Row],[product_id]],[1]!orders_items[#Data],4)</f>
        <v>8</v>
      </c>
      <c r="M77" s="51">
        <f>VLOOKUP(orders67[[#This Row],[product_id]],[1]!orders_items[#Data],5)</f>
        <v>509.9</v>
      </c>
      <c r="N77" s="51">
        <f>VLOOKUP(orders67[[#This Row],[product_id]],[1]!orders_items[#Data],6)</f>
        <v>4079.2</v>
      </c>
      <c r="O77" s="52">
        <v>45002</v>
      </c>
      <c r="P77" s="52" t="str">
        <f>TEXT(orders67[[#This Row],[order_date]],"YYYY")</f>
        <v>2023</v>
      </c>
      <c r="Q77" s="52" t="str">
        <f>TEXT(orders67[[#This Row],[order_date]],"MMMM")</f>
        <v>March</v>
      </c>
      <c r="R77" s="52" t="str">
        <f>TEXT(orders67[[#This Row],[order_date]],"DDDD")</f>
        <v>Friday</v>
      </c>
      <c r="S77" s="53">
        <v>0.5</v>
      </c>
      <c r="T77" s="51">
        <v>377.25</v>
      </c>
    </row>
    <row r="78" spans="1:20" ht="15.75" customHeight="1" x14ac:dyDescent="0.3">
      <c r="A78" s="51">
        <v>77</v>
      </c>
      <c r="B78" s="51">
        <v>75</v>
      </c>
      <c r="C78" s="51" t="str">
        <f>VLOOKUP('Full Table'!B:B,[1]!customers[#Data],4)</f>
        <v>Victoria Howard</v>
      </c>
      <c r="D78" s="51" t="str">
        <f>VLOOKUP(orders67[[#This Row],[customer_id]],[1]!customers[#Data],6)</f>
        <v>Female</v>
      </c>
      <c r="E78" s="51">
        <f>VLOOKUP(orders67[[#This Row],[customer_id]],[1]!customers[#Data],7)</f>
        <v>37</v>
      </c>
      <c r="F78" s="51" t="str">
        <f>VLOOKUP(orders67[[#This Row],[customer_id]],[1]!customers[#Data],8)</f>
        <v>Working Class</v>
      </c>
      <c r="G78" s="51" t="str">
        <f>VLOOKUP(orders67[[#This Row],[customer_id]],[1]!customers[#Data],9)</f>
        <v>Houston</v>
      </c>
      <c r="H78" s="51">
        <f>VLOOKUP(orders67[[#This Row],[order_id]],[1]!orders_items[#Data],3)</f>
        <v>96</v>
      </c>
      <c r="I78" s="51" t="str">
        <f>VLOOKUP(orders67[[#This Row],[product_id]],[1]!products[#Data],2)</f>
        <v>Apple iPad Pro 12.9-inch (6th Gen)</v>
      </c>
      <c r="J78" s="51" t="str">
        <f>VLOOKUP(orders67[[#This Row],[product_id]],[1]!products[#Data],3)</f>
        <v>Electronics</v>
      </c>
      <c r="K78" s="51">
        <f>VLOOKUP(orders67[[#This Row],[product_id]],[1]!products[#Data],4)</f>
        <v>479.46</v>
      </c>
      <c r="L78" s="51">
        <f>VLOOKUP(orders67[[#This Row],[product_id]],[1]!orders_items[#Data],4)</f>
        <v>7</v>
      </c>
      <c r="M78" s="51">
        <f>VLOOKUP(orders67[[#This Row],[product_id]],[1]!orders_items[#Data],5)</f>
        <v>798.5</v>
      </c>
      <c r="N78" s="51">
        <f>VLOOKUP(orders67[[#This Row],[product_id]],[1]!orders_items[#Data],6)</f>
        <v>5589.5</v>
      </c>
      <c r="O78" s="52">
        <v>45003</v>
      </c>
      <c r="P78" s="52" t="str">
        <f>TEXT(orders67[[#This Row],[order_date]],"YYYY")</f>
        <v>2023</v>
      </c>
      <c r="Q78" s="52" t="str">
        <f>TEXT(orders67[[#This Row],[order_date]],"MMMM")</f>
        <v>March</v>
      </c>
      <c r="R78" s="52" t="str">
        <f>TEXT(orders67[[#This Row],[order_date]],"DDDD")</f>
        <v>Saturday</v>
      </c>
      <c r="S78" s="53">
        <v>0.5</v>
      </c>
      <c r="T78" s="51">
        <v>387.8</v>
      </c>
    </row>
    <row r="79" spans="1:20" ht="15.75" customHeight="1" x14ac:dyDescent="0.3">
      <c r="A79" s="51">
        <v>78</v>
      </c>
      <c r="B79" s="51">
        <v>7</v>
      </c>
      <c r="C79" s="51" t="str">
        <f>VLOOKUP('Full Table'!B:B,[1]!customers[#Data],4)</f>
        <v>Benjamin Miller</v>
      </c>
      <c r="D79" s="51" t="str">
        <f>VLOOKUP(orders67[[#This Row],[customer_id]],[1]!customers[#Data],6)</f>
        <v>Male</v>
      </c>
      <c r="E79" s="51">
        <f>VLOOKUP(orders67[[#This Row],[customer_id]],[1]!customers[#Data],7)</f>
        <v>58</v>
      </c>
      <c r="F79" s="51" t="str">
        <f>VLOOKUP(orders67[[#This Row],[customer_id]],[1]!customers[#Data],8)</f>
        <v>Retired</v>
      </c>
      <c r="G79" s="51" t="str">
        <f>VLOOKUP(orders67[[#This Row],[customer_id]],[1]!customers[#Data],9)</f>
        <v>New York</v>
      </c>
      <c r="H79" s="51">
        <f>VLOOKUP(orders67[[#This Row],[order_id]],[1]!orders_items[#Data],3)</f>
        <v>73</v>
      </c>
      <c r="I79" s="51" t="str">
        <f>VLOOKUP(orders67[[#This Row],[product_id]],[1]!products[#Data],2)</f>
        <v>Dell XPS 13 Laptop</v>
      </c>
      <c r="J79" s="51" t="str">
        <f>VLOOKUP(orders67[[#This Row],[product_id]],[1]!products[#Data],3)</f>
        <v>Home Appliances</v>
      </c>
      <c r="K79" s="51">
        <f>VLOOKUP(orders67[[#This Row],[product_id]],[1]!products[#Data],4)</f>
        <v>227.28</v>
      </c>
      <c r="L79" s="51">
        <f>VLOOKUP(orders67[[#This Row],[product_id]],[1]!orders_items[#Data],4)</f>
        <v>4</v>
      </c>
      <c r="M79" s="51">
        <f>VLOOKUP(orders67[[#This Row],[product_id]],[1]!orders_items[#Data],5)</f>
        <v>961.97</v>
      </c>
      <c r="N79" s="51">
        <f>VLOOKUP(orders67[[#This Row],[product_id]],[1]!orders_items[#Data],6)</f>
        <v>3847.88</v>
      </c>
      <c r="O79" s="52">
        <v>45004</v>
      </c>
      <c r="P79" s="52" t="str">
        <f>TEXT(orders67[[#This Row],[order_date]],"YYYY")</f>
        <v>2023</v>
      </c>
      <c r="Q79" s="52" t="str">
        <f>TEXT(orders67[[#This Row],[order_date]],"MMMM")</f>
        <v>March</v>
      </c>
      <c r="R79" s="52" t="str">
        <f>TEXT(orders67[[#This Row],[order_date]],"DDDD")</f>
        <v>Sunday</v>
      </c>
      <c r="S79" s="53">
        <v>0.5</v>
      </c>
      <c r="T79" s="51">
        <v>297.26</v>
      </c>
    </row>
    <row r="80" spans="1:20" ht="15.75" customHeight="1" x14ac:dyDescent="0.3">
      <c r="A80" s="51">
        <v>79</v>
      </c>
      <c r="B80" s="51">
        <v>67</v>
      </c>
      <c r="C80" s="51" t="str">
        <f>VLOOKUP('Full Table'!B:B,[1]!customers[#Data],4)</f>
        <v>Sofia Gutierrez</v>
      </c>
      <c r="D80" s="51" t="str">
        <f>VLOOKUP(orders67[[#This Row],[customer_id]],[1]!customers[#Data],6)</f>
        <v>Female</v>
      </c>
      <c r="E80" s="51">
        <f>VLOOKUP(orders67[[#This Row],[customer_id]],[1]!customers[#Data],7)</f>
        <v>31</v>
      </c>
      <c r="F80" s="51" t="str">
        <f>VLOOKUP(orders67[[#This Row],[customer_id]],[1]!customers[#Data],8)</f>
        <v>Young</v>
      </c>
      <c r="G80" s="51" t="str">
        <f>VLOOKUP(orders67[[#This Row],[customer_id]],[1]!customers[#Data],9)</f>
        <v>Chicago</v>
      </c>
      <c r="H80" s="51">
        <f>VLOOKUP(orders67[[#This Row],[order_id]],[1]!orders_items[#Data],3)</f>
        <v>8</v>
      </c>
      <c r="I80" s="51" t="str">
        <f>VLOOKUP(orders67[[#This Row],[product_id]],[1]!products[#Data],2)</f>
        <v>Anker PowerCore 26800 Portable Charger</v>
      </c>
      <c r="J80" s="51" t="str">
        <f>VLOOKUP(orders67[[#This Row],[product_id]],[1]!products[#Data],3)</f>
        <v>Electronics</v>
      </c>
      <c r="K80" s="51">
        <f>VLOOKUP(orders67[[#This Row],[product_id]],[1]!products[#Data],4)</f>
        <v>530.14</v>
      </c>
      <c r="L80" s="51">
        <f>VLOOKUP(orders67[[#This Row],[product_id]],[1]!orders_items[#Data],4)</f>
        <v>4</v>
      </c>
      <c r="M80" s="51">
        <f>VLOOKUP(orders67[[#This Row],[product_id]],[1]!orders_items[#Data],5)</f>
        <v>331</v>
      </c>
      <c r="N80" s="51">
        <f>VLOOKUP(orders67[[#This Row],[product_id]],[1]!orders_items[#Data],6)</f>
        <v>1324</v>
      </c>
      <c r="O80" s="52">
        <v>45005</v>
      </c>
      <c r="P80" s="52" t="str">
        <f>TEXT(orders67[[#This Row],[order_date]],"YYYY")</f>
        <v>2023</v>
      </c>
      <c r="Q80" s="52" t="str">
        <f>TEXT(orders67[[#This Row],[order_date]],"MMMM")</f>
        <v>March</v>
      </c>
      <c r="R80" s="52" t="str">
        <f>TEXT(orders67[[#This Row],[order_date]],"DDDD")</f>
        <v>Monday</v>
      </c>
      <c r="S80" s="53">
        <v>0.5</v>
      </c>
      <c r="T80" s="51">
        <v>1928.64</v>
      </c>
    </row>
    <row r="81" spans="1:20" ht="15.75" customHeight="1" x14ac:dyDescent="0.3">
      <c r="A81" s="51">
        <v>80</v>
      </c>
      <c r="B81" s="51">
        <v>65</v>
      </c>
      <c r="C81" s="51" t="str">
        <f>VLOOKUP('Full Table'!B:B,[1]!customers[#Data],4)</f>
        <v>Camila Cook</v>
      </c>
      <c r="D81" s="51" t="str">
        <f>VLOOKUP(orders67[[#This Row],[customer_id]],[1]!customers[#Data],6)</f>
        <v>Female</v>
      </c>
      <c r="E81" s="51">
        <f>VLOOKUP(orders67[[#This Row],[customer_id]],[1]!customers[#Data],7)</f>
        <v>51</v>
      </c>
      <c r="F81" s="51" t="str">
        <f>VLOOKUP(orders67[[#This Row],[customer_id]],[1]!customers[#Data],8)</f>
        <v>Retired</v>
      </c>
      <c r="G81" s="51" t="str">
        <f>VLOOKUP(orders67[[#This Row],[customer_id]],[1]!customers[#Data],9)</f>
        <v>Chicago</v>
      </c>
      <c r="H81" s="51">
        <f>VLOOKUP(orders67[[#This Row],[order_id]],[1]!orders_items[#Data],3)</f>
        <v>28</v>
      </c>
      <c r="I81" s="51" t="str">
        <f>VLOOKUP(orders67[[#This Row],[product_id]],[1]!products[#Data],2)</f>
        <v>Garmin Fenix 7X Sapphire Solar GPS Watch</v>
      </c>
      <c r="J81" s="51" t="str">
        <f>VLOOKUP(orders67[[#This Row],[product_id]],[1]!products[#Data],3)</f>
        <v>Home Appliances</v>
      </c>
      <c r="K81" s="51">
        <f>VLOOKUP(orders67[[#This Row],[product_id]],[1]!products[#Data],4)</f>
        <v>391.59</v>
      </c>
      <c r="L81" s="51">
        <f>VLOOKUP(orders67[[#This Row],[product_id]],[1]!orders_items[#Data],4)</f>
        <v>8</v>
      </c>
      <c r="M81" s="51">
        <f>VLOOKUP(orders67[[#This Row],[product_id]],[1]!orders_items[#Data],5)</f>
        <v>671.4</v>
      </c>
      <c r="N81" s="51">
        <f>VLOOKUP(orders67[[#This Row],[product_id]],[1]!orders_items[#Data],6)</f>
        <v>5371.2</v>
      </c>
      <c r="O81" s="52">
        <v>45006</v>
      </c>
      <c r="P81" s="52" t="str">
        <f>TEXT(orders67[[#This Row],[order_date]],"YYYY")</f>
        <v>2023</v>
      </c>
      <c r="Q81" s="52" t="str">
        <f>TEXT(orders67[[#This Row],[order_date]],"MMMM")</f>
        <v>March</v>
      </c>
      <c r="R81" s="52" t="str">
        <f>TEXT(orders67[[#This Row],[order_date]],"DDDD")</f>
        <v>Tuesday</v>
      </c>
      <c r="S81" s="53">
        <v>0.5</v>
      </c>
      <c r="T81" s="51">
        <v>33.159999999999997</v>
      </c>
    </row>
    <row r="82" spans="1:20" ht="15.75" customHeight="1" x14ac:dyDescent="0.3">
      <c r="A82" s="51">
        <v>81</v>
      </c>
      <c r="B82" s="51">
        <v>90</v>
      </c>
      <c r="C82" s="51" t="str">
        <f>VLOOKUP('Full Table'!B:B,[1]!customers[#Data],4)</f>
        <v>Aurora Hughes</v>
      </c>
      <c r="D82" s="51" t="str">
        <f>VLOOKUP(orders67[[#This Row],[customer_id]],[1]!customers[#Data],6)</f>
        <v>Female</v>
      </c>
      <c r="E82" s="51">
        <f>VLOOKUP(orders67[[#This Row],[customer_id]],[1]!customers[#Data],7)</f>
        <v>43</v>
      </c>
      <c r="F82" s="51" t="str">
        <f>VLOOKUP(orders67[[#This Row],[customer_id]],[1]!customers[#Data],8)</f>
        <v>Working Class</v>
      </c>
      <c r="G82" s="51" t="str">
        <f>VLOOKUP(orders67[[#This Row],[customer_id]],[1]!customers[#Data],9)</f>
        <v>Chicago</v>
      </c>
      <c r="H82" s="51">
        <f>VLOOKUP(orders67[[#This Row],[order_id]],[1]!orders_items[#Data],3)</f>
        <v>19</v>
      </c>
      <c r="I82" s="51" t="str">
        <f>VLOOKUP(orders67[[#This Row],[product_id]],[1]!products[#Data],2)</f>
        <v>Sony A7R IV Full-Frame Mirrorless Camera</v>
      </c>
      <c r="J82" s="51" t="str">
        <f>VLOOKUP(orders67[[#This Row],[product_id]],[1]!products[#Data],3)</f>
        <v>Accessories</v>
      </c>
      <c r="K82" s="51">
        <f>VLOOKUP(orders67[[#This Row],[product_id]],[1]!products[#Data],4)</f>
        <v>766.1</v>
      </c>
      <c r="L82" s="51">
        <f>VLOOKUP(orders67[[#This Row],[product_id]],[1]!orders_items[#Data],4)</f>
        <v>7</v>
      </c>
      <c r="M82" s="51">
        <f>VLOOKUP(orders67[[#This Row],[product_id]],[1]!orders_items[#Data],5)</f>
        <v>173.98</v>
      </c>
      <c r="N82" s="51">
        <f>VLOOKUP(orders67[[#This Row],[product_id]],[1]!orders_items[#Data],6)</f>
        <v>1217.8599999999999</v>
      </c>
      <c r="O82" s="52">
        <v>45007</v>
      </c>
      <c r="P82" s="52" t="str">
        <f>TEXT(orders67[[#This Row],[order_date]],"YYYY")</f>
        <v>2023</v>
      </c>
      <c r="Q82" s="52" t="str">
        <f>TEXT(orders67[[#This Row],[order_date]],"MMMM")</f>
        <v>March</v>
      </c>
      <c r="R82" s="52" t="str">
        <f>TEXT(orders67[[#This Row],[order_date]],"DDDD")</f>
        <v>Wednesday</v>
      </c>
      <c r="S82" s="53">
        <v>0.5</v>
      </c>
      <c r="T82" s="51">
        <v>578.98</v>
      </c>
    </row>
    <row r="83" spans="1:20" ht="15.75" customHeight="1" x14ac:dyDescent="0.3">
      <c r="A83" s="51">
        <v>82</v>
      </c>
      <c r="B83" s="51">
        <v>96</v>
      </c>
      <c r="C83" s="51" t="str">
        <f>VLOOKUP('Full Table'!B:B,[1]!customers[#Data],4)</f>
        <v>Willow Myers</v>
      </c>
      <c r="D83" s="51" t="str">
        <f>VLOOKUP(orders67[[#This Row],[customer_id]],[1]!customers[#Data],6)</f>
        <v>Female</v>
      </c>
      <c r="E83" s="51">
        <f>VLOOKUP(orders67[[#This Row],[customer_id]],[1]!customers[#Data],7)</f>
        <v>46</v>
      </c>
      <c r="F83" s="51" t="str">
        <f>VLOOKUP(orders67[[#This Row],[customer_id]],[1]!customers[#Data],8)</f>
        <v>Working Class</v>
      </c>
      <c r="G83" s="51" t="str">
        <f>VLOOKUP(orders67[[#This Row],[customer_id]],[1]!customers[#Data],9)</f>
        <v>Phoenix</v>
      </c>
      <c r="H83" s="51">
        <f>VLOOKUP(orders67[[#This Row],[order_id]],[1]!orders_items[#Data],3)</f>
        <v>65</v>
      </c>
      <c r="I83" s="51" t="str">
        <f>VLOOKUP(orders67[[#This Row],[product_id]],[1]!products[#Data],2)</f>
        <v>GoPro HERO11 Black</v>
      </c>
      <c r="J83" s="51" t="str">
        <f>VLOOKUP(orders67[[#This Row],[product_id]],[1]!products[#Data],3)</f>
        <v>Home Appliances</v>
      </c>
      <c r="K83" s="51">
        <f>VLOOKUP(orders67[[#This Row],[product_id]],[1]!products[#Data],4)</f>
        <v>48.4</v>
      </c>
      <c r="L83" s="51">
        <f>VLOOKUP(orders67[[#This Row],[product_id]],[1]!orders_items[#Data],4)</f>
        <v>5</v>
      </c>
      <c r="M83" s="51">
        <f>VLOOKUP(orders67[[#This Row],[product_id]],[1]!orders_items[#Data],5)</f>
        <v>46.62</v>
      </c>
      <c r="N83" s="51">
        <f>VLOOKUP(orders67[[#This Row],[product_id]],[1]!orders_items[#Data],6)</f>
        <v>233.1</v>
      </c>
      <c r="O83" s="52">
        <v>45008</v>
      </c>
      <c r="P83" s="52" t="str">
        <f>TEXT(orders67[[#This Row],[order_date]],"YYYY")</f>
        <v>2023</v>
      </c>
      <c r="Q83" s="52" t="str">
        <f>TEXT(orders67[[#This Row],[order_date]],"MMMM")</f>
        <v>March</v>
      </c>
      <c r="R83" s="52" t="str">
        <f>TEXT(orders67[[#This Row],[order_date]],"DDDD")</f>
        <v>Thursday</v>
      </c>
      <c r="S83" s="53">
        <v>0.5</v>
      </c>
      <c r="T83" s="51">
        <v>1057.1300000000001</v>
      </c>
    </row>
    <row r="84" spans="1:20" ht="15.75" customHeight="1" x14ac:dyDescent="0.3">
      <c r="A84" s="51">
        <v>83</v>
      </c>
      <c r="B84" s="51">
        <v>61</v>
      </c>
      <c r="C84" s="51" t="str">
        <f>VLOOKUP('Full Table'!B:B,[1]!customers[#Data],4)</f>
        <v>Harper Stewart</v>
      </c>
      <c r="D84" s="51" t="str">
        <f>VLOOKUP(orders67[[#This Row],[customer_id]],[1]!customers[#Data],6)</f>
        <v>Female</v>
      </c>
      <c r="E84" s="51">
        <f>VLOOKUP(orders67[[#This Row],[customer_id]],[1]!customers[#Data],7)</f>
        <v>51</v>
      </c>
      <c r="F84" s="51" t="str">
        <f>VLOOKUP(orders67[[#This Row],[customer_id]],[1]!customers[#Data],8)</f>
        <v>Retired</v>
      </c>
      <c r="G84" s="51" t="str">
        <f>VLOOKUP(orders67[[#This Row],[customer_id]],[1]!customers[#Data],9)</f>
        <v>Los Angeles</v>
      </c>
      <c r="H84" s="51">
        <f>VLOOKUP(orders67[[#This Row],[order_id]],[1]!orders_items[#Data],3)</f>
        <v>19</v>
      </c>
      <c r="I84" s="51" t="str">
        <f>VLOOKUP(orders67[[#This Row],[product_id]],[1]!products[#Data],2)</f>
        <v>Sony A7R IV Full-Frame Mirrorless Camera</v>
      </c>
      <c r="J84" s="51" t="str">
        <f>VLOOKUP(orders67[[#This Row],[product_id]],[1]!products[#Data],3)</f>
        <v>Accessories</v>
      </c>
      <c r="K84" s="51">
        <f>VLOOKUP(orders67[[#This Row],[product_id]],[1]!products[#Data],4)</f>
        <v>766.1</v>
      </c>
      <c r="L84" s="51">
        <f>VLOOKUP(orders67[[#This Row],[product_id]],[1]!orders_items[#Data],4)</f>
        <v>7</v>
      </c>
      <c r="M84" s="51">
        <f>VLOOKUP(orders67[[#This Row],[product_id]],[1]!orders_items[#Data],5)</f>
        <v>173.98</v>
      </c>
      <c r="N84" s="51">
        <f>VLOOKUP(orders67[[#This Row],[product_id]],[1]!orders_items[#Data],6)</f>
        <v>1217.8599999999999</v>
      </c>
      <c r="O84" s="52">
        <v>45009</v>
      </c>
      <c r="P84" s="52" t="str">
        <f>TEXT(orders67[[#This Row],[order_date]],"YYYY")</f>
        <v>2023</v>
      </c>
      <c r="Q84" s="52" t="str">
        <f>TEXT(orders67[[#This Row],[order_date]],"MMMM")</f>
        <v>March</v>
      </c>
      <c r="R84" s="52" t="str">
        <f>TEXT(orders67[[#This Row],[order_date]],"DDDD")</f>
        <v>Friday</v>
      </c>
      <c r="S84" s="53">
        <v>0.5</v>
      </c>
      <c r="T84" s="51">
        <v>885.3</v>
      </c>
    </row>
    <row r="85" spans="1:20" ht="15.75" customHeight="1" x14ac:dyDescent="0.3">
      <c r="A85" s="51">
        <v>84</v>
      </c>
      <c r="B85" s="51">
        <v>11</v>
      </c>
      <c r="C85" s="51" t="str">
        <f>VLOOKUP('Full Table'!B:B,[1]!customers[#Data],4)</f>
        <v>Mason Hernandez</v>
      </c>
      <c r="D85" s="51" t="str">
        <f>VLOOKUP(orders67[[#This Row],[customer_id]],[1]!customers[#Data],6)</f>
        <v>Male</v>
      </c>
      <c r="E85" s="51">
        <f>VLOOKUP(orders67[[#This Row],[customer_id]],[1]!customers[#Data],7)</f>
        <v>46</v>
      </c>
      <c r="F85" s="51" t="str">
        <f>VLOOKUP(orders67[[#This Row],[customer_id]],[1]!customers[#Data],8)</f>
        <v>Working Class</v>
      </c>
      <c r="G85" s="51" t="str">
        <f>VLOOKUP(orders67[[#This Row],[customer_id]],[1]!customers[#Data],9)</f>
        <v>Los Angeles</v>
      </c>
      <c r="H85" s="51">
        <f>VLOOKUP(orders67[[#This Row],[order_id]],[1]!orders_items[#Data],3)</f>
        <v>26</v>
      </c>
      <c r="I85" s="51" t="str">
        <f>VLOOKUP(orders67[[#This Row],[product_id]],[1]!products[#Data],2)</f>
        <v>Ember Temperature Control Smart Mug</v>
      </c>
      <c r="J85" s="51" t="str">
        <f>VLOOKUP(orders67[[#This Row],[product_id]],[1]!products[#Data],3)</f>
        <v>Home Appliances</v>
      </c>
      <c r="K85" s="51">
        <f>VLOOKUP(orders67[[#This Row],[product_id]],[1]!products[#Data],4)</f>
        <v>735.03</v>
      </c>
      <c r="L85" s="51">
        <f>VLOOKUP(orders67[[#This Row],[product_id]],[1]!orders_items[#Data],4)</f>
        <v>8</v>
      </c>
      <c r="M85" s="51">
        <f>VLOOKUP(orders67[[#This Row],[product_id]],[1]!orders_items[#Data],5)</f>
        <v>570.07000000000005</v>
      </c>
      <c r="N85" s="51">
        <f>VLOOKUP(orders67[[#This Row],[product_id]],[1]!orders_items[#Data],6)</f>
        <v>4560.5600000000004</v>
      </c>
      <c r="O85" s="52">
        <v>45010</v>
      </c>
      <c r="P85" s="52" t="str">
        <f>TEXT(orders67[[#This Row],[order_date]],"YYYY")</f>
        <v>2023</v>
      </c>
      <c r="Q85" s="52" t="str">
        <f>TEXT(orders67[[#This Row],[order_date]],"MMMM")</f>
        <v>March</v>
      </c>
      <c r="R85" s="52" t="str">
        <f>TEXT(orders67[[#This Row],[order_date]],"DDDD")</f>
        <v>Saturday</v>
      </c>
      <c r="S85" s="53">
        <v>0.5</v>
      </c>
      <c r="T85" s="51">
        <v>1050.28</v>
      </c>
    </row>
    <row r="86" spans="1:20" ht="15.75" customHeight="1" x14ac:dyDescent="0.3">
      <c r="A86" s="51">
        <v>85</v>
      </c>
      <c r="B86" s="51">
        <v>24</v>
      </c>
      <c r="C86" s="51" t="str">
        <f>VLOOKUP('Full Table'!B:B,[1]!customers[#Data],4)</f>
        <v>Aiden White</v>
      </c>
      <c r="D86" s="51" t="str">
        <f>VLOOKUP(orders67[[#This Row],[customer_id]],[1]!customers[#Data],6)</f>
        <v>Male</v>
      </c>
      <c r="E86" s="51">
        <f>VLOOKUP(orders67[[#This Row],[customer_id]],[1]!customers[#Data],7)</f>
        <v>36</v>
      </c>
      <c r="F86" s="51" t="str">
        <f>VLOOKUP(orders67[[#This Row],[customer_id]],[1]!customers[#Data],8)</f>
        <v>Working Class</v>
      </c>
      <c r="G86" s="51" t="str">
        <f>VLOOKUP(orders67[[#This Row],[customer_id]],[1]!customers[#Data],9)</f>
        <v>Chicago</v>
      </c>
      <c r="H86" s="51">
        <f>VLOOKUP(orders67[[#This Row],[order_id]],[1]!orders_items[#Data],3)</f>
        <v>64</v>
      </c>
      <c r="I86" s="51" t="str">
        <f>VLOOKUP(orders67[[#This Row],[product_id]],[1]!products[#Data],2)</f>
        <v>Giorgio Armani Silk Tie</v>
      </c>
      <c r="J86" s="51" t="str">
        <f>VLOOKUP(orders67[[#This Row],[product_id]],[1]!products[#Data],3)</f>
        <v>Accessories</v>
      </c>
      <c r="K86" s="51">
        <f>VLOOKUP(orders67[[#This Row],[product_id]],[1]!products[#Data],4)</f>
        <v>538.14</v>
      </c>
      <c r="L86" s="51">
        <f>VLOOKUP(orders67[[#This Row],[product_id]],[1]!orders_items[#Data],4)</f>
        <v>9</v>
      </c>
      <c r="M86" s="51">
        <f>VLOOKUP(orders67[[#This Row],[product_id]],[1]!orders_items[#Data],5)</f>
        <v>452.84</v>
      </c>
      <c r="N86" s="51">
        <f>VLOOKUP(orders67[[#This Row],[product_id]],[1]!orders_items[#Data],6)</f>
        <v>4075.56</v>
      </c>
      <c r="O86" s="52">
        <v>45011</v>
      </c>
      <c r="P86" s="52" t="str">
        <f>TEXT(orders67[[#This Row],[order_date]],"YYYY")</f>
        <v>2023</v>
      </c>
      <c r="Q86" s="52" t="str">
        <f>TEXT(orders67[[#This Row],[order_date]],"MMMM")</f>
        <v>March</v>
      </c>
      <c r="R86" s="52" t="str">
        <f>TEXT(orders67[[#This Row],[order_date]],"DDDD")</f>
        <v>Sunday</v>
      </c>
      <c r="S86" s="53">
        <v>0.5</v>
      </c>
      <c r="T86" s="51">
        <v>88.22</v>
      </c>
    </row>
    <row r="87" spans="1:20" ht="15.75" customHeight="1" x14ac:dyDescent="0.3">
      <c r="A87" s="51">
        <v>86</v>
      </c>
      <c r="B87" s="51">
        <v>62</v>
      </c>
      <c r="C87" s="51" t="str">
        <f>VLOOKUP('Full Table'!B:B,[1]!customers[#Data],4)</f>
        <v>Emily Morris</v>
      </c>
      <c r="D87" s="51" t="str">
        <f>VLOOKUP(orders67[[#This Row],[customer_id]],[1]!customers[#Data],6)</f>
        <v>Female</v>
      </c>
      <c r="E87" s="51">
        <f>VLOOKUP(orders67[[#This Row],[customer_id]],[1]!customers[#Data],7)</f>
        <v>36</v>
      </c>
      <c r="F87" s="51" t="str">
        <f>VLOOKUP(orders67[[#This Row],[customer_id]],[1]!customers[#Data],8)</f>
        <v>Working Class</v>
      </c>
      <c r="G87" s="51" t="str">
        <f>VLOOKUP(orders67[[#This Row],[customer_id]],[1]!customers[#Data],9)</f>
        <v>Houston</v>
      </c>
      <c r="H87" s="51">
        <f>VLOOKUP(orders67[[#This Row],[order_id]],[1]!orders_items[#Data],3)</f>
        <v>76</v>
      </c>
      <c r="I87" s="51" t="str">
        <f>VLOOKUP(orders67[[#This Row],[product_id]],[1]!products[#Data],2)</f>
        <v>Apple AirPods Pro</v>
      </c>
      <c r="J87" s="51" t="str">
        <f>VLOOKUP(orders67[[#This Row],[product_id]],[1]!products[#Data],3)</f>
        <v>Electronics</v>
      </c>
      <c r="K87" s="51">
        <f>VLOOKUP(orders67[[#This Row],[product_id]],[1]!products[#Data],4)</f>
        <v>58.17</v>
      </c>
      <c r="L87" s="51">
        <f>VLOOKUP(orders67[[#This Row],[product_id]],[1]!orders_items[#Data],4)</f>
        <v>4</v>
      </c>
      <c r="M87" s="51">
        <f>VLOOKUP(orders67[[#This Row],[product_id]],[1]!orders_items[#Data],5)</f>
        <v>214.78</v>
      </c>
      <c r="N87" s="51">
        <f>VLOOKUP(orders67[[#This Row],[product_id]],[1]!orders_items[#Data],6)</f>
        <v>859.12</v>
      </c>
      <c r="O87" s="52">
        <v>45012</v>
      </c>
      <c r="P87" s="52" t="str">
        <f>TEXT(orders67[[#This Row],[order_date]],"YYYY")</f>
        <v>2023</v>
      </c>
      <c r="Q87" s="52" t="str">
        <f>TEXT(orders67[[#This Row],[order_date]],"MMMM")</f>
        <v>March</v>
      </c>
      <c r="R87" s="52" t="str">
        <f>TEXT(orders67[[#This Row],[order_date]],"DDDD")</f>
        <v>Monday</v>
      </c>
      <c r="S87" s="53">
        <v>0.5</v>
      </c>
      <c r="T87" s="51">
        <v>719.6</v>
      </c>
    </row>
    <row r="88" spans="1:20" ht="15.75" customHeight="1" x14ac:dyDescent="0.3">
      <c r="A88" s="51">
        <v>87</v>
      </c>
      <c r="B88" s="51">
        <v>86</v>
      </c>
      <c r="C88" s="51" t="str">
        <f>VLOOKUP('Full Table'!B:B,[1]!customers[#Data],4)</f>
        <v>Violet Bennett</v>
      </c>
      <c r="D88" s="51" t="str">
        <f>VLOOKUP(orders67[[#This Row],[customer_id]],[1]!customers[#Data],6)</f>
        <v>Female</v>
      </c>
      <c r="E88" s="51">
        <f>VLOOKUP(orders67[[#This Row],[customer_id]],[1]!customers[#Data],7)</f>
        <v>44</v>
      </c>
      <c r="F88" s="51" t="str">
        <f>VLOOKUP(orders67[[#This Row],[customer_id]],[1]!customers[#Data],8)</f>
        <v>Working Class</v>
      </c>
      <c r="G88" s="51" t="str">
        <f>VLOOKUP(orders67[[#This Row],[customer_id]],[1]!customers[#Data],9)</f>
        <v>Chicago</v>
      </c>
      <c r="H88" s="51">
        <f>VLOOKUP(orders67[[#This Row],[order_id]],[1]!orders_items[#Data],3)</f>
        <v>53</v>
      </c>
      <c r="I88" s="51" t="str">
        <f>VLOOKUP(orders67[[#This Row],[product_id]],[1]!products[#Data],2)</f>
        <v>LG OLED55C1PUB Alexa Built-In OLED TV</v>
      </c>
      <c r="J88" s="51" t="str">
        <f>VLOOKUP(orders67[[#This Row],[product_id]],[1]!products[#Data],3)</f>
        <v>Electronics</v>
      </c>
      <c r="K88" s="51">
        <f>VLOOKUP(orders67[[#This Row],[product_id]],[1]!products[#Data],4)</f>
        <v>515.09</v>
      </c>
      <c r="L88" s="51">
        <f>VLOOKUP(orders67[[#This Row],[product_id]],[1]!orders_items[#Data],4)</f>
        <v>3</v>
      </c>
      <c r="M88" s="51">
        <f>VLOOKUP(orders67[[#This Row],[product_id]],[1]!orders_items[#Data],5)</f>
        <v>734.26</v>
      </c>
      <c r="N88" s="51">
        <f>VLOOKUP(orders67[[#This Row],[product_id]],[1]!orders_items[#Data],6)</f>
        <v>2202.7799999999997</v>
      </c>
      <c r="O88" s="52">
        <v>45013</v>
      </c>
      <c r="P88" s="52" t="str">
        <f>TEXT(orders67[[#This Row],[order_date]],"YYYY")</f>
        <v>2023</v>
      </c>
      <c r="Q88" s="52" t="str">
        <f>TEXT(orders67[[#This Row],[order_date]],"MMMM")</f>
        <v>March</v>
      </c>
      <c r="R88" s="52" t="str">
        <f>TEXT(orders67[[#This Row],[order_date]],"DDDD")</f>
        <v>Tuesday</v>
      </c>
      <c r="S88" s="53">
        <v>0.5</v>
      </c>
      <c r="T88" s="51">
        <v>1744.63</v>
      </c>
    </row>
    <row r="89" spans="1:20" ht="15.75" customHeight="1" x14ac:dyDescent="0.3">
      <c r="A89" s="51">
        <v>88</v>
      </c>
      <c r="B89" s="51">
        <v>48</v>
      </c>
      <c r="C89" s="51" t="str">
        <f>VLOOKUP('Full Table'!B:B,[1]!customers[#Data],4)</f>
        <v>Jaxon Mitchell</v>
      </c>
      <c r="D89" s="51" t="str">
        <f>VLOOKUP(orders67[[#This Row],[customer_id]],[1]!customers[#Data],6)</f>
        <v>Male</v>
      </c>
      <c r="E89" s="51">
        <f>VLOOKUP(orders67[[#This Row],[customer_id]],[1]!customers[#Data],7)</f>
        <v>48</v>
      </c>
      <c r="F89" s="51" t="str">
        <f>VLOOKUP(orders67[[#This Row],[customer_id]],[1]!customers[#Data],8)</f>
        <v>Working Class</v>
      </c>
      <c r="G89" s="51" t="str">
        <f>VLOOKUP(orders67[[#This Row],[customer_id]],[1]!customers[#Data],9)</f>
        <v>New York</v>
      </c>
      <c r="H89" s="51">
        <f>VLOOKUP(orders67[[#This Row],[order_id]],[1]!orders_items[#Data],3)</f>
        <v>2</v>
      </c>
      <c r="I89" s="51" t="str">
        <f>VLOOKUP(orders67[[#This Row],[product_id]],[1]!products[#Data],2)</f>
        <v>LG Smart French Door Refrigerator</v>
      </c>
      <c r="J89" s="51" t="str">
        <f>VLOOKUP(orders67[[#This Row],[product_id]],[1]!products[#Data],3)</f>
        <v>Electronics</v>
      </c>
      <c r="K89" s="51">
        <f>VLOOKUP(orders67[[#This Row],[product_id]],[1]!products[#Data],4)</f>
        <v>540.17999999999995</v>
      </c>
      <c r="L89" s="51">
        <f>VLOOKUP(orders67[[#This Row],[product_id]],[1]!orders_items[#Data],4)</f>
        <v>2</v>
      </c>
      <c r="M89" s="51">
        <f>VLOOKUP(orders67[[#This Row],[product_id]],[1]!orders_items[#Data],5)</f>
        <v>971.93</v>
      </c>
      <c r="N89" s="51">
        <f>VLOOKUP(orders67[[#This Row],[product_id]],[1]!orders_items[#Data],6)</f>
        <v>1943.86</v>
      </c>
      <c r="O89" s="52">
        <v>45014</v>
      </c>
      <c r="P89" s="52" t="str">
        <f>TEXT(orders67[[#This Row],[order_date]],"YYYY")</f>
        <v>2023</v>
      </c>
      <c r="Q89" s="52" t="str">
        <f>TEXT(orders67[[#This Row],[order_date]],"MMMM")</f>
        <v>March</v>
      </c>
      <c r="R89" s="52" t="str">
        <f>TEXT(orders67[[#This Row],[order_date]],"DDDD")</f>
        <v>Wednesday</v>
      </c>
      <c r="S89" s="53">
        <v>0.5</v>
      </c>
      <c r="T89" s="51">
        <v>1453.53</v>
      </c>
    </row>
    <row r="90" spans="1:20" ht="15.75" customHeight="1" x14ac:dyDescent="0.3">
      <c r="A90" s="51">
        <v>89</v>
      </c>
      <c r="B90" s="51">
        <v>57</v>
      </c>
      <c r="C90" s="51" t="str">
        <f>VLOOKUP('Full Table'!B:B,[1]!customers[#Data],4)</f>
        <v>Charlotte Cruz</v>
      </c>
      <c r="D90" s="51" t="str">
        <f>VLOOKUP(orders67[[#This Row],[customer_id]],[1]!customers[#Data],6)</f>
        <v>Female</v>
      </c>
      <c r="E90" s="51">
        <f>VLOOKUP(orders67[[#This Row],[customer_id]],[1]!customers[#Data],7)</f>
        <v>54</v>
      </c>
      <c r="F90" s="51" t="str">
        <f>VLOOKUP(orders67[[#This Row],[customer_id]],[1]!customers[#Data],8)</f>
        <v>Retired</v>
      </c>
      <c r="G90" s="51" t="str">
        <f>VLOOKUP(orders67[[#This Row],[customer_id]],[1]!customers[#Data],9)</f>
        <v>Phoenix</v>
      </c>
      <c r="H90" s="51">
        <f>VLOOKUP(orders67[[#This Row],[order_id]],[1]!orders_items[#Data],3)</f>
        <v>98</v>
      </c>
      <c r="I90" s="51" t="str">
        <f>VLOOKUP(orders67[[#This Row],[product_id]],[1]!products[#Data],2)</f>
        <v>Hamilton Beach Breakfast Sandwich Maker</v>
      </c>
      <c r="J90" s="51" t="str">
        <f>VLOOKUP(orders67[[#This Row],[product_id]],[1]!products[#Data],3)</f>
        <v>Electronics</v>
      </c>
      <c r="K90" s="51">
        <f>VLOOKUP(orders67[[#This Row],[product_id]],[1]!products[#Data],4)</f>
        <v>94.42</v>
      </c>
      <c r="L90" s="51">
        <f>VLOOKUP(orders67[[#This Row],[product_id]],[1]!orders_items[#Data],4)</f>
        <v>2</v>
      </c>
      <c r="M90" s="51">
        <f>VLOOKUP(orders67[[#This Row],[product_id]],[1]!orders_items[#Data],5)</f>
        <v>659.83</v>
      </c>
      <c r="N90" s="51">
        <f>VLOOKUP(orders67[[#This Row],[product_id]],[1]!orders_items[#Data],6)</f>
        <v>1319.66</v>
      </c>
      <c r="O90" s="52">
        <v>45015</v>
      </c>
      <c r="P90" s="52" t="str">
        <f>TEXT(orders67[[#This Row],[order_date]],"YYYY")</f>
        <v>2023</v>
      </c>
      <c r="Q90" s="52" t="str">
        <f>TEXT(orders67[[#This Row],[order_date]],"MMMM")</f>
        <v>March</v>
      </c>
      <c r="R90" s="52" t="str">
        <f>TEXT(orders67[[#This Row],[order_date]],"DDDD")</f>
        <v>Thursday</v>
      </c>
      <c r="S90" s="53">
        <v>0.5</v>
      </c>
      <c r="T90" s="51">
        <v>810.52</v>
      </c>
    </row>
    <row r="91" spans="1:20" ht="15.75" customHeight="1" x14ac:dyDescent="0.3">
      <c r="A91" s="51">
        <v>90</v>
      </c>
      <c r="B91" s="51">
        <v>91</v>
      </c>
      <c r="C91" s="51" t="str">
        <f>VLOOKUP('Full Table'!B:B,[1]!customers[#Data],4)</f>
        <v>Natalie Price</v>
      </c>
      <c r="D91" s="51" t="str">
        <f>VLOOKUP(orders67[[#This Row],[customer_id]],[1]!customers[#Data],6)</f>
        <v>Female</v>
      </c>
      <c r="E91" s="51">
        <f>VLOOKUP(orders67[[#This Row],[customer_id]],[1]!customers[#Data],7)</f>
        <v>55</v>
      </c>
      <c r="F91" s="51" t="str">
        <f>VLOOKUP(orders67[[#This Row],[customer_id]],[1]!customers[#Data],8)</f>
        <v>Retired</v>
      </c>
      <c r="G91" s="51" t="str">
        <f>VLOOKUP(orders67[[#This Row],[customer_id]],[1]!customers[#Data],9)</f>
        <v>Phoenix</v>
      </c>
      <c r="H91" s="51">
        <f>VLOOKUP(orders67[[#This Row],[order_id]],[1]!orders_items[#Data],3)</f>
        <v>40</v>
      </c>
      <c r="I91" s="51" t="str">
        <f>VLOOKUP(orders67[[#This Row],[product_id]],[1]!products[#Data],2)</f>
        <v>Shark Navigator Lift-Away Vacuum Cleaner</v>
      </c>
      <c r="J91" s="51" t="str">
        <f>VLOOKUP(orders67[[#This Row],[product_id]],[1]!products[#Data],3)</f>
        <v>Electronics</v>
      </c>
      <c r="K91" s="51">
        <f>VLOOKUP(orders67[[#This Row],[product_id]],[1]!products[#Data],4)</f>
        <v>966.83</v>
      </c>
      <c r="L91" s="51">
        <f>VLOOKUP(orders67[[#This Row],[product_id]],[1]!orders_items[#Data],4)</f>
        <v>9</v>
      </c>
      <c r="M91" s="51">
        <f>VLOOKUP(orders67[[#This Row],[product_id]],[1]!orders_items[#Data],5)</f>
        <v>929.37</v>
      </c>
      <c r="N91" s="51">
        <f>VLOOKUP(orders67[[#This Row],[product_id]],[1]!orders_items[#Data],6)</f>
        <v>8364.33</v>
      </c>
      <c r="O91" s="52">
        <v>45016</v>
      </c>
      <c r="P91" s="52" t="str">
        <f>TEXT(orders67[[#This Row],[order_date]],"YYYY")</f>
        <v>2023</v>
      </c>
      <c r="Q91" s="52" t="str">
        <f>TEXT(orders67[[#This Row],[order_date]],"MMMM")</f>
        <v>March</v>
      </c>
      <c r="R91" s="52" t="str">
        <f>TEXT(orders67[[#This Row],[order_date]],"DDDD")</f>
        <v>Friday</v>
      </c>
      <c r="S91" s="53">
        <v>0.5</v>
      </c>
      <c r="T91" s="51">
        <v>1539.19</v>
      </c>
    </row>
    <row r="92" spans="1:20" ht="15.75" customHeight="1" x14ac:dyDescent="0.3">
      <c r="A92" s="51">
        <v>91</v>
      </c>
      <c r="B92" s="51">
        <v>37</v>
      </c>
      <c r="C92" s="51" t="str">
        <f>VLOOKUP('Full Table'!B:B,[1]!customers[#Data],4)</f>
        <v>Jayden Torres</v>
      </c>
      <c r="D92" s="51" t="str">
        <f>VLOOKUP(orders67[[#This Row],[customer_id]],[1]!customers[#Data],6)</f>
        <v>Male</v>
      </c>
      <c r="E92" s="51">
        <f>VLOOKUP(orders67[[#This Row],[customer_id]],[1]!customers[#Data],7)</f>
        <v>39</v>
      </c>
      <c r="F92" s="51" t="str">
        <f>VLOOKUP(orders67[[#This Row],[customer_id]],[1]!customers[#Data],8)</f>
        <v>Working Class</v>
      </c>
      <c r="G92" s="51" t="str">
        <f>VLOOKUP(orders67[[#This Row],[customer_id]],[1]!customers[#Data],9)</f>
        <v>Los Angeles</v>
      </c>
      <c r="H92" s="51">
        <f>VLOOKUP(orders67[[#This Row],[order_id]],[1]!orders_items[#Data],3)</f>
        <v>99</v>
      </c>
      <c r="I92" s="51" t="str">
        <f>VLOOKUP(orders67[[#This Row],[product_id]],[1]!products[#Data],2)</f>
        <v>Ray-Ban Wayfarer Sunglasses</v>
      </c>
      <c r="J92" s="51" t="str">
        <f>VLOOKUP(orders67[[#This Row],[product_id]],[1]!products[#Data],3)</f>
        <v>Home Appliances</v>
      </c>
      <c r="K92" s="51">
        <f>VLOOKUP(orders67[[#This Row],[product_id]],[1]!products[#Data],4)</f>
        <v>444.73</v>
      </c>
      <c r="L92" s="51">
        <f>VLOOKUP(orders67[[#This Row],[product_id]],[1]!orders_items[#Data],4)</f>
        <v>6</v>
      </c>
      <c r="M92" s="51">
        <f>VLOOKUP(orders67[[#This Row],[product_id]],[1]!orders_items[#Data],5)</f>
        <v>865.04</v>
      </c>
      <c r="N92" s="51">
        <f>VLOOKUP(orders67[[#This Row],[product_id]],[1]!orders_items[#Data],6)</f>
        <v>5190.24</v>
      </c>
      <c r="O92" s="52">
        <v>45017</v>
      </c>
      <c r="P92" s="52" t="str">
        <f>TEXT(orders67[[#This Row],[order_date]],"YYYY")</f>
        <v>2023</v>
      </c>
      <c r="Q92" s="52" t="str">
        <f>TEXT(orders67[[#This Row],[order_date]],"MMMM")</f>
        <v>April</v>
      </c>
      <c r="R92" s="52" t="str">
        <f>TEXT(orders67[[#This Row],[order_date]],"DDDD")</f>
        <v>Saturday</v>
      </c>
      <c r="S92" s="53">
        <v>0.5</v>
      </c>
      <c r="T92" s="51">
        <v>451.06</v>
      </c>
    </row>
    <row r="93" spans="1:20" ht="15.75" customHeight="1" x14ac:dyDescent="0.3">
      <c r="A93" s="51">
        <v>92</v>
      </c>
      <c r="B93" s="51">
        <v>16</v>
      </c>
      <c r="C93" s="51" t="str">
        <f>VLOOKUP('Full Table'!B:B,[1]!customers[#Data],4)</f>
        <v>Logan Thomas</v>
      </c>
      <c r="D93" s="51" t="str">
        <f>VLOOKUP(orders67[[#This Row],[customer_id]],[1]!customers[#Data],6)</f>
        <v>Male</v>
      </c>
      <c r="E93" s="51">
        <f>VLOOKUP(orders67[[#This Row],[customer_id]],[1]!customers[#Data],7)</f>
        <v>40</v>
      </c>
      <c r="F93" s="51" t="str">
        <f>VLOOKUP(orders67[[#This Row],[customer_id]],[1]!customers[#Data],8)</f>
        <v>Working Class</v>
      </c>
      <c r="G93" s="51" t="str">
        <f>VLOOKUP(orders67[[#This Row],[customer_id]],[1]!customers[#Data],9)</f>
        <v>New York</v>
      </c>
      <c r="H93" s="51">
        <f>VLOOKUP(orders67[[#This Row],[order_id]],[1]!orders_items[#Data],3)</f>
        <v>64</v>
      </c>
      <c r="I93" s="51" t="str">
        <f>VLOOKUP(orders67[[#This Row],[product_id]],[1]!products[#Data],2)</f>
        <v>Giorgio Armani Silk Tie</v>
      </c>
      <c r="J93" s="51" t="str">
        <f>VLOOKUP(orders67[[#This Row],[product_id]],[1]!products[#Data],3)</f>
        <v>Accessories</v>
      </c>
      <c r="K93" s="51">
        <f>VLOOKUP(orders67[[#This Row],[product_id]],[1]!products[#Data],4)</f>
        <v>538.14</v>
      </c>
      <c r="L93" s="51">
        <f>VLOOKUP(orders67[[#This Row],[product_id]],[1]!orders_items[#Data],4)</f>
        <v>9</v>
      </c>
      <c r="M93" s="51">
        <f>VLOOKUP(orders67[[#This Row],[product_id]],[1]!orders_items[#Data],5)</f>
        <v>452.84</v>
      </c>
      <c r="N93" s="51">
        <f>VLOOKUP(orders67[[#This Row],[product_id]],[1]!orders_items[#Data],6)</f>
        <v>4075.56</v>
      </c>
      <c r="O93" s="52">
        <v>45018</v>
      </c>
      <c r="P93" s="52" t="str">
        <f>TEXT(orders67[[#This Row],[order_date]],"YYYY")</f>
        <v>2023</v>
      </c>
      <c r="Q93" s="52" t="str">
        <f>TEXT(orders67[[#This Row],[order_date]],"MMMM")</f>
        <v>April</v>
      </c>
      <c r="R93" s="52" t="str">
        <f>TEXT(orders67[[#This Row],[order_date]],"DDDD")</f>
        <v>Sunday</v>
      </c>
      <c r="S93" s="53">
        <v>0.5</v>
      </c>
      <c r="T93" s="51">
        <v>1356.87</v>
      </c>
    </row>
    <row r="94" spans="1:20" ht="15.75" customHeight="1" x14ac:dyDescent="0.3">
      <c r="A94" s="51">
        <v>93</v>
      </c>
      <c r="B94" s="51">
        <v>67</v>
      </c>
      <c r="C94" s="51" t="str">
        <f>VLOOKUP('Full Table'!B:B,[1]!customers[#Data],4)</f>
        <v>Sofia Gutierrez</v>
      </c>
      <c r="D94" s="51" t="str">
        <f>VLOOKUP(orders67[[#This Row],[customer_id]],[1]!customers[#Data],6)</f>
        <v>Female</v>
      </c>
      <c r="E94" s="51">
        <f>VLOOKUP(orders67[[#This Row],[customer_id]],[1]!customers[#Data],7)</f>
        <v>31</v>
      </c>
      <c r="F94" s="51" t="str">
        <f>VLOOKUP(orders67[[#This Row],[customer_id]],[1]!customers[#Data],8)</f>
        <v>Young</v>
      </c>
      <c r="G94" s="51" t="str">
        <f>VLOOKUP(orders67[[#This Row],[customer_id]],[1]!customers[#Data],9)</f>
        <v>Chicago</v>
      </c>
      <c r="H94" s="51">
        <f>VLOOKUP(orders67[[#This Row],[order_id]],[1]!orders_items[#Data],3)</f>
        <v>20</v>
      </c>
      <c r="I94" s="51" t="str">
        <f>VLOOKUP(orders67[[#This Row],[product_id]],[1]!products[#Data],2)</f>
        <v>Samsung Smart Microwave Oven</v>
      </c>
      <c r="J94" s="51" t="str">
        <f>VLOOKUP(orders67[[#This Row],[product_id]],[1]!products[#Data],3)</f>
        <v>Electronics</v>
      </c>
      <c r="K94" s="51">
        <f>VLOOKUP(orders67[[#This Row],[product_id]],[1]!products[#Data],4)</f>
        <v>872.47</v>
      </c>
      <c r="L94" s="51">
        <f>VLOOKUP(orders67[[#This Row],[product_id]],[1]!orders_items[#Data],4)</f>
        <v>4</v>
      </c>
      <c r="M94" s="51">
        <f>VLOOKUP(orders67[[#This Row],[product_id]],[1]!orders_items[#Data],5)</f>
        <v>497.17</v>
      </c>
      <c r="N94" s="51">
        <f>VLOOKUP(orders67[[#This Row],[product_id]],[1]!orders_items[#Data],6)</f>
        <v>1988.68</v>
      </c>
      <c r="O94" s="52">
        <v>45019</v>
      </c>
      <c r="P94" s="52" t="str">
        <f>TEXT(orders67[[#This Row],[order_date]],"YYYY")</f>
        <v>2023</v>
      </c>
      <c r="Q94" s="52" t="str">
        <f>TEXT(orders67[[#This Row],[order_date]],"MMMM")</f>
        <v>April</v>
      </c>
      <c r="R94" s="52" t="str">
        <f>TEXT(orders67[[#This Row],[order_date]],"DDDD")</f>
        <v>Monday</v>
      </c>
      <c r="S94" s="53">
        <v>0.5</v>
      </c>
      <c r="T94" s="51">
        <v>1629.28</v>
      </c>
    </row>
    <row r="95" spans="1:20" ht="15.75" customHeight="1" x14ac:dyDescent="0.3">
      <c r="A95" s="51">
        <v>94</v>
      </c>
      <c r="B95" s="51">
        <v>55</v>
      </c>
      <c r="C95" s="51" t="str">
        <f>VLOOKUP('Full Table'!B:B,[1]!customers[#Data],4)</f>
        <v>Sophia Diaz</v>
      </c>
      <c r="D95" s="51" t="str">
        <f>VLOOKUP(orders67[[#This Row],[customer_id]],[1]!customers[#Data],6)</f>
        <v>Female</v>
      </c>
      <c r="E95" s="51">
        <f>VLOOKUP(orders67[[#This Row],[customer_id]],[1]!customers[#Data],7)</f>
        <v>34</v>
      </c>
      <c r="F95" s="51" t="str">
        <f>VLOOKUP(orders67[[#This Row],[customer_id]],[1]!customers[#Data],8)</f>
        <v>Working Class</v>
      </c>
      <c r="G95" s="51" t="str">
        <f>VLOOKUP(orders67[[#This Row],[customer_id]],[1]!customers[#Data],9)</f>
        <v>Houston</v>
      </c>
      <c r="H95" s="51">
        <f>VLOOKUP(orders67[[#This Row],[order_id]],[1]!orders_items[#Data],3)</f>
        <v>79</v>
      </c>
      <c r="I95" s="51" t="str">
        <f>VLOOKUP(orders67[[#This Row],[product_id]],[1]!products[#Data],2)</f>
        <v>Philips Hue White and Color Ambiance Starter Kit</v>
      </c>
      <c r="J95" s="51" t="str">
        <f>VLOOKUP(orders67[[#This Row],[product_id]],[1]!products[#Data],3)</f>
        <v>Home Appliances</v>
      </c>
      <c r="K95" s="51">
        <f>VLOOKUP(orders67[[#This Row],[product_id]],[1]!products[#Data],4)</f>
        <v>521.59</v>
      </c>
      <c r="L95" s="51">
        <f>VLOOKUP(orders67[[#This Row],[product_id]],[1]!orders_items[#Data],4)</f>
        <v>1</v>
      </c>
      <c r="M95" s="51">
        <f>VLOOKUP(orders67[[#This Row],[product_id]],[1]!orders_items[#Data],5)</f>
        <v>321.16000000000003</v>
      </c>
      <c r="N95" s="51">
        <f>VLOOKUP(orders67[[#This Row],[product_id]],[1]!orders_items[#Data],6)</f>
        <v>321.16000000000003</v>
      </c>
      <c r="O95" s="52">
        <v>45020</v>
      </c>
      <c r="P95" s="52" t="str">
        <f>TEXT(orders67[[#This Row],[order_date]],"YYYY")</f>
        <v>2023</v>
      </c>
      <c r="Q95" s="52" t="str">
        <f>TEXT(orders67[[#This Row],[order_date]],"MMMM")</f>
        <v>April</v>
      </c>
      <c r="R95" s="52" t="str">
        <f>TEXT(orders67[[#This Row],[order_date]],"DDDD")</f>
        <v>Tuesday</v>
      </c>
      <c r="S95" s="53">
        <v>0.5</v>
      </c>
      <c r="T95" s="51">
        <v>1933.65</v>
      </c>
    </row>
    <row r="96" spans="1:20" ht="15.75" customHeight="1" x14ac:dyDescent="0.3">
      <c r="A96" s="51">
        <v>95</v>
      </c>
      <c r="B96" s="51">
        <v>92</v>
      </c>
      <c r="C96" s="51" t="str">
        <f>VLOOKUP('Full Table'!B:B,[1]!customers[#Data],4)</f>
        <v>Emilia Alvarez</v>
      </c>
      <c r="D96" s="51" t="str">
        <f>VLOOKUP(orders67[[#This Row],[customer_id]],[1]!customers[#Data],6)</f>
        <v>Female</v>
      </c>
      <c r="E96" s="51">
        <f>VLOOKUP(orders67[[#This Row],[customer_id]],[1]!customers[#Data],7)</f>
        <v>60</v>
      </c>
      <c r="F96" s="51" t="str">
        <f>VLOOKUP(orders67[[#This Row],[customer_id]],[1]!customers[#Data],8)</f>
        <v>Retired</v>
      </c>
      <c r="G96" s="51" t="str">
        <f>VLOOKUP(orders67[[#This Row],[customer_id]],[1]!customers[#Data],9)</f>
        <v>Houston</v>
      </c>
      <c r="H96" s="51">
        <f>VLOOKUP(orders67[[#This Row],[order_id]],[1]!orders_items[#Data],3)</f>
        <v>42</v>
      </c>
      <c r="I96" s="51" t="str">
        <f>VLOOKUP(orders67[[#This Row],[product_id]],[1]!products[#Data],2)</f>
        <v>Keurig K-Elite Single Serve Coffee Maker</v>
      </c>
      <c r="J96" s="51" t="str">
        <f>VLOOKUP(orders67[[#This Row],[product_id]],[1]!products[#Data],3)</f>
        <v>Electronics</v>
      </c>
      <c r="K96" s="51">
        <f>VLOOKUP(orders67[[#This Row],[product_id]],[1]!products[#Data],4)</f>
        <v>819.79</v>
      </c>
      <c r="L96" s="51">
        <f>VLOOKUP(orders67[[#This Row],[product_id]],[1]!orders_items[#Data],4)</f>
        <v>4</v>
      </c>
      <c r="M96" s="51">
        <f>VLOOKUP(orders67[[#This Row],[product_id]],[1]!orders_items[#Data],5)</f>
        <v>837.13</v>
      </c>
      <c r="N96" s="51">
        <f>VLOOKUP(orders67[[#This Row],[product_id]],[1]!orders_items[#Data],6)</f>
        <v>3348.52</v>
      </c>
      <c r="O96" s="52">
        <v>45021</v>
      </c>
      <c r="P96" s="52" t="str">
        <f>TEXT(orders67[[#This Row],[order_date]],"YYYY")</f>
        <v>2023</v>
      </c>
      <c r="Q96" s="52" t="str">
        <f>TEXT(orders67[[#This Row],[order_date]],"MMMM")</f>
        <v>April</v>
      </c>
      <c r="R96" s="52" t="str">
        <f>TEXT(orders67[[#This Row],[order_date]],"DDDD")</f>
        <v>Wednesday</v>
      </c>
      <c r="S96" s="53">
        <v>0.5</v>
      </c>
      <c r="T96" s="51">
        <v>676.07</v>
      </c>
    </row>
    <row r="97" spans="1:20" ht="15.75" customHeight="1" x14ac:dyDescent="0.3">
      <c r="A97" s="51">
        <v>96</v>
      </c>
      <c r="B97" s="51">
        <v>3</v>
      </c>
      <c r="C97" s="51" t="str">
        <f>VLOOKUP('Full Table'!B:B,[1]!customers[#Data],4)</f>
        <v>Oliver Williams</v>
      </c>
      <c r="D97" s="51" t="str">
        <f>VLOOKUP(orders67[[#This Row],[customer_id]],[1]!customers[#Data],6)</f>
        <v>Male</v>
      </c>
      <c r="E97" s="51">
        <f>VLOOKUP(orders67[[#This Row],[customer_id]],[1]!customers[#Data],7)</f>
        <v>37</v>
      </c>
      <c r="F97" s="51" t="str">
        <f>VLOOKUP(orders67[[#This Row],[customer_id]],[1]!customers[#Data],8)</f>
        <v>Working Class</v>
      </c>
      <c r="G97" s="51" t="str">
        <f>VLOOKUP(orders67[[#This Row],[customer_id]],[1]!customers[#Data],9)</f>
        <v>Houston</v>
      </c>
      <c r="H97" s="51">
        <f>VLOOKUP(orders67[[#This Row],[order_id]],[1]!orders_items[#Data],3)</f>
        <v>86</v>
      </c>
      <c r="I97" s="51" t="str">
        <f>VLOOKUP(orders67[[#This Row],[product_id]],[1]!products[#Data],2)</f>
        <v>Beats Fit Pro Earbuds</v>
      </c>
      <c r="J97" s="51" t="str">
        <f>VLOOKUP(orders67[[#This Row],[product_id]],[1]!products[#Data],3)</f>
        <v>Home Appliances</v>
      </c>
      <c r="K97" s="51">
        <f>VLOOKUP(orders67[[#This Row],[product_id]],[1]!products[#Data],4)</f>
        <v>887.96</v>
      </c>
      <c r="L97" s="51">
        <f>VLOOKUP(orders67[[#This Row],[product_id]],[1]!orders_items[#Data],4)</f>
        <v>5</v>
      </c>
      <c r="M97" s="51">
        <f>VLOOKUP(orders67[[#This Row],[product_id]],[1]!orders_items[#Data],5)</f>
        <v>885.15</v>
      </c>
      <c r="N97" s="51">
        <f>VLOOKUP(orders67[[#This Row],[product_id]],[1]!orders_items[#Data],6)</f>
        <v>4425.75</v>
      </c>
      <c r="O97" s="52">
        <v>45022</v>
      </c>
      <c r="P97" s="52" t="str">
        <f>TEXT(orders67[[#This Row],[order_date]],"YYYY")</f>
        <v>2023</v>
      </c>
      <c r="Q97" s="52" t="str">
        <f>TEXT(orders67[[#This Row],[order_date]],"MMMM")</f>
        <v>April</v>
      </c>
      <c r="R97" s="52" t="str">
        <f>TEXT(orders67[[#This Row],[order_date]],"DDDD")</f>
        <v>Thursday</v>
      </c>
      <c r="S97" s="53">
        <v>0.5</v>
      </c>
      <c r="T97" s="51">
        <v>1858.17</v>
      </c>
    </row>
    <row r="98" spans="1:20" ht="15.75" customHeight="1" x14ac:dyDescent="0.3">
      <c r="A98" s="51">
        <v>97</v>
      </c>
      <c r="B98" s="51">
        <v>31</v>
      </c>
      <c r="C98" s="51" t="str">
        <f>VLOOKUP('Full Table'!B:B,[1]!customers[#Data],4)</f>
        <v>Luke Walker</v>
      </c>
      <c r="D98" s="51" t="str">
        <f>VLOOKUP(orders67[[#This Row],[customer_id]],[1]!customers[#Data],6)</f>
        <v>Male</v>
      </c>
      <c r="E98" s="51">
        <f>VLOOKUP(orders67[[#This Row],[customer_id]],[1]!customers[#Data],7)</f>
        <v>40</v>
      </c>
      <c r="F98" s="51" t="str">
        <f>VLOOKUP(orders67[[#This Row],[customer_id]],[1]!customers[#Data],8)</f>
        <v>Working Class</v>
      </c>
      <c r="G98" s="51" t="str">
        <f>VLOOKUP(orders67[[#This Row],[customer_id]],[1]!customers[#Data],9)</f>
        <v>Los Angeles</v>
      </c>
      <c r="H98" s="51">
        <f>VLOOKUP(orders67[[#This Row],[order_id]],[1]!orders_items[#Data],3)</f>
        <v>39</v>
      </c>
      <c r="I98" s="51" t="str">
        <f>VLOOKUP(orders67[[#This Row],[product_id]],[1]!products[#Data],2)</f>
        <v>Apple MacBook Air (M2)</v>
      </c>
      <c r="J98" s="51" t="str">
        <f>VLOOKUP(orders67[[#This Row],[product_id]],[1]!products[#Data],3)</f>
        <v>Home Appliances</v>
      </c>
      <c r="K98" s="51">
        <f>VLOOKUP(orders67[[#This Row],[product_id]],[1]!products[#Data],4)</f>
        <v>890.43</v>
      </c>
      <c r="L98" s="51">
        <f>VLOOKUP(orders67[[#This Row],[product_id]],[1]!orders_items[#Data],4)</f>
        <v>5</v>
      </c>
      <c r="M98" s="51">
        <f>VLOOKUP(orders67[[#This Row],[product_id]],[1]!orders_items[#Data],5)</f>
        <v>128.41999999999999</v>
      </c>
      <c r="N98" s="51">
        <f>VLOOKUP(orders67[[#This Row],[product_id]],[1]!orders_items[#Data],6)</f>
        <v>642.09999999999991</v>
      </c>
      <c r="O98" s="52">
        <v>45023</v>
      </c>
      <c r="P98" s="52" t="str">
        <f>TEXT(orders67[[#This Row],[order_date]],"YYYY")</f>
        <v>2023</v>
      </c>
      <c r="Q98" s="52" t="str">
        <f>TEXT(orders67[[#This Row],[order_date]],"MMMM")</f>
        <v>April</v>
      </c>
      <c r="R98" s="52" t="str">
        <f>TEXT(orders67[[#This Row],[order_date]],"DDDD")</f>
        <v>Friday</v>
      </c>
      <c r="S98" s="53">
        <v>0.5</v>
      </c>
      <c r="T98" s="51">
        <v>211.15</v>
      </c>
    </row>
    <row r="99" spans="1:20" ht="15.75" customHeight="1" x14ac:dyDescent="0.3">
      <c r="A99" s="51">
        <v>98</v>
      </c>
      <c r="B99" s="51">
        <v>69</v>
      </c>
      <c r="C99" s="51" t="str">
        <f>VLOOKUP('Full Table'!B:B,[1]!customers[#Data],4)</f>
        <v>Mila Morgan</v>
      </c>
      <c r="D99" s="51" t="str">
        <f>VLOOKUP(orders67[[#This Row],[customer_id]],[1]!customers[#Data],6)</f>
        <v>Female</v>
      </c>
      <c r="E99" s="51">
        <f>VLOOKUP(orders67[[#This Row],[customer_id]],[1]!customers[#Data],7)</f>
        <v>63</v>
      </c>
      <c r="F99" s="51" t="str">
        <f>VLOOKUP(orders67[[#This Row],[customer_id]],[1]!customers[#Data],8)</f>
        <v>Retired</v>
      </c>
      <c r="G99" s="51" t="str">
        <f>VLOOKUP(orders67[[#This Row],[customer_id]],[1]!customers[#Data],9)</f>
        <v>Los Angeles</v>
      </c>
      <c r="H99" s="51">
        <f>VLOOKUP(orders67[[#This Row],[order_id]],[1]!orders_items[#Data],3)</f>
        <v>100</v>
      </c>
      <c r="I99" s="51" t="str">
        <f>VLOOKUP(orders67[[#This Row],[product_id]],[1]!products[#Data],2)</f>
        <v>Chanel Classic Flap Bag????????</v>
      </c>
      <c r="J99" s="51" t="str">
        <f>VLOOKUP(orders67[[#This Row],[product_id]],[1]!products[#Data],3)</f>
        <v>Accessories</v>
      </c>
      <c r="K99" s="51">
        <f>VLOOKUP(orders67[[#This Row],[product_id]],[1]!products[#Data],4)</f>
        <v>460.21</v>
      </c>
      <c r="L99" s="51">
        <f>VLOOKUP(orders67[[#This Row],[product_id]],[1]!orders_items[#Data],4)</f>
        <v>3</v>
      </c>
      <c r="M99" s="51">
        <f>VLOOKUP(orders67[[#This Row],[product_id]],[1]!orders_items[#Data],5)</f>
        <v>599.99</v>
      </c>
      <c r="N99" s="51">
        <f>VLOOKUP(orders67[[#This Row],[product_id]],[1]!orders_items[#Data],6)</f>
        <v>1799.97</v>
      </c>
      <c r="O99" s="52">
        <v>45024</v>
      </c>
      <c r="P99" s="52" t="str">
        <f>TEXT(orders67[[#This Row],[order_date]],"YYYY")</f>
        <v>2023</v>
      </c>
      <c r="Q99" s="52" t="str">
        <f>TEXT(orders67[[#This Row],[order_date]],"MMMM")</f>
        <v>April</v>
      </c>
      <c r="R99" s="52" t="str">
        <f>TEXT(orders67[[#This Row],[order_date]],"DDDD")</f>
        <v>Saturday</v>
      </c>
      <c r="S99" s="53">
        <v>0.5</v>
      </c>
      <c r="T99" s="51">
        <v>849.71</v>
      </c>
    </row>
    <row r="100" spans="1:20" ht="15.75" customHeight="1" x14ac:dyDescent="0.3">
      <c r="A100" s="51">
        <v>99</v>
      </c>
      <c r="B100" s="51">
        <v>59</v>
      </c>
      <c r="C100" s="51" t="str">
        <f>VLOOKUP('Full Table'!B:B,[1]!customers[#Data],4)</f>
        <v>Evelyn Collins</v>
      </c>
      <c r="D100" s="51" t="str">
        <f>VLOOKUP(orders67[[#This Row],[customer_id]],[1]!customers[#Data],6)</f>
        <v>Female</v>
      </c>
      <c r="E100" s="51">
        <f>VLOOKUP(orders67[[#This Row],[customer_id]],[1]!customers[#Data],7)</f>
        <v>56</v>
      </c>
      <c r="F100" s="51" t="str">
        <f>VLOOKUP(orders67[[#This Row],[customer_id]],[1]!customers[#Data],8)</f>
        <v>Retired</v>
      </c>
      <c r="G100" s="51" t="str">
        <f>VLOOKUP(orders67[[#This Row],[customer_id]],[1]!customers[#Data],9)</f>
        <v>Los Angeles</v>
      </c>
      <c r="H100" s="51">
        <f>VLOOKUP(orders67[[#This Row],[order_id]],[1]!orders_items[#Data],3)</f>
        <v>35</v>
      </c>
      <c r="I100" s="51" t="str">
        <f>VLOOKUP(orders67[[#This Row],[product_id]],[1]!products[#Data],2)</f>
        <v>Gucci GG Marmont Belt</v>
      </c>
      <c r="J100" s="51" t="str">
        <f>VLOOKUP(orders67[[#This Row],[product_id]],[1]!products[#Data],3)</f>
        <v>Accessories</v>
      </c>
      <c r="K100" s="51">
        <f>VLOOKUP(orders67[[#This Row],[product_id]],[1]!products[#Data],4)</f>
        <v>860.37</v>
      </c>
      <c r="L100" s="51">
        <f>VLOOKUP(orders67[[#This Row],[product_id]],[1]!orders_items[#Data],4)</f>
        <v>8</v>
      </c>
      <c r="M100" s="51">
        <f>VLOOKUP(orders67[[#This Row],[product_id]],[1]!orders_items[#Data],5)</f>
        <v>742.66</v>
      </c>
      <c r="N100" s="51">
        <f>VLOOKUP(orders67[[#This Row],[product_id]],[1]!orders_items[#Data],6)</f>
        <v>5941.28</v>
      </c>
      <c r="O100" s="52">
        <v>45025</v>
      </c>
      <c r="P100" s="52" t="str">
        <f>TEXT(orders67[[#This Row],[order_date]],"YYYY")</f>
        <v>2023</v>
      </c>
      <c r="Q100" s="52" t="str">
        <f>TEXT(orders67[[#This Row],[order_date]],"MMMM")</f>
        <v>April</v>
      </c>
      <c r="R100" s="52" t="str">
        <f>TEXT(orders67[[#This Row],[order_date]],"DDDD")</f>
        <v>Sunday</v>
      </c>
      <c r="S100" s="53">
        <v>0.5</v>
      </c>
      <c r="T100" s="51">
        <v>921.08</v>
      </c>
    </row>
    <row r="101" spans="1:20" ht="15.75" customHeight="1" x14ac:dyDescent="0.3">
      <c r="A101" s="51">
        <v>100</v>
      </c>
      <c r="B101" s="51">
        <v>84</v>
      </c>
      <c r="C101" s="51" t="str">
        <f>VLOOKUP('Full Table'!B:B,[1]!customers[#Data],4)</f>
        <v>Lily Wood</v>
      </c>
      <c r="D101" s="51" t="str">
        <f>VLOOKUP(orders67[[#This Row],[customer_id]],[1]!customers[#Data],6)</f>
        <v>Female</v>
      </c>
      <c r="E101" s="51">
        <f>VLOOKUP(orders67[[#This Row],[customer_id]],[1]!customers[#Data],7)</f>
        <v>64</v>
      </c>
      <c r="F101" s="51" t="str">
        <f>VLOOKUP(orders67[[#This Row],[customer_id]],[1]!customers[#Data],8)</f>
        <v>Retired</v>
      </c>
      <c r="G101" s="51" t="str">
        <f>VLOOKUP(orders67[[#This Row],[customer_id]],[1]!customers[#Data],9)</f>
        <v>Houston</v>
      </c>
      <c r="H101" s="51">
        <f>VLOOKUP(orders67[[#This Row],[order_id]],[1]!orders_items[#Data],3)</f>
        <v>38</v>
      </c>
      <c r="I101" s="51" t="str">
        <f>VLOOKUP(orders67[[#This Row],[product_id]],[1]!products[#Data],2)</f>
        <v>Apple MacBook Pro (16-inch, M1 Max)</v>
      </c>
      <c r="J101" s="51" t="str">
        <f>VLOOKUP(orders67[[#This Row],[product_id]],[1]!products[#Data],3)</f>
        <v>Accessories</v>
      </c>
      <c r="K101" s="51">
        <f>VLOOKUP(orders67[[#This Row],[product_id]],[1]!products[#Data],4)</f>
        <v>545.08000000000004</v>
      </c>
      <c r="L101" s="51">
        <f>VLOOKUP(orders67[[#This Row],[product_id]],[1]!orders_items[#Data],4)</f>
        <v>8</v>
      </c>
      <c r="M101" s="51">
        <f>VLOOKUP(orders67[[#This Row],[product_id]],[1]!orders_items[#Data],5)</f>
        <v>170.53</v>
      </c>
      <c r="N101" s="51">
        <f>VLOOKUP(orders67[[#This Row],[product_id]],[1]!orders_items[#Data],6)</f>
        <v>1364.24</v>
      </c>
      <c r="O101" s="52">
        <v>45026</v>
      </c>
      <c r="P101" s="52" t="str">
        <f>TEXT(orders67[[#This Row],[order_date]],"YYYY")</f>
        <v>2023</v>
      </c>
      <c r="Q101" s="52" t="str">
        <f>TEXT(orders67[[#This Row],[order_date]],"MMMM")</f>
        <v>April</v>
      </c>
      <c r="R101" s="52" t="str">
        <f>TEXT(orders67[[#This Row],[order_date]],"DDDD")</f>
        <v>Monday</v>
      </c>
      <c r="S101" s="53">
        <v>0.5</v>
      </c>
      <c r="T101" s="51">
        <v>1786.26</v>
      </c>
    </row>
    <row r="102" spans="1:20" ht="15.75" customHeight="1" x14ac:dyDescent="0.3">
      <c r="A102" s="51"/>
      <c r="F102" s="50" t="e">
        <f>VLOOKUP(orders67[[#This Row],[customer_id]],[1]!customers[#Data],8)</f>
        <v>#N/A</v>
      </c>
      <c r="S102" s="53"/>
      <c r="T102" s="51"/>
    </row>
    <row r="103" spans="1:20" ht="15.75" customHeight="1" x14ac:dyDescent="0.3">
      <c r="A103" s="51"/>
      <c r="F103" s="50" t="e">
        <f>VLOOKUP(orders67[[#This Row],[customer_id]],[1]!customers[#Data],8)</f>
        <v>#N/A</v>
      </c>
      <c r="S103" s="53"/>
      <c r="T103" s="51"/>
    </row>
    <row r="104" spans="1:20" ht="15.75" customHeight="1" x14ac:dyDescent="0.3">
      <c r="A104" s="51"/>
      <c r="F104" s="50" t="e">
        <f>VLOOKUP(orders67[[#This Row],[customer_id]],[1]!customers[#Data],8)</f>
        <v>#N/A</v>
      </c>
      <c r="S104" s="53"/>
      <c r="T104" s="51"/>
    </row>
    <row r="105" spans="1:20" ht="15.75" customHeight="1" x14ac:dyDescent="0.3">
      <c r="A105" s="51"/>
      <c r="F105" s="50" t="e">
        <f>VLOOKUP(orders67[[#This Row],[customer_id]],[1]!customers[#Data],8)</f>
        <v>#N/A</v>
      </c>
      <c r="S105" s="53"/>
      <c r="T105" s="51"/>
    </row>
    <row r="106" spans="1:20" ht="15.75" customHeight="1" x14ac:dyDescent="0.3">
      <c r="A106" s="51"/>
      <c r="F106" s="50" t="e">
        <f>VLOOKUP(orders67[[#This Row],[customer_id]],[1]!customers[#Data],8)</f>
        <v>#N/A</v>
      </c>
      <c r="S106" s="53"/>
      <c r="T106" s="51"/>
    </row>
    <row r="107" spans="1:20" ht="15.75" customHeight="1" x14ac:dyDescent="0.3">
      <c r="A107" s="51"/>
      <c r="F107" s="50" t="e">
        <f>VLOOKUP(orders67[[#This Row],[customer_id]],[1]!customers[#Data],8)</f>
        <v>#N/A</v>
      </c>
      <c r="S107" s="53"/>
      <c r="T107" s="51"/>
    </row>
    <row r="108" spans="1:20" ht="15.75" customHeight="1" x14ac:dyDescent="0.3">
      <c r="A108" s="51"/>
      <c r="F108" s="50" t="e">
        <f>VLOOKUP(orders67[[#This Row],[customer_id]],[1]!customers[#Data],8)</f>
        <v>#N/A</v>
      </c>
      <c r="S108" s="53"/>
      <c r="T108" s="51"/>
    </row>
    <row r="109" spans="1:20" ht="15.75" customHeight="1" x14ac:dyDescent="0.3">
      <c r="A109" s="51"/>
      <c r="F109" s="50" t="e">
        <f>VLOOKUP(orders67[[#This Row],[customer_id]],[1]!customers[#Data],8)</f>
        <v>#N/A</v>
      </c>
      <c r="S109" s="53"/>
      <c r="T109" s="51"/>
    </row>
    <row r="110" spans="1:20" ht="15.75" customHeight="1" x14ac:dyDescent="0.3">
      <c r="A110" s="51"/>
      <c r="F110" s="50" t="e">
        <f>VLOOKUP(orders67[[#This Row],[customer_id]],[1]!customers[#Data],8)</f>
        <v>#N/A</v>
      </c>
      <c r="S110" s="53"/>
      <c r="T110" s="51"/>
    </row>
    <row r="111" spans="1:20" ht="15.75" customHeight="1" x14ac:dyDescent="0.3">
      <c r="A111" s="51"/>
      <c r="F111" s="50" t="e">
        <f>VLOOKUP(orders67[[#This Row],[customer_id]],[1]!customers[#Data],8)</f>
        <v>#N/A</v>
      </c>
      <c r="S111" s="53"/>
      <c r="T111" s="51"/>
    </row>
    <row r="112" spans="1:20" ht="15.75" customHeight="1" x14ac:dyDescent="0.3">
      <c r="A112" s="51"/>
      <c r="F112" s="50" t="e">
        <f>VLOOKUP(orders67[[#This Row],[customer_id]],[1]!customers[#Data],8)</f>
        <v>#N/A</v>
      </c>
      <c r="S112" s="53"/>
      <c r="T112" s="51"/>
    </row>
    <row r="113" spans="1:20" ht="15.75" customHeight="1" x14ac:dyDescent="0.3">
      <c r="A113" s="51"/>
      <c r="F113" s="50" t="e">
        <f>VLOOKUP(orders67[[#This Row],[customer_id]],[1]!customers[#Data],8)</f>
        <v>#N/A</v>
      </c>
      <c r="S113" s="53"/>
      <c r="T113" s="51"/>
    </row>
    <row r="114" spans="1:20" ht="15.75" customHeight="1" x14ac:dyDescent="0.3">
      <c r="A114" s="51"/>
      <c r="F114" s="50" t="e">
        <f>VLOOKUP(orders67[[#This Row],[customer_id]],[1]!customers[#Data],8)</f>
        <v>#N/A</v>
      </c>
      <c r="S114" s="53"/>
      <c r="T114" s="51"/>
    </row>
    <row r="115" spans="1:20" ht="15.75" customHeight="1" x14ac:dyDescent="0.3">
      <c r="A115" s="51"/>
      <c r="F115" s="50" t="e">
        <f>VLOOKUP(orders67[[#This Row],[customer_id]],[1]!customers[#Data],8)</f>
        <v>#N/A</v>
      </c>
      <c r="S115" s="53"/>
      <c r="T115" s="51"/>
    </row>
    <row r="116" spans="1:20" ht="15.75" customHeight="1" x14ac:dyDescent="0.3">
      <c r="A116" s="51"/>
      <c r="F116" s="50" t="e">
        <f>VLOOKUP(orders67[[#This Row],[customer_id]],[1]!customers[#Data],8)</f>
        <v>#N/A</v>
      </c>
      <c r="S116" s="53"/>
      <c r="T116" s="51"/>
    </row>
    <row r="117" spans="1:20" ht="15.75" customHeight="1" x14ac:dyDescent="0.3">
      <c r="A117" s="51"/>
      <c r="F117" s="50" t="e">
        <f>VLOOKUP(orders67[[#This Row],[customer_id]],[1]!customers[#Data],8)</f>
        <v>#N/A</v>
      </c>
      <c r="S117" s="53"/>
      <c r="T117" s="51"/>
    </row>
    <row r="118" spans="1:20" ht="15.75" customHeight="1" x14ac:dyDescent="0.3">
      <c r="A118" s="51"/>
      <c r="F118" s="50" t="e">
        <f>VLOOKUP(orders67[[#This Row],[customer_id]],[1]!customers[#Data],8)</f>
        <v>#N/A</v>
      </c>
      <c r="S118" s="53"/>
      <c r="T118" s="51"/>
    </row>
    <row r="119" spans="1:20" ht="15.75" customHeight="1" x14ac:dyDescent="0.3">
      <c r="A119" s="51"/>
      <c r="F119" s="50" t="e">
        <f>VLOOKUP(orders67[[#This Row],[customer_id]],[1]!customers[#Data],8)</f>
        <v>#N/A</v>
      </c>
      <c r="S119" s="53"/>
      <c r="T119" s="51"/>
    </row>
    <row r="120" spans="1:20" ht="15.75" customHeight="1" x14ac:dyDescent="0.3">
      <c r="A120" s="51"/>
      <c r="F120" s="50" t="e">
        <f>VLOOKUP(orders67[[#This Row],[customer_id]],[1]!customers[#Data],8)</f>
        <v>#N/A</v>
      </c>
      <c r="S120" s="53"/>
      <c r="T120" s="51"/>
    </row>
    <row r="121" spans="1:20" ht="15.75" customHeight="1" x14ac:dyDescent="0.3">
      <c r="A121" s="51"/>
      <c r="F121" s="50" t="e">
        <f>VLOOKUP(orders67[[#This Row],[customer_id]],[1]!customers[#Data],8)</f>
        <v>#N/A</v>
      </c>
      <c r="S121" s="53"/>
      <c r="T121" s="51"/>
    </row>
    <row r="122" spans="1:20" ht="15.75" customHeight="1" x14ac:dyDescent="0.3">
      <c r="A122" s="51"/>
      <c r="F122" s="50" t="e">
        <f>VLOOKUP(orders67[[#This Row],[customer_id]],[1]!customers[#Data],8)</f>
        <v>#N/A</v>
      </c>
      <c r="S122" s="53"/>
      <c r="T122" s="51"/>
    </row>
    <row r="123" spans="1:20" ht="15.75" customHeight="1" x14ac:dyDescent="0.3">
      <c r="A123" s="51"/>
      <c r="F123" s="50" t="e">
        <f>VLOOKUP(orders67[[#This Row],[customer_id]],[1]!customers[#Data],8)</f>
        <v>#N/A</v>
      </c>
      <c r="S123" s="53"/>
      <c r="T123" s="51"/>
    </row>
    <row r="124" spans="1:20" ht="15.75" customHeight="1" x14ac:dyDescent="0.3">
      <c r="A124" s="51"/>
      <c r="F124" s="50" t="e">
        <f>VLOOKUP(orders67[[#This Row],[customer_id]],[1]!customers[#Data],8)</f>
        <v>#N/A</v>
      </c>
      <c r="S124" s="53"/>
      <c r="T124" s="51"/>
    </row>
    <row r="125" spans="1:20" ht="15.75" customHeight="1" x14ac:dyDescent="0.3">
      <c r="A125" s="51"/>
      <c r="F125" s="50" t="e">
        <f>VLOOKUP(orders67[[#This Row],[customer_id]],[1]!customers[#Data],8)</f>
        <v>#N/A</v>
      </c>
      <c r="S125" s="53"/>
      <c r="T125" s="51"/>
    </row>
    <row r="126" spans="1:20" ht="15.75" customHeight="1" x14ac:dyDescent="0.3">
      <c r="A126" s="51"/>
      <c r="F126" s="50" t="e">
        <f>VLOOKUP(orders67[[#This Row],[customer_id]],[1]!customers[#Data],8)</f>
        <v>#N/A</v>
      </c>
      <c r="S126" s="53"/>
      <c r="T126" s="51"/>
    </row>
    <row r="127" spans="1:20" ht="15.75" customHeight="1" x14ac:dyDescent="0.3">
      <c r="A127" s="51"/>
      <c r="F127" s="50" t="e">
        <f>VLOOKUP(orders67[[#This Row],[customer_id]],[1]!customers[#Data],8)</f>
        <v>#N/A</v>
      </c>
      <c r="S127" s="53"/>
      <c r="T127" s="51"/>
    </row>
    <row r="128" spans="1:20" ht="15.75" customHeight="1" x14ac:dyDescent="0.3">
      <c r="A128" s="51"/>
      <c r="F128" s="50" t="e">
        <f>VLOOKUP(orders67[[#This Row],[customer_id]],[1]!customers[#Data],8)</f>
        <v>#N/A</v>
      </c>
      <c r="S128" s="53"/>
      <c r="T128" s="51"/>
    </row>
    <row r="129" spans="1:20" ht="15.75" customHeight="1" x14ac:dyDescent="0.3">
      <c r="A129" s="51"/>
      <c r="F129" s="50" t="e">
        <f>VLOOKUP(orders67[[#This Row],[customer_id]],[1]!customers[#Data],8)</f>
        <v>#N/A</v>
      </c>
      <c r="S129" s="53"/>
      <c r="T129" s="51"/>
    </row>
    <row r="130" spans="1:20" ht="15.75" customHeight="1" x14ac:dyDescent="0.3">
      <c r="A130" s="51"/>
      <c r="F130" s="50" t="e">
        <f>VLOOKUP(orders67[[#This Row],[customer_id]],[1]!customers[#Data],8)</f>
        <v>#N/A</v>
      </c>
      <c r="S130" s="53"/>
      <c r="T130" s="51"/>
    </row>
    <row r="131" spans="1:20" ht="15.75" customHeight="1" x14ac:dyDescent="0.3">
      <c r="A131" s="51"/>
      <c r="F131" s="50" t="e">
        <f>VLOOKUP(orders67[[#This Row],[customer_id]],[1]!customers[#Data],8)</f>
        <v>#N/A</v>
      </c>
      <c r="S131" s="53"/>
      <c r="T131" s="51"/>
    </row>
    <row r="132" spans="1:20" ht="15.75" customHeight="1" x14ac:dyDescent="0.3">
      <c r="A132" s="51"/>
      <c r="F132" s="50" t="e">
        <f>VLOOKUP(orders67[[#This Row],[customer_id]],[1]!customers[#Data],8)</f>
        <v>#N/A</v>
      </c>
      <c r="S132" s="53"/>
      <c r="T132" s="51"/>
    </row>
    <row r="133" spans="1:20" ht="15.75" customHeight="1" x14ac:dyDescent="0.3">
      <c r="A133" s="51"/>
      <c r="F133" s="50" t="e">
        <f>VLOOKUP(orders67[[#This Row],[customer_id]],[1]!customers[#Data],8)</f>
        <v>#N/A</v>
      </c>
      <c r="S133" s="53"/>
      <c r="T133" s="51"/>
    </row>
    <row r="134" spans="1:20" ht="15.75" customHeight="1" x14ac:dyDescent="0.3">
      <c r="A134" s="51"/>
      <c r="F134" s="50" t="e">
        <f>VLOOKUP(orders67[[#This Row],[customer_id]],[1]!customers[#Data],8)</f>
        <v>#N/A</v>
      </c>
      <c r="S134" s="53"/>
      <c r="T134" s="51"/>
    </row>
    <row r="135" spans="1:20" ht="15.75" customHeight="1" x14ac:dyDescent="0.3">
      <c r="A135" s="51"/>
      <c r="F135" s="50" t="e">
        <f>VLOOKUP(orders67[[#This Row],[customer_id]],[1]!customers[#Data],8)</f>
        <v>#N/A</v>
      </c>
      <c r="S135" s="53"/>
      <c r="T135" s="51"/>
    </row>
    <row r="136" spans="1:20" ht="15.75" customHeight="1" x14ac:dyDescent="0.3">
      <c r="A136" s="51"/>
      <c r="F136" s="50" t="e">
        <f>VLOOKUP(orders67[[#This Row],[customer_id]],[1]!customers[#Data],8)</f>
        <v>#N/A</v>
      </c>
      <c r="S136" s="53"/>
      <c r="T136" s="51"/>
    </row>
    <row r="137" spans="1:20" ht="15.75" customHeight="1" x14ac:dyDescent="0.3">
      <c r="A137" s="51"/>
      <c r="F137" s="50" t="e">
        <f>VLOOKUP(orders67[[#This Row],[customer_id]],[1]!customers[#Data],8)</f>
        <v>#N/A</v>
      </c>
      <c r="S137" s="53"/>
      <c r="T137" s="51"/>
    </row>
    <row r="138" spans="1:20" ht="15.75" customHeight="1" x14ac:dyDescent="0.3">
      <c r="A138" s="51"/>
      <c r="F138" s="50" t="e">
        <f>VLOOKUP(orders67[[#This Row],[customer_id]],[1]!customers[#Data],8)</f>
        <v>#N/A</v>
      </c>
      <c r="S138" s="53"/>
      <c r="T138" s="51"/>
    </row>
    <row r="139" spans="1:20" ht="15.75" customHeight="1" x14ac:dyDescent="0.3">
      <c r="A139" s="51"/>
      <c r="F139" s="50" t="e">
        <f>VLOOKUP(orders67[[#This Row],[customer_id]],[1]!customers[#Data],8)</f>
        <v>#N/A</v>
      </c>
      <c r="S139" s="53"/>
      <c r="T139" s="51"/>
    </row>
    <row r="140" spans="1:20" ht="15.75" customHeight="1" x14ac:dyDescent="0.3">
      <c r="A140" s="51"/>
      <c r="F140" s="50" t="e">
        <f>VLOOKUP(orders67[[#This Row],[customer_id]],[1]!customers[#Data],8)</f>
        <v>#N/A</v>
      </c>
      <c r="S140" s="53"/>
      <c r="T140" s="51"/>
    </row>
    <row r="141" spans="1:20" ht="15.75" customHeight="1" x14ac:dyDescent="0.3">
      <c r="A141" s="51"/>
      <c r="F141" s="50" t="e">
        <f>VLOOKUP(orders67[[#This Row],[customer_id]],[1]!customers[#Data],8)</f>
        <v>#N/A</v>
      </c>
      <c r="S141" s="53"/>
      <c r="T141" s="51"/>
    </row>
    <row r="142" spans="1:20" ht="15.75" customHeight="1" x14ac:dyDescent="0.3">
      <c r="A142" s="51"/>
      <c r="F142" s="50" t="e">
        <f>VLOOKUP(orders67[[#This Row],[customer_id]],[1]!customers[#Data],8)</f>
        <v>#N/A</v>
      </c>
      <c r="S142" s="53"/>
      <c r="T142" s="51"/>
    </row>
    <row r="143" spans="1:20" ht="15.75" customHeight="1" x14ac:dyDescent="0.3">
      <c r="A143" s="51"/>
      <c r="F143" s="50" t="e">
        <f>VLOOKUP(orders67[[#This Row],[customer_id]],[1]!customers[#Data],8)</f>
        <v>#N/A</v>
      </c>
      <c r="S143" s="53"/>
      <c r="T143" s="51"/>
    </row>
    <row r="144" spans="1:20" ht="15.75" customHeight="1" x14ac:dyDescent="0.3">
      <c r="A144" s="51"/>
      <c r="F144" s="50" t="e">
        <f>VLOOKUP(orders67[[#This Row],[customer_id]],[1]!customers[#Data],8)</f>
        <v>#N/A</v>
      </c>
      <c r="S144" s="53"/>
      <c r="T144" s="51"/>
    </row>
    <row r="145" spans="1:20" ht="15.75" customHeight="1" x14ac:dyDescent="0.3">
      <c r="A145" s="51"/>
      <c r="F145" s="50" t="e">
        <f>VLOOKUP(orders67[[#This Row],[customer_id]],[1]!customers[#Data],8)</f>
        <v>#N/A</v>
      </c>
      <c r="S145" s="53"/>
      <c r="T145" s="51"/>
    </row>
    <row r="146" spans="1:20" ht="15.75" customHeight="1" x14ac:dyDescent="0.3">
      <c r="A146" s="51"/>
      <c r="F146" s="50" t="e">
        <f>VLOOKUP(orders67[[#This Row],[customer_id]],[1]!customers[#Data],8)</f>
        <v>#N/A</v>
      </c>
      <c r="S146" s="53"/>
      <c r="T146" s="51"/>
    </row>
    <row r="147" spans="1:20" ht="15.75" customHeight="1" x14ac:dyDescent="0.3">
      <c r="A147" s="51"/>
      <c r="F147" s="50" t="e">
        <f>VLOOKUP(orders67[[#This Row],[customer_id]],[1]!customers[#Data],8)</f>
        <v>#N/A</v>
      </c>
      <c r="S147" s="53"/>
      <c r="T147" s="51"/>
    </row>
    <row r="148" spans="1:20" ht="15.75" customHeight="1" x14ac:dyDescent="0.3">
      <c r="A148" s="51"/>
      <c r="F148" s="50" t="e">
        <f>VLOOKUP(orders67[[#This Row],[customer_id]],[1]!customers[#Data],8)</f>
        <v>#N/A</v>
      </c>
      <c r="S148" s="53"/>
      <c r="T148" s="51"/>
    </row>
    <row r="149" spans="1:20" ht="15.75" customHeight="1" x14ac:dyDescent="0.3">
      <c r="A149" s="51"/>
      <c r="F149" s="50" t="e">
        <f>VLOOKUP(orders67[[#This Row],[customer_id]],[1]!customers[#Data],8)</f>
        <v>#N/A</v>
      </c>
      <c r="S149" s="53"/>
      <c r="T149" s="51"/>
    </row>
    <row r="150" spans="1:20" ht="15.75" customHeight="1" x14ac:dyDescent="0.3">
      <c r="A150" s="51"/>
      <c r="F150" s="50" t="e">
        <f>VLOOKUP(orders67[[#This Row],[customer_id]],[1]!customers[#Data],8)</f>
        <v>#N/A</v>
      </c>
      <c r="S150" s="53"/>
      <c r="T150" s="51"/>
    </row>
    <row r="151" spans="1:20" ht="15.75" customHeight="1" x14ac:dyDescent="0.3">
      <c r="A151" s="51"/>
      <c r="F151" s="50" t="e">
        <f>VLOOKUP(orders67[[#This Row],[customer_id]],[1]!customers[#Data],8)</f>
        <v>#N/A</v>
      </c>
      <c r="S151" s="53"/>
      <c r="T151" s="51"/>
    </row>
    <row r="152" spans="1:20" ht="15.75" customHeight="1" x14ac:dyDescent="0.3">
      <c r="A152" s="51"/>
      <c r="F152" s="50" t="e">
        <f>VLOOKUP(orders67[[#This Row],[customer_id]],[1]!customers[#Data],8)</f>
        <v>#N/A</v>
      </c>
      <c r="S152" s="53"/>
      <c r="T152" s="51"/>
    </row>
    <row r="153" spans="1:20" ht="15.75" customHeight="1" x14ac:dyDescent="0.3">
      <c r="A153" s="51"/>
      <c r="F153" s="50" t="e">
        <f>VLOOKUP(orders67[[#This Row],[customer_id]],[1]!customers[#Data],8)</f>
        <v>#N/A</v>
      </c>
      <c r="S153" s="53"/>
      <c r="T153" s="51"/>
    </row>
    <row r="154" spans="1:20" ht="15.75" customHeight="1" x14ac:dyDescent="0.3">
      <c r="A154" s="51"/>
      <c r="F154" s="50" t="e">
        <f>VLOOKUP(orders67[[#This Row],[customer_id]],[1]!customers[#Data],8)</f>
        <v>#N/A</v>
      </c>
      <c r="S154" s="53"/>
      <c r="T154" s="51"/>
    </row>
    <row r="155" spans="1:20" ht="15.75" customHeight="1" x14ac:dyDescent="0.3">
      <c r="A155" s="51"/>
      <c r="F155" s="50" t="e">
        <f>VLOOKUP(orders67[[#This Row],[customer_id]],[1]!customers[#Data],8)</f>
        <v>#N/A</v>
      </c>
      <c r="S155" s="53"/>
      <c r="T155" s="51"/>
    </row>
    <row r="156" spans="1:20" ht="15.75" customHeight="1" x14ac:dyDescent="0.3">
      <c r="A156" s="51"/>
      <c r="F156" s="50" t="e">
        <f>VLOOKUP(orders67[[#This Row],[customer_id]],[1]!customers[#Data],8)</f>
        <v>#N/A</v>
      </c>
      <c r="S156" s="53"/>
      <c r="T156" s="51"/>
    </row>
    <row r="157" spans="1:20" ht="15.75" customHeight="1" x14ac:dyDescent="0.3">
      <c r="A157" s="51"/>
      <c r="F157" s="50" t="e">
        <f>VLOOKUP(orders67[[#This Row],[customer_id]],[1]!customers[#Data],8)</f>
        <v>#N/A</v>
      </c>
      <c r="S157" s="53"/>
      <c r="T157" s="51"/>
    </row>
    <row r="158" spans="1:20" ht="15.75" customHeight="1" x14ac:dyDescent="0.3">
      <c r="A158" s="51"/>
      <c r="F158" s="50" t="e">
        <f>VLOOKUP(orders67[[#This Row],[customer_id]],[1]!customers[#Data],8)</f>
        <v>#N/A</v>
      </c>
      <c r="S158" s="53"/>
      <c r="T158" s="51"/>
    </row>
    <row r="159" spans="1:20" ht="15.75" customHeight="1" x14ac:dyDescent="0.3">
      <c r="A159" s="51"/>
      <c r="F159" s="50" t="e">
        <f>VLOOKUP(orders67[[#This Row],[customer_id]],[1]!customers[#Data],8)</f>
        <v>#N/A</v>
      </c>
      <c r="S159" s="53"/>
      <c r="T159" s="51"/>
    </row>
    <row r="160" spans="1:20" ht="15.75" customHeight="1" x14ac:dyDescent="0.3">
      <c r="A160" s="51"/>
      <c r="F160" s="50" t="e">
        <f>VLOOKUP(orders67[[#This Row],[customer_id]],[1]!customers[#Data],8)</f>
        <v>#N/A</v>
      </c>
      <c r="S160" s="53"/>
      <c r="T160" s="51"/>
    </row>
    <row r="161" spans="1:20" ht="15.75" customHeight="1" x14ac:dyDescent="0.3">
      <c r="A161" s="51"/>
      <c r="F161" s="50" t="e">
        <f>VLOOKUP(orders67[[#This Row],[customer_id]],[1]!customers[#Data],8)</f>
        <v>#N/A</v>
      </c>
      <c r="S161" s="53"/>
      <c r="T161" s="51"/>
    </row>
    <row r="162" spans="1:20" ht="15.75" customHeight="1" x14ac:dyDescent="0.3">
      <c r="A162" s="51"/>
      <c r="F162" s="50" t="e">
        <f>VLOOKUP(orders67[[#This Row],[customer_id]],[1]!customers[#Data],8)</f>
        <v>#N/A</v>
      </c>
      <c r="S162" s="53"/>
      <c r="T162" s="51"/>
    </row>
    <row r="163" spans="1:20" ht="15.75" customHeight="1" x14ac:dyDescent="0.3">
      <c r="A163" s="51"/>
      <c r="F163" s="50" t="e">
        <f>VLOOKUP(orders67[[#This Row],[customer_id]],[1]!customers[#Data],8)</f>
        <v>#N/A</v>
      </c>
      <c r="S163" s="53"/>
      <c r="T163" s="51"/>
    </row>
    <row r="164" spans="1:20" ht="15.75" customHeight="1" x14ac:dyDescent="0.3">
      <c r="A164" s="51"/>
      <c r="F164" s="50" t="e">
        <f>VLOOKUP(orders67[[#This Row],[customer_id]],[1]!customers[#Data],8)</f>
        <v>#N/A</v>
      </c>
      <c r="S164" s="53"/>
      <c r="T164" s="51"/>
    </row>
    <row r="165" spans="1:20" ht="15.75" customHeight="1" x14ac:dyDescent="0.3">
      <c r="A165" s="51"/>
      <c r="F165" s="50" t="e">
        <f>VLOOKUP(orders67[[#This Row],[customer_id]],[1]!customers[#Data],8)</f>
        <v>#N/A</v>
      </c>
      <c r="S165" s="53"/>
      <c r="T165" s="51"/>
    </row>
    <row r="166" spans="1:20" ht="15.75" customHeight="1" x14ac:dyDescent="0.3">
      <c r="A166" s="51"/>
      <c r="F166" s="50" t="e">
        <f>VLOOKUP(orders67[[#This Row],[customer_id]],[1]!customers[#Data],8)</f>
        <v>#N/A</v>
      </c>
      <c r="S166" s="53"/>
      <c r="T166" s="51"/>
    </row>
    <row r="167" spans="1:20" ht="15.75" customHeight="1" x14ac:dyDescent="0.3">
      <c r="A167" s="51"/>
      <c r="F167" s="50" t="e">
        <f>VLOOKUP(orders67[[#This Row],[customer_id]],[1]!customers[#Data],8)</f>
        <v>#N/A</v>
      </c>
      <c r="S167" s="53"/>
      <c r="T167" s="51"/>
    </row>
    <row r="168" spans="1:20" ht="15.75" customHeight="1" x14ac:dyDescent="0.3">
      <c r="A168" s="51"/>
      <c r="F168" s="50" t="e">
        <f>VLOOKUP(orders67[[#This Row],[customer_id]],[1]!customers[#Data],8)</f>
        <v>#N/A</v>
      </c>
      <c r="S168" s="53"/>
      <c r="T168" s="51"/>
    </row>
    <row r="169" spans="1:20" ht="15.75" customHeight="1" x14ac:dyDescent="0.3">
      <c r="A169" s="51"/>
      <c r="F169" s="50" t="e">
        <f>VLOOKUP(orders67[[#This Row],[customer_id]],[1]!customers[#Data],8)</f>
        <v>#N/A</v>
      </c>
      <c r="S169" s="53"/>
      <c r="T169" s="51"/>
    </row>
    <row r="170" spans="1:20" ht="15.75" customHeight="1" x14ac:dyDescent="0.3">
      <c r="A170" s="51"/>
      <c r="F170" s="50" t="e">
        <f>VLOOKUP(orders67[[#This Row],[customer_id]],[1]!customers[#Data],8)</f>
        <v>#N/A</v>
      </c>
      <c r="S170" s="53"/>
      <c r="T170" s="51"/>
    </row>
    <row r="171" spans="1:20" ht="15.75" customHeight="1" x14ac:dyDescent="0.3">
      <c r="A171" s="51"/>
      <c r="F171" s="50" t="e">
        <f>VLOOKUP(orders67[[#This Row],[customer_id]],[1]!customers[#Data],8)</f>
        <v>#N/A</v>
      </c>
      <c r="S171" s="53"/>
      <c r="T171" s="51"/>
    </row>
    <row r="172" spans="1:20" ht="15.75" customHeight="1" x14ac:dyDescent="0.3">
      <c r="A172" s="51"/>
      <c r="F172" s="50" t="e">
        <f>VLOOKUP(orders67[[#This Row],[customer_id]],[1]!customers[#Data],8)</f>
        <v>#N/A</v>
      </c>
      <c r="S172" s="53"/>
      <c r="T172" s="51"/>
    </row>
    <row r="173" spans="1:20" ht="15.75" customHeight="1" x14ac:dyDescent="0.3">
      <c r="A173" s="51"/>
      <c r="F173" s="50" t="e">
        <f>VLOOKUP(orders67[[#This Row],[customer_id]],[1]!customers[#Data],8)</f>
        <v>#N/A</v>
      </c>
      <c r="S173" s="53"/>
      <c r="T173" s="51"/>
    </row>
    <row r="174" spans="1:20" ht="15.75" customHeight="1" x14ac:dyDescent="0.3">
      <c r="A174" s="51"/>
      <c r="F174" s="50" t="e">
        <f>VLOOKUP(orders67[[#This Row],[customer_id]],[1]!customers[#Data],8)</f>
        <v>#N/A</v>
      </c>
      <c r="S174" s="53"/>
      <c r="T174" s="51"/>
    </row>
    <row r="175" spans="1:20" ht="15.75" customHeight="1" x14ac:dyDescent="0.3">
      <c r="A175" s="51"/>
      <c r="F175" s="50" t="e">
        <f>VLOOKUP(orders67[[#This Row],[customer_id]],[1]!customers[#Data],8)</f>
        <v>#N/A</v>
      </c>
      <c r="S175" s="53"/>
      <c r="T175" s="51"/>
    </row>
    <row r="176" spans="1:20" ht="15.75" customHeight="1" x14ac:dyDescent="0.3">
      <c r="A176" s="51"/>
      <c r="F176" s="50" t="e">
        <f>VLOOKUP(orders67[[#This Row],[customer_id]],[1]!customers[#Data],8)</f>
        <v>#N/A</v>
      </c>
      <c r="S176" s="53"/>
      <c r="T176" s="51"/>
    </row>
    <row r="177" spans="1:20" ht="15.75" customHeight="1" x14ac:dyDescent="0.3">
      <c r="A177" s="51"/>
      <c r="F177" s="50" t="e">
        <f>VLOOKUP(orders67[[#This Row],[customer_id]],[1]!customers[#Data],8)</f>
        <v>#N/A</v>
      </c>
      <c r="S177" s="53"/>
      <c r="T177" s="51"/>
    </row>
    <row r="178" spans="1:20" ht="15.75" customHeight="1" x14ac:dyDescent="0.3">
      <c r="A178" s="51"/>
      <c r="F178" s="50" t="e">
        <f>VLOOKUP(orders67[[#This Row],[customer_id]],[1]!customers[#Data],8)</f>
        <v>#N/A</v>
      </c>
      <c r="S178" s="53"/>
      <c r="T178" s="51"/>
    </row>
    <row r="179" spans="1:20" ht="15.75" customHeight="1" x14ac:dyDescent="0.3">
      <c r="A179" s="51"/>
      <c r="F179" s="50" t="e">
        <f>VLOOKUP(orders67[[#This Row],[customer_id]],[1]!customers[#Data],8)</f>
        <v>#N/A</v>
      </c>
      <c r="S179" s="53"/>
      <c r="T179" s="51"/>
    </row>
    <row r="180" spans="1:20" ht="15.75" customHeight="1" x14ac:dyDescent="0.3">
      <c r="A180" s="51"/>
      <c r="F180" s="50" t="e">
        <f>VLOOKUP(orders67[[#This Row],[customer_id]],[1]!customers[#Data],8)</f>
        <v>#N/A</v>
      </c>
      <c r="S180" s="53"/>
      <c r="T180" s="51"/>
    </row>
    <row r="181" spans="1:20" ht="15.75" customHeight="1" x14ac:dyDescent="0.3">
      <c r="A181" s="51"/>
      <c r="F181" s="50" t="e">
        <f>VLOOKUP(orders67[[#This Row],[customer_id]],[1]!customers[#Data],8)</f>
        <v>#N/A</v>
      </c>
      <c r="S181" s="53"/>
      <c r="T181" s="51"/>
    </row>
    <row r="182" spans="1:20" ht="15.75" customHeight="1" x14ac:dyDescent="0.3">
      <c r="A182" s="51"/>
      <c r="F182" s="50" t="e">
        <f>VLOOKUP(orders67[[#This Row],[customer_id]],[1]!customers[#Data],8)</f>
        <v>#N/A</v>
      </c>
      <c r="S182" s="53"/>
      <c r="T182" s="51"/>
    </row>
    <row r="183" spans="1:20" ht="15.75" customHeight="1" x14ac:dyDescent="0.3">
      <c r="A183" s="51"/>
      <c r="F183" s="50" t="e">
        <f>VLOOKUP(orders67[[#This Row],[customer_id]],[1]!customers[#Data],8)</f>
        <v>#N/A</v>
      </c>
      <c r="S183" s="53"/>
      <c r="T183" s="51"/>
    </row>
    <row r="184" spans="1:20" ht="15.75" customHeight="1" x14ac:dyDescent="0.3">
      <c r="A184" s="51"/>
      <c r="F184" s="50" t="e">
        <f>VLOOKUP(orders67[[#This Row],[customer_id]],[1]!customers[#Data],8)</f>
        <v>#N/A</v>
      </c>
      <c r="S184" s="53"/>
      <c r="T184" s="51"/>
    </row>
    <row r="185" spans="1:20" ht="15.75" customHeight="1" x14ac:dyDescent="0.3">
      <c r="A185" s="51"/>
      <c r="F185" s="50" t="e">
        <f>VLOOKUP(orders67[[#This Row],[customer_id]],[1]!customers[#Data],8)</f>
        <v>#N/A</v>
      </c>
      <c r="S185" s="53"/>
      <c r="T185" s="51"/>
    </row>
    <row r="186" spans="1:20" ht="15.75" customHeight="1" x14ac:dyDescent="0.3">
      <c r="A186" s="51"/>
      <c r="F186" s="50" t="e">
        <f>VLOOKUP(orders67[[#This Row],[customer_id]],[1]!customers[#Data],8)</f>
        <v>#N/A</v>
      </c>
      <c r="S186" s="53"/>
      <c r="T186" s="51"/>
    </row>
    <row r="187" spans="1:20" ht="15.75" customHeight="1" x14ac:dyDescent="0.3">
      <c r="A187" s="51"/>
      <c r="F187" s="50" t="e">
        <f>VLOOKUP(orders67[[#This Row],[customer_id]],[1]!customers[#Data],8)</f>
        <v>#N/A</v>
      </c>
      <c r="S187" s="53"/>
      <c r="T187" s="51"/>
    </row>
    <row r="188" spans="1:20" ht="15.75" customHeight="1" x14ac:dyDescent="0.3">
      <c r="A188" s="51"/>
      <c r="F188" s="50" t="e">
        <f>VLOOKUP(orders67[[#This Row],[customer_id]],[1]!customers[#Data],8)</f>
        <v>#N/A</v>
      </c>
      <c r="S188" s="53"/>
      <c r="T188" s="51"/>
    </row>
    <row r="189" spans="1:20" ht="15.75" customHeight="1" x14ac:dyDescent="0.3">
      <c r="A189" s="51"/>
      <c r="F189" s="50" t="e">
        <f>VLOOKUP(orders67[[#This Row],[customer_id]],[1]!customers[#Data],8)</f>
        <v>#N/A</v>
      </c>
      <c r="S189" s="53"/>
      <c r="T189" s="51"/>
    </row>
    <row r="190" spans="1:20" ht="15.75" customHeight="1" x14ac:dyDescent="0.3">
      <c r="A190" s="51"/>
      <c r="F190" s="50" t="e">
        <f>VLOOKUP(orders67[[#This Row],[customer_id]],[1]!customers[#Data],8)</f>
        <v>#N/A</v>
      </c>
      <c r="S190" s="53"/>
      <c r="T190" s="51"/>
    </row>
    <row r="191" spans="1:20" ht="15.75" customHeight="1" x14ac:dyDescent="0.3">
      <c r="A191" s="51"/>
      <c r="F191" s="50" t="e">
        <f>VLOOKUP(orders67[[#This Row],[customer_id]],[1]!customers[#Data],8)</f>
        <v>#N/A</v>
      </c>
      <c r="S191" s="53"/>
      <c r="T191" s="51"/>
    </row>
    <row r="192" spans="1:20" ht="15.75" customHeight="1" x14ac:dyDescent="0.3">
      <c r="A192" s="51"/>
      <c r="F192" s="50" t="e">
        <f>VLOOKUP(orders67[[#This Row],[customer_id]],[1]!customers[#Data],8)</f>
        <v>#N/A</v>
      </c>
      <c r="S192" s="53"/>
      <c r="T192" s="51"/>
    </row>
    <row r="193" spans="1:20" ht="15.75" customHeight="1" x14ac:dyDescent="0.3">
      <c r="A193" s="51"/>
      <c r="F193" s="50" t="e">
        <f>VLOOKUP(orders67[[#This Row],[customer_id]],[1]!customers[#Data],8)</f>
        <v>#N/A</v>
      </c>
      <c r="S193" s="53"/>
      <c r="T193" s="51"/>
    </row>
    <row r="194" spans="1:20" ht="15.75" customHeight="1" x14ac:dyDescent="0.3">
      <c r="A194" s="51"/>
      <c r="F194" s="50" t="e">
        <f>VLOOKUP(orders67[[#This Row],[customer_id]],[1]!customers[#Data],8)</f>
        <v>#N/A</v>
      </c>
      <c r="S194" s="53"/>
      <c r="T194" s="51"/>
    </row>
    <row r="195" spans="1:20" ht="15.75" customHeight="1" x14ac:dyDescent="0.3">
      <c r="A195" s="51"/>
      <c r="F195" s="50" t="e">
        <f>VLOOKUP(orders67[[#This Row],[customer_id]],[1]!customers[#Data],8)</f>
        <v>#N/A</v>
      </c>
      <c r="S195" s="53"/>
      <c r="T195" s="51"/>
    </row>
    <row r="196" spans="1:20" ht="15.75" customHeight="1" x14ac:dyDescent="0.3">
      <c r="A196" s="51"/>
      <c r="F196" s="50" t="e">
        <f>VLOOKUP(orders67[[#This Row],[customer_id]],[1]!customers[#Data],8)</f>
        <v>#N/A</v>
      </c>
      <c r="S196" s="53"/>
      <c r="T196" s="51"/>
    </row>
    <row r="197" spans="1:20" ht="15.75" customHeight="1" x14ac:dyDescent="0.3">
      <c r="A197" s="51"/>
      <c r="F197" s="50" t="e">
        <f>VLOOKUP(orders67[[#This Row],[customer_id]],[1]!customers[#Data],8)</f>
        <v>#N/A</v>
      </c>
      <c r="S197" s="53"/>
      <c r="T197" s="51"/>
    </row>
    <row r="198" spans="1:20" ht="15.75" customHeight="1" x14ac:dyDescent="0.3">
      <c r="A198" s="51"/>
      <c r="F198" s="50" t="e">
        <f>VLOOKUP(orders67[[#This Row],[customer_id]],[1]!customers[#Data],8)</f>
        <v>#N/A</v>
      </c>
      <c r="S198" s="53"/>
      <c r="T198" s="51"/>
    </row>
    <row r="199" spans="1:20" ht="15.75" customHeight="1" x14ac:dyDescent="0.3">
      <c r="A199" s="51"/>
      <c r="F199" s="50" t="e">
        <f>VLOOKUP(orders67[[#This Row],[customer_id]],[1]!customers[#Data],8)</f>
        <v>#N/A</v>
      </c>
      <c r="S199" s="53"/>
      <c r="T199" s="51"/>
    </row>
    <row r="200" spans="1:20" ht="15.75" customHeight="1" x14ac:dyDescent="0.3">
      <c r="A200" s="51"/>
      <c r="F200" s="50" t="e">
        <f>VLOOKUP(orders67[[#This Row],[customer_id]],[1]!customers[#Data],8)</f>
        <v>#N/A</v>
      </c>
      <c r="S200" s="53"/>
      <c r="T200" s="51"/>
    </row>
    <row r="201" spans="1:20" ht="15.75" customHeight="1" x14ac:dyDescent="0.3">
      <c r="A201" s="51"/>
      <c r="F201" s="50" t="e">
        <f>VLOOKUP(orders67[[#This Row],[customer_id]],[1]!customers[#Data],8)</f>
        <v>#N/A</v>
      </c>
      <c r="S201" s="53"/>
      <c r="T201" s="51"/>
    </row>
    <row r="202" spans="1:20" ht="15.75" customHeight="1" x14ac:dyDescent="0.3">
      <c r="A202" s="51"/>
      <c r="F202" s="50" t="e">
        <f>VLOOKUP(orders67[[#This Row],[customer_id]],[1]!customers[#Data],8)</f>
        <v>#N/A</v>
      </c>
      <c r="S202" s="53"/>
      <c r="T202" s="51"/>
    </row>
    <row r="203" spans="1:20" ht="15.75" customHeight="1" x14ac:dyDescent="0.3">
      <c r="A203" s="51"/>
      <c r="F203" s="50" t="e">
        <f>VLOOKUP(orders67[[#This Row],[customer_id]],[1]!customers[#Data],8)</f>
        <v>#N/A</v>
      </c>
      <c r="S203" s="53"/>
      <c r="T203" s="51"/>
    </row>
    <row r="204" spans="1:20" ht="15.75" customHeight="1" x14ac:dyDescent="0.3">
      <c r="A204" s="51"/>
      <c r="F204" s="50" t="e">
        <f>VLOOKUP(orders67[[#This Row],[customer_id]],[1]!customers[#Data],8)</f>
        <v>#N/A</v>
      </c>
      <c r="S204" s="53"/>
      <c r="T204" s="51"/>
    </row>
    <row r="205" spans="1:20" ht="15.75" customHeight="1" x14ac:dyDescent="0.3">
      <c r="A205" s="51"/>
      <c r="F205" s="50" t="e">
        <f>VLOOKUP(orders67[[#This Row],[customer_id]],[1]!customers[#Data],8)</f>
        <v>#N/A</v>
      </c>
      <c r="S205" s="53"/>
      <c r="T205" s="51"/>
    </row>
    <row r="206" spans="1:20" ht="15.75" customHeight="1" x14ac:dyDescent="0.3">
      <c r="A206" s="51"/>
      <c r="F206" s="50" t="e">
        <f>VLOOKUP(orders67[[#This Row],[customer_id]],[1]!customers[#Data],8)</f>
        <v>#N/A</v>
      </c>
      <c r="S206" s="53"/>
      <c r="T206" s="51"/>
    </row>
    <row r="207" spans="1:20" ht="15.75" customHeight="1" x14ac:dyDescent="0.3">
      <c r="A207" s="51"/>
      <c r="F207" s="50" t="e">
        <f>VLOOKUP(orders67[[#This Row],[customer_id]],[1]!customers[#Data],8)</f>
        <v>#N/A</v>
      </c>
      <c r="S207" s="53"/>
      <c r="T207" s="51"/>
    </row>
    <row r="208" spans="1:20" ht="15.75" customHeight="1" x14ac:dyDescent="0.3">
      <c r="A208" s="51"/>
      <c r="F208" s="50" t="e">
        <f>VLOOKUP(orders67[[#This Row],[customer_id]],[1]!customers[#Data],8)</f>
        <v>#N/A</v>
      </c>
      <c r="S208" s="53"/>
      <c r="T208" s="51"/>
    </row>
    <row r="209" spans="1:20" ht="15.75" customHeight="1" x14ac:dyDescent="0.3">
      <c r="A209" s="51"/>
      <c r="F209" s="50" t="e">
        <f>VLOOKUP(orders67[[#This Row],[customer_id]],[1]!customers[#Data],8)</f>
        <v>#N/A</v>
      </c>
      <c r="S209" s="53"/>
      <c r="T209" s="51"/>
    </row>
    <row r="210" spans="1:20" ht="15.75" customHeight="1" x14ac:dyDescent="0.3">
      <c r="A210" s="51"/>
      <c r="F210" s="50" t="e">
        <f>VLOOKUP(orders67[[#This Row],[customer_id]],[1]!customers[#Data],8)</f>
        <v>#N/A</v>
      </c>
      <c r="S210" s="53"/>
      <c r="T210" s="51"/>
    </row>
    <row r="211" spans="1:20" ht="15.75" customHeight="1" x14ac:dyDescent="0.3">
      <c r="A211" s="51"/>
      <c r="F211" s="50" t="e">
        <f>VLOOKUP(orders67[[#This Row],[customer_id]],[1]!customers[#Data],8)</f>
        <v>#N/A</v>
      </c>
      <c r="S211" s="53"/>
      <c r="T211" s="51"/>
    </row>
    <row r="212" spans="1:20" ht="15.75" customHeight="1" x14ac:dyDescent="0.3">
      <c r="A212" s="51"/>
      <c r="F212" s="50" t="e">
        <f>VLOOKUP(orders67[[#This Row],[customer_id]],[1]!customers[#Data],8)</f>
        <v>#N/A</v>
      </c>
      <c r="S212" s="53"/>
      <c r="T212" s="51"/>
    </row>
    <row r="213" spans="1:20" ht="15.75" customHeight="1" x14ac:dyDescent="0.3">
      <c r="A213" s="51"/>
      <c r="F213" s="50" t="e">
        <f>VLOOKUP(orders67[[#This Row],[customer_id]],[1]!customers[#Data],8)</f>
        <v>#N/A</v>
      </c>
      <c r="S213" s="53"/>
      <c r="T213" s="51"/>
    </row>
    <row r="214" spans="1:20" ht="15.75" customHeight="1" x14ac:dyDescent="0.3">
      <c r="A214" s="51"/>
      <c r="F214" s="50" t="e">
        <f>VLOOKUP(orders67[[#This Row],[customer_id]],[1]!customers[#Data],8)</f>
        <v>#N/A</v>
      </c>
      <c r="S214" s="53"/>
      <c r="T214" s="51"/>
    </row>
    <row r="215" spans="1:20" ht="15.75" customHeight="1" x14ac:dyDescent="0.3">
      <c r="A215" s="51"/>
      <c r="F215" s="50" t="e">
        <f>VLOOKUP(orders67[[#This Row],[customer_id]],[1]!customers[#Data],8)</f>
        <v>#N/A</v>
      </c>
      <c r="S215" s="53"/>
      <c r="T215" s="51"/>
    </row>
    <row r="216" spans="1:20" ht="15.75" customHeight="1" x14ac:dyDescent="0.3">
      <c r="A216" s="51"/>
      <c r="F216" s="50" t="e">
        <f>VLOOKUP(orders67[[#This Row],[customer_id]],[1]!customers[#Data],8)</f>
        <v>#N/A</v>
      </c>
      <c r="S216" s="53"/>
      <c r="T216" s="51"/>
    </row>
    <row r="217" spans="1:20" ht="15.75" customHeight="1" x14ac:dyDescent="0.3">
      <c r="A217" s="51"/>
      <c r="F217" s="50" t="e">
        <f>VLOOKUP(orders67[[#This Row],[customer_id]],[1]!customers[#Data],8)</f>
        <v>#N/A</v>
      </c>
      <c r="S217" s="53"/>
      <c r="T217" s="51"/>
    </row>
    <row r="218" spans="1:20" ht="15.75" customHeight="1" x14ac:dyDescent="0.3">
      <c r="A218" s="51"/>
      <c r="F218" s="50" t="e">
        <f>VLOOKUP(orders67[[#This Row],[customer_id]],[1]!customers[#Data],8)</f>
        <v>#N/A</v>
      </c>
      <c r="S218" s="53"/>
      <c r="T218" s="51"/>
    </row>
    <row r="219" spans="1:20" ht="15.75" customHeight="1" x14ac:dyDescent="0.3">
      <c r="A219" s="51"/>
      <c r="F219" s="50" t="e">
        <f>VLOOKUP(orders67[[#This Row],[customer_id]],[1]!customers[#Data],8)</f>
        <v>#N/A</v>
      </c>
      <c r="S219" s="53"/>
      <c r="T219" s="51"/>
    </row>
    <row r="220" spans="1:20" ht="15.75" customHeight="1" x14ac:dyDescent="0.3">
      <c r="A220" s="51"/>
      <c r="F220" s="50" t="e">
        <f>VLOOKUP(orders67[[#This Row],[customer_id]],[1]!customers[#Data],8)</f>
        <v>#N/A</v>
      </c>
      <c r="S220" s="53"/>
      <c r="T220" s="51"/>
    </row>
    <row r="221" spans="1:20" ht="15.75" customHeight="1" x14ac:dyDescent="0.3">
      <c r="A221" s="51"/>
      <c r="F221" s="50" t="e">
        <f>VLOOKUP(orders67[[#This Row],[customer_id]],[1]!customers[#Data],8)</f>
        <v>#N/A</v>
      </c>
      <c r="S221" s="53"/>
      <c r="T221" s="51"/>
    </row>
    <row r="222" spans="1:20" ht="15.75" customHeight="1" x14ac:dyDescent="0.3">
      <c r="A222" s="51"/>
      <c r="F222" s="50" t="e">
        <f>VLOOKUP(orders67[[#This Row],[customer_id]],[1]!customers[#Data],8)</f>
        <v>#N/A</v>
      </c>
      <c r="S222" s="53"/>
      <c r="T222" s="51"/>
    </row>
    <row r="223" spans="1:20" ht="15.75" customHeight="1" x14ac:dyDescent="0.3">
      <c r="A223" s="51"/>
      <c r="F223" s="50" t="e">
        <f>VLOOKUP(orders67[[#This Row],[customer_id]],[1]!customers[#Data],8)</f>
        <v>#N/A</v>
      </c>
      <c r="S223" s="53"/>
      <c r="T223" s="51"/>
    </row>
    <row r="224" spans="1:20" ht="15.75" customHeight="1" x14ac:dyDescent="0.3">
      <c r="A224" s="51"/>
      <c r="F224" s="50" t="e">
        <f>VLOOKUP(orders67[[#This Row],[customer_id]],[1]!customers[#Data],8)</f>
        <v>#N/A</v>
      </c>
      <c r="S224" s="53"/>
      <c r="T224" s="51"/>
    </row>
    <row r="225" spans="1:20" ht="15.75" customHeight="1" x14ac:dyDescent="0.3">
      <c r="A225" s="51"/>
      <c r="F225" s="50" t="e">
        <f>VLOOKUP(orders67[[#This Row],[customer_id]],[1]!customers[#Data],8)</f>
        <v>#N/A</v>
      </c>
      <c r="S225" s="53"/>
      <c r="T225" s="51"/>
    </row>
    <row r="226" spans="1:20" ht="15.75" customHeight="1" x14ac:dyDescent="0.3">
      <c r="A226" s="51"/>
      <c r="F226" s="50" t="e">
        <f>VLOOKUP(orders67[[#This Row],[customer_id]],[1]!customers[#Data],8)</f>
        <v>#N/A</v>
      </c>
      <c r="S226" s="53"/>
      <c r="T226" s="51"/>
    </row>
    <row r="227" spans="1:20" ht="15.75" customHeight="1" x14ac:dyDescent="0.3">
      <c r="A227" s="51"/>
      <c r="F227" s="50" t="e">
        <f>VLOOKUP(orders67[[#This Row],[customer_id]],[1]!customers[#Data],8)</f>
        <v>#N/A</v>
      </c>
      <c r="S227" s="53"/>
      <c r="T227" s="51"/>
    </row>
    <row r="228" spans="1:20" ht="15.75" customHeight="1" x14ac:dyDescent="0.3">
      <c r="A228" s="51"/>
      <c r="F228" s="50" t="e">
        <f>VLOOKUP(orders67[[#This Row],[customer_id]],[1]!customers[#Data],8)</f>
        <v>#N/A</v>
      </c>
      <c r="S228" s="53"/>
      <c r="T228" s="51"/>
    </row>
    <row r="229" spans="1:20" ht="15.75" customHeight="1" x14ac:dyDescent="0.3">
      <c r="A229" s="51"/>
      <c r="F229" s="50" t="e">
        <f>VLOOKUP(orders67[[#This Row],[customer_id]],[1]!customers[#Data],8)</f>
        <v>#N/A</v>
      </c>
      <c r="S229" s="53"/>
      <c r="T229" s="51"/>
    </row>
    <row r="230" spans="1:20" ht="15.75" customHeight="1" x14ac:dyDescent="0.3">
      <c r="A230" s="51"/>
      <c r="F230" s="50" t="e">
        <f>VLOOKUP(orders67[[#This Row],[customer_id]],[1]!customers[#Data],8)</f>
        <v>#N/A</v>
      </c>
      <c r="S230" s="53"/>
      <c r="T230" s="51"/>
    </row>
    <row r="231" spans="1:20" ht="15.75" customHeight="1" x14ac:dyDescent="0.3">
      <c r="A231" s="51"/>
      <c r="F231" s="50" t="e">
        <f>VLOOKUP(orders67[[#This Row],[customer_id]],[1]!customers[#Data],8)</f>
        <v>#N/A</v>
      </c>
      <c r="S231" s="53"/>
      <c r="T231" s="51"/>
    </row>
    <row r="232" spans="1:20" ht="15.75" customHeight="1" x14ac:dyDescent="0.3">
      <c r="A232" s="51"/>
      <c r="F232" s="50" t="e">
        <f>VLOOKUP(orders67[[#This Row],[customer_id]],[1]!customers[#Data],8)</f>
        <v>#N/A</v>
      </c>
      <c r="S232" s="53"/>
      <c r="T232" s="51"/>
    </row>
    <row r="233" spans="1:20" ht="15.75" customHeight="1" x14ac:dyDescent="0.3">
      <c r="A233" s="51"/>
      <c r="F233" s="50" t="e">
        <f>VLOOKUP(orders67[[#This Row],[customer_id]],[1]!customers[#Data],8)</f>
        <v>#N/A</v>
      </c>
      <c r="S233" s="53"/>
      <c r="T233" s="51"/>
    </row>
    <row r="234" spans="1:20" ht="15.75" customHeight="1" x14ac:dyDescent="0.3">
      <c r="A234" s="51"/>
      <c r="F234" s="50" t="e">
        <f>VLOOKUP(orders67[[#This Row],[customer_id]],[1]!customers[#Data],8)</f>
        <v>#N/A</v>
      </c>
      <c r="S234" s="53"/>
      <c r="T234" s="51"/>
    </row>
    <row r="235" spans="1:20" ht="15.75" customHeight="1" x14ac:dyDescent="0.3">
      <c r="A235" s="51"/>
      <c r="F235" s="50" t="e">
        <f>VLOOKUP(orders67[[#This Row],[customer_id]],[1]!customers[#Data],8)</f>
        <v>#N/A</v>
      </c>
      <c r="S235" s="53"/>
      <c r="T235" s="51"/>
    </row>
    <row r="236" spans="1:20" ht="15.75" customHeight="1" x14ac:dyDescent="0.3">
      <c r="A236" s="51"/>
      <c r="F236" s="50" t="e">
        <f>VLOOKUP(orders67[[#This Row],[customer_id]],[1]!customers[#Data],8)</f>
        <v>#N/A</v>
      </c>
      <c r="S236" s="53"/>
      <c r="T236" s="51"/>
    </row>
    <row r="237" spans="1:20" ht="15.75" customHeight="1" x14ac:dyDescent="0.3">
      <c r="A237" s="51"/>
      <c r="F237" s="50" t="e">
        <f>VLOOKUP(orders67[[#This Row],[customer_id]],[1]!customers[#Data],8)</f>
        <v>#N/A</v>
      </c>
      <c r="S237" s="53"/>
      <c r="T237" s="51"/>
    </row>
    <row r="238" spans="1:20" ht="15.75" customHeight="1" x14ac:dyDescent="0.3">
      <c r="A238" s="51"/>
      <c r="F238" s="50" t="e">
        <f>VLOOKUP(orders67[[#This Row],[customer_id]],[1]!customers[#Data],8)</f>
        <v>#N/A</v>
      </c>
      <c r="S238" s="53"/>
      <c r="T238" s="51"/>
    </row>
    <row r="239" spans="1:20" ht="15.75" customHeight="1" x14ac:dyDescent="0.3">
      <c r="A239" s="51"/>
      <c r="F239" s="50" t="e">
        <f>VLOOKUP(orders67[[#This Row],[customer_id]],[1]!customers[#Data],8)</f>
        <v>#N/A</v>
      </c>
      <c r="S239" s="53"/>
      <c r="T239" s="51"/>
    </row>
    <row r="240" spans="1:20" ht="15.75" customHeight="1" x14ac:dyDescent="0.3">
      <c r="A240" s="51"/>
      <c r="F240" s="50" t="e">
        <f>VLOOKUP(orders67[[#This Row],[customer_id]],[1]!customers[#Data],8)</f>
        <v>#N/A</v>
      </c>
      <c r="S240" s="53"/>
      <c r="T240" s="51"/>
    </row>
    <row r="241" spans="1:20" ht="15.75" customHeight="1" x14ac:dyDescent="0.3">
      <c r="A241" s="51"/>
      <c r="F241" s="50" t="e">
        <f>VLOOKUP(orders67[[#This Row],[customer_id]],[1]!customers[#Data],8)</f>
        <v>#N/A</v>
      </c>
      <c r="S241" s="53"/>
      <c r="T241" s="51"/>
    </row>
    <row r="242" spans="1:20" ht="15.75" customHeight="1" x14ac:dyDescent="0.3">
      <c r="A242" s="51"/>
      <c r="F242" s="50" t="e">
        <f>VLOOKUP(orders67[[#This Row],[customer_id]],[1]!customers[#Data],8)</f>
        <v>#N/A</v>
      </c>
      <c r="S242" s="53"/>
      <c r="T242" s="51"/>
    </row>
    <row r="243" spans="1:20" ht="15.75" customHeight="1" x14ac:dyDescent="0.3">
      <c r="A243" s="51"/>
      <c r="F243" s="50" t="e">
        <f>VLOOKUP(orders67[[#This Row],[customer_id]],[1]!customers[#Data],8)</f>
        <v>#N/A</v>
      </c>
      <c r="S243" s="53"/>
      <c r="T243" s="51"/>
    </row>
    <row r="244" spans="1:20" ht="15.75" customHeight="1" x14ac:dyDescent="0.3">
      <c r="A244" s="51"/>
      <c r="F244" s="50" t="e">
        <f>VLOOKUP(orders67[[#This Row],[customer_id]],[1]!customers[#Data],8)</f>
        <v>#N/A</v>
      </c>
      <c r="S244" s="53"/>
      <c r="T244" s="51"/>
    </row>
    <row r="245" spans="1:20" ht="15.75" customHeight="1" x14ac:dyDescent="0.3">
      <c r="A245" s="51"/>
      <c r="F245" s="50" t="e">
        <f>VLOOKUP(orders67[[#This Row],[customer_id]],[1]!customers[#Data],8)</f>
        <v>#N/A</v>
      </c>
      <c r="S245" s="53"/>
      <c r="T245" s="51"/>
    </row>
    <row r="246" spans="1:20" ht="15.75" customHeight="1" x14ac:dyDescent="0.3">
      <c r="A246" s="51"/>
      <c r="F246" s="50" t="e">
        <f>VLOOKUP(orders67[[#This Row],[customer_id]],[1]!customers[#Data],8)</f>
        <v>#N/A</v>
      </c>
      <c r="S246" s="53"/>
      <c r="T246" s="51"/>
    </row>
    <row r="247" spans="1:20" ht="15.75" customHeight="1" x14ac:dyDescent="0.3">
      <c r="A247" s="51"/>
      <c r="F247" s="50" t="e">
        <f>VLOOKUP(orders67[[#This Row],[customer_id]],[1]!customers[#Data],8)</f>
        <v>#N/A</v>
      </c>
      <c r="S247" s="53"/>
      <c r="T247" s="51"/>
    </row>
    <row r="248" spans="1:20" ht="15.75" customHeight="1" x14ac:dyDescent="0.3">
      <c r="A248" s="51"/>
      <c r="F248" s="50" t="e">
        <f>VLOOKUP(orders67[[#This Row],[customer_id]],[1]!customers[#Data],8)</f>
        <v>#N/A</v>
      </c>
      <c r="S248" s="53"/>
      <c r="T248" s="51"/>
    </row>
    <row r="249" spans="1:20" ht="15.75" customHeight="1" x14ac:dyDescent="0.3">
      <c r="A249" s="51"/>
      <c r="F249" s="50" t="e">
        <f>VLOOKUP(orders67[[#This Row],[customer_id]],[1]!customers[#Data],8)</f>
        <v>#N/A</v>
      </c>
      <c r="S249" s="53"/>
      <c r="T249" s="51"/>
    </row>
    <row r="250" spans="1:20" ht="15.75" customHeight="1" x14ac:dyDescent="0.3">
      <c r="A250" s="51"/>
      <c r="F250" s="50" t="e">
        <f>VLOOKUP(orders67[[#This Row],[customer_id]],[1]!customers[#Data],8)</f>
        <v>#N/A</v>
      </c>
      <c r="S250" s="53"/>
      <c r="T250" s="51"/>
    </row>
    <row r="251" spans="1:20" ht="15.75" customHeight="1" x14ac:dyDescent="0.3">
      <c r="A251" s="51"/>
      <c r="F251" s="50" t="e">
        <f>VLOOKUP(orders67[[#This Row],[customer_id]],[1]!customers[#Data],8)</f>
        <v>#N/A</v>
      </c>
      <c r="S251" s="53"/>
      <c r="T251" s="51"/>
    </row>
    <row r="252" spans="1:20" ht="15.75" customHeight="1" x14ac:dyDescent="0.3">
      <c r="A252" s="51"/>
      <c r="F252" s="50" t="e">
        <f>VLOOKUP(orders67[[#This Row],[customer_id]],[1]!customers[#Data],8)</f>
        <v>#N/A</v>
      </c>
      <c r="S252" s="53"/>
      <c r="T252" s="51"/>
    </row>
    <row r="253" spans="1:20" ht="15.75" customHeight="1" x14ac:dyDescent="0.3">
      <c r="A253" s="51"/>
      <c r="F253" s="50" t="e">
        <f>VLOOKUP(orders67[[#This Row],[customer_id]],[1]!customers[#Data],8)</f>
        <v>#N/A</v>
      </c>
      <c r="S253" s="53"/>
      <c r="T253" s="51"/>
    </row>
    <row r="254" spans="1:20" ht="15.75" customHeight="1" x14ac:dyDescent="0.3">
      <c r="A254" s="51"/>
      <c r="F254" s="50" t="e">
        <f>VLOOKUP(orders67[[#This Row],[customer_id]],[1]!customers[#Data],8)</f>
        <v>#N/A</v>
      </c>
      <c r="S254" s="53"/>
      <c r="T254" s="51"/>
    </row>
    <row r="255" spans="1:20" ht="15.75" customHeight="1" x14ac:dyDescent="0.3">
      <c r="A255" s="51"/>
      <c r="F255" s="50" t="e">
        <f>VLOOKUP(orders67[[#This Row],[customer_id]],[1]!customers[#Data],8)</f>
        <v>#N/A</v>
      </c>
      <c r="S255" s="53"/>
      <c r="T255" s="51"/>
    </row>
    <row r="256" spans="1:20" ht="15.75" customHeight="1" x14ac:dyDescent="0.3">
      <c r="A256" s="51"/>
      <c r="F256" s="50" t="e">
        <f>VLOOKUP(orders67[[#This Row],[customer_id]],[1]!customers[#Data],8)</f>
        <v>#N/A</v>
      </c>
      <c r="S256" s="53"/>
      <c r="T256" s="51"/>
    </row>
    <row r="257" spans="1:20" ht="15.75" customHeight="1" x14ac:dyDescent="0.3">
      <c r="A257" s="51"/>
      <c r="F257" s="50" t="e">
        <f>VLOOKUP(orders67[[#This Row],[customer_id]],[1]!customers[#Data],8)</f>
        <v>#N/A</v>
      </c>
      <c r="S257" s="53"/>
      <c r="T257" s="51"/>
    </row>
    <row r="258" spans="1:20" ht="15.75" customHeight="1" x14ac:dyDescent="0.3">
      <c r="A258" s="51"/>
      <c r="F258" s="50" t="e">
        <f>VLOOKUP(orders67[[#This Row],[customer_id]],[1]!customers[#Data],8)</f>
        <v>#N/A</v>
      </c>
      <c r="S258" s="53"/>
      <c r="T258" s="51"/>
    </row>
    <row r="259" spans="1:20" ht="15.75" customHeight="1" x14ac:dyDescent="0.3">
      <c r="A259" s="51"/>
      <c r="F259" s="50" t="e">
        <f>VLOOKUP(orders67[[#This Row],[customer_id]],[1]!customers[#Data],8)</f>
        <v>#N/A</v>
      </c>
      <c r="S259" s="53"/>
      <c r="T259" s="51"/>
    </row>
    <row r="260" spans="1:20" ht="15.75" customHeight="1" x14ac:dyDescent="0.3">
      <c r="A260" s="51"/>
      <c r="F260" s="50" t="e">
        <f>VLOOKUP(orders67[[#This Row],[customer_id]],[1]!customers[#Data],8)</f>
        <v>#N/A</v>
      </c>
      <c r="S260" s="53"/>
      <c r="T260" s="51"/>
    </row>
    <row r="261" spans="1:20" ht="15.75" customHeight="1" x14ac:dyDescent="0.3">
      <c r="A261" s="51"/>
      <c r="F261" s="50" t="e">
        <f>VLOOKUP(orders67[[#This Row],[customer_id]],[1]!customers[#Data],8)</f>
        <v>#N/A</v>
      </c>
      <c r="S261" s="53"/>
      <c r="T261" s="51"/>
    </row>
    <row r="262" spans="1:20" ht="15.75" customHeight="1" x14ac:dyDescent="0.3">
      <c r="A262" s="51"/>
      <c r="F262" s="50" t="e">
        <f>VLOOKUP(orders67[[#This Row],[customer_id]],[1]!customers[#Data],8)</f>
        <v>#N/A</v>
      </c>
      <c r="S262" s="53"/>
      <c r="T262" s="51"/>
    </row>
    <row r="263" spans="1:20" ht="15.75" customHeight="1" x14ac:dyDescent="0.3">
      <c r="A263" s="51"/>
      <c r="F263" s="50" t="e">
        <f>VLOOKUP(orders67[[#This Row],[customer_id]],[1]!customers[#Data],8)</f>
        <v>#N/A</v>
      </c>
      <c r="S263" s="53"/>
      <c r="T263" s="51"/>
    </row>
    <row r="264" spans="1:20" ht="15.75" customHeight="1" x14ac:dyDescent="0.3">
      <c r="A264" s="51"/>
      <c r="F264" s="50" t="e">
        <f>VLOOKUP(orders67[[#This Row],[customer_id]],[1]!customers[#Data],8)</f>
        <v>#N/A</v>
      </c>
      <c r="S264" s="53"/>
      <c r="T264" s="51"/>
    </row>
    <row r="265" spans="1:20" ht="15.75" customHeight="1" x14ac:dyDescent="0.3">
      <c r="A265" s="51"/>
      <c r="F265" s="50" t="e">
        <f>VLOOKUP(orders67[[#This Row],[customer_id]],[1]!customers[#Data],8)</f>
        <v>#N/A</v>
      </c>
      <c r="S265" s="53"/>
      <c r="T265" s="51"/>
    </row>
    <row r="266" spans="1:20" ht="15.75" customHeight="1" x14ac:dyDescent="0.3">
      <c r="A266" s="51"/>
      <c r="F266" s="50" t="e">
        <f>VLOOKUP(orders67[[#This Row],[customer_id]],[1]!customers[#Data],8)</f>
        <v>#N/A</v>
      </c>
      <c r="S266" s="53"/>
      <c r="T266" s="51"/>
    </row>
    <row r="267" spans="1:20" ht="15.75" customHeight="1" x14ac:dyDescent="0.3">
      <c r="A267" s="51"/>
      <c r="F267" s="50" t="e">
        <f>VLOOKUP(orders67[[#This Row],[customer_id]],[1]!customers[#Data],8)</f>
        <v>#N/A</v>
      </c>
      <c r="S267" s="53"/>
      <c r="T267" s="51"/>
    </row>
    <row r="268" spans="1:20" ht="15.75" customHeight="1" x14ac:dyDescent="0.3">
      <c r="A268" s="51"/>
      <c r="F268" s="50" t="e">
        <f>VLOOKUP(orders67[[#This Row],[customer_id]],[1]!customers[#Data],8)</f>
        <v>#N/A</v>
      </c>
      <c r="S268" s="53"/>
      <c r="T268" s="51"/>
    </row>
    <row r="269" spans="1:20" ht="15.75" customHeight="1" x14ac:dyDescent="0.3">
      <c r="A269" s="51"/>
      <c r="F269" s="50" t="e">
        <f>VLOOKUP(orders67[[#This Row],[customer_id]],[1]!customers[#Data],8)</f>
        <v>#N/A</v>
      </c>
      <c r="S269" s="53"/>
      <c r="T269" s="51"/>
    </row>
    <row r="270" spans="1:20" ht="15.75" customHeight="1" x14ac:dyDescent="0.3">
      <c r="A270" s="51"/>
      <c r="F270" s="50" t="e">
        <f>VLOOKUP(orders67[[#This Row],[customer_id]],[1]!customers[#Data],8)</f>
        <v>#N/A</v>
      </c>
      <c r="S270" s="53"/>
      <c r="T270" s="51"/>
    </row>
    <row r="271" spans="1:20" ht="15.75" customHeight="1" x14ac:dyDescent="0.3">
      <c r="A271" s="51"/>
      <c r="F271" s="50" t="e">
        <f>VLOOKUP(orders67[[#This Row],[customer_id]],[1]!customers[#Data],8)</f>
        <v>#N/A</v>
      </c>
      <c r="S271" s="53"/>
      <c r="T271" s="51"/>
    </row>
    <row r="272" spans="1:20" ht="15.75" customHeight="1" x14ac:dyDescent="0.3">
      <c r="A272" s="51"/>
      <c r="F272" s="50" t="e">
        <f>VLOOKUP(orders67[[#This Row],[customer_id]],[1]!customers[#Data],8)</f>
        <v>#N/A</v>
      </c>
      <c r="S272" s="53"/>
      <c r="T272" s="51"/>
    </row>
    <row r="273" spans="1:20" ht="15.75" customHeight="1" x14ac:dyDescent="0.3">
      <c r="A273" s="51"/>
      <c r="F273" s="50" t="e">
        <f>VLOOKUP(orders67[[#This Row],[customer_id]],[1]!customers[#Data],8)</f>
        <v>#N/A</v>
      </c>
      <c r="S273" s="53"/>
      <c r="T273" s="51"/>
    </row>
    <row r="274" spans="1:20" ht="15.75" customHeight="1" x14ac:dyDescent="0.3">
      <c r="A274" s="51"/>
      <c r="F274" s="50" t="e">
        <f>VLOOKUP(orders67[[#This Row],[customer_id]],[1]!customers[#Data],8)</f>
        <v>#N/A</v>
      </c>
      <c r="S274" s="53"/>
      <c r="T274" s="51"/>
    </row>
    <row r="275" spans="1:20" ht="15.75" customHeight="1" x14ac:dyDescent="0.3">
      <c r="A275" s="51"/>
      <c r="F275" s="50" t="e">
        <f>VLOOKUP(orders67[[#This Row],[customer_id]],[1]!customers[#Data],8)</f>
        <v>#N/A</v>
      </c>
      <c r="S275" s="53"/>
      <c r="T275" s="51"/>
    </row>
    <row r="276" spans="1:20" ht="15.75" customHeight="1" x14ac:dyDescent="0.3">
      <c r="A276" s="51"/>
      <c r="F276" s="50" t="e">
        <f>VLOOKUP(orders67[[#This Row],[customer_id]],[1]!customers[#Data],8)</f>
        <v>#N/A</v>
      </c>
      <c r="S276" s="53"/>
      <c r="T276" s="51"/>
    </row>
    <row r="277" spans="1:20" ht="15.75" customHeight="1" x14ac:dyDescent="0.3">
      <c r="A277" s="51"/>
      <c r="F277" s="50" t="e">
        <f>VLOOKUP(orders67[[#This Row],[customer_id]],[1]!customers[#Data],8)</f>
        <v>#N/A</v>
      </c>
      <c r="S277" s="53"/>
      <c r="T277" s="51"/>
    </row>
    <row r="278" spans="1:20" ht="15.75" customHeight="1" x14ac:dyDescent="0.3">
      <c r="A278" s="51"/>
      <c r="F278" s="50" t="e">
        <f>VLOOKUP(orders67[[#This Row],[customer_id]],[1]!customers[#Data],8)</f>
        <v>#N/A</v>
      </c>
      <c r="S278" s="53"/>
      <c r="T278" s="51"/>
    </row>
    <row r="279" spans="1:20" ht="15.75" customHeight="1" x14ac:dyDescent="0.3">
      <c r="A279" s="51"/>
      <c r="F279" s="50" t="e">
        <f>VLOOKUP(orders67[[#This Row],[customer_id]],[1]!customers[#Data],8)</f>
        <v>#N/A</v>
      </c>
      <c r="S279" s="53"/>
      <c r="T279" s="51"/>
    </row>
    <row r="280" spans="1:20" ht="15.75" customHeight="1" x14ac:dyDescent="0.3">
      <c r="A280" s="51"/>
      <c r="F280" s="50" t="e">
        <f>VLOOKUP(orders67[[#This Row],[customer_id]],[1]!customers[#Data],8)</f>
        <v>#N/A</v>
      </c>
      <c r="S280" s="53"/>
      <c r="T280" s="51"/>
    </row>
    <row r="281" spans="1:20" ht="15.75" customHeight="1" x14ac:dyDescent="0.3">
      <c r="A281" s="51"/>
      <c r="F281" s="50" t="e">
        <f>VLOOKUP(orders67[[#This Row],[customer_id]],[1]!customers[#Data],8)</f>
        <v>#N/A</v>
      </c>
      <c r="S281" s="53"/>
      <c r="T281" s="51"/>
    </row>
    <row r="282" spans="1:20" ht="15.75" customHeight="1" x14ac:dyDescent="0.3">
      <c r="A282" s="51"/>
      <c r="F282" s="50" t="e">
        <f>VLOOKUP(orders67[[#This Row],[customer_id]],[1]!customers[#Data],8)</f>
        <v>#N/A</v>
      </c>
      <c r="S282" s="53"/>
      <c r="T282" s="51"/>
    </row>
    <row r="283" spans="1:20" ht="15.75" customHeight="1" x14ac:dyDescent="0.3">
      <c r="A283" s="51"/>
      <c r="F283" s="50" t="e">
        <f>VLOOKUP(orders67[[#This Row],[customer_id]],[1]!customers[#Data],8)</f>
        <v>#N/A</v>
      </c>
      <c r="S283" s="53"/>
      <c r="T283" s="51"/>
    </row>
    <row r="284" spans="1:20" ht="15.75" customHeight="1" x14ac:dyDescent="0.3">
      <c r="A284" s="51"/>
      <c r="F284" s="50" t="e">
        <f>VLOOKUP(orders67[[#This Row],[customer_id]],[1]!customers[#Data],8)</f>
        <v>#N/A</v>
      </c>
      <c r="S284" s="53"/>
      <c r="T284" s="51"/>
    </row>
    <row r="285" spans="1:20" ht="15.75" customHeight="1" x14ac:dyDescent="0.3">
      <c r="A285" s="51"/>
      <c r="F285" s="50" t="e">
        <f>VLOOKUP(orders67[[#This Row],[customer_id]],[1]!customers[#Data],8)</f>
        <v>#N/A</v>
      </c>
      <c r="S285" s="53"/>
      <c r="T285" s="51"/>
    </row>
    <row r="286" spans="1:20" ht="15.75" customHeight="1" x14ac:dyDescent="0.3">
      <c r="A286" s="51"/>
      <c r="F286" s="50" t="e">
        <f>VLOOKUP(orders67[[#This Row],[customer_id]],[1]!customers[#Data],8)</f>
        <v>#N/A</v>
      </c>
      <c r="S286" s="53"/>
      <c r="T286" s="51"/>
    </row>
    <row r="287" spans="1:20" ht="15.75" customHeight="1" x14ac:dyDescent="0.3">
      <c r="A287" s="51"/>
      <c r="F287" s="50" t="e">
        <f>VLOOKUP(orders67[[#This Row],[customer_id]],[1]!customers[#Data],8)</f>
        <v>#N/A</v>
      </c>
      <c r="S287" s="53"/>
      <c r="T287" s="51"/>
    </row>
    <row r="288" spans="1:20" ht="15.75" customHeight="1" x14ac:dyDescent="0.3">
      <c r="A288" s="51"/>
      <c r="F288" s="50" t="e">
        <f>VLOOKUP(orders67[[#This Row],[customer_id]],[1]!customers[#Data],8)</f>
        <v>#N/A</v>
      </c>
      <c r="S288" s="53"/>
      <c r="T288" s="51"/>
    </row>
    <row r="289" spans="1:20" ht="15.75" customHeight="1" x14ac:dyDescent="0.3">
      <c r="A289" s="51"/>
      <c r="F289" s="50" t="e">
        <f>VLOOKUP(orders67[[#This Row],[customer_id]],[1]!customers[#Data],8)</f>
        <v>#N/A</v>
      </c>
      <c r="S289" s="53"/>
      <c r="T289" s="51"/>
    </row>
    <row r="290" spans="1:20" ht="15.75" customHeight="1" x14ac:dyDescent="0.3">
      <c r="A290" s="51"/>
      <c r="F290" s="50" t="e">
        <f>VLOOKUP(orders67[[#This Row],[customer_id]],[1]!customers[#Data],8)</f>
        <v>#N/A</v>
      </c>
      <c r="S290" s="53"/>
      <c r="T290" s="51"/>
    </row>
    <row r="291" spans="1:20" ht="15.75" customHeight="1" x14ac:dyDescent="0.3">
      <c r="A291" s="51"/>
      <c r="F291" s="50" t="e">
        <f>VLOOKUP(orders67[[#This Row],[customer_id]],[1]!customers[#Data],8)</f>
        <v>#N/A</v>
      </c>
      <c r="S291" s="53"/>
      <c r="T291" s="51"/>
    </row>
    <row r="292" spans="1:20" ht="15.75" customHeight="1" x14ac:dyDescent="0.3">
      <c r="A292" s="51"/>
      <c r="F292" s="50" t="e">
        <f>VLOOKUP(orders67[[#This Row],[customer_id]],[1]!customers[#Data],8)</f>
        <v>#N/A</v>
      </c>
      <c r="S292" s="53"/>
      <c r="T292" s="51"/>
    </row>
    <row r="293" spans="1:20" ht="15.75" customHeight="1" x14ac:dyDescent="0.3">
      <c r="A293" s="51"/>
      <c r="F293" s="50" t="e">
        <f>VLOOKUP(orders67[[#This Row],[customer_id]],[1]!customers[#Data],8)</f>
        <v>#N/A</v>
      </c>
      <c r="S293" s="53"/>
      <c r="T293" s="51"/>
    </row>
    <row r="294" spans="1:20" ht="15.75" customHeight="1" x14ac:dyDescent="0.3">
      <c r="A294" s="51"/>
      <c r="F294" s="50" t="e">
        <f>VLOOKUP(orders67[[#This Row],[customer_id]],[1]!customers[#Data],8)</f>
        <v>#N/A</v>
      </c>
      <c r="S294" s="53"/>
      <c r="T294" s="51"/>
    </row>
    <row r="295" spans="1:20" ht="15.75" customHeight="1" x14ac:dyDescent="0.3">
      <c r="A295" s="51"/>
      <c r="F295" s="50" t="e">
        <f>VLOOKUP(orders67[[#This Row],[customer_id]],[1]!customers[#Data],8)</f>
        <v>#N/A</v>
      </c>
      <c r="S295" s="53"/>
      <c r="T295" s="51"/>
    </row>
    <row r="296" spans="1:20" ht="15.75" customHeight="1" x14ac:dyDescent="0.3">
      <c r="A296" s="51"/>
      <c r="F296" s="50" t="e">
        <f>VLOOKUP(orders67[[#This Row],[customer_id]],[1]!customers[#Data],8)</f>
        <v>#N/A</v>
      </c>
      <c r="S296" s="53"/>
      <c r="T296" s="51"/>
    </row>
    <row r="297" spans="1:20" ht="15.75" customHeight="1" x14ac:dyDescent="0.3">
      <c r="A297" s="51"/>
      <c r="F297" s="50" t="e">
        <f>VLOOKUP(orders67[[#This Row],[customer_id]],[1]!customers[#Data],8)</f>
        <v>#N/A</v>
      </c>
      <c r="S297" s="53"/>
      <c r="T297" s="51"/>
    </row>
    <row r="298" spans="1:20" ht="15.75" customHeight="1" x14ac:dyDescent="0.3">
      <c r="A298" s="51"/>
      <c r="F298" s="50" t="e">
        <f>VLOOKUP(orders67[[#This Row],[customer_id]],[1]!customers[#Data],8)</f>
        <v>#N/A</v>
      </c>
      <c r="S298" s="53"/>
      <c r="T298" s="51"/>
    </row>
    <row r="299" spans="1:20" ht="15.75" customHeight="1" x14ac:dyDescent="0.3">
      <c r="A299" s="51"/>
      <c r="F299" s="50" t="e">
        <f>VLOOKUP(orders67[[#This Row],[customer_id]],[1]!customers[#Data],8)</f>
        <v>#N/A</v>
      </c>
      <c r="S299" s="53"/>
      <c r="T299" s="51"/>
    </row>
    <row r="300" spans="1:20" ht="15.75" customHeight="1" x14ac:dyDescent="0.3">
      <c r="A300" s="51"/>
      <c r="F300" s="50" t="e">
        <f>VLOOKUP(orders67[[#This Row],[customer_id]],[1]!customers[#Data],8)</f>
        <v>#N/A</v>
      </c>
      <c r="S300" s="53"/>
      <c r="T300" s="51"/>
    </row>
    <row r="301" spans="1:20" ht="15.75" customHeight="1" x14ac:dyDescent="0.3">
      <c r="A301" s="51"/>
      <c r="F301" s="50" t="e">
        <f>VLOOKUP(orders67[[#This Row],[customer_id]],[1]!customers[#Data],8)</f>
        <v>#N/A</v>
      </c>
      <c r="S301" s="53"/>
      <c r="T301" s="51"/>
    </row>
    <row r="302" spans="1:20" ht="15.75" customHeight="1" x14ac:dyDescent="0.3">
      <c r="A302" s="51"/>
      <c r="F302" s="50" t="e">
        <f>VLOOKUP(orders67[[#This Row],[customer_id]],[1]!customers[#Data],8)</f>
        <v>#N/A</v>
      </c>
      <c r="S302" s="53"/>
      <c r="T302" s="51"/>
    </row>
    <row r="303" spans="1:20" ht="15.75" customHeight="1" x14ac:dyDescent="0.3">
      <c r="A303" s="51"/>
      <c r="F303" s="50" t="e">
        <f>VLOOKUP(orders67[[#This Row],[customer_id]],[1]!customers[#Data],8)</f>
        <v>#N/A</v>
      </c>
      <c r="S303" s="53"/>
      <c r="T303" s="51"/>
    </row>
    <row r="304" spans="1:20" ht="15.75" customHeight="1" x14ac:dyDescent="0.3">
      <c r="A304" s="51"/>
      <c r="F304" s="50" t="e">
        <f>VLOOKUP(orders67[[#This Row],[customer_id]],[1]!customers[#Data],8)</f>
        <v>#N/A</v>
      </c>
      <c r="S304" s="53"/>
      <c r="T304" s="51"/>
    </row>
    <row r="305" spans="1:20" ht="15.75" customHeight="1" x14ac:dyDescent="0.3">
      <c r="A305" s="51"/>
      <c r="F305" s="50" t="e">
        <f>VLOOKUP(orders67[[#This Row],[customer_id]],[1]!customers[#Data],8)</f>
        <v>#N/A</v>
      </c>
      <c r="S305" s="53"/>
      <c r="T305" s="51"/>
    </row>
    <row r="306" spans="1:20" ht="15.75" customHeight="1" x14ac:dyDescent="0.3">
      <c r="A306" s="51"/>
      <c r="F306" s="50" t="e">
        <f>VLOOKUP(orders67[[#This Row],[customer_id]],[1]!customers[#Data],8)</f>
        <v>#N/A</v>
      </c>
      <c r="S306" s="53"/>
      <c r="T306" s="51"/>
    </row>
    <row r="307" spans="1:20" ht="15.75" customHeight="1" x14ac:dyDescent="0.3">
      <c r="A307" s="51"/>
      <c r="F307" s="50" t="e">
        <f>VLOOKUP(orders67[[#This Row],[customer_id]],[1]!customers[#Data],8)</f>
        <v>#N/A</v>
      </c>
      <c r="S307" s="53"/>
      <c r="T307" s="51"/>
    </row>
    <row r="308" spans="1:20" ht="15.75" customHeight="1" x14ac:dyDescent="0.3">
      <c r="A308" s="51"/>
      <c r="F308" s="50" t="e">
        <f>VLOOKUP(orders67[[#This Row],[customer_id]],[1]!customers[#Data],8)</f>
        <v>#N/A</v>
      </c>
      <c r="S308" s="53"/>
      <c r="T308" s="51"/>
    </row>
    <row r="309" spans="1:20" ht="15.75" customHeight="1" x14ac:dyDescent="0.3">
      <c r="A309" s="51"/>
      <c r="F309" s="50" t="e">
        <f>VLOOKUP(orders67[[#This Row],[customer_id]],[1]!customers[#Data],8)</f>
        <v>#N/A</v>
      </c>
      <c r="S309" s="53"/>
      <c r="T309" s="51"/>
    </row>
    <row r="310" spans="1:20" ht="15.75" customHeight="1" x14ac:dyDescent="0.3">
      <c r="A310" s="51"/>
      <c r="F310" s="50" t="e">
        <f>VLOOKUP(orders67[[#This Row],[customer_id]],[1]!customers[#Data],8)</f>
        <v>#N/A</v>
      </c>
      <c r="S310" s="53"/>
      <c r="T310" s="51"/>
    </row>
    <row r="311" spans="1:20" ht="15.75" customHeight="1" x14ac:dyDescent="0.3">
      <c r="A311" s="51"/>
      <c r="F311" s="50" t="e">
        <f>VLOOKUP(orders67[[#This Row],[customer_id]],[1]!customers[#Data],8)</f>
        <v>#N/A</v>
      </c>
      <c r="S311" s="53"/>
      <c r="T311" s="51"/>
    </row>
    <row r="312" spans="1:20" ht="15.75" customHeight="1" x14ac:dyDescent="0.3">
      <c r="A312" s="51"/>
      <c r="F312" s="50" t="e">
        <f>VLOOKUP(orders67[[#This Row],[customer_id]],[1]!customers[#Data],8)</f>
        <v>#N/A</v>
      </c>
      <c r="S312" s="53"/>
      <c r="T312" s="51"/>
    </row>
    <row r="313" spans="1:20" ht="15.75" customHeight="1" x14ac:dyDescent="0.3">
      <c r="A313" s="51"/>
      <c r="F313" s="50" t="e">
        <f>VLOOKUP(orders67[[#This Row],[customer_id]],[1]!customers[#Data],8)</f>
        <v>#N/A</v>
      </c>
      <c r="S313" s="53"/>
      <c r="T313" s="51"/>
    </row>
    <row r="314" spans="1:20" ht="15.75" customHeight="1" x14ac:dyDescent="0.3">
      <c r="A314" s="51"/>
      <c r="F314" s="50" t="e">
        <f>VLOOKUP(orders67[[#This Row],[customer_id]],[1]!customers[#Data],8)</f>
        <v>#N/A</v>
      </c>
      <c r="S314" s="53"/>
      <c r="T314" s="51"/>
    </row>
    <row r="315" spans="1:20" ht="15.75" customHeight="1" x14ac:dyDescent="0.3">
      <c r="A315" s="51"/>
      <c r="F315" s="50" t="e">
        <f>VLOOKUP(orders67[[#This Row],[customer_id]],[1]!customers[#Data],8)</f>
        <v>#N/A</v>
      </c>
      <c r="S315" s="53"/>
      <c r="T315" s="51"/>
    </row>
    <row r="316" spans="1:20" ht="15.75" customHeight="1" x14ac:dyDescent="0.3">
      <c r="A316" s="51"/>
      <c r="F316" s="50" t="e">
        <f>VLOOKUP(orders67[[#This Row],[customer_id]],[1]!customers[#Data],8)</f>
        <v>#N/A</v>
      </c>
      <c r="S316" s="53"/>
      <c r="T316" s="51"/>
    </row>
    <row r="317" spans="1:20" ht="15.75" customHeight="1" x14ac:dyDescent="0.3">
      <c r="A317" s="51"/>
      <c r="F317" s="50" t="e">
        <f>VLOOKUP(orders67[[#This Row],[customer_id]],[1]!customers[#Data],8)</f>
        <v>#N/A</v>
      </c>
      <c r="S317" s="53"/>
      <c r="T317" s="51"/>
    </row>
    <row r="318" spans="1:20" ht="15.75" customHeight="1" x14ac:dyDescent="0.3">
      <c r="A318" s="51"/>
      <c r="F318" s="50" t="e">
        <f>VLOOKUP(orders67[[#This Row],[customer_id]],[1]!customers[#Data],8)</f>
        <v>#N/A</v>
      </c>
      <c r="S318" s="53"/>
      <c r="T318" s="51"/>
    </row>
    <row r="319" spans="1:20" ht="15.75" customHeight="1" x14ac:dyDescent="0.3">
      <c r="A319" s="51"/>
      <c r="F319" s="50" t="e">
        <f>VLOOKUP(orders67[[#This Row],[customer_id]],[1]!customers[#Data],8)</f>
        <v>#N/A</v>
      </c>
      <c r="S319" s="53"/>
      <c r="T319" s="51"/>
    </row>
    <row r="320" spans="1:20" ht="15.75" customHeight="1" x14ac:dyDescent="0.3">
      <c r="A320" s="51"/>
      <c r="F320" s="50" t="e">
        <f>VLOOKUP(orders67[[#This Row],[customer_id]],[1]!customers[#Data],8)</f>
        <v>#N/A</v>
      </c>
      <c r="S320" s="53"/>
      <c r="T320" s="51"/>
    </row>
    <row r="321" spans="1:20" ht="15.75" customHeight="1" x14ac:dyDescent="0.3">
      <c r="A321" s="51"/>
      <c r="F321" s="50" t="e">
        <f>VLOOKUP(orders67[[#This Row],[customer_id]],[1]!customers[#Data],8)</f>
        <v>#N/A</v>
      </c>
      <c r="S321" s="53"/>
      <c r="T321" s="51"/>
    </row>
    <row r="322" spans="1:20" ht="15.75" customHeight="1" x14ac:dyDescent="0.3">
      <c r="A322" s="51"/>
      <c r="F322" s="50" t="e">
        <f>VLOOKUP(orders67[[#This Row],[customer_id]],[1]!customers[#Data],8)</f>
        <v>#N/A</v>
      </c>
      <c r="S322" s="53"/>
      <c r="T322" s="51"/>
    </row>
    <row r="323" spans="1:20" ht="15.75" customHeight="1" x14ac:dyDescent="0.3">
      <c r="A323" s="51"/>
      <c r="F323" s="50" t="e">
        <f>VLOOKUP(orders67[[#This Row],[customer_id]],[1]!customers[#Data],8)</f>
        <v>#N/A</v>
      </c>
      <c r="S323" s="53"/>
      <c r="T323" s="51"/>
    </row>
    <row r="324" spans="1:20" ht="15.75" customHeight="1" x14ac:dyDescent="0.3">
      <c r="A324" s="51"/>
      <c r="F324" s="50" t="e">
        <f>VLOOKUP(orders67[[#This Row],[customer_id]],[1]!customers[#Data],8)</f>
        <v>#N/A</v>
      </c>
      <c r="S324" s="53"/>
      <c r="T324" s="51"/>
    </row>
    <row r="325" spans="1:20" ht="15.75" customHeight="1" x14ac:dyDescent="0.3">
      <c r="A325" s="51"/>
      <c r="F325" s="50" t="e">
        <f>VLOOKUP(orders67[[#This Row],[customer_id]],[1]!customers[#Data],8)</f>
        <v>#N/A</v>
      </c>
      <c r="S325" s="53"/>
      <c r="T325" s="51"/>
    </row>
    <row r="326" spans="1:20" ht="15.75" customHeight="1" x14ac:dyDescent="0.3">
      <c r="A326" s="51"/>
      <c r="F326" s="50" t="e">
        <f>VLOOKUP(orders67[[#This Row],[customer_id]],[1]!customers[#Data],8)</f>
        <v>#N/A</v>
      </c>
      <c r="S326" s="53"/>
      <c r="T326" s="51"/>
    </row>
    <row r="327" spans="1:20" ht="15.75" customHeight="1" x14ac:dyDescent="0.3">
      <c r="A327" s="51"/>
      <c r="F327" s="50" t="e">
        <f>VLOOKUP(orders67[[#This Row],[customer_id]],[1]!customers[#Data],8)</f>
        <v>#N/A</v>
      </c>
      <c r="S327" s="53"/>
      <c r="T327" s="51"/>
    </row>
    <row r="328" spans="1:20" ht="15.75" customHeight="1" x14ac:dyDescent="0.3">
      <c r="A328" s="51"/>
      <c r="F328" s="50" t="e">
        <f>VLOOKUP(orders67[[#This Row],[customer_id]],[1]!customers[#Data],8)</f>
        <v>#N/A</v>
      </c>
      <c r="S328" s="53"/>
      <c r="T328" s="51"/>
    </row>
    <row r="329" spans="1:20" ht="15.75" customHeight="1" x14ac:dyDescent="0.3">
      <c r="A329" s="51"/>
      <c r="F329" s="50" t="e">
        <f>VLOOKUP(orders67[[#This Row],[customer_id]],[1]!customers[#Data],8)</f>
        <v>#N/A</v>
      </c>
      <c r="S329" s="53"/>
      <c r="T329" s="51"/>
    </row>
    <row r="330" spans="1:20" ht="15.75" customHeight="1" x14ac:dyDescent="0.3">
      <c r="A330" s="51"/>
      <c r="F330" s="50" t="e">
        <f>VLOOKUP(orders67[[#This Row],[customer_id]],[1]!customers[#Data],8)</f>
        <v>#N/A</v>
      </c>
      <c r="S330" s="53"/>
      <c r="T330" s="51"/>
    </row>
    <row r="331" spans="1:20" ht="15.75" customHeight="1" x14ac:dyDescent="0.3">
      <c r="A331" s="51"/>
      <c r="F331" s="50" t="e">
        <f>VLOOKUP(orders67[[#This Row],[customer_id]],[1]!customers[#Data],8)</f>
        <v>#N/A</v>
      </c>
      <c r="S331" s="53"/>
      <c r="T331" s="51"/>
    </row>
    <row r="332" spans="1:20" ht="15.75" customHeight="1" x14ac:dyDescent="0.3">
      <c r="A332" s="51"/>
      <c r="F332" s="50" t="e">
        <f>VLOOKUP(orders67[[#This Row],[customer_id]],[1]!customers[#Data],8)</f>
        <v>#N/A</v>
      </c>
      <c r="S332" s="53"/>
      <c r="T332" s="51"/>
    </row>
    <row r="333" spans="1:20" ht="15.75" customHeight="1" x14ac:dyDescent="0.3">
      <c r="A333" s="51"/>
      <c r="F333" s="50" t="e">
        <f>VLOOKUP(orders67[[#This Row],[customer_id]],[1]!customers[#Data],8)</f>
        <v>#N/A</v>
      </c>
      <c r="S333" s="53"/>
      <c r="T333" s="51"/>
    </row>
    <row r="334" spans="1:20" ht="15.75" customHeight="1" x14ac:dyDescent="0.3">
      <c r="A334" s="51"/>
      <c r="F334" s="50" t="e">
        <f>VLOOKUP(orders67[[#This Row],[customer_id]],[1]!customers[#Data],8)</f>
        <v>#N/A</v>
      </c>
      <c r="S334" s="53"/>
      <c r="T334" s="51"/>
    </row>
    <row r="335" spans="1:20" ht="15.75" customHeight="1" x14ac:dyDescent="0.3">
      <c r="A335" s="51"/>
      <c r="F335" s="50" t="e">
        <f>VLOOKUP(orders67[[#This Row],[customer_id]],[1]!customers[#Data],8)</f>
        <v>#N/A</v>
      </c>
      <c r="S335" s="53"/>
      <c r="T335" s="51"/>
    </row>
    <row r="336" spans="1:20" ht="15.75" customHeight="1" x14ac:dyDescent="0.3">
      <c r="A336" s="51"/>
      <c r="F336" s="50" t="e">
        <f>VLOOKUP(orders67[[#This Row],[customer_id]],[1]!customers[#Data],8)</f>
        <v>#N/A</v>
      </c>
      <c r="S336" s="53"/>
      <c r="T336" s="51"/>
    </row>
    <row r="337" spans="1:20" ht="15.75" customHeight="1" x14ac:dyDescent="0.3">
      <c r="A337" s="51"/>
      <c r="F337" s="50" t="e">
        <f>VLOOKUP(orders67[[#This Row],[customer_id]],[1]!customers[#Data],8)</f>
        <v>#N/A</v>
      </c>
      <c r="S337" s="53"/>
      <c r="T337" s="51"/>
    </row>
    <row r="338" spans="1:20" ht="15.75" customHeight="1" x14ac:dyDescent="0.3">
      <c r="A338" s="51"/>
      <c r="F338" s="50" t="e">
        <f>VLOOKUP(orders67[[#This Row],[customer_id]],[1]!customers[#Data],8)</f>
        <v>#N/A</v>
      </c>
      <c r="S338" s="53"/>
      <c r="T338" s="51"/>
    </row>
    <row r="339" spans="1:20" ht="15.75" customHeight="1" x14ac:dyDescent="0.3">
      <c r="A339" s="51"/>
      <c r="F339" s="50" t="e">
        <f>VLOOKUP(orders67[[#This Row],[customer_id]],[1]!customers[#Data],8)</f>
        <v>#N/A</v>
      </c>
      <c r="S339" s="53"/>
      <c r="T339" s="51"/>
    </row>
    <row r="340" spans="1:20" ht="15.75" customHeight="1" x14ac:dyDescent="0.3">
      <c r="A340" s="51"/>
      <c r="F340" s="50" t="e">
        <f>VLOOKUP(orders67[[#This Row],[customer_id]],[1]!customers[#Data],8)</f>
        <v>#N/A</v>
      </c>
      <c r="S340" s="53"/>
      <c r="T340" s="51"/>
    </row>
    <row r="341" spans="1:20" ht="15.75" customHeight="1" x14ac:dyDescent="0.3">
      <c r="A341" s="51"/>
      <c r="F341" s="50" t="e">
        <f>VLOOKUP(orders67[[#This Row],[customer_id]],[1]!customers[#Data],8)</f>
        <v>#N/A</v>
      </c>
      <c r="S341" s="53"/>
      <c r="T341" s="51"/>
    </row>
    <row r="342" spans="1:20" ht="15.75" customHeight="1" x14ac:dyDescent="0.3">
      <c r="A342" s="51"/>
      <c r="F342" s="50" t="e">
        <f>VLOOKUP(orders67[[#This Row],[customer_id]],[1]!customers[#Data],8)</f>
        <v>#N/A</v>
      </c>
      <c r="S342" s="53"/>
      <c r="T342" s="51"/>
    </row>
    <row r="343" spans="1:20" ht="15.75" customHeight="1" x14ac:dyDescent="0.3">
      <c r="A343" s="51"/>
      <c r="F343" s="50" t="e">
        <f>VLOOKUP(orders67[[#This Row],[customer_id]],[1]!customers[#Data],8)</f>
        <v>#N/A</v>
      </c>
      <c r="S343" s="53"/>
      <c r="T343" s="51"/>
    </row>
    <row r="344" spans="1:20" ht="15.75" customHeight="1" x14ac:dyDescent="0.3">
      <c r="A344" s="51"/>
      <c r="F344" s="50" t="e">
        <f>VLOOKUP(orders67[[#This Row],[customer_id]],[1]!customers[#Data],8)</f>
        <v>#N/A</v>
      </c>
      <c r="S344" s="53"/>
      <c r="T344" s="51"/>
    </row>
    <row r="345" spans="1:20" ht="15.75" customHeight="1" x14ac:dyDescent="0.3">
      <c r="A345" s="51"/>
      <c r="F345" s="50" t="e">
        <f>VLOOKUP(orders67[[#This Row],[customer_id]],[1]!customers[#Data],8)</f>
        <v>#N/A</v>
      </c>
      <c r="S345" s="53"/>
      <c r="T345" s="51"/>
    </row>
    <row r="346" spans="1:20" ht="15.75" customHeight="1" x14ac:dyDescent="0.3">
      <c r="A346" s="51"/>
      <c r="F346" s="50" t="e">
        <f>VLOOKUP(orders67[[#This Row],[customer_id]],[1]!customers[#Data],8)</f>
        <v>#N/A</v>
      </c>
      <c r="S346" s="53"/>
      <c r="T346" s="51"/>
    </row>
    <row r="347" spans="1:20" ht="15.75" customHeight="1" x14ac:dyDescent="0.3">
      <c r="A347" s="51"/>
      <c r="F347" s="50" t="e">
        <f>VLOOKUP(orders67[[#This Row],[customer_id]],[1]!customers[#Data],8)</f>
        <v>#N/A</v>
      </c>
      <c r="S347" s="53"/>
      <c r="T347" s="51"/>
    </row>
    <row r="348" spans="1:20" ht="15.75" customHeight="1" x14ac:dyDescent="0.3">
      <c r="A348" s="51"/>
      <c r="F348" s="50" t="e">
        <f>VLOOKUP(orders67[[#This Row],[customer_id]],[1]!customers[#Data],8)</f>
        <v>#N/A</v>
      </c>
      <c r="S348" s="53"/>
      <c r="T348" s="51"/>
    </row>
    <row r="349" spans="1:20" ht="15.75" customHeight="1" x14ac:dyDescent="0.3">
      <c r="A349" s="51"/>
      <c r="F349" s="50" t="e">
        <f>VLOOKUP(orders67[[#This Row],[customer_id]],[1]!customers[#Data],8)</f>
        <v>#N/A</v>
      </c>
      <c r="S349" s="53"/>
      <c r="T349" s="51"/>
    </row>
    <row r="350" spans="1:20" ht="15.75" customHeight="1" x14ac:dyDescent="0.3">
      <c r="A350" s="51"/>
      <c r="F350" s="50" t="e">
        <f>VLOOKUP(orders67[[#This Row],[customer_id]],[1]!customers[#Data],8)</f>
        <v>#N/A</v>
      </c>
      <c r="S350" s="53"/>
      <c r="T350" s="51"/>
    </row>
    <row r="351" spans="1:20" ht="15.75" customHeight="1" x14ac:dyDescent="0.3">
      <c r="A351" s="51"/>
      <c r="F351" s="50" t="e">
        <f>VLOOKUP(orders67[[#This Row],[customer_id]],[1]!customers[#Data],8)</f>
        <v>#N/A</v>
      </c>
      <c r="S351" s="53"/>
      <c r="T351" s="51"/>
    </row>
    <row r="352" spans="1:20" ht="15.75" customHeight="1" x14ac:dyDescent="0.3">
      <c r="A352" s="51"/>
      <c r="F352" s="50" t="e">
        <f>VLOOKUP(orders67[[#This Row],[customer_id]],[1]!customers[#Data],8)</f>
        <v>#N/A</v>
      </c>
      <c r="S352" s="53"/>
      <c r="T352" s="51"/>
    </row>
    <row r="353" spans="1:20" ht="15.75" customHeight="1" x14ac:dyDescent="0.3">
      <c r="A353" s="51"/>
      <c r="F353" s="50" t="e">
        <f>VLOOKUP(orders67[[#This Row],[customer_id]],[1]!customers[#Data],8)</f>
        <v>#N/A</v>
      </c>
      <c r="S353" s="53"/>
      <c r="T353" s="51"/>
    </row>
    <row r="354" spans="1:20" ht="15.75" customHeight="1" x14ac:dyDescent="0.3">
      <c r="A354" s="51"/>
      <c r="F354" s="50" t="e">
        <f>VLOOKUP(orders67[[#This Row],[customer_id]],[1]!customers[#Data],8)</f>
        <v>#N/A</v>
      </c>
      <c r="S354" s="53"/>
      <c r="T354" s="51"/>
    </row>
    <row r="355" spans="1:20" ht="15.75" customHeight="1" x14ac:dyDescent="0.3">
      <c r="A355" s="51"/>
      <c r="F355" s="50" t="e">
        <f>VLOOKUP(orders67[[#This Row],[customer_id]],[1]!customers[#Data],8)</f>
        <v>#N/A</v>
      </c>
      <c r="S355" s="53"/>
      <c r="T355" s="51"/>
    </row>
    <row r="356" spans="1:20" ht="15.75" customHeight="1" x14ac:dyDescent="0.3">
      <c r="A356" s="51"/>
      <c r="F356" s="50" t="e">
        <f>VLOOKUP(orders67[[#This Row],[customer_id]],[1]!customers[#Data],8)</f>
        <v>#N/A</v>
      </c>
      <c r="S356" s="53"/>
      <c r="T356" s="51"/>
    </row>
    <row r="357" spans="1:20" ht="15.75" customHeight="1" x14ac:dyDescent="0.3">
      <c r="A357" s="51"/>
      <c r="F357" s="50" t="e">
        <f>VLOOKUP(orders67[[#This Row],[customer_id]],[1]!customers[#Data],8)</f>
        <v>#N/A</v>
      </c>
      <c r="S357" s="53"/>
      <c r="T357" s="51"/>
    </row>
    <row r="358" spans="1:20" ht="15.75" customHeight="1" x14ac:dyDescent="0.3">
      <c r="A358" s="51"/>
      <c r="F358" s="50" t="e">
        <f>VLOOKUP(orders67[[#This Row],[customer_id]],[1]!customers[#Data],8)</f>
        <v>#N/A</v>
      </c>
      <c r="S358" s="53"/>
      <c r="T358" s="51"/>
    </row>
    <row r="359" spans="1:20" ht="15.75" customHeight="1" x14ac:dyDescent="0.3">
      <c r="A359" s="51"/>
      <c r="F359" s="50" t="e">
        <f>VLOOKUP(orders67[[#This Row],[customer_id]],[1]!customers[#Data],8)</f>
        <v>#N/A</v>
      </c>
      <c r="S359" s="53"/>
      <c r="T359" s="51"/>
    </row>
    <row r="360" spans="1:20" ht="15.75" customHeight="1" x14ac:dyDescent="0.3">
      <c r="A360" s="51"/>
      <c r="F360" s="50" t="e">
        <f>VLOOKUP(orders67[[#This Row],[customer_id]],[1]!customers[#Data],8)</f>
        <v>#N/A</v>
      </c>
      <c r="S360" s="53"/>
      <c r="T360" s="51"/>
    </row>
    <row r="361" spans="1:20" ht="15.75" customHeight="1" x14ac:dyDescent="0.3">
      <c r="A361" s="51"/>
      <c r="F361" s="50" t="e">
        <f>VLOOKUP(orders67[[#This Row],[customer_id]],[1]!customers[#Data],8)</f>
        <v>#N/A</v>
      </c>
      <c r="S361" s="53"/>
      <c r="T361" s="51"/>
    </row>
    <row r="362" spans="1:20" ht="15.75" customHeight="1" x14ac:dyDescent="0.3">
      <c r="A362" s="51"/>
      <c r="F362" s="50" t="e">
        <f>VLOOKUP(orders67[[#This Row],[customer_id]],[1]!customers[#Data],8)</f>
        <v>#N/A</v>
      </c>
      <c r="S362" s="53"/>
      <c r="T362" s="51"/>
    </row>
    <row r="363" spans="1:20" ht="15.75" customHeight="1" x14ac:dyDescent="0.3">
      <c r="A363" s="51"/>
      <c r="F363" s="50" t="e">
        <f>VLOOKUP(orders67[[#This Row],[customer_id]],[1]!customers[#Data],8)</f>
        <v>#N/A</v>
      </c>
      <c r="S363" s="53"/>
      <c r="T363" s="51"/>
    </row>
    <row r="364" spans="1:20" ht="15.75" customHeight="1" x14ac:dyDescent="0.3">
      <c r="A364" s="51"/>
      <c r="F364" s="50" t="e">
        <f>VLOOKUP(orders67[[#This Row],[customer_id]],[1]!customers[#Data],8)</f>
        <v>#N/A</v>
      </c>
      <c r="S364" s="53"/>
      <c r="T364" s="51"/>
    </row>
    <row r="365" spans="1:20" ht="15.75" customHeight="1" x14ac:dyDescent="0.3">
      <c r="A365" s="51"/>
      <c r="F365" s="50" t="e">
        <f>VLOOKUP(orders67[[#This Row],[customer_id]],[1]!customers[#Data],8)</f>
        <v>#N/A</v>
      </c>
      <c r="S365" s="53"/>
      <c r="T365" s="51"/>
    </row>
    <row r="366" spans="1:20" ht="15.75" customHeight="1" x14ac:dyDescent="0.3">
      <c r="A366" s="51"/>
      <c r="F366" s="50" t="e">
        <f>VLOOKUP(orders67[[#This Row],[customer_id]],[1]!customers[#Data],8)</f>
        <v>#N/A</v>
      </c>
      <c r="S366" s="53"/>
      <c r="T366" s="51"/>
    </row>
    <row r="367" spans="1:20" ht="15.75" customHeight="1" x14ac:dyDescent="0.3">
      <c r="A367" s="51"/>
      <c r="F367" s="50" t="e">
        <f>VLOOKUP(orders67[[#This Row],[customer_id]],[1]!customers[#Data],8)</f>
        <v>#N/A</v>
      </c>
      <c r="S367" s="53"/>
      <c r="T367" s="51"/>
    </row>
    <row r="368" spans="1:20" ht="15.75" customHeight="1" x14ac:dyDescent="0.3">
      <c r="A368" s="51"/>
      <c r="F368" s="50" t="e">
        <f>VLOOKUP(orders67[[#This Row],[customer_id]],[1]!customers[#Data],8)</f>
        <v>#N/A</v>
      </c>
      <c r="S368" s="53"/>
      <c r="T368" s="51"/>
    </row>
    <row r="369" spans="1:20" ht="15.75" customHeight="1" x14ac:dyDescent="0.3">
      <c r="A369" s="51"/>
      <c r="F369" s="50" t="e">
        <f>VLOOKUP(orders67[[#This Row],[customer_id]],[1]!customers[#Data],8)</f>
        <v>#N/A</v>
      </c>
      <c r="S369" s="53"/>
      <c r="T369" s="51"/>
    </row>
    <row r="370" spans="1:20" ht="15.75" customHeight="1" x14ac:dyDescent="0.3">
      <c r="A370" s="51"/>
      <c r="F370" s="50" t="e">
        <f>VLOOKUP(orders67[[#This Row],[customer_id]],[1]!customers[#Data],8)</f>
        <v>#N/A</v>
      </c>
      <c r="S370" s="53"/>
      <c r="T370" s="51"/>
    </row>
    <row r="371" spans="1:20" ht="15.75" customHeight="1" x14ac:dyDescent="0.3">
      <c r="A371" s="51"/>
      <c r="F371" s="50" t="e">
        <f>VLOOKUP(orders67[[#This Row],[customer_id]],[1]!customers[#Data],8)</f>
        <v>#N/A</v>
      </c>
      <c r="S371" s="53"/>
      <c r="T371" s="51"/>
    </row>
    <row r="372" spans="1:20" ht="15.75" customHeight="1" x14ac:dyDescent="0.3">
      <c r="A372" s="51"/>
      <c r="F372" s="50" t="e">
        <f>VLOOKUP(orders67[[#This Row],[customer_id]],[1]!customers[#Data],8)</f>
        <v>#N/A</v>
      </c>
      <c r="S372" s="53"/>
      <c r="T372" s="51"/>
    </row>
    <row r="373" spans="1:20" ht="15.75" customHeight="1" x14ac:dyDescent="0.3">
      <c r="A373" s="51"/>
      <c r="F373" s="50" t="e">
        <f>VLOOKUP(orders67[[#This Row],[customer_id]],[1]!customers[#Data],8)</f>
        <v>#N/A</v>
      </c>
      <c r="S373" s="53"/>
      <c r="T373" s="51"/>
    </row>
    <row r="374" spans="1:20" ht="15.75" customHeight="1" x14ac:dyDescent="0.3">
      <c r="A374" s="51"/>
      <c r="F374" s="50" t="e">
        <f>VLOOKUP(orders67[[#This Row],[customer_id]],[1]!customers[#Data],8)</f>
        <v>#N/A</v>
      </c>
      <c r="S374" s="53"/>
      <c r="T374" s="51"/>
    </row>
    <row r="375" spans="1:20" ht="15.75" customHeight="1" x14ac:dyDescent="0.3">
      <c r="A375" s="51"/>
      <c r="F375" s="50" t="e">
        <f>VLOOKUP(orders67[[#This Row],[customer_id]],[1]!customers[#Data],8)</f>
        <v>#N/A</v>
      </c>
      <c r="S375" s="53"/>
      <c r="T375" s="51"/>
    </row>
    <row r="376" spans="1:20" ht="15.75" customHeight="1" x14ac:dyDescent="0.3">
      <c r="A376" s="51"/>
      <c r="F376" s="50" t="e">
        <f>VLOOKUP(orders67[[#This Row],[customer_id]],[1]!customers[#Data],8)</f>
        <v>#N/A</v>
      </c>
      <c r="S376" s="53"/>
      <c r="T376" s="51"/>
    </row>
    <row r="377" spans="1:20" ht="15.75" customHeight="1" x14ac:dyDescent="0.3">
      <c r="A377" s="51"/>
      <c r="F377" s="50" t="e">
        <f>VLOOKUP(orders67[[#This Row],[customer_id]],[1]!customers[#Data],8)</f>
        <v>#N/A</v>
      </c>
      <c r="S377" s="53"/>
      <c r="T377" s="51"/>
    </row>
    <row r="378" spans="1:20" ht="15.75" customHeight="1" x14ac:dyDescent="0.3">
      <c r="A378" s="51"/>
      <c r="F378" s="50" t="e">
        <f>VLOOKUP(orders67[[#This Row],[customer_id]],[1]!customers[#Data],8)</f>
        <v>#N/A</v>
      </c>
      <c r="S378" s="53"/>
      <c r="T378" s="51"/>
    </row>
    <row r="379" spans="1:20" ht="15.75" customHeight="1" x14ac:dyDescent="0.3">
      <c r="A379" s="51"/>
      <c r="F379" s="50" t="e">
        <f>VLOOKUP(orders67[[#This Row],[customer_id]],[1]!customers[#Data],8)</f>
        <v>#N/A</v>
      </c>
      <c r="S379" s="53"/>
      <c r="T379" s="51"/>
    </row>
    <row r="380" spans="1:20" ht="15.75" customHeight="1" x14ac:dyDescent="0.3">
      <c r="A380" s="51"/>
      <c r="F380" s="50" t="e">
        <f>VLOOKUP(orders67[[#This Row],[customer_id]],[1]!customers[#Data],8)</f>
        <v>#N/A</v>
      </c>
      <c r="S380" s="53"/>
      <c r="T380" s="51"/>
    </row>
    <row r="381" spans="1:20" ht="15.75" customHeight="1" x14ac:dyDescent="0.3">
      <c r="A381" s="51"/>
      <c r="F381" s="50" t="e">
        <f>VLOOKUP(orders67[[#This Row],[customer_id]],[1]!customers[#Data],8)</f>
        <v>#N/A</v>
      </c>
      <c r="S381" s="53"/>
      <c r="T381" s="51"/>
    </row>
    <row r="382" spans="1:20" ht="15.75" customHeight="1" x14ac:dyDescent="0.3">
      <c r="A382" s="51"/>
      <c r="F382" s="50" t="e">
        <f>VLOOKUP(orders67[[#This Row],[customer_id]],[1]!customers[#Data],8)</f>
        <v>#N/A</v>
      </c>
      <c r="S382" s="53"/>
      <c r="T382" s="51"/>
    </row>
    <row r="383" spans="1:20" ht="15.75" customHeight="1" x14ac:dyDescent="0.3">
      <c r="A383" s="51"/>
      <c r="F383" s="50" t="e">
        <f>VLOOKUP(orders67[[#This Row],[customer_id]],[1]!customers[#Data],8)</f>
        <v>#N/A</v>
      </c>
      <c r="S383" s="53"/>
      <c r="T383" s="51"/>
    </row>
    <row r="384" spans="1:20" ht="15.75" customHeight="1" x14ac:dyDescent="0.3">
      <c r="A384" s="51"/>
      <c r="F384" s="50" t="e">
        <f>VLOOKUP(orders67[[#This Row],[customer_id]],[1]!customers[#Data],8)</f>
        <v>#N/A</v>
      </c>
      <c r="S384" s="53"/>
      <c r="T384" s="51"/>
    </row>
    <row r="385" spans="1:20" ht="15.75" customHeight="1" x14ac:dyDescent="0.3">
      <c r="A385" s="51"/>
      <c r="F385" s="50" t="e">
        <f>VLOOKUP(orders67[[#This Row],[customer_id]],[1]!customers[#Data],8)</f>
        <v>#N/A</v>
      </c>
      <c r="S385" s="53"/>
      <c r="T385" s="51"/>
    </row>
    <row r="386" spans="1:20" ht="15.75" customHeight="1" x14ac:dyDescent="0.3">
      <c r="A386" s="51"/>
      <c r="F386" s="50" t="e">
        <f>VLOOKUP(orders67[[#This Row],[customer_id]],[1]!customers[#Data],8)</f>
        <v>#N/A</v>
      </c>
      <c r="S386" s="53"/>
      <c r="T386" s="51"/>
    </row>
    <row r="387" spans="1:20" ht="15.75" customHeight="1" x14ac:dyDescent="0.3">
      <c r="A387" s="51"/>
      <c r="F387" s="50" t="e">
        <f>VLOOKUP(orders67[[#This Row],[customer_id]],[1]!customers[#Data],8)</f>
        <v>#N/A</v>
      </c>
      <c r="S387" s="53"/>
      <c r="T387" s="51"/>
    </row>
    <row r="388" spans="1:20" ht="15.75" customHeight="1" x14ac:dyDescent="0.3">
      <c r="A388" s="51"/>
      <c r="F388" s="50" t="e">
        <f>VLOOKUP(orders67[[#This Row],[customer_id]],[1]!customers[#Data],8)</f>
        <v>#N/A</v>
      </c>
      <c r="S388" s="53"/>
      <c r="T388" s="51"/>
    </row>
    <row r="389" spans="1:20" ht="15.75" customHeight="1" x14ac:dyDescent="0.3">
      <c r="A389" s="51"/>
      <c r="F389" s="50" t="e">
        <f>VLOOKUP(orders67[[#This Row],[customer_id]],[1]!customers[#Data],8)</f>
        <v>#N/A</v>
      </c>
      <c r="S389" s="53"/>
      <c r="T389" s="51"/>
    </row>
    <row r="390" spans="1:20" ht="15.75" customHeight="1" x14ac:dyDescent="0.3">
      <c r="A390" s="51"/>
      <c r="F390" s="50" t="e">
        <f>VLOOKUP(orders67[[#This Row],[customer_id]],[1]!customers[#Data],8)</f>
        <v>#N/A</v>
      </c>
      <c r="S390" s="53"/>
      <c r="T390" s="51"/>
    </row>
    <row r="391" spans="1:20" ht="15.75" customHeight="1" x14ac:dyDescent="0.3">
      <c r="A391" s="51"/>
      <c r="F391" s="50" t="e">
        <f>VLOOKUP(orders67[[#This Row],[customer_id]],[1]!customers[#Data],8)</f>
        <v>#N/A</v>
      </c>
      <c r="S391" s="53"/>
      <c r="T391" s="51"/>
    </row>
    <row r="392" spans="1:20" ht="15.75" customHeight="1" x14ac:dyDescent="0.3">
      <c r="A392" s="51"/>
      <c r="F392" s="50" t="e">
        <f>VLOOKUP(orders67[[#This Row],[customer_id]],[1]!customers[#Data],8)</f>
        <v>#N/A</v>
      </c>
      <c r="S392" s="53"/>
      <c r="T392" s="51"/>
    </row>
    <row r="393" spans="1:20" ht="15.75" customHeight="1" x14ac:dyDescent="0.3">
      <c r="A393" s="51"/>
      <c r="F393" s="50" t="e">
        <f>VLOOKUP(orders67[[#This Row],[customer_id]],[1]!customers[#Data],8)</f>
        <v>#N/A</v>
      </c>
      <c r="S393" s="53"/>
      <c r="T393" s="51"/>
    </row>
    <row r="394" spans="1:20" ht="15.75" customHeight="1" x14ac:dyDescent="0.3">
      <c r="A394" s="51"/>
      <c r="F394" s="50" t="e">
        <f>VLOOKUP(orders67[[#This Row],[customer_id]],[1]!customers[#Data],8)</f>
        <v>#N/A</v>
      </c>
      <c r="S394" s="53"/>
      <c r="T394" s="51"/>
    </row>
    <row r="395" spans="1:20" ht="15.75" customHeight="1" x14ac:dyDescent="0.3">
      <c r="A395" s="51"/>
      <c r="F395" s="50" t="e">
        <f>VLOOKUP(orders67[[#This Row],[customer_id]],[1]!customers[#Data],8)</f>
        <v>#N/A</v>
      </c>
      <c r="S395" s="53"/>
      <c r="T395" s="51"/>
    </row>
    <row r="396" spans="1:20" ht="15.75" customHeight="1" x14ac:dyDescent="0.3">
      <c r="A396" s="51"/>
      <c r="F396" s="50" t="e">
        <f>VLOOKUP(orders67[[#This Row],[customer_id]],[1]!customers[#Data],8)</f>
        <v>#N/A</v>
      </c>
      <c r="S396" s="53"/>
      <c r="T396" s="51"/>
    </row>
    <row r="397" spans="1:20" ht="15.75" customHeight="1" x14ac:dyDescent="0.3">
      <c r="A397" s="51"/>
      <c r="F397" s="50" t="e">
        <f>VLOOKUP(orders67[[#This Row],[customer_id]],[1]!customers[#Data],8)</f>
        <v>#N/A</v>
      </c>
      <c r="S397" s="53"/>
      <c r="T397" s="51"/>
    </row>
    <row r="398" spans="1:20" ht="15.75" customHeight="1" x14ac:dyDescent="0.3">
      <c r="A398" s="51"/>
      <c r="F398" s="50" t="e">
        <f>VLOOKUP(orders67[[#This Row],[customer_id]],[1]!customers[#Data],8)</f>
        <v>#N/A</v>
      </c>
      <c r="S398" s="53"/>
      <c r="T398" s="51"/>
    </row>
    <row r="399" spans="1:20" ht="15.75" customHeight="1" x14ac:dyDescent="0.3">
      <c r="A399" s="51"/>
      <c r="F399" s="50" t="e">
        <f>VLOOKUP(orders67[[#This Row],[customer_id]],[1]!customers[#Data],8)</f>
        <v>#N/A</v>
      </c>
      <c r="S399" s="53"/>
      <c r="T399" s="51"/>
    </row>
    <row r="400" spans="1:20" ht="15.75" customHeight="1" x14ac:dyDescent="0.3">
      <c r="A400" s="51"/>
      <c r="F400" s="50" t="e">
        <f>VLOOKUP(orders67[[#This Row],[customer_id]],[1]!customers[#Data],8)</f>
        <v>#N/A</v>
      </c>
      <c r="S400" s="53"/>
      <c r="T400" s="51"/>
    </row>
    <row r="401" spans="1:20" ht="15.75" customHeight="1" x14ac:dyDescent="0.3">
      <c r="A401" s="51"/>
      <c r="F401" s="50" t="e">
        <f>VLOOKUP(orders67[[#This Row],[customer_id]],[1]!customers[#Data],8)</f>
        <v>#N/A</v>
      </c>
      <c r="S401" s="53"/>
      <c r="T401" s="51"/>
    </row>
    <row r="402" spans="1:20" ht="15.75" customHeight="1" x14ac:dyDescent="0.3">
      <c r="A402" s="51"/>
      <c r="F402" s="50" t="e">
        <f>VLOOKUP(orders67[[#This Row],[customer_id]],[1]!customers[#Data],8)</f>
        <v>#N/A</v>
      </c>
      <c r="S402" s="53"/>
      <c r="T402" s="51"/>
    </row>
    <row r="403" spans="1:20" ht="15.75" customHeight="1" x14ac:dyDescent="0.3">
      <c r="A403" s="51"/>
      <c r="F403" s="50" t="e">
        <f>VLOOKUP(orders67[[#This Row],[customer_id]],[1]!customers[#Data],8)</f>
        <v>#N/A</v>
      </c>
      <c r="S403" s="53"/>
      <c r="T403" s="51"/>
    </row>
    <row r="404" spans="1:20" ht="15.75" customHeight="1" x14ac:dyDescent="0.3">
      <c r="A404" s="51"/>
      <c r="F404" s="50" t="e">
        <f>VLOOKUP(orders67[[#This Row],[customer_id]],[1]!customers[#Data],8)</f>
        <v>#N/A</v>
      </c>
      <c r="S404" s="53"/>
      <c r="T404" s="51"/>
    </row>
    <row r="405" spans="1:20" ht="15.75" customHeight="1" x14ac:dyDescent="0.3">
      <c r="A405" s="51"/>
      <c r="F405" s="50" t="e">
        <f>VLOOKUP(orders67[[#This Row],[customer_id]],[1]!customers[#Data],8)</f>
        <v>#N/A</v>
      </c>
      <c r="S405" s="53"/>
      <c r="T405" s="51"/>
    </row>
    <row r="406" spans="1:20" ht="15.75" customHeight="1" x14ac:dyDescent="0.3">
      <c r="A406" s="51"/>
      <c r="F406" s="50" t="e">
        <f>VLOOKUP(orders67[[#This Row],[customer_id]],[1]!customers[#Data],8)</f>
        <v>#N/A</v>
      </c>
      <c r="S406" s="53"/>
      <c r="T406" s="51"/>
    </row>
    <row r="407" spans="1:20" ht="15.75" customHeight="1" x14ac:dyDescent="0.3">
      <c r="A407" s="51"/>
      <c r="F407" s="50" t="e">
        <f>VLOOKUP(orders67[[#This Row],[customer_id]],[1]!customers[#Data],8)</f>
        <v>#N/A</v>
      </c>
      <c r="S407" s="53"/>
      <c r="T407" s="51"/>
    </row>
    <row r="408" spans="1:20" ht="15.75" customHeight="1" x14ac:dyDescent="0.3">
      <c r="A408" s="51"/>
      <c r="F408" s="50" t="e">
        <f>VLOOKUP(orders67[[#This Row],[customer_id]],[1]!customers[#Data],8)</f>
        <v>#N/A</v>
      </c>
      <c r="S408" s="53"/>
      <c r="T408" s="51"/>
    </row>
    <row r="409" spans="1:20" ht="15.75" customHeight="1" x14ac:dyDescent="0.3">
      <c r="A409" s="51"/>
      <c r="F409" s="50" t="e">
        <f>VLOOKUP(orders67[[#This Row],[customer_id]],[1]!customers[#Data],8)</f>
        <v>#N/A</v>
      </c>
      <c r="S409" s="53"/>
      <c r="T409" s="51"/>
    </row>
    <row r="410" spans="1:20" ht="15.75" customHeight="1" x14ac:dyDescent="0.3">
      <c r="A410" s="51"/>
      <c r="F410" s="50" t="e">
        <f>VLOOKUP(orders67[[#This Row],[customer_id]],[1]!customers[#Data],8)</f>
        <v>#N/A</v>
      </c>
      <c r="S410" s="53"/>
      <c r="T410" s="51"/>
    </row>
    <row r="411" spans="1:20" ht="15.75" customHeight="1" x14ac:dyDescent="0.3">
      <c r="A411" s="51"/>
      <c r="F411" s="50" t="e">
        <f>VLOOKUP(orders67[[#This Row],[customer_id]],[1]!customers[#Data],8)</f>
        <v>#N/A</v>
      </c>
      <c r="S411" s="53"/>
      <c r="T411" s="51"/>
    </row>
    <row r="412" spans="1:20" ht="15.75" customHeight="1" x14ac:dyDescent="0.3">
      <c r="A412" s="51"/>
      <c r="F412" s="50" t="e">
        <f>VLOOKUP(orders67[[#This Row],[customer_id]],[1]!customers[#Data],8)</f>
        <v>#N/A</v>
      </c>
      <c r="S412" s="53"/>
      <c r="T412" s="51"/>
    </row>
    <row r="413" spans="1:20" ht="15.75" customHeight="1" x14ac:dyDescent="0.3">
      <c r="A413" s="51"/>
      <c r="F413" s="50" t="e">
        <f>VLOOKUP(orders67[[#This Row],[customer_id]],[1]!customers[#Data],8)</f>
        <v>#N/A</v>
      </c>
      <c r="S413" s="53"/>
      <c r="T413" s="51"/>
    </row>
    <row r="414" spans="1:20" ht="15.75" customHeight="1" x14ac:dyDescent="0.3">
      <c r="A414" s="51"/>
      <c r="F414" s="50" t="e">
        <f>VLOOKUP(orders67[[#This Row],[customer_id]],[1]!customers[#Data],8)</f>
        <v>#N/A</v>
      </c>
      <c r="S414" s="53"/>
      <c r="T414" s="51"/>
    </row>
    <row r="415" spans="1:20" ht="15.75" customHeight="1" x14ac:dyDescent="0.3">
      <c r="A415" s="51"/>
      <c r="F415" s="50" t="e">
        <f>VLOOKUP(orders67[[#This Row],[customer_id]],[1]!customers[#Data],8)</f>
        <v>#N/A</v>
      </c>
      <c r="S415" s="53"/>
      <c r="T415" s="51"/>
    </row>
    <row r="416" spans="1:20" ht="15.75" customHeight="1" x14ac:dyDescent="0.3">
      <c r="A416" s="51"/>
      <c r="F416" s="50" t="e">
        <f>VLOOKUP(orders67[[#This Row],[customer_id]],[1]!customers[#Data],8)</f>
        <v>#N/A</v>
      </c>
      <c r="S416" s="53"/>
      <c r="T416" s="51"/>
    </row>
    <row r="417" spans="1:20" ht="15.75" customHeight="1" x14ac:dyDescent="0.3">
      <c r="A417" s="51"/>
      <c r="F417" s="50" t="e">
        <f>VLOOKUP(orders67[[#This Row],[customer_id]],[1]!customers[#Data],8)</f>
        <v>#N/A</v>
      </c>
      <c r="S417" s="53"/>
      <c r="T417" s="51"/>
    </row>
    <row r="418" spans="1:20" ht="15.75" customHeight="1" x14ac:dyDescent="0.3">
      <c r="A418" s="51"/>
      <c r="F418" s="50" t="e">
        <f>VLOOKUP(orders67[[#This Row],[customer_id]],[1]!customers[#Data],8)</f>
        <v>#N/A</v>
      </c>
      <c r="S418" s="53"/>
      <c r="T418" s="51"/>
    </row>
    <row r="419" spans="1:20" ht="15.75" customHeight="1" x14ac:dyDescent="0.3">
      <c r="A419" s="51"/>
      <c r="F419" s="50" t="e">
        <f>VLOOKUP(orders67[[#This Row],[customer_id]],[1]!customers[#Data],8)</f>
        <v>#N/A</v>
      </c>
      <c r="S419" s="53"/>
      <c r="T419" s="51"/>
    </row>
    <row r="420" spans="1:20" ht="15.75" customHeight="1" x14ac:dyDescent="0.3">
      <c r="A420" s="51"/>
      <c r="F420" s="50" t="e">
        <f>VLOOKUP(orders67[[#This Row],[customer_id]],[1]!customers[#Data],8)</f>
        <v>#N/A</v>
      </c>
      <c r="S420" s="53"/>
      <c r="T420" s="51"/>
    </row>
    <row r="421" spans="1:20" ht="15.75" customHeight="1" x14ac:dyDescent="0.3">
      <c r="A421" s="51"/>
      <c r="F421" s="50" t="e">
        <f>VLOOKUP(orders67[[#This Row],[customer_id]],[1]!customers[#Data],8)</f>
        <v>#N/A</v>
      </c>
      <c r="S421" s="53"/>
      <c r="T421" s="51"/>
    </row>
    <row r="422" spans="1:20" ht="15.75" customHeight="1" x14ac:dyDescent="0.3">
      <c r="A422" s="51"/>
      <c r="F422" s="50" t="e">
        <f>VLOOKUP(orders67[[#This Row],[customer_id]],[1]!customers[#Data],8)</f>
        <v>#N/A</v>
      </c>
      <c r="S422" s="53"/>
      <c r="T422" s="51"/>
    </row>
    <row r="423" spans="1:20" ht="15.75" customHeight="1" x14ac:dyDescent="0.3">
      <c r="A423" s="51"/>
      <c r="F423" s="50" t="e">
        <f>VLOOKUP(orders67[[#This Row],[customer_id]],[1]!customers[#Data],8)</f>
        <v>#N/A</v>
      </c>
      <c r="S423" s="53"/>
      <c r="T423" s="51"/>
    </row>
    <row r="424" spans="1:20" ht="15.75" customHeight="1" x14ac:dyDescent="0.3">
      <c r="A424" s="51"/>
      <c r="F424" s="50" t="e">
        <f>VLOOKUP(orders67[[#This Row],[customer_id]],[1]!customers[#Data],8)</f>
        <v>#N/A</v>
      </c>
      <c r="S424" s="53"/>
      <c r="T424" s="51"/>
    </row>
    <row r="425" spans="1:20" ht="15.75" customHeight="1" x14ac:dyDescent="0.3">
      <c r="A425" s="51"/>
      <c r="F425" s="50" t="e">
        <f>VLOOKUP(orders67[[#This Row],[customer_id]],[1]!customers[#Data],8)</f>
        <v>#N/A</v>
      </c>
      <c r="S425" s="53"/>
      <c r="T425" s="51"/>
    </row>
    <row r="426" spans="1:20" ht="15.75" customHeight="1" x14ac:dyDescent="0.3">
      <c r="A426" s="51"/>
      <c r="F426" s="50" t="e">
        <f>VLOOKUP(orders67[[#This Row],[customer_id]],[1]!customers[#Data],8)</f>
        <v>#N/A</v>
      </c>
      <c r="S426" s="53"/>
      <c r="T426" s="51"/>
    </row>
    <row r="427" spans="1:20" ht="15.75" customHeight="1" x14ac:dyDescent="0.3">
      <c r="A427" s="51"/>
      <c r="F427" s="50" t="e">
        <f>VLOOKUP(orders67[[#This Row],[customer_id]],[1]!customers[#Data],8)</f>
        <v>#N/A</v>
      </c>
      <c r="S427" s="53"/>
      <c r="T427" s="51"/>
    </row>
    <row r="428" spans="1:20" ht="15.75" customHeight="1" x14ac:dyDescent="0.3">
      <c r="A428" s="51"/>
      <c r="F428" s="50" t="e">
        <f>VLOOKUP(orders67[[#This Row],[customer_id]],[1]!customers[#Data],8)</f>
        <v>#N/A</v>
      </c>
      <c r="S428" s="53"/>
      <c r="T428" s="51"/>
    </row>
    <row r="429" spans="1:20" ht="15.75" customHeight="1" x14ac:dyDescent="0.3">
      <c r="A429" s="51"/>
      <c r="F429" s="50" t="e">
        <f>VLOOKUP(orders67[[#This Row],[customer_id]],[1]!customers[#Data],8)</f>
        <v>#N/A</v>
      </c>
      <c r="S429" s="53"/>
      <c r="T429" s="51"/>
    </row>
    <row r="430" spans="1:20" ht="15.75" customHeight="1" x14ac:dyDescent="0.3">
      <c r="A430" s="51"/>
      <c r="F430" s="50" t="e">
        <f>VLOOKUP(orders67[[#This Row],[customer_id]],[1]!customers[#Data],8)</f>
        <v>#N/A</v>
      </c>
      <c r="S430" s="53"/>
      <c r="T430" s="51"/>
    </row>
    <row r="431" spans="1:20" ht="15.75" customHeight="1" x14ac:dyDescent="0.3">
      <c r="A431" s="51"/>
      <c r="F431" s="50" t="e">
        <f>VLOOKUP(orders67[[#This Row],[customer_id]],[1]!customers[#Data],8)</f>
        <v>#N/A</v>
      </c>
      <c r="S431" s="53"/>
      <c r="T431" s="51"/>
    </row>
    <row r="432" spans="1:20" ht="15.75" customHeight="1" x14ac:dyDescent="0.3">
      <c r="A432" s="51"/>
      <c r="F432" s="50" t="e">
        <f>VLOOKUP(orders67[[#This Row],[customer_id]],[1]!customers[#Data],8)</f>
        <v>#N/A</v>
      </c>
      <c r="S432" s="53"/>
      <c r="T432" s="51"/>
    </row>
    <row r="433" spans="1:20" ht="15.75" customHeight="1" x14ac:dyDescent="0.3">
      <c r="A433" s="51"/>
      <c r="F433" s="50" t="e">
        <f>VLOOKUP(orders67[[#This Row],[customer_id]],[1]!customers[#Data],8)</f>
        <v>#N/A</v>
      </c>
      <c r="S433" s="53"/>
      <c r="T433" s="51"/>
    </row>
    <row r="434" spans="1:20" ht="15.75" customHeight="1" x14ac:dyDescent="0.3">
      <c r="A434" s="51"/>
      <c r="F434" s="50" t="e">
        <f>VLOOKUP(orders67[[#This Row],[customer_id]],[1]!customers[#Data],8)</f>
        <v>#N/A</v>
      </c>
      <c r="S434" s="53"/>
      <c r="T434" s="51"/>
    </row>
    <row r="435" spans="1:20" ht="15.75" customHeight="1" x14ac:dyDescent="0.3">
      <c r="A435" s="51"/>
      <c r="F435" s="50" t="e">
        <f>VLOOKUP(orders67[[#This Row],[customer_id]],[1]!customers[#Data],8)</f>
        <v>#N/A</v>
      </c>
      <c r="S435" s="53"/>
      <c r="T435" s="51"/>
    </row>
    <row r="436" spans="1:20" ht="15.75" customHeight="1" x14ac:dyDescent="0.3">
      <c r="A436" s="51"/>
      <c r="F436" s="50" t="e">
        <f>VLOOKUP(orders67[[#This Row],[customer_id]],[1]!customers[#Data],8)</f>
        <v>#N/A</v>
      </c>
      <c r="S436" s="53"/>
      <c r="T436" s="51"/>
    </row>
    <row r="437" spans="1:20" ht="15.75" customHeight="1" x14ac:dyDescent="0.3">
      <c r="A437" s="51"/>
      <c r="F437" s="50" t="e">
        <f>VLOOKUP(orders67[[#This Row],[customer_id]],[1]!customers[#Data],8)</f>
        <v>#N/A</v>
      </c>
      <c r="S437" s="53"/>
      <c r="T437" s="51"/>
    </row>
    <row r="438" spans="1:20" ht="15.75" customHeight="1" x14ac:dyDescent="0.3">
      <c r="A438" s="51"/>
      <c r="F438" s="50" t="e">
        <f>VLOOKUP(orders67[[#This Row],[customer_id]],[1]!customers[#Data],8)</f>
        <v>#N/A</v>
      </c>
      <c r="S438" s="53"/>
      <c r="T438" s="51"/>
    </row>
    <row r="439" spans="1:20" ht="15.75" customHeight="1" x14ac:dyDescent="0.3">
      <c r="A439" s="51"/>
      <c r="F439" s="50" t="e">
        <f>VLOOKUP(orders67[[#This Row],[customer_id]],[1]!customers[#Data],8)</f>
        <v>#N/A</v>
      </c>
      <c r="S439" s="53"/>
      <c r="T439" s="51"/>
    </row>
    <row r="440" spans="1:20" ht="15.75" customHeight="1" x14ac:dyDescent="0.3">
      <c r="A440" s="51"/>
      <c r="F440" s="50" t="e">
        <f>VLOOKUP(orders67[[#This Row],[customer_id]],[1]!customers[#Data],8)</f>
        <v>#N/A</v>
      </c>
      <c r="S440" s="53"/>
      <c r="T440" s="51"/>
    </row>
    <row r="441" spans="1:20" ht="15.75" customHeight="1" x14ac:dyDescent="0.3">
      <c r="A441" s="51"/>
      <c r="F441" s="50" t="e">
        <f>VLOOKUP(orders67[[#This Row],[customer_id]],[1]!customers[#Data],8)</f>
        <v>#N/A</v>
      </c>
      <c r="S441" s="53"/>
      <c r="T441" s="51"/>
    </row>
    <row r="442" spans="1:20" ht="15.75" customHeight="1" x14ac:dyDescent="0.3">
      <c r="A442" s="51"/>
      <c r="F442" s="50" t="e">
        <f>VLOOKUP(orders67[[#This Row],[customer_id]],[1]!customers[#Data],8)</f>
        <v>#N/A</v>
      </c>
      <c r="S442" s="53"/>
      <c r="T442" s="51"/>
    </row>
    <row r="443" spans="1:20" ht="15.75" customHeight="1" x14ac:dyDescent="0.3">
      <c r="A443" s="51"/>
      <c r="F443" s="50" t="e">
        <f>VLOOKUP(orders67[[#This Row],[customer_id]],[1]!customers[#Data],8)</f>
        <v>#N/A</v>
      </c>
      <c r="S443" s="53"/>
      <c r="T443" s="51"/>
    </row>
    <row r="444" spans="1:20" ht="15.75" customHeight="1" x14ac:dyDescent="0.3">
      <c r="A444" s="51"/>
      <c r="F444" s="50" t="e">
        <f>VLOOKUP(orders67[[#This Row],[customer_id]],[1]!customers[#Data],8)</f>
        <v>#N/A</v>
      </c>
      <c r="S444" s="53"/>
      <c r="T444" s="51"/>
    </row>
    <row r="445" spans="1:20" ht="15.75" customHeight="1" x14ac:dyDescent="0.3">
      <c r="A445" s="51"/>
      <c r="F445" s="50" t="e">
        <f>VLOOKUP(orders67[[#This Row],[customer_id]],[1]!customers[#Data],8)</f>
        <v>#N/A</v>
      </c>
      <c r="S445" s="53"/>
      <c r="T445" s="51"/>
    </row>
    <row r="446" spans="1:20" ht="15.75" customHeight="1" x14ac:dyDescent="0.3">
      <c r="A446" s="51"/>
      <c r="F446" s="50" t="e">
        <f>VLOOKUP(orders67[[#This Row],[customer_id]],[1]!customers[#Data],8)</f>
        <v>#N/A</v>
      </c>
      <c r="S446" s="53"/>
      <c r="T446" s="51"/>
    </row>
    <row r="447" spans="1:20" ht="15.75" customHeight="1" x14ac:dyDescent="0.3">
      <c r="A447" s="51"/>
      <c r="F447" s="50" t="e">
        <f>VLOOKUP(orders67[[#This Row],[customer_id]],[1]!customers[#Data],8)</f>
        <v>#N/A</v>
      </c>
      <c r="S447" s="53"/>
      <c r="T447" s="51"/>
    </row>
    <row r="448" spans="1:20" ht="15.75" customHeight="1" x14ac:dyDescent="0.3">
      <c r="A448" s="51"/>
      <c r="F448" s="50" t="e">
        <f>VLOOKUP(orders67[[#This Row],[customer_id]],[1]!customers[#Data],8)</f>
        <v>#N/A</v>
      </c>
      <c r="S448" s="53"/>
      <c r="T448" s="51"/>
    </row>
    <row r="449" spans="1:20" ht="15.75" customHeight="1" x14ac:dyDescent="0.3">
      <c r="A449" s="51"/>
      <c r="F449" s="50" t="e">
        <f>VLOOKUP(orders67[[#This Row],[customer_id]],[1]!customers[#Data],8)</f>
        <v>#N/A</v>
      </c>
      <c r="S449" s="53"/>
      <c r="T449" s="51"/>
    </row>
    <row r="450" spans="1:20" ht="15.75" customHeight="1" x14ac:dyDescent="0.3">
      <c r="A450" s="51"/>
      <c r="F450" s="50" t="e">
        <f>VLOOKUP(orders67[[#This Row],[customer_id]],[1]!customers[#Data],8)</f>
        <v>#N/A</v>
      </c>
      <c r="S450" s="53"/>
      <c r="T450" s="51"/>
    </row>
    <row r="451" spans="1:20" ht="15.75" customHeight="1" x14ac:dyDescent="0.3">
      <c r="A451" s="51"/>
      <c r="F451" s="50" t="e">
        <f>VLOOKUP(orders67[[#This Row],[customer_id]],[1]!customers[#Data],8)</f>
        <v>#N/A</v>
      </c>
      <c r="S451" s="53"/>
      <c r="T451" s="51"/>
    </row>
    <row r="452" spans="1:20" ht="15.75" customHeight="1" x14ac:dyDescent="0.3">
      <c r="A452" s="51"/>
      <c r="F452" s="50" t="e">
        <f>VLOOKUP(orders67[[#This Row],[customer_id]],[1]!customers[#Data],8)</f>
        <v>#N/A</v>
      </c>
      <c r="S452" s="53"/>
      <c r="T452" s="51"/>
    </row>
    <row r="453" spans="1:20" ht="15.75" customHeight="1" x14ac:dyDescent="0.3">
      <c r="A453" s="51"/>
      <c r="F453" s="50" t="e">
        <f>VLOOKUP(orders67[[#This Row],[customer_id]],[1]!customers[#Data],8)</f>
        <v>#N/A</v>
      </c>
      <c r="S453" s="53"/>
      <c r="T453" s="51"/>
    </row>
    <row r="454" spans="1:20" ht="15.75" customHeight="1" x14ac:dyDescent="0.3">
      <c r="A454" s="51"/>
      <c r="F454" s="50" t="e">
        <f>VLOOKUP(orders67[[#This Row],[customer_id]],[1]!customers[#Data],8)</f>
        <v>#N/A</v>
      </c>
      <c r="S454" s="53"/>
      <c r="T454" s="51"/>
    </row>
    <row r="455" spans="1:20" ht="15.75" customHeight="1" x14ac:dyDescent="0.3">
      <c r="A455" s="51"/>
      <c r="F455" s="50" t="e">
        <f>VLOOKUP(orders67[[#This Row],[customer_id]],[1]!customers[#Data],8)</f>
        <v>#N/A</v>
      </c>
      <c r="S455" s="53"/>
      <c r="T455" s="51"/>
    </row>
    <row r="456" spans="1:20" ht="15.75" customHeight="1" x14ac:dyDescent="0.3">
      <c r="A456" s="51"/>
      <c r="F456" s="50" t="e">
        <f>VLOOKUP(orders67[[#This Row],[customer_id]],[1]!customers[#Data],8)</f>
        <v>#N/A</v>
      </c>
      <c r="S456" s="53"/>
      <c r="T456" s="51"/>
    </row>
    <row r="457" spans="1:20" ht="15.75" customHeight="1" x14ac:dyDescent="0.3">
      <c r="A457" s="51"/>
      <c r="F457" s="50" t="e">
        <f>VLOOKUP(orders67[[#This Row],[customer_id]],[1]!customers[#Data],8)</f>
        <v>#N/A</v>
      </c>
      <c r="S457" s="53"/>
      <c r="T457" s="51"/>
    </row>
    <row r="458" spans="1:20" ht="15.75" customHeight="1" x14ac:dyDescent="0.3">
      <c r="A458" s="51"/>
      <c r="F458" s="50" t="e">
        <f>VLOOKUP(orders67[[#This Row],[customer_id]],[1]!customers[#Data],8)</f>
        <v>#N/A</v>
      </c>
      <c r="S458" s="53"/>
      <c r="T458" s="51"/>
    </row>
    <row r="459" spans="1:20" ht="15.75" customHeight="1" x14ac:dyDescent="0.3">
      <c r="A459" s="51"/>
      <c r="F459" s="50" t="e">
        <f>VLOOKUP(orders67[[#This Row],[customer_id]],[1]!customers[#Data],8)</f>
        <v>#N/A</v>
      </c>
      <c r="S459" s="53"/>
      <c r="T459" s="51"/>
    </row>
    <row r="460" spans="1:20" ht="15.75" customHeight="1" x14ac:dyDescent="0.3">
      <c r="A460" s="51"/>
      <c r="F460" s="50" t="e">
        <f>VLOOKUP(orders67[[#This Row],[customer_id]],[1]!customers[#Data],8)</f>
        <v>#N/A</v>
      </c>
      <c r="S460" s="53"/>
      <c r="T460" s="51"/>
    </row>
    <row r="461" spans="1:20" ht="15.75" customHeight="1" x14ac:dyDescent="0.3">
      <c r="A461" s="51"/>
      <c r="F461" s="50" t="e">
        <f>VLOOKUP(orders67[[#This Row],[customer_id]],[1]!customers[#Data],8)</f>
        <v>#N/A</v>
      </c>
      <c r="S461" s="53"/>
      <c r="T461" s="51"/>
    </row>
    <row r="462" spans="1:20" ht="15.75" customHeight="1" x14ac:dyDescent="0.3">
      <c r="A462" s="51"/>
      <c r="F462" s="50" t="e">
        <f>VLOOKUP(orders67[[#This Row],[customer_id]],[1]!customers[#Data],8)</f>
        <v>#N/A</v>
      </c>
      <c r="S462" s="53"/>
      <c r="T462" s="51"/>
    </row>
    <row r="463" spans="1:20" ht="15.75" customHeight="1" x14ac:dyDescent="0.3">
      <c r="A463" s="51"/>
      <c r="F463" s="50" t="e">
        <f>VLOOKUP(orders67[[#This Row],[customer_id]],[1]!customers[#Data],8)</f>
        <v>#N/A</v>
      </c>
      <c r="S463" s="53"/>
      <c r="T463" s="51"/>
    </row>
    <row r="464" spans="1:20" ht="15.75" customHeight="1" x14ac:dyDescent="0.3">
      <c r="A464" s="51"/>
      <c r="F464" s="50" t="e">
        <f>VLOOKUP(orders67[[#This Row],[customer_id]],[1]!customers[#Data],8)</f>
        <v>#N/A</v>
      </c>
      <c r="S464" s="53"/>
      <c r="T464" s="51"/>
    </row>
    <row r="465" spans="1:20" ht="15.75" customHeight="1" x14ac:dyDescent="0.3">
      <c r="A465" s="51"/>
      <c r="F465" s="50" t="e">
        <f>VLOOKUP(orders67[[#This Row],[customer_id]],[1]!customers[#Data],8)</f>
        <v>#N/A</v>
      </c>
      <c r="S465" s="53"/>
      <c r="T465" s="51"/>
    </row>
    <row r="466" spans="1:20" ht="15.75" customHeight="1" x14ac:dyDescent="0.3">
      <c r="A466" s="51"/>
      <c r="F466" s="50" t="e">
        <f>VLOOKUP(orders67[[#This Row],[customer_id]],[1]!customers[#Data],8)</f>
        <v>#N/A</v>
      </c>
      <c r="S466" s="53"/>
      <c r="T466" s="51"/>
    </row>
    <row r="467" spans="1:20" ht="15.75" customHeight="1" x14ac:dyDescent="0.3">
      <c r="A467" s="51"/>
      <c r="F467" s="50" t="e">
        <f>VLOOKUP(orders67[[#This Row],[customer_id]],[1]!customers[#Data],8)</f>
        <v>#N/A</v>
      </c>
      <c r="S467" s="53"/>
      <c r="T467" s="51"/>
    </row>
    <row r="468" spans="1:20" ht="15.75" customHeight="1" x14ac:dyDescent="0.3">
      <c r="A468" s="51"/>
      <c r="F468" s="50" t="e">
        <f>VLOOKUP(orders67[[#This Row],[customer_id]],[1]!customers[#Data],8)</f>
        <v>#N/A</v>
      </c>
      <c r="S468" s="53"/>
      <c r="T468" s="51"/>
    </row>
    <row r="469" spans="1:20" ht="15.75" customHeight="1" x14ac:dyDescent="0.3">
      <c r="A469" s="51"/>
      <c r="F469" s="50" t="e">
        <f>VLOOKUP(orders67[[#This Row],[customer_id]],[1]!customers[#Data],8)</f>
        <v>#N/A</v>
      </c>
      <c r="S469" s="53"/>
      <c r="T469" s="51"/>
    </row>
    <row r="470" spans="1:20" ht="15.75" customHeight="1" x14ac:dyDescent="0.3">
      <c r="A470" s="51"/>
      <c r="F470" s="50" t="e">
        <f>VLOOKUP(orders67[[#This Row],[customer_id]],[1]!customers[#Data],8)</f>
        <v>#N/A</v>
      </c>
      <c r="S470" s="53"/>
      <c r="T470" s="51"/>
    </row>
    <row r="471" spans="1:20" ht="15.75" customHeight="1" x14ac:dyDescent="0.3">
      <c r="A471" s="51"/>
      <c r="F471" s="50" t="e">
        <f>VLOOKUP(orders67[[#This Row],[customer_id]],[1]!customers[#Data],8)</f>
        <v>#N/A</v>
      </c>
      <c r="S471" s="53"/>
      <c r="T471" s="51"/>
    </row>
    <row r="472" spans="1:20" ht="15.75" customHeight="1" x14ac:dyDescent="0.3">
      <c r="A472" s="51"/>
      <c r="F472" s="50" t="e">
        <f>VLOOKUP(orders67[[#This Row],[customer_id]],[1]!customers[#Data],8)</f>
        <v>#N/A</v>
      </c>
      <c r="S472" s="53"/>
      <c r="T472" s="51"/>
    </row>
    <row r="473" spans="1:20" ht="15.75" customHeight="1" x14ac:dyDescent="0.3">
      <c r="A473" s="51"/>
      <c r="F473" s="50" t="e">
        <f>VLOOKUP(orders67[[#This Row],[customer_id]],[1]!customers[#Data],8)</f>
        <v>#N/A</v>
      </c>
      <c r="S473" s="53"/>
      <c r="T473" s="51"/>
    </row>
    <row r="474" spans="1:20" ht="15.75" customHeight="1" x14ac:dyDescent="0.3">
      <c r="A474" s="51"/>
      <c r="F474" s="50" t="e">
        <f>VLOOKUP(orders67[[#This Row],[customer_id]],[1]!customers[#Data],8)</f>
        <v>#N/A</v>
      </c>
      <c r="S474" s="53"/>
      <c r="T474" s="51"/>
    </row>
    <row r="475" spans="1:20" ht="15.75" customHeight="1" x14ac:dyDescent="0.3">
      <c r="A475" s="51"/>
      <c r="F475" s="50" t="e">
        <f>VLOOKUP(orders67[[#This Row],[customer_id]],[1]!customers[#Data],8)</f>
        <v>#N/A</v>
      </c>
      <c r="S475" s="53"/>
      <c r="T475" s="51"/>
    </row>
    <row r="476" spans="1:20" ht="15.75" customHeight="1" x14ac:dyDescent="0.3">
      <c r="A476" s="51"/>
      <c r="F476" s="50" t="e">
        <f>VLOOKUP(orders67[[#This Row],[customer_id]],[1]!customers[#Data],8)</f>
        <v>#N/A</v>
      </c>
      <c r="S476" s="53"/>
      <c r="T476" s="51"/>
    </row>
    <row r="477" spans="1:20" ht="15.75" customHeight="1" x14ac:dyDescent="0.3">
      <c r="A477" s="51"/>
      <c r="F477" s="50" t="e">
        <f>VLOOKUP(orders67[[#This Row],[customer_id]],[1]!customers[#Data],8)</f>
        <v>#N/A</v>
      </c>
      <c r="S477" s="53"/>
      <c r="T477" s="51"/>
    </row>
    <row r="478" spans="1:20" ht="15.75" customHeight="1" x14ac:dyDescent="0.3">
      <c r="A478" s="51"/>
      <c r="F478" s="50" t="e">
        <f>VLOOKUP(orders67[[#This Row],[customer_id]],[1]!customers[#Data],8)</f>
        <v>#N/A</v>
      </c>
      <c r="S478" s="53"/>
      <c r="T478" s="51"/>
    </row>
    <row r="479" spans="1:20" ht="15.75" customHeight="1" x14ac:dyDescent="0.3">
      <c r="A479" s="51"/>
      <c r="F479" s="50" t="e">
        <f>VLOOKUP(orders67[[#This Row],[customer_id]],[1]!customers[#Data],8)</f>
        <v>#N/A</v>
      </c>
      <c r="S479" s="53"/>
      <c r="T479" s="51"/>
    </row>
    <row r="480" spans="1:20" ht="15.75" customHeight="1" x14ac:dyDescent="0.3">
      <c r="A480" s="51"/>
      <c r="F480" s="50" t="e">
        <f>VLOOKUP(orders67[[#This Row],[customer_id]],[1]!customers[#Data],8)</f>
        <v>#N/A</v>
      </c>
      <c r="S480" s="53"/>
      <c r="T480" s="51"/>
    </row>
    <row r="481" spans="1:20" ht="15.75" customHeight="1" x14ac:dyDescent="0.3">
      <c r="A481" s="51"/>
      <c r="F481" s="50" t="e">
        <f>VLOOKUP(orders67[[#This Row],[customer_id]],[1]!customers[#Data],8)</f>
        <v>#N/A</v>
      </c>
      <c r="S481" s="53"/>
      <c r="T481" s="51"/>
    </row>
    <row r="482" spans="1:20" ht="15.75" customHeight="1" x14ac:dyDescent="0.3">
      <c r="A482" s="51"/>
      <c r="F482" s="50" t="e">
        <f>VLOOKUP(orders67[[#This Row],[customer_id]],[1]!customers[#Data],8)</f>
        <v>#N/A</v>
      </c>
      <c r="S482" s="53"/>
      <c r="T482" s="51"/>
    </row>
    <row r="483" spans="1:20" ht="15.75" customHeight="1" x14ac:dyDescent="0.3">
      <c r="A483" s="51"/>
      <c r="F483" s="50" t="e">
        <f>VLOOKUP(orders67[[#This Row],[customer_id]],[1]!customers[#Data],8)</f>
        <v>#N/A</v>
      </c>
      <c r="S483" s="53"/>
      <c r="T483" s="51"/>
    </row>
    <row r="484" spans="1:20" ht="15.75" customHeight="1" x14ac:dyDescent="0.3">
      <c r="A484" s="51"/>
      <c r="F484" s="50" t="e">
        <f>VLOOKUP(orders67[[#This Row],[customer_id]],[1]!customers[#Data],8)</f>
        <v>#N/A</v>
      </c>
      <c r="S484" s="53"/>
      <c r="T484" s="51"/>
    </row>
    <row r="485" spans="1:20" ht="15.75" customHeight="1" x14ac:dyDescent="0.3">
      <c r="A485" s="51"/>
      <c r="F485" s="50" t="e">
        <f>VLOOKUP(orders67[[#This Row],[customer_id]],[1]!customers[#Data],8)</f>
        <v>#N/A</v>
      </c>
      <c r="S485" s="53"/>
      <c r="T485" s="51"/>
    </row>
    <row r="486" spans="1:20" ht="15.75" customHeight="1" x14ac:dyDescent="0.3">
      <c r="A486" s="51"/>
      <c r="F486" s="50" t="e">
        <f>VLOOKUP(orders67[[#This Row],[customer_id]],[1]!customers[#Data],8)</f>
        <v>#N/A</v>
      </c>
      <c r="S486" s="53"/>
      <c r="T486" s="51"/>
    </row>
    <row r="487" spans="1:20" ht="15.75" customHeight="1" x14ac:dyDescent="0.3">
      <c r="A487" s="51"/>
      <c r="F487" s="50" t="e">
        <f>VLOOKUP(orders67[[#This Row],[customer_id]],[1]!customers[#Data],8)</f>
        <v>#N/A</v>
      </c>
      <c r="S487" s="53"/>
      <c r="T487" s="51"/>
    </row>
    <row r="488" spans="1:20" ht="15.75" customHeight="1" x14ac:dyDescent="0.3">
      <c r="A488" s="51"/>
      <c r="F488" s="50" t="e">
        <f>VLOOKUP(orders67[[#This Row],[customer_id]],[1]!customers[#Data],8)</f>
        <v>#N/A</v>
      </c>
      <c r="S488" s="53"/>
      <c r="T488" s="51"/>
    </row>
    <row r="489" spans="1:20" ht="15.75" customHeight="1" x14ac:dyDescent="0.3">
      <c r="A489" s="51"/>
      <c r="F489" s="50" t="e">
        <f>VLOOKUP(orders67[[#This Row],[customer_id]],[1]!customers[#Data],8)</f>
        <v>#N/A</v>
      </c>
      <c r="S489" s="53"/>
      <c r="T489" s="51"/>
    </row>
    <row r="490" spans="1:20" ht="15.75" customHeight="1" x14ac:dyDescent="0.3">
      <c r="A490" s="51"/>
      <c r="F490" s="50" t="e">
        <f>VLOOKUP(orders67[[#This Row],[customer_id]],[1]!customers[#Data],8)</f>
        <v>#N/A</v>
      </c>
      <c r="S490" s="53"/>
      <c r="T490" s="51"/>
    </row>
    <row r="491" spans="1:20" ht="15.75" customHeight="1" x14ac:dyDescent="0.3">
      <c r="A491" s="51"/>
      <c r="F491" s="50" t="e">
        <f>VLOOKUP(orders67[[#This Row],[customer_id]],[1]!customers[#Data],8)</f>
        <v>#N/A</v>
      </c>
      <c r="S491" s="53"/>
      <c r="T491" s="51"/>
    </row>
    <row r="492" spans="1:20" ht="15.75" customHeight="1" x14ac:dyDescent="0.3">
      <c r="A492" s="51"/>
      <c r="F492" s="50" t="e">
        <f>VLOOKUP(orders67[[#This Row],[customer_id]],[1]!customers[#Data],8)</f>
        <v>#N/A</v>
      </c>
      <c r="S492" s="53"/>
      <c r="T492" s="51"/>
    </row>
    <row r="493" spans="1:20" ht="15.75" customHeight="1" x14ac:dyDescent="0.3">
      <c r="A493" s="51"/>
      <c r="F493" s="50" t="e">
        <f>VLOOKUP(orders67[[#This Row],[customer_id]],[1]!customers[#Data],8)</f>
        <v>#N/A</v>
      </c>
      <c r="S493" s="53"/>
      <c r="T493" s="51"/>
    </row>
    <row r="494" spans="1:20" ht="15.75" customHeight="1" x14ac:dyDescent="0.3">
      <c r="A494" s="51"/>
      <c r="F494" s="50" t="e">
        <f>VLOOKUP(orders67[[#This Row],[customer_id]],[1]!customers[#Data],8)</f>
        <v>#N/A</v>
      </c>
      <c r="S494" s="53"/>
      <c r="T494" s="51"/>
    </row>
    <row r="495" spans="1:20" ht="15.75" customHeight="1" x14ac:dyDescent="0.3">
      <c r="A495" s="51"/>
      <c r="F495" s="50" t="e">
        <f>VLOOKUP(orders67[[#This Row],[customer_id]],[1]!customers[#Data],8)</f>
        <v>#N/A</v>
      </c>
      <c r="S495" s="53"/>
      <c r="T495" s="51"/>
    </row>
    <row r="496" spans="1:20" ht="15.75" customHeight="1" x14ac:dyDescent="0.3">
      <c r="A496" s="51"/>
      <c r="F496" s="50" t="e">
        <f>VLOOKUP(orders67[[#This Row],[customer_id]],[1]!customers[#Data],8)</f>
        <v>#N/A</v>
      </c>
      <c r="S496" s="53"/>
      <c r="T496" s="51"/>
    </row>
    <row r="497" spans="1:20" ht="15.75" customHeight="1" x14ac:dyDescent="0.3">
      <c r="A497" s="51"/>
      <c r="F497" s="50" t="e">
        <f>VLOOKUP(orders67[[#This Row],[customer_id]],[1]!customers[#Data],8)</f>
        <v>#N/A</v>
      </c>
      <c r="S497" s="53"/>
      <c r="T497" s="51"/>
    </row>
    <row r="498" spans="1:20" ht="15.75" customHeight="1" x14ac:dyDescent="0.3">
      <c r="A498" s="51"/>
      <c r="F498" s="50" t="e">
        <f>VLOOKUP(orders67[[#This Row],[customer_id]],[1]!customers[#Data],8)</f>
        <v>#N/A</v>
      </c>
      <c r="S498" s="53"/>
      <c r="T498" s="51"/>
    </row>
    <row r="499" spans="1:20" ht="15.75" customHeight="1" x14ac:dyDescent="0.3">
      <c r="A499" s="51"/>
      <c r="F499" s="50" t="e">
        <f>VLOOKUP(orders67[[#This Row],[customer_id]],[1]!customers[#Data],8)</f>
        <v>#N/A</v>
      </c>
      <c r="S499" s="53"/>
      <c r="T499" s="51"/>
    </row>
    <row r="500" spans="1:20" ht="15.75" customHeight="1" x14ac:dyDescent="0.3">
      <c r="A500" s="51"/>
      <c r="F500" s="50" t="e">
        <f>VLOOKUP(orders67[[#This Row],[customer_id]],[1]!customers[#Data],8)</f>
        <v>#N/A</v>
      </c>
      <c r="S500" s="53"/>
      <c r="T500" s="51"/>
    </row>
    <row r="501" spans="1:20" ht="15.75" customHeight="1" x14ac:dyDescent="0.3">
      <c r="A501" s="51"/>
      <c r="F501" s="50" t="e">
        <f>VLOOKUP(orders67[[#This Row],[customer_id]],[1]!customers[#Data],8)</f>
        <v>#N/A</v>
      </c>
      <c r="S501" s="53"/>
      <c r="T501" s="51"/>
    </row>
    <row r="502" spans="1:20" ht="15.75" customHeight="1" x14ac:dyDescent="0.3">
      <c r="A502" s="51"/>
      <c r="F502" s="50" t="e">
        <f>VLOOKUP(orders67[[#This Row],[customer_id]],[1]!customers[#Data],8)</f>
        <v>#N/A</v>
      </c>
      <c r="S502" s="53"/>
      <c r="T502" s="51"/>
    </row>
    <row r="503" spans="1:20" ht="15.75" customHeight="1" x14ac:dyDescent="0.3">
      <c r="A503" s="51"/>
      <c r="F503" s="50" t="e">
        <f>VLOOKUP(orders67[[#This Row],[customer_id]],[1]!customers[#Data],8)</f>
        <v>#N/A</v>
      </c>
      <c r="S503" s="53"/>
      <c r="T503" s="51"/>
    </row>
    <row r="504" spans="1:20" ht="15.75" customHeight="1" x14ac:dyDescent="0.3">
      <c r="A504" s="51"/>
      <c r="F504" s="50" t="e">
        <f>VLOOKUP(orders67[[#This Row],[customer_id]],[1]!customers[#Data],8)</f>
        <v>#N/A</v>
      </c>
      <c r="S504" s="53"/>
      <c r="T504" s="51"/>
    </row>
    <row r="505" spans="1:20" ht="15.75" customHeight="1" x14ac:dyDescent="0.3">
      <c r="A505" s="51"/>
      <c r="F505" s="50" t="e">
        <f>VLOOKUP(orders67[[#This Row],[customer_id]],[1]!customers[#Data],8)</f>
        <v>#N/A</v>
      </c>
      <c r="S505" s="53"/>
      <c r="T505" s="51"/>
    </row>
    <row r="506" spans="1:20" ht="15.75" customHeight="1" x14ac:dyDescent="0.3">
      <c r="A506" s="51"/>
      <c r="F506" s="50" t="e">
        <f>VLOOKUP(orders67[[#This Row],[customer_id]],[1]!customers[#Data],8)</f>
        <v>#N/A</v>
      </c>
      <c r="S506" s="53"/>
      <c r="T506" s="51"/>
    </row>
    <row r="507" spans="1:20" ht="15.75" customHeight="1" x14ac:dyDescent="0.3">
      <c r="A507" s="51"/>
      <c r="F507" s="50" t="e">
        <f>VLOOKUP(orders67[[#This Row],[customer_id]],[1]!customers[#Data],8)</f>
        <v>#N/A</v>
      </c>
      <c r="S507" s="53"/>
      <c r="T507" s="51"/>
    </row>
    <row r="508" spans="1:20" ht="15.75" customHeight="1" x14ac:dyDescent="0.3">
      <c r="A508" s="51"/>
      <c r="F508" s="50" t="e">
        <f>VLOOKUP(orders67[[#This Row],[customer_id]],[1]!customers[#Data],8)</f>
        <v>#N/A</v>
      </c>
      <c r="S508" s="53"/>
      <c r="T508" s="51"/>
    </row>
    <row r="509" spans="1:20" ht="15.75" customHeight="1" x14ac:dyDescent="0.3">
      <c r="A509" s="51"/>
      <c r="F509" s="50" t="e">
        <f>VLOOKUP(orders67[[#This Row],[customer_id]],[1]!customers[#Data],8)</f>
        <v>#N/A</v>
      </c>
      <c r="S509" s="53"/>
      <c r="T509" s="51"/>
    </row>
    <row r="510" spans="1:20" ht="15.75" customHeight="1" x14ac:dyDescent="0.3">
      <c r="A510" s="51"/>
      <c r="F510" s="50" t="e">
        <f>VLOOKUP(orders67[[#This Row],[customer_id]],[1]!customers[#Data],8)</f>
        <v>#N/A</v>
      </c>
      <c r="S510" s="53"/>
      <c r="T510" s="51"/>
    </row>
    <row r="511" spans="1:20" ht="15.75" customHeight="1" x14ac:dyDescent="0.3">
      <c r="A511" s="51"/>
      <c r="F511" s="50" t="e">
        <f>VLOOKUP(orders67[[#This Row],[customer_id]],[1]!customers[#Data],8)</f>
        <v>#N/A</v>
      </c>
      <c r="S511" s="53"/>
      <c r="T511" s="51"/>
    </row>
    <row r="512" spans="1:20" ht="15.75" customHeight="1" x14ac:dyDescent="0.3">
      <c r="A512" s="51"/>
      <c r="F512" s="50" t="e">
        <f>VLOOKUP(orders67[[#This Row],[customer_id]],[1]!customers[#Data],8)</f>
        <v>#N/A</v>
      </c>
      <c r="S512" s="53"/>
      <c r="T512" s="51"/>
    </row>
    <row r="513" spans="1:20" ht="15.75" customHeight="1" x14ac:dyDescent="0.3">
      <c r="A513" s="51"/>
      <c r="F513" s="50" t="e">
        <f>VLOOKUP(orders67[[#This Row],[customer_id]],[1]!customers[#Data],8)</f>
        <v>#N/A</v>
      </c>
      <c r="S513" s="53"/>
      <c r="T513" s="51"/>
    </row>
    <row r="514" spans="1:20" ht="15.75" customHeight="1" x14ac:dyDescent="0.3">
      <c r="A514" s="51"/>
      <c r="F514" s="50" t="e">
        <f>VLOOKUP(orders67[[#This Row],[customer_id]],[1]!customers[#Data],8)</f>
        <v>#N/A</v>
      </c>
      <c r="S514" s="53"/>
      <c r="T514" s="51"/>
    </row>
    <row r="515" spans="1:20" ht="15.75" customHeight="1" x14ac:dyDescent="0.3">
      <c r="A515" s="51"/>
      <c r="F515" s="50" t="e">
        <f>VLOOKUP(orders67[[#This Row],[customer_id]],[1]!customers[#Data],8)</f>
        <v>#N/A</v>
      </c>
      <c r="S515" s="53"/>
      <c r="T515" s="51"/>
    </row>
    <row r="516" spans="1:20" ht="15.75" customHeight="1" x14ac:dyDescent="0.3">
      <c r="A516" s="51"/>
      <c r="F516" s="50" t="e">
        <f>VLOOKUP(orders67[[#This Row],[customer_id]],[1]!customers[#Data],8)</f>
        <v>#N/A</v>
      </c>
      <c r="S516" s="53"/>
      <c r="T516" s="51"/>
    </row>
    <row r="517" spans="1:20" ht="15.75" customHeight="1" x14ac:dyDescent="0.3">
      <c r="A517" s="51"/>
      <c r="F517" s="50" t="e">
        <f>VLOOKUP(orders67[[#This Row],[customer_id]],[1]!customers[#Data],8)</f>
        <v>#N/A</v>
      </c>
      <c r="S517" s="53"/>
      <c r="T517" s="51"/>
    </row>
    <row r="518" spans="1:20" ht="15.75" customHeight="1" x14ac:dyDescent="0.3">
      <c r="A518" s="51"/>
      <c r="F518" s="50" t="e">
        <f>VLOOKUP(orders67[[#This Row],[customer_id]],[1]!customers[#Data],8)</f>
        <v>#N/A</v>
      </c>
      <c r="S518" s="53"/>
      <c r="T518" s="51"/>
    </row>
    <row r="519" spans="1:20" ht="15.75" customHeight="1" x14ac:dyDescent="0.3">
      <c r="A519" s="51"/>
      <c r="F519" s="50" t="e">
        <f>VLOOKUP(orders67[[#This Row],[customer_id]],[1]!customers[#Data],8)</f>
        <v>#N/A</v>
      </c>
      <c r="S519" s="53"/>
      <c r="T519" s="51"/>
    </row>
    <row r="520" spans="1:20" ht="15.75" customHeight="1" x14ac:dyDescent="0.3">
      <c r="A520" s="51"/>
      <c r="F520" s="50" t="e">
        <f>VLOOKUP(orders67[[#This Row],[customer_id]],[1]!customers[#Data],8)</f>
        <v>#N/A</v>
      </c>
      <c r="S520" s="53"/>
      <c r="T520" s="51"/>
    </row>
    <row r="521" spans="1:20" ht="15.75" customHeight="1" x14ac:dyDescent="0.3">
      <c r="A521" s="51"/>
      <c r="F521" s="50" t="e">
        <f>VLOOKUP(orders67[[#This Row],[customer_id]],[1]!customers[#Data],8)</f>
        <v>#N/A</v>
      </c>
      <c r="S521" s="53"/>
      <c r="T521" s="51"/>
    </row>
    <row r="522" spans="1:20" ht="15.75" customHeight="1" x14ac:dyDescent="0.3">
      <c r="A522" s="51"/>
      <c r="F522" s="50" t="e">
        <f>VLOOKUP(orders67[[#This Row],[customer_id]],[1]!customers[#Data],8)</f>
        <v>#N/A</v>
      </c>
      <c r="S522" s="53"/>
      <c r="T522" s="51"/>
    </row>
    <row r="523" spans="1:20" ht="15.75" customHeight="1" x14ac:dyDescent="0.3">
      <c r="A523" s="51"/>
      <c r="F523" s="50" t="e">
        <f>VLOOKUP(orders67[[#This Row],[customer_id]],[1]!customers[#Data],8)</f>
        <v>#N/A</v>
      </c>
      <c r="S523" s="53"/>
      <c r="T523" s="51"/>
    </row>
    <row r="524" spans="1:20" ht="15.75" customHeight="1" x14ac:dyDescent="0.3">
      <c r="A524" s="51"/>
      <c r="F524" s="50" t="e">
        <f>VLOOKUP(orders67[[#This Row],[customer_id]],[1]!customers[#Data],8)</f>
        <v>#N/A</v>
      </c>
      <c r="S524" s="53"/>
      <c r="T524" s="51"/>
    </row>
    <row r="525" spans="1:20" ht="15.75" customHeight="1" x14ac:dyDescent="0.3">
      <c r="A525" s="51"/>
      <c r="F525" s="50" t="e">
        <f>VLOOKUP(orders67[[#This Row],[customer_id]],[1]!customers[#Data],8)</f>
        <v>#N/A</v>
      </c>
      <c r="S525" s="53"/>
      <c r="T525" s="51"/>
    </row>
    <row r="526" spans="1:20" ht="15.75" customHeight="1" x14ac:dyDescent="0.3">
      <c r="A526" s="51"/>
      <c r="F526" s="50" t="e">
        <f>VLOOKUP(orders67[[#This Row],[customer_id]],[1]!customers[#Data],8)</f>
        <v>#N/A</v>
      </c>
      <c r="S526" s="53"/>
      <c r="T526" s="51"/>
    </row>
    <row r="527" spans="1:20" ht="15.75" customHeight="1" x14ac:dyDescent="0.3">
      <c r="A527" s="51"/>
      <c r="F527" s="50" t="e">
        <f>VLOOKUP(orders67[[#This Row],[customer_id]],[1]!customers[#Data],8)</f>
        <v>#N/A</v>
      </c>
      <c r="S527" s="53"/>
      <c r="T527" s="51"/>
    </row>
    <row r="528" spans="1:20" ht="15.75" customHeight="1" x14ac:dyDescent="0.3">
      <c r="A528" s="51"/>
      <c r="F528" s="50" t="e">
        <f>VLOOKUP(orders67[[#This Row],[customer_id]],[1]!customers[#Data],8)</f>
        <v>#N/A</v>
      </c>
      <c r="S528" s="53"/>
      <c r="T528" s="51"/>
    </row>
    <row r="529" spans="1:20" ht="15.75" customHeight="1" x14ac:dyDescent="0.3">
      <c r="A529" s="51"/>
      <c r="F529" s="50" t="e">
        <f>VLOOKUP(orders67[[#This Row],[customer_id]],[1]!customers[#Data],8)</f>
        <v>#N/A</v>
      </c>
      <c r="S529" s="53"/>
      <c r="T529" s="51"/>
    </row>
    <row r="530" spans="1:20" ht="15.75" customHeight="1" x14ac:dyDescent="0.3">
      <c r="A530" s="51"/>
      <c r="F530" s="50" t="e">
        <f>VLOOKUP(orders67[[#This Row],[customer_id]],[1]!customers[#Data],8)</f>
        <v>#N/A</v>
      </c>
      <c r="S530" s="53"/>
      <c r="T530" s="51"/>
    </row>
    <row r="531" spans="1:20" ht="15.75" customHeight="1" x14ac:dyDescent="0.3">
      <c r="A531" s="51"/>
      <c r="F531" s="50" t="e">
        <f>VLOOKUP(orders67[[#This Row],[customer_id]],[1]!customers[#Data],8)</f>
        <v>#N/A</v>
      </c>
      <c r="S531" s="53"/>
      <c r="T531" s="51"/>
    </row>
    <row r="532" spans="1:20" ht="15.75" customHeight="1" x14ac:dyDescent="0.3">
      <c r="A532" s="51"/>
      <c r="F532" s="50" t="e">
        <f>VLOOKUP(orders67[[#This Row],[customer_id]],[1]!customers[#Data],8)</f>
        <v>#N/A</v>
      </c>
      <c r="S532" s="53"/>
      <c r="T532" s="51"/>
    </row>
    <row r="533" spans="1:20" ht="15.75" customHeight="1" x14ac:dyDescent="0.3">
      <c r="A533" s="51"/>
      <c r="F533" s="50" t="e">
        <f>VLOOKUP(orders67[[#This Row],[customer_id]],[1]!customers[#Data],8)</f>
        <v>#N/A</v>
      </c>
      <c r="S533" s="53"/>
      <c r="T533" s="51"/>
    </row>
    <row r="534" spans="1:20" ht="15.75" customHeight="1" x14ac:dyDescent="0.3">
      <c r="A534" s="51"/>
      <c r="F534" s="50" t="e">
        <f>VLOOKUP(orders67[[#This Row],[customer_id]],[1]!customers[#Data],8)</f>
        <v>#N/A</v>
      </c>
      <c r="S534" s="53"/>
      <c r="T534" s="51"/>
    </row>
    <row r="535" spans="1:20" ht="15.75" customHeight="1" x14ac:dyDescent="0.3">
      <c r="A535" s="51"/>
      <c r="F535" s="50" t="e">
        <f>VLOOKUP(orders67[[#This Row],[customer_id]],[1]!customers[#Data],8)</f>
        <v>#N/A</v>
      </c>
      <c r="S535" s="53"/>
      <c r="T535" s="51"/>
    </row>
    <row r="536" spans="1:20" ht="15.75" customHeight="1" x14ac:dyDescent="0.3">
      <c r="A536" s="51"/>
      <c r="F536" s="50" t="e">
        <f>VLOOKUP(orders67[[#This Row],[customer_id]],[1]!customers[#Data],8)</f>
        <v>#N/A</v>
      </c>
      <c r="S536" s="53"/>
      <c r="T536" s="51"/>
    </row>
    <row r="537" spans="1:20" ht="15.75" customHeight="1" x14ac:dyDescent="0.3">
      <c r="A537" s="51"/>
      <c r="F537" s="50" t="e">
        <f>VLOOKUP(orders67[[#This Row],[customer_id]],[1]!customers[#Data],8)</f>
        <v>#N/A</v>
      </c>
      <c r="S537" s="53"/>
      <c r="T537" s="51"/>
    </row>
    <row r="538" spans="1:20" ht="15.75" customHeight="1" x14ac:dyDescent="0.3">
      <c r="A538" s="51"/>
      <c r="F538" s="50" t="e">
        <f>VLOOKUP(orders67[[#This Row],[customer_id]],[1]!customers[#Data],8)</f>
        <v>#N/A</v>
      </c>
      <c r="S538" s="53"/>
      <c r="T538" s="51"/>
    </row>
    <row r="539" spans="1:20" ht="15.75" customHeight="1" x14ac:dyDescent="0.3">
      <c r="A539" s="51"/>
      <c r="F539" s="50" t="e">
        <f>VLOOKUP(orders67[[#This Row],[customer_id]],[1]!customers[#Data],8)</f>
        <v>#N/A</v>
      </c>
      <c r="S539" s="53"/>
      <c r="T539" s="51"/>
    </row>
    <row r="540" spans="1:20" ht="15.75" customHeight="1" x14ac:dyDescent="0.3">
      <c r="A540" s="51"/>
      <c r="F540" s="50" t="e">
        <f>VLOOKUP(orders67[[#This Row],[customer_id]],[1]!customers[#Data],8)</f>
        <v>#N/A</v>
      </c>
      <c r="S540" s="53"/>
      <c r="T540" s="51"/>
    </row>
    <row r="541" spans="1:20" ht="15.75" customHeight="1" x14ac:dyDescent="0.3">
      <c r="A541" s="51"/>
      <c r="F541" s="50" t="e">
        <f>VLOOKUP(orders67[[#This Row],[customer_id]],[1]!customers[#Data],8)</f>
        <v>#N/A</v>
      </c>
      <c r="S541" s="53"/>
      <c r="T541" s="51"/>
    </row>
    <row r="542" spans="1:20" ht="15.75" customHeight="1" x14ac:dyDescent="0.3">
      <c r="A542" s="51"/>
      <c r="F542" s="50" t="e">
        <f>VLOOKUP(orders67[[#This Row],[customer_id]],[1]!customers[#Data],8)</f>
        <v>#N/A</v>
      </c>
      <c r="S542" s="53"/>
      <c r="T542" s="51"/>
    </row>
    <row r="543" spans="1:20" ht="15.75" customHeight="1" x14ac:dyDescent="0.3">
      <c r="A543" s="51"/>
      <c r="F543" s="50" t="e">
        <f>VLOOKUP(orders67[[#This Row],[customer_id]],[1]!customers[#Data],8)</f>
        <v>#N/A</v>
      </c>
      <c r="S543" s="53"/>
      <c r="T543" s="51"/>
    </row>
    <row r="544" spans="1:20" ht="15.75" customHeight="1" x14ac:dyDescent="0.3">
      <c r="A544" s="51"/>
      <c r="F544" s="50" t="e">
        <f>VLOOKUP(orders67[[#This Row],[customer_id]],[1]!customers[#Data],8)</f>
        <v>#N/A</v>
      </c>
      <c r="S544" s="53"/>
      <c r="T544" s="51"/>
    </row>
    <row r="545" spans="1:20" ht="15.75" customHeight="1" x14ac:dyDescent="0.3">
      <c r="A545" s="51"/>
      <c r="F545" s="50" t="e">
        <f>VLOOKUP(orders67[[#This Row],[customer_id]],[1]!customers[#Data],8)</f>
        <v>#N/A</v>
      </c>
      <c r="S545" s="53"/>
      <c r="T545" s="51"/>
    </row>
    <row r="546" spans="1:20" ht="15.75" customHeight="1" x14ac:dyDescent="0.3">
      <c r="A546" s="51"/>
      <c r="F546" s="50" t="e">
        <f>VLOOKUP(orders67[[#This Row],[customer_id]],[1]!customers[#Data],8)</f>
        <v>#N/A</v>
      </c>
      <c r="S546" s="53"/>
      <c r="T546" s="51"/>
    </row>
    <row r="547" spans="1:20" ht="15.75" customHeight="1" x14ac:dyDescent="0.3">
      <c r="A547" s="51"/>
      <c r="F547" s="50" t="e">
        <f>VLOOKUP(orders67[[#This Row],[customer_id]],[1]!customers[#Data],8)</f>
        <v>#N/A</v>
      </c>
      <c r="S547" s="53"/>
      <c r="T547" s="51"/>
    </row>
    <row r="548" spans="1:20" ht="15.75" customHeight="1" x14ac:dyDescent="0.3">
      <c r="A548" s="51"/>
      <c r="F548" s="50" t="e">
        <f>VLOOKUP(orders67[[#This Row],[customer_id]],[1]!customers[#Data],8)</f>
        <v>#N/A</v>
      </c>
      <c r="S548" s="53"/>
      <c r="T548" s="51"/>
    </row>
    <row r="549" spans="1:20" ht="15.75" customHeight="1" x14ac:dyDescent="0.3">
      <c r="A549" s="51"/>
      <c r="F549" s="50" t="e">
        <f>VLOOKUP(orders67[[#This Row],[customer_id]],[1]!customers[#Data],8)</f>
        <v>#N/A</v>
      </c>
      <c r="S549" s="53"/>
      <c r="T549" s="51"/>
    </row>
    <row r="550" spans="1:20" ht="15.75" customHeight="1" x14ac:dyDescent="0.3">
      <c r="A550" s="51"/>
      <c r="F550" s="50" t="e">
        <f>VLOOKUP(orders67[[#This Row],[customer_id]],[1]!customers[#Data],8)</f>
        <v>#N/A</v>
      </c>
      <c r="S550" s="53"/>
      <c r="T550" s="51"/>
    </row>
    <row r="551" spans="1:20" ht="15.75" customHeight="1" x14ac:dyDescent="0.3">
      <c r="A551" s="51"/>
      <c r="F551" s="50" t="e">
        <f>VLOOKUP(orders67[[#This Row],[customer_id]],[1]!customers[#Data],8)</f>
        <v>#N/A</v>
      </c>
      <c r="S551" s="53"/>
      <c r="T551" s="51"/>
    </row>
    <row r="552" spans="1:20" ht="15.75" customHeight="1" x14ac:dyDescent="0.3">
      <c r="A552" s="51"/>
      <c r="F552" s="50" t="e">
        <f>VLOOKUP(orders67[[#This Row],[customer_id]],[1]!customers[#Data],8)</f>
        <v>#N/A</v>
      </c>
      <c r="S552" s="53"/>
      <c r="T552" s="51"/>
    </row>
    <row r="553" spans="1:20" ht="15.75" customHeight="1" x14ac:dyDescent="0.3">
      <c r="A553" s="51"/>
      <c r="F553" s="50" t="e">
        <f>VLOOKUP(orders67[[#This Row],[customer_id]],[1]!customers[#Data],8)</f>
        <v>#N/A</v>
      </c>
      <c r="S553" s="53"/>
      <c r="T553" s="51"/>
    </row>
    <row r="554" spans="1:20" ht="15.75" customHeight="1" x14ac:dyDescent="0.3">
      <c r="A554" s="51"/>
      <c r="F554" s="50" t="e">
        <f>VLOOKUP(orders67[[#This Row],[customer_id]],[1]!customers[#Data],8)</f>
        <v>#N/A</v>
      </c>
      <c r="S554" s="53"/>
      <c r="T554" s="51"/>
    </row>
    <row r="555" spans="1:20" ht="15.75" customHeight="1" x14ac:dyDescent="0.3">
      <c r="A555" s="51"/>
      <c r="F555" s="50" t="e">
        <f>VLOOKUP(orders67[[#This Row],[customer_id]],[1]!customers[#Data],8)</f>
        <v>#N/A</v>
      </c>
      <c r="S555" s="53"/>
      <c r="T555" s="51"/>
    </row>
    <row r="556" spans="1:20" ht="15.75" customHeight="1" x14ac:dyDescent="0.3">
      <c r="A556" s="51"/>
      <c r="F556" s="50" t="e">
        <f>VLOOKUP(orders67[[#This Row],[customer_id]],[1]!customers[#Data],8)</f>
        <v>#N/A</v>
      </c>
      <c r="S556" s="53"/>
      <c r="T556" s="51"/>
    </row>
    <row r="557" spans="1:20" ht="15.75" customHeight="1" x14ac:dyDescent="0.3">
      <c r="A557" s="51"/>
      <c r="F557" s="50" t="e">
        <f>VLOOKUP(orders67[[#This Row],[customer_id]],[1]!customers[#Data],8)</f>
        <v>#N/A</v>
      </c>
      <c r="S557" s="53"/>
      <c r="T557" s="51"/>
    </row>
    <row r="558" spans="1:20" ht="15.75" customHeight="1" x14ac:dyDescent="0.3">
      <c r="A558" s="51"/>
      <c r="F558" s="50" t="e">
        <f>VLOOKUP(orders67[[#This Row],[customer_id]],[1]!customers[#Data],8)</f>
        <v>#N/A</v>
      </c>
      <c r="S558" s="53"/>
      <c r="T558" s="51"/>
    </row>
    <row r="559" spans="1:20" ht="15.75" customHeight="1" x14ac:dyDescent="0.3">
      <c r="A559" s="51"/>
      <c r="F559" s="50" t="e">
        <f>VLOOKUP(orders67[[#This Row],[customer_id]],[1]!customers[#Data],8)</f>
        <v>#N/A</v>
      </c>
      <c r="S559" s="53"/>
      <c r="T559" s="51"/>
    </row>
    <row r="560" spans="1:20" ht="15.75" customHeight="1" x14ac:dyDescent="0.3">
      <c r="A560" s="51"/>
      <c r="F560" s="50" t="e">
        <f>VLOOKUP(orders67[[#This Row],[customer_id]],[1]!customers[#Data],8)</f>
        <v>#N/A</v>
      </c>
      <c r="S560" s="53"/>
      <c r="T560" s="51"/>
    </row>
    <row r="561" spans="1:20" ht="15.75" customHeight="1" x14ac:dyDescent="0.3">
      <c r="A561" s="51"/>
      <c r="F561" s="50" t="e">
        <f>VLOOKUP(orders67[[#This Row],[customer_id]],[1]!customers[#Data],8)</f>
        <v>#N/A</v>
      </c>
      <c r="S561" s="53"/>
      <c r="T561" s="51"/>
    </row>
    <row r="562" spans="1:20" ht="15.75" customHeight="1" x14ac:dyDescent="0.3">
      <c r="A562" s="51"/>
      <c r="F562" s="50" t="e">
        <f>VLOOKUP(orders67[[#This Row],[customer_id]],[1]!customers[#Data],8)</f>
        <v>#N/A</v>
      </c>
      <c r="S562" s="53"/>
      <c r="T562" s="51"/>
    </row>
    <row r="563" spans="1:20" ht="15.75" customHeight="1" x14ac:dyDescent="0.3">
      <c r="A563" s="51"/>
      <c r="F563" s="50" t="e">
        <f>VLOOKUP(orders67[[#This Row],[customer_id]],[1]!customers[#Data],8)</f>
        <v>#N/A</v>
      </c>
      <c r="S563" s="53"/>
      <c r="T563" s="51"/>
    </row>
    <row r="564" spans="1:20" ht="15.75" customHeight="1" x14ac:dyDescent="0.3">
      <c r="A564" s="51"/>
      <c r="F564" s="50" t="e">
        <f>VLOOKUP(orders67[[#This Row],[customer_id]],[1]!customers[#Data],8)</f>
        <v>#N/A</v>
      </c>
      <c r="S564" s="53"/>
      <c r="T564" s="51"/>
    </row>
    <row r="565" spans="1:20" ht="15.75" customHeight="1" x14ac:dyDescent="0.3">
      <c r="A565" s="51"/>
      <c r="F565" s="50" t="e">
        <f>VLOOKUP(orders67[[#This Row],[customer_id]],[1]!customers[#Data],8)</f>
        <v>#N/A</v>
      </c>
      <c r="S565" s="53"/>
      <c r="T565" s="51"/>
    </row>
    <row r="566" spans="1:20" ht="15.75" customHeight="1" x14ac:dyDescent="0.3">
      <c r="A566" s="51"/>
      <c r="F566" s="50" t="e">
        <f>VLOOKUP(orders67[[#This Row],[customer_id]],[1]!customers[#Data],8)</f>
        <v>#N/A</v>
      </c>
      <c r="S566" s="53"/>
      <c r="T566" s="51"/>
    </row>
    <row r="567" spans="1:20" ht="15.75" customHeight="1" x14ac:dyDescent="0.3">
      <c r="A567" s="51"/>
      <c r="F567" s="50" t="e">
        <f>VLOOKUP(orders67[[#This Row],[customer_id]],[1]!customers[#Data],8)</f>
        <v>#N/A</v>
      </c>
      <c r="S567" s="53"/>
      <c r="T567" s="51"/>
    </row>
    <row r="568" spans="1:20" ht="15.75" customHeight="1" x14ac:dyDescent="0.3">
      <c r="A568" s="51"/>
      <c r="F568" s="50" t="e">
        <f>VLOOKUP(orders67[[#This Row],[customer_id]],[1]!customers[#Data],8)</f>
        <v>#N/A</v>
      </c>
      <c r="S568" s="53"/>
      <c r="T568" s="51"/>
    </row>
    <row r="569" spans="1:20" ht="15.75" customHeight="1" x14ac:dyDescent="0.3">
      <c r="A569" s="51"/>
      <c r="F569" s="50" t="e">
        <f>VLOOKUP(orders67[[#This Row],[customer_id]],[1]!customers[#Data],8)</f>
        <v>#N/A</v>
      </c>
      <c r="S569" s="53"/>
      <c r="T569" s="51"/>
    </row>
    <row r="570" spans="1:20" ht="15.75" customHeight="1" x14ac:dyDescent="0.3">
      <c r="A570" s="51"/>
      <c r="F570" s="50" t="e">
        <f>VLOOKUP(orders67[[#This Row],[customer_id]],[1]!customers[#Data],8)</f>
        <v>#N/A</v>
      </c>
      <c r="S570" s="53"/>
      <c r="T570" s="51"/>
    </row>
    <row r="571" spans="1:20" ht="15.75" customHeight="1" x14ac:dyDescent="0.3">
      <c r="A571" s="51"/>
      <c r="F571" s="50" t="e">
        <f>VLOOKUP(orders67[[#This Row],[customer_id]],[1]!customers[#Data],8)</f>
        <v>#N/A</v>
      </c>
      <c r="S571" s="53"/>
      <c r="T571" s="51"/>
    </row>
    <row r="572" spans="1:20" ht="15.75" customHeight="1" x14ac:dyDescent="0.3">
      <c r="A572" s="51"/>
      <c r="F572" s="50" t="e">
        <f>VLOOKUP(orders67[[#This Row],[customer_id]],[1]!customers[#Data],8)</f>
        <v>#N/A</v>
      </c>
      <c r="S572" s="53"/>
      <c r="T572" s="51"/>
    </row>
    <row r="573" spans="1:20" ht="15.75" customHeight="1" x14ac:dyDescent="0.3">
      <c r="A573" s="51"/>
      <c r="F573" s="50" t="e">
        <f>VLOOKUP(orders67[[#This Row],[customer_id]],[1]!customers[#Data],8)</f>
        <v>#N/A</v>
      </c>
      <c r="S573" s="53"/>
      <c r="T573" s="51"/>
    </row>
    <row r="574" spans="1:20" ht="15.75" customHeight="1" x14ac:dyDescent="0.3">
      <c r="A574" s="51"/>
      <c r="F574" s="50" t="e">
        <f>VLOOKUP(orders67[[#This Row],[customer_id]],[1]!customers[#Data],8)</f>
        <v>#N/A</v>
      </c>
      <c r="S574" s="53"/>
      <c r="T574" s="51"/>
    </row>
    <row r="575" spans="1:20" ht="15.75" customHeight="1" x14ac:dyDescent="0.3">
      <c r="A575" s="51"/>
      <c r="F575" s="50" t="e">
        <f>VLOOKUP(orders67[[#This Row],[customer_id]],[1]!customers[#Data],8)</f>
        <v>#N/A</v>
      </c>
      <c r="S575" s="53"/>
      <c r="T575" s="51"/>
    </row>
    <row r="576" spans="1:20" ht="15.75" customHeight="1" x14ac:dyDescent="0.3">
      <c r="A576" s="51"/>
      <c r="F576" s="50" t="e">
        <f>VLOOKUP(orders67[[#This Row],[customer_id]],[1]!customers[#Data],8)</f>
        <v>#N/A</v>
      </c>
      <c r="S576" s="53"/>
      <c r="T576" s="51"/>
    </row>
    <row r="577" spans="1:20" ht="15.75" customHeight="1" x14ac:dyDescent="0.3">
      <c r="A577" s="51"/>
      <c r="F577" s="50" t="e">
        <f>VLOOKUP(orders67[[#This Row],[customer_id]],[1]!customers[#Data],8)</f>
        <v>#N/A</v>
      </c>
      <c r="S577" s="53"/>
      <c r="T577" s="51"/>
    </row>
    <row r="578" spans="1:20" ht="15.75" customHeight="1" x14ac:dyDescent="0.3">
      <c r="A578" s="51"/>
      <c r="F578" s="50" t="e">
        <f>VLOOKUP(orders67[[#This Row],[customer_id]],[1]!customers[#Data],8)</f>
        <v>#N/A</v>
      </c>
      <c r="S578" s="53"/>
      <c r="T578" s="51"/>
    </row>
    <row r="579" spans="1:20" ht="15.75" customHeight="1" x14ac:dyDescent="0.3">
      <c r="A579" s="51"/>
      <c r="F579" s="50" t="e">
        <f>VLOOKUP(orders67[[#This Row],[customer_id]],[1]!customers[#Data],8)</f>
        <v>#N/A</v>
      </c>
      <c r="S579" s="53"/>
      <c r="T579" s="51"/>
    </row>
    <row r="580" spans="1:20" ht="15.75" customHeight="1" x14ac:dyDescent="0.3">
      <c r="A580" s="51"/>
      <c r="F580" s="50" t="e">
        <f>VLOOKUP(orders67[[#This Row],[customer_id]],[1]!customers[#Data],8)</f>
        <v>#N/A</v>
      </c>
      <c r="S580" s="53"/>
      <c r="T580" s="51"/>
    </row>
    <row r="581" spans="1:20" ht="15.75" customHeight="1" x14ac:dyDescent="0.3">
      <c r="A581" s="51"/>
      <c r="F581" s="50" t="e">
        <f>VLOOKUP(orders67[[#This Row],[customer_id]],[1]!customers[#Data],8)</f>
        <v>#N/A</v>
      </c>
      <c r="S581" s="53"/>
      <c r="T581" s="51"/>
    </row>
    <row r="582" spans="1:20" ht="15.75" customHeight="1" x14ac:dyDescent="0.3">
      <c r="A582" s="51"/>
      <c r="F582" s="50" t="e">
        <f>VLOOKUP(orders67[[#This Row],[customer_id]],[1]!customers[#Data],8)</f>
        <v>#N/A</v>
      </c>
      <c r="S582" s="53"/>
      <c r="T582" s="51"/>
    </row>
    <row r="583" spans="1:20" ht="15.75" customHeight="1" x14ac:dyDescent="0.3">
      <c r="A583" s="51"/>
      <c r="F583" s="50" t="e">
        <f>VLOOKUP(orders67[[#This Row],[customer_id]],[1]!customers[#Data],8)</f>
        <v>#N/A</v>
      </c>
      <c r="S583" s="53"/>
      <c r="T583" s="51"/>
    </row>
    <row r="584" spans="1:20" ht="15.75" customHeight="1" x14ac:dyDescent="0.3">
      <c r="A584" s="51"/>
      <c r="F584" s="50" t="e">
        <f>VLOOKUP(orders67[[#This Row],[customer_id]],[1]!customers[#Data],8)</f>
        <v>#N/A</v>
      </c>
      <c r="S584" s="53"/>
      <c r="T584" s="51"/>
    </row>
    <row r="585" spans="1:20" ht="15.75" customHeight="1" x14ac:dyDescent="0.3">
      <c r="A585" s="51"/>
      <c r="F585" s="50" t="e">
        <f>VLOOKUP(orders67[[#This Row],[customer_id]],[1]!customers[#Data],8)</f>
        <v>#N/A</v>
      </c>
      <c r="S585" s="53"/>
      <c r="T585" s="51"/>
    </row>
    <row r="586" spans="1:20" ht="15.75" customHeight="1" x14ac:dyDescent="0.3">
      <c r="A586" s="51"/>
      <c r="F586" s="50" t="e">
        <f>VLOOKUP(orders67[[#This Row],[customer_id]],[1]!customers[#Data],8)</f>
        <v>#N/A</v>
      </c>
      <c r="S586" s="53"/>
      <c r="T586" s="51"/>
    </row>
    <row r="587" spans="1:20" ht="15.75" customHeight="1" x14ac:dyDescent="0.3">
      <c r="A587" s="51"/>
      <c r="F587" s="50" t="e">
        <f>VLOOKUP(orders67[[#This Row],[customer_id]],[1]!customers[#Data],8)</f>
        <v>#N/A</v>
      </c>
      <c r="S587" s="53"/>
      <c r="T587" s="51"/>
    </row>
    <row r="588" spans="1:20" ht="15.75" customHeight="1" x14ac:dyDescent="0.3">
      <c r="A588" s="51"/>
      <c r="F588" s="50" t="e">
        <f>VLOOKUP(orders67[[#This Row],[customer_id]],[1]!customers[#Data],8)</f>
        <v>#N/A</v>
      </c>
      <c r="S588" s="53"/>
      <c r="T588" s="51"/>
    </row>
    <row r="589" spans="1:20" ht="15.75" customHeight="1" x14ac:dyDescent="0.3">
      <c r="A589" s="51"/>
      <c r="F589" s="50" t="e">
        <f>VLOOKUP(orders67[[#This Row],[customer_id]],[1]!customers[#Data],8)</f>
        <v>#N/A</v>
      </c>
      <c r="S589" s="53"/>
      <c r="T589" s="51"/>
    </row>
    <row r="590" spans="1:20" ht="15.75" customHeight="1" x14ac:dyDescent="0.3">
      <c r="A590" s="51"/>
      <c r="F590" s="50" t="e">
        <f>VLOOKUP(orders67[[#This Row],[customer_id]],[1]!customers[#Data],8)</f>
        <v>#N/A</v>
      </c>
      <c r="S590" s="53"/>
      <c r="T590" s="51"/>
    </row>
    <row r="591" spans="1:20" ht="15.75" customHeight="1" x14ac:dyDescent="0.3">
      <c r="A591" s="51"/>
      <c r="F591" s="50" t="e">
        <f>VLOOKUP(orders67[[#This Row],[customer_id]],[1]!customers[#Data],8)</f>
        <v>#N/A</v>
      </c>
      <c r="S591" s="53"/>
      <c r="T591" s="51"/>
    </row>
    <row r="592" spans="1:20" ht="15.75" customHeight="1" x14ac:dyDescent="0.3">
      <c r="A592" s="51"/>
      <c r="F592" s="50" t="e">
        <f>VLOOKUP(orders67[[#This Row],[customer_id]],[1]!customers[#Data],8)</f>
        <v>#N/A</v>
      </c>
      <c r="S592" s="53"/>
      <c r="T592" s="51"/>
    </row>
    <row r="593" spans="1:20" ht="15.75" customHeight="1" x14ac:dyDescent="0.3">
      <c r="A593" s="51"/>
      <c r="F593" s="50" t="e">
        <f>VLOOKUP(orders67[[#This Row],[customer_id]],[1]!customers[#Data],8)</f>
        <v>#N/A</v>
      </c>
      <c r="S593" s="53"/>
      <c r="T593" s="51"/>
    </row>
    <row r="594" spans="1:20" ht="15.75" customHeight="1" x14ac:dyDescent="0.3">
      <c r="A594" s="51"/>
      <c r="F594" s="50" t="e">
        <f>VLOOKUP(orders67[[#This Row],[customer_id]],[1]!customers[#Data],8)</f>
        <v>#N/A</v>
      </c>
      <c r="S594" s="53"/>
      <c r="T594" s="51"/>
    </row>
    <row r="595" spans="1:20" ht="15.75" customHeight="1" x14ac:dyDescent="0.3">
      <c r="A595" s="51"/>
      <c r="F595" s="50" t="e">
        <f>VLOOKUP(orders67[[#This Row],[customer_id]],[1]!customers[#Data],8)</f>
        <v>#N/A</v>
      </c>
      <c r="S595" s="53"/>
      <c r="T595" s="51"/>
    </row>
    <row r="596" spans="1:20" ht="15.75" customHeight="1" x14ac:dyDescent="0.3">
      <c r="A596" s="51"/>
      <c r="F596" s="50" t="e">
        <f>VLOOKUP(orders67[[#This Row],[customer_id]],[1]!customers[#Data],8)</f>
        <v>#N/A</v>
      </c>
      <c r="S596" s="53"/>
      <c r="T596" s="51"/>
    </row>
    <row r="597" spans="1:20" ht="15.75" customHeight="1" x14ac:dyDescent="0.3">
      <c r="A597" s="51"/>
      <c r="F597" s="50" t="e">
        <f>VLOOKUP(orders67[[#This Row],[customer_id]],[1]!customers[#Data],8)</f>
        <v>#N/A</v>
      </c>
      <c r="S597" s="53"/>
      <c r="T597" s="51"/>
    </row>
    <row r="598" spans="1:20" ht="15.75" customHeight="1" x14ac:dyDescent="0.3">
      <c r="A598" s="51"/>
      <c r="F598" s="50" t="e">
        <f>VLOOKUP(orders67[[#This Row],[customer_id]],[1]!customers[#Data],8)</f>
        <v>#N/A</v>
      </c>
      <c r="S598" s="53"/>
      <c r="T598" s="51"/>
    </row>
    <row r="599" spans="1:20" ht="15.75" customHeight="1" x14ac:dyDescent="0.3">
      <c r="A599" s="51"/>
      <c r="F599" s="50" t="e">
        <f>VLOOKUP(orders67[[#This Row],[customer_id]],[1]!customers[#Data],8)</f>
        <v>#N/A</v>
      </c>
      <c r="S599" s="53"/>
      <c r="T599" s="51"/>
    </row>
    <row r="600" spans="1:20" ht="15.75" customHeight="1" x14ac:dyDescent="0.3">
      <c r="A600" s="51"/>
      <c r="F600" s="50" t="e">
        <f>VLOOKUP(orders67[[#This Row],[customer_id]],[1]!customers[#Data],8)</f>
        <v>#N/A</v>
      </c>
      <c r="S600" s="53"/>
      <c r="T600" s="51"/>
    </row>
    <row r="601" spans="1:20" ht="15.75" customHeight="1" x14ac:dyDescent="0.3">
      <c r="A601" s="51"/>
      <c r="F601" s="50" t="e">
        <f>VLOOKUP(orders67[[#This Row],[customer_id]],[1]!customers[#Data],8)</f>
        <v>#N/A</v>
      </c>
      <c r="S601" s="53"/>
      <c r="T601" s="51"/>
    </row>
    <row r="602" spans="1:20" ht="15.75" customHeight="1" x14ac:dyDescent="0.3">
      <c r="A602" s="51"/>
      <c r="F602" s="50" t="e">
        <f>VLOOKUP(orders67[[#This Row],[customer_id]],[1]!customers[#Data],8)</f>
        <v>#N/A</v>
      </c>
      <c r="S602" s="53"/>
      <c r="T602" s="51"/>
    </row>
    <row r="603" spans="1:20" ht="15.75" customHeight="1" x14ac:dyDescent="0.3">
      <c r="A603" s="51"/>
      <c r="F603" s="50" t="e">
        <f>VLOOKUP(orders67[[#This Row],[customer_id]],[1]!customers[#Data],8)</f>
        <v>#N/A</v>
      </c>
      <c r="S603" s="53"/>
      <c r="T603" s="51"/>
    </row>
    <row r="604" spans="1:20" ht="15.75" customHeight="1" x14ac:dyDescent="0.3">
      <c r="A604" s="51"/>
      <c r="F604" s="50" t="e">
        <f>VLOOKUP(orders67[[#This Row],[customer_id]],[1]!customers[#Data],8)</f>
        <v>#N/A</v>
      </c>
      <c r="S604" s="53"/>
      <c r="T604" s="51"/>
    </row>
    <row r="605" spans="1:20" ht="15.75" customHeight="1" x14ac:dyDescent="0.3">
      <c r="A605" s="51"/>
      <c r="F605" s="50" t="e">
        <f>VLOOKUP(orders67[[#This Row],[customer_id]],[1]!customers[#Data],8)</f>
        <v>#N/A</v>
      </c>
      <c r="S605" s="53"/>
      <c r="T605" s="51"/>
    </row>
    <row r="606" spans="1:20" ht="15.75" customHeight="1" x14ac:dyDescent="0.3">
      <c r="A606" s="51"/>
      <c r="F606" s="50" t="e">
        <f>VLOOKUP(orders67[[#This Row],[customer_id]],[1]!customers[#Data],8)</f>
        <v>#N/A</v>
      </c>
      <c r="S606" s="53"/>
      <c r="T606" s="51"/>
    </row>
    <row r="607" spans="1:20" ht="15.75" customHeight="1" x14ac:dyDescent="0.3">
      <c r="A607" s="51"/>
      <c r="F607" s="50" t="e">
        <f>VLOOKUP(orders67[[#This Row],[customer_id]],[1]!customers[#Data],8)</f>
        <v>#N/A</v>
      </c>
      <c r="S607" s="53"/>
      <c r="T607" s="51"/>
    </row>
    <row r="608" spans="1:20" ht="15.75" customHeight="1" x14ac:dyDescent="0.3">
      <c r="A608" s="51"/>
      <c r="F608" s="50" t="e">
        <f>VLOOKUP(orders67[[#This Row],[customer_id]],[1]!customers[#Data],8)</f>
        <v>#N/A</v>
      </c>
      <c r="S608" s="53"/>
      <c r="T608" s="51"/>
    </row>
    <row r="609" spans="1:20" ht="15.75" customHeight="1" x14ac:dyDescent="0.3">
      <c r="A609" s="51"/>
      <c r="F609" s="50" t="e">
        <f>VLOOKUP(orders67[[#This Row],[customer_id]],[1]!customers[#Data],8)</f>
        <v>#N/A</v>
      </c>
      <c r="S609" s="53"/>
      <c r="T609" s="51"/>
    </row>
    <row r="610" spans="1:20" ht="15.75" customHeight="1" x14ac:dyDescent="0.3">
      <c r="A610" s="51"/>
      <c r="F610" s="50" t="e">
        <f>VLOOKUP(orders67[[#This Row],[customer_id]],[1]!customers[#Data],8)</f>
        <v>#N/A</v>
      </c>
      <c r="S610" s="53"/>
      <c r="T610" s="51"/>
    </row>
    <row r="611" spans="1:20" ht="15.75" customHeight="1" x14ac:dyDescent="0.3">
      <c r="A611" s="51"/>
      <c r="F611" s="50" t="e">
        <f>VLOOKUP(orders67[[#This Row],[customer_id]],[1]!customers[#Data],8)</f>
        <v>#N/A</v>
      </c>
      <c r="S611" s="53"/>
      <c r="T611" s="51"/>
    </row>
    <row r="612" spans="1:20" ht="15.75" customHeight="1" x14ac:dyDescent="0.3">
      <c r="A612" s="51"/>
      <c r="F612" s="50" t="e">
        <f>VLOOKUP(orders67[[#This Row],[customer_id]],[1]!customers[#Data],8)</f>
        <v>#N/A</v>
      </c>
      <c r="S612" s="53"/>
      <c r="T612" s="51"/>
    </row>
    <row r="613" spans="1:20" ht="15.75" customHeight="1" x14ac:dyDescent="0.3">
      <c r="A613" s="51"/>
      <c r="F613" s="50" t="e">
        <f>VLOOKUP(orders67[[#This Row],[customer_id]],[1]!customers[#Data],8)</f>
        <v>#N/A</v>
      </c>
      <c r="S613" s="53"/>
      <c r="T613" s="51"/>
    </row>
    <row r="614" spans="1:20" ht="15.75" customHeight="1" x14ac:dyDescent="0.3">
      <c r="A614" s="51"/>
      <c r="F614" s="50" t="e">
        <f>VLOOKUP(orders67[[#This Row],[customer_id]],[1]!customers[#Data],8)</f>
        <v>#N/A</v>
      </c>
      <c r="S614" s="53"/>
      <c r="T614" s="51"/>
    </row>
    <row r="615" spans="1:20" ht="15.75" customHeight="1" x14ac:dyDescent="0.3">
      <c r="A615" s="51"/>
      <c r="F615" s="50" t="e">
        <f>VLOOKUP(orders67[[#This Row],[customer_id]],[1]!customers[#Data],8)</f>
        <v>#N/A</v>
      </c>
      <c r="S615" s="53"/>
      <c r="T615" s="51"/>
    </row>
    <row r="616" spans="1:20" ht="15.75" customHeight="1" x14ac:dyDescent="0.3">
      <c r="A616" s="51"/>
      <c r="F616" s="50" t="e">
        <f>VLOOKUP(orders67[[#This Row],[customer_id]],[1]!customers[#Data],8)</f>
        <v>#N/A</v>
      </c>
      <c r="S616" s="53"/>
      <c r="T616" s="51"/>
    </row>
    <row r="617" spans="1:20" ht="15.75" customHeight="1" x14ac:dyDescent="0.3">
      <c r="A617" s="51"/>
      <c r="F617" s="50" t="e">
        <f>VLOOKUP(orders67[[#This Row],[customer_id]],[1]!customers[#Data],8)</f>
        <v>#N/A</v>
      </c>
      <c r="S617" s="53"/>
      <c r="T617" s="51"/>
    </row>
    <row r="618" spans="1:20" ht="15.75" customHeight="1" x14ac:dyDescent="0.3">
      <c r="A618" s="51"/>
      <c r="F618" s="50" t="e">
        <f>VLOOKUP(orders67[[#This Row],[customer_id]],[1]!customers[#Data],8)</f>
        <v>#N/A</v>
      </c>
      <c r="S618" s="53"/>
      <c r="T618" s="51"/>
    </row>
    <row r="619" spans="1:20" ht="15.75" customHeight="1" x14ac:dyDescent="0.3">
      <c r="A619" s="51"/>
      <c r="F619" s="50" t="e">
        <f>VLOOKUP(orders67[[#This Row],[customer_id]],[1]!customers[#Data],8)</f>
        <v>#N/A</v>
      </c>
      <c r="S619" s="53"/>
      <c r="T619" s="51"/>
    </row>
    <row r="620" spans="1:20" ht="15.75" customHeight="1" x14ac:dyDescent="0.3">
      <c r="A620" s="51"/>
      <c r="F620" s="50" t="e">
        <f>VLOOKUP(orders67[[#This Row],[customer_id]],[1]!customers[#Data],8)</f>
        <v>#N/A</v>
      </c>
      <c r="S620" s="53"/>
      <c r="T620" s="51"/>
    </row>
    <row r="621" spans="1:20" ht="15.75" customHeight="1" x14ac:dyDescent="0.3">
      <c r="A621" s="51"/>
      <c r="F621" s="50" t="e">
        <f>VLOOKUP(orders67[[#This Row],[customer_id]],[1]!customers[#Data],8)</f>
        <v>#N/A</v>
      </c>
      <c r="S621" s="53"/>
      <c r="T621" s="51"/>
    </row>
    <row r="622" spans="1:20" ht="15.75" customHeight="1" x14ac:dyDescent="0.3">
      <c r="A622" s="51"/>
      <c r="F622" s="50" t="e">
        <f>VLOOKUP(orders67[[#This Row],[customer_id]],[1]!customers[#Data],8)</f>
        <v>#N/A</v>
      </c>
      <c r="S622" s="53"/>
      <c r="T622" s="51"/>
    </row>
    <row r="623" spans="1:20" ht="15.75" customHeight="1" x14ac:dyDescent="0.3">
      <c r="A623" s="51"/>
      <c r="F623" s="50" t="e">
        <f>VLOOKUP(orders67[[#This Row],[customer_id]],[1]!customers[#Data],8)</f>
        <v>#N/A</v>
      </c>
      <c r="S623" s="53"/>
      <c r="T623" s="51"/>
    </row>
    <row r="624" spans="1:20" ht="15.75" customHeight="1" x14ac:dyDescent="0.3">
      <c r="A624" s="51"/>
      <c r="F624" s="50" t="e">
        <f>VLOOKUP(orders67[[#This Row],[customer_id]],[1]!customers[#Data],8)</f>
        <v>#N/A</v>
      </c>
      <c r="S624" s="53"/>
      <c r="T624" s="51"/>
    </row>
    <row r="625" spans="1:20" ht="15.75" customHeight="1" x14ac:dyDescent="0.3">
      <c r="A625" s="51"/>
      <c r="F625" s="50" t="e">
        <f>VLOOKUP(orders67[[#This Row],[customer_id]],[1]!customers[#Data],8)</f>
        <v>#N/A</v>
      </c>
      <c r="S625" s="53"/>
      <c r="T625" s="51"/>
    </row>
    <row r="626" spans="1:20" ht="15.75" customHeight="1" x14ac:dyDescent="0.3">
      <c r="A626" s="51"/>
      <c r="F626" s="50" t="e">
        <f>VLOOKUP(orders67[[#This Row],[customer_id]],[1]!customers[#Data],8)</f>
        <v>#N/A</v>
      </c>
      <c r="S626" s="53"/>
      <c r="T626" s="51"/>
    </row>
    <row r="627" spans="1:20" ht="15.75" customHeight="1" x14ac:dyDescent="0.3">
      <c r="A627" s="51"/>
      <c r="F627" s="50" t="e">
        <f>VLOOKUP(orders67[[#This Row],[customer_id]],[1]!customers[#Data],8)</f>
        <v>#N/A</v>
      </c>
      <c r="S627" s="53"/>
      <c r="T627" s="51"/>
    </row>
    <row r="628" spans="1:20" ht="15.75" customHeight="1" x14ac:dyDescent="0.3">
      <c r="A628" s="51"/>
      <c r="F628" s="50" t="e">
        <f>VLOOKUP(orders67[[#This Row],[customer_id]],[1]!customers[#Data],8)</f>
        <v>#N/A</v>
      </c>
      <c r="S628" s="53"/>
      <c r="T628" s="51"/>
    </row>
    <row r="629" spans="1:20" ht="15.75" customHeight="1" x14ac:dyDescent="0.3">
      <c r="A629" s="51"/>
      <c r="F629" s="50" t="e">
        <f>VLOOKUP(orders67[[#This Row],[customer_id]],[1]!customers[#Data],8)</f>
        <v>#N/A</v>
      </c>
      <c r="S629" s="53"/>
      <c r="T629" s="51"/>
    </row>
    <row r="630" spans="1:20" ht="15.75" customHeight="1" x14ac:dyDescent="0.3">
      <c r="A630" s="51"/>
      <c r="F630" s="50" t="e">
        <f>VLOOKUP(orders67[[#This Row],[customer_id]],[1]!customers[#Data],8)</f>
        <v>#N/A</v>
      </c>
      <c r="S630" s="53"/>
      <c r="T630" s="51"/>
    </row>
    <row r="631" spans="1:20" ht="15.75" customHeight="1" x14ac:dyDescent="0.3">
      <c r="A631" s="51"/>
      <c r="F631" s="50" t="e">
        <f>VLOOKUP(orders67[[#This Row],[customer_id]],[1]!customers[#Data],8)</f>
        <v>#N/A</v>
      </c>
      <c r="S631" s="53"/>
      <c r="T631" s="51"/>
    </row>
    <row r="632" spans="1:20" ht="15.75" customHeight="1" x14ac:dyDescent="0.3">
      <c r="A632" s="51"/>
      <c r="F632" s="50" t="e">
        <f>VLOOKUP(orders67[[#This Row],[customer_id]],[1]!customers[#Data],8)</f>
        <v>#N/A</v>
      </c>
      <c r="S632" s="53"/>
      <c r="T632" s="51"/>
    </row>
    <row r="633" spans="1:20" ht="15.75" customHeight="1" x14ac:dyDescent="0.3">
      <c r="A633" s="51"/>
      <c r="F633" s="50" t="e">
        <f>VLOOKUP(orders67[[#This Row],[customer_id]],[1]!customers[#Data],8)</f>
        <v>#N/A</v>
      </c>
      <c r="S633" s="53"/>
      <c r="T633" s="51"/>
    </row>
    <row r="634" spans="1:20" ht="15.75" customHeight="1" x14ac:dyDescent="0.3">
      <c r="A634" s="51"/>
      <c r="F634" s="50" t="e">
        <f>VLOOKUP(orders67[[#This Row],[customer_id]],[1]!customers[#Data],8)</f>
        <v>#N/A</v>
      </c>
      <c r="S634" s="53"/>
      <c r="T634" s="51"/>
    </row>
    <row r="635" spans="1:20" ht="15.75" customHeight="1" x14ac:dyDescent="0.3">
      <c r="A635" s="51"/>
      <c r="F635" s="50" t="e">
        <f>VLOOKUP(orders67[[#This Row],[customer_id]],[1]!customers[#Data],8)</f>
        <v>#N/A</v>
      </c>
      <c r="S635" s="53"/>
      <c r="T635" s="51"/>
    </row>
    <row r="636" spans="1:20" ht="15.75" customHeight="1" x14ac:dyDescent="0.3">
      <c r="A636" s="51"/>
      <c r="F636" s="50" t="e">
        <f>VLOOKUP(orders67[[#This Row],[customer_id]],[1]!customers[#Data],8)</f>
        <v>#N/A</v>
      </c>
      <c r="S636" s="53"/>
      <c r="T636" s="51"/>
    </row>
    <row r="637" spans="1:20" ht="15.75" customHeight="1" x14ac:dyDescent="0.3">
      <c r="A637" s="51"/>
      <c r="F637" s="50" t="e">
        <f>VLOOKUP(orders67[[#This Row],[customer_id]],[1]!customers[#Data],8)</f>
        <v>#N/A</v>
      </c>
      <c r="S637" s="53"/>
      <c r="T637" s="51"/>
    </row>
    <row r="638" spans="1:20" ht="15.75" customHeight="1" x14ac:dyDescent="0.3">
      <c r="A638" s="51"/>
      <c r="F638" s="50" t="e">
        <f>VLOOKUP(orders67[[#This Row],[customer_id]],[1]!customers[#Data],8)</f>
        <v>#N/A</v>
      </c>
      <c r="S638" s="53"/>
      <c r="T638" s="51"/>
    </row>
    <row r="639" spans="1:20" ht="15.75" customHeight="1" x14ac:dyDescent="0.3">
      <c r="A639" s="51"/>
      <c r="F639" s="50" t="e">
        <f>VLOOKUP(orders67[[#This Row],[customer_id]],[1]!customers[#Data],8)</f>
        <v>#N/A</v>
      </c>
      <c r="S639" s="53"/>
      <c r="T639" s="51"/>
    </row>
    <row r="640" spans="1:20" ht="15.75" customHeight="1" x14ac:dyDescent="0.3">
      <c r="A640" s="51"/>
      <c r="F640" s="50" t="e">
        <f>VLOOKUP(orders67[[#This Row],[customer_id]],[1]!customers[#Data],8)</f>
        <v>#N/A</v>
      </c>
      <c r="S640" s="53"/>
      <c r="T640" s="51"/>
    </row>
    <row r="641" spans="1:20" ht="15.75" customHeight="1" x14ac:dyDescent="0.3">
      <c r="A641" s="51"/>
      <c r="F641" s="50" t="e">
        <f>VLOOKUP(orders67[[#This Row],[customer_id]],[1]!customers[#Data],8)</f>
        <v>#N/A</v>
      </c>
      <c r="S641" s="53"/>
      <c r="T641" s="51"/>
    </row>
    <row r="642" spans="1:20" ht="15.75" customHeight="1" x14ac:dyDescent="0.3">
      <c r="A642" s="51"/>
      <c r="F642" s="50" t="e">
        <f>VLOOKUP(orders67[[#This Row],[customer_id]],[1]!customers[#Data],8)</f>
        <v>#N/A</v>
      </c>
      <c r="S642" s="53"/>
      <c r="T642" s="51"/>
    </row>
    <row r="643" spans="1:20" ht="15.75" customHeight="1" x14ac:dyDescent="0.3">
      <c r="A643" s="51"/>
      <c r="F643" s="50" t="e">
        <f>VLOOKUP(orders67[[#This Row],[customer_id]],[1]!customers[#Data],8)</f>
        <v>#N/A</v>
      </c>
      <c r="S643" s="53"/>
      <c r="T643" s="51"/>
    </row>
    <row r="644" spans="1:20" ht="15.75" customHeight="1" x14ac:dyDescent="0.3">
      <c r="A644" s="51"/>
      <c r="F644" s="50" t="e">
        <f>VLOOKUP(orders67[[#This Row],[customer_id]],[1]!customers[#Data],8)</f>
        <v>#N/A</v>
      </c>
      <c r="S644" s="53"/>
      <c r="T644" s="51"/>
    </row>
    <row r="645" spans="1:20" ht="15.75" customHeight="1" x14ac:dyDescent="0.3">
      <c r="A645" s="51"/>
      <c r="F645" s="50" t="e">
        <f>VLOOKUP(orders67[[#This Row],[customer_id]],[1]!customers[#Data],8)</f>
        <v>#N/A</v>
      </c>
      <c r="S645" s="53"/>
      <c r="T645" s="51"/>
    </row>
    <row r="646" spans="1:20" ht="15.75" customHeight="1" x14ac:dyDescent="0.3">
      <c r="A646" s="51"/>
      <c r="F646" s="50" t="e">
        <f>VLOOKUP(orders67[[#This Row],[customer_id]],[1]!customers[#Data],8)</f>
        <v>#N/A</v>
      </c>
      <c r="S646" s="53"/>
      <c r="T646" s="51"/>
    </row>
    <row r="647" spans="1:20" ht="15.75" customHeight="1" x14ac:dyDescent="0.3">
      <c r="A647" s="51"/>
      <c r="F647" s="50" t="e">
        <f>VLOOKUP(orders67[[#This Row],[customer_id]],[1]!customers[#Data],8)</f>
        <v>#N/A</v>
      </c>
      <c r="S647" s="53"/>
      <c r="T647" s="51"/>
    </row>
    <row r="648" spans="1:20" ht="15.75" customHeight="1" x14ac:dyDescent="0.3">
      <c r="A648" s="51"/>
      <c r="F648" s="50" t="e">
        <f>VLOOKUP(orders67[[#This Row],[customer_id]],[1]!customers[#Data],8)</f>
        <v>#N/A</v>
      </c>
      <c r="S648" s="53"/>
      <c r="T648" s="51"/>
    </row>
    <row r="649" spans="1:20" ht="15.75" customHeight="1" x14ac:dyDescent="0.3">
      <c r="A649" s="51"/>
      <c r="F649" s="50" t="e">
        <f>VLOOKUP(orders67[[#This Row],[customer_id]],[1]!customers[#Data],8)</f>
        <v>#N/A</v>
      </c>
      <c r="S649" s="53"/>
      <c r="T649" s="51"/>
    </row>
    <row r="650" spans="1:20" ht="15.75" customHeight="1" x14ac:dyDescent="0.3">
      <c r="A650" s="51"/>
      <c r="F650" s="50" t="e">
        <f>VLOOKUP(orders67[[#This Row],[customer_id]],[1]!customers[#Data],8)</f>
        <v>#N/A</v>
      </c>
      <c r="S650" s="53"/>
      <c r="T650" s="51"/>
    </row>
    <row r="651" spans="1:20" ht="15.75" customHeight="1" x14ac:dyDescent="0.3">
      <c r="A651" s="51"/>
      <c r="F651" s="50" t="e">
        <f>VLOOKUP(orders67[[#This Row],[customer_id]],[1]!customers[#Data],8)</f>
        <v>#N/A</v>
      </c>
      <c r="S651" s="53"/>
      <c r="T651" s="51"/>
    </row>
    <row r="652" spans="1:20" ht="15.75" customHeight="1" x14ac:dyDescent="0.3">
      <c r="A652" s="51"/>
      <c r="F652" s="50" t="e">
        <f>VLOOKUP(orders67[[#This Row],[customer_id]],[1]!customers[#Data],8)</f>
        <v>#N/A</v>
      </c>
      <c r="S652" s="53"/>
      <c r="T652" s="51"/>
    </row>
    <row r="653" spans="1:20" ht="15.75" customHeight="1" x14ac:dyDescent="0.3">
      <c r="A653" s="51"/>
      <c r="F653" s="50" t="e">
        <f>VLOOKUP(orders67[[#This Row],[customer_id]],[1]!customers[#Data],8)</f>
        <v>#N/A</v>
      </c>
      <c r="S653" s="53"/>
      <c r="T653" s="51"/>
    </row>
    <row r="654" spans="1:20" ht="15.75" customHeight="1" x14ac:dyDescent="0.3">
      <c r="A654" s="51"/>
      <c r="F654" s="50" t="e">
        <f>VLOOKUP(orders67[[#This Row],[customer_id]],[1]!customers[#Data],8)</f>
        <v>#N/A</v>
      </c>
      <c r="S654" s="53"/>
      <c r="T654" s="51"/>
    </row>
    <row r="655" spans="1:20" ht="15.75" customHeight="1" x14ac:dyDescent="0.3">
      <c r="A655" s="51"/>
      <c r="F655" s="50" t="e">
        <f>VLOOKUP(orders67[[#This Row],[customer_id]],[1]!customers[#Data],8)</f>
        <v>#N/A</v>
      </c>
      <c r="S655" s="53"/>
      <c r="T655" s="51"/>
    </row>
    <row r="656" spans="1:20" ht="15.75" customHeight="1" x14ac:dyDescent="0.3">
      <c r="A656" s="51"/>
      <c r="F656" s="50" t="e">
        <f>VLOOKUP(orders67[[#This Row],[customer_id]],[1]!customers[#Data],8)</f>
        <v>#N/A</v>
      </c>
      <c r="S656" s="53"/>
      <c r="T656" s="51"/>
    </row>
    <row r="657" spans="1:20" ht="15.75" customHeight="1" x14ac:dyDescent="0.3">
      <c r="A657" s="51"/>
      <c r="F657" s="50" t="e">
        <f>VLOOKUP(orders67[[#This Row],[customer_id]],[1]!customers[#Data],8)</f>
        <v>#N/A</v>
      </c>
      <c r="S657" s="53"/>
      <c r="T657" s="51"/>
    </row>
    <row r="658" spans="1:20" ht="15.75" customHeight="1" x14ac:dyDescent="0.3">
      <c r="A658" s="51"/>
      <c r="F658" s="50" t="e">
        <f>VLOOKUP(orders67[[#This Row],[customer_id]],[1]!customers[#Data],8)</f>
        <v>#N/A</v>
      </c>
      <c r="S658" s="53"/>
      <c r="T658" s="51"/>
    </row>
    <row r="659" spans="1:20" ht="15.75" customHeight="1" x14ac:dyDescent="0.3">
      <c r="A659" s="51"/>
      <c r="F659" s="50" t="e">
        <f>VLOOKUP(orders67[[#This Row],[customer_id]],[1]!customers[#Data],8)</f>
        <v>#N/A</v>
      </c>
      <c r="S659" s="53"/>
      <c r="T659" s="51"/>
    </row>
    <row r="660" spans="1:20" ht="15.75" customHeight="1" x14ac:dyDescent="0.3">
      <c r="A660" s="51"/>
      <c r="F660" s="50" t="e">
        <f>VLOOKUP(orders67[[#This Row],[customer_id]],[1]!customers[#Data],8)</f>
        <v>#N/A</v>
      </c>
      <c r="S660" s="53"/>
      <c r="T660" s="51"/>
    </row>
    <row r="661" spans="1:20" ht="15.75" customHeight="1" x14ac:dyDescent="0.3">
      <c r="A661" s="51"/>
      <c r="F661" s="50" t="e">
        <f>VLOOKUP(orders67[[#This Row],[customer_id]],[1]!customers[#Data],8)</f>
        <v>#N/A</v>
      </c>
      <c r="S661" s="53"/>
      <c r="T661" s="51"/>
    </row>
    <row r="662" spans="1:20" ht="15.75" customHeight="1" x14ac:dyDescent="0.3">
      <c r="A662" s="51"/>
      <c r="F662" s="50" t="e">
        <f>VLOOKUP(orders67[[#This Row],[customer_id]],[1]!customers[#Data],8)</f>
        <v>#N/A</v>
      </c>
      <c r="S662" s="53"/>
      <c r="T662" s="51"/>
    </row>
    <row r="663" spans="1:20" ht="15.75" customHeight="1" x14ac:dyDescent="0.3">
      <c r="A663" s="51"/>
      <c r="F663" s="50" t="e">
        <f>VLOOKUP(orders67[[#This Row],[customer_id]],[1]!customers[#Data],8)</f>
        <v>#N/A</v>
      </c>
      <c r="S663" s="53"/>
      <c r="T663" s="51"/>
    </row>
    <row r="664" spans="1:20" ht="15.75" customHeight="1" x14ac:dyDescent="0.3">
      <c r="A664" s="51"/>
      <c r="F664" s="50" t="e">
        <f>VLOOKUP(orders67[[#This Row],[customer_id]],[1]!customers[#Data],8)</f>
        <v>#N/A</v>
      </c>
      <c r="S664" s="53"/>
      <c r="T664" s="51"/>
    </row>
    <row r="665" spans="1:20" ht="15.75" customHeight="1" x14ac:dyDescent="0.3">
      <c r="A665" s="51"/>
      <c r="F665" s="50" t="e">
        <f>VLOOKUP(orders67[[#This Row],[customer_id]],[1]!customers[#Data],8)</f>
        <v>#N/A</v>
      </c>
      <c r="S665" s="53"/>
      <c r="T665" s="51"/>
    </row>
    <row r="666" spans="1:20" ht="15.75" customHeight="1" x14ac:dyDescent="0.3">
      <c r="A666" s="51"/>
      <c r="F666" s="50" t="e">
        <f>VLOOKUP(orders67[[#This Row],[customer_id]],[1]!customers[#Data],8)</f>
        <v>#N/A</v>
      </c>
      <c r="S666" s="53"/>
      <c r="T666" s="51"/>
    </row>
    <row r="667" spans="1:20" ht="15.75" customHeight="1" x14ac:dyDescent="0.3">
      <c r="A667" s="51"/>
      <c r="F667" s="50" t="e">
        <f>VLOOKUP(orders67[[#This Row],[customer_id]],[1]!customers[#Data],8)</f>
        <v>#N/A</v>
      </c>
      <c r="S667" s="53"/>
      <c r="T667" s="51"/>
    </row>
    <row r="668" spans="1:20" ht="15.75" customHeight="1" x14ac:dyDescent="0.3">
      <c r="A668" s="51"/>
      <c r="F668" s="50" t="e">
        <f>VLOOKUP(orders67[[#This Row],[customer_id]],[1]!customers[#Data],8)</f>
        <v>#N/A</v>
      </c>
      <c r="S668" s="53"/>
      <c r="T668" s="51"/>
    </row>
    <row r="669" spans="1:20" ht="15.75" customHeight="1" x14ac:dyDescent="0.3">
      <c r="A669" s="51"/>
      <c r="F669" s="50" t="e">
        <f>VLOOKUP(orders67[[#This Row],[customer_id]],[1]!customers[#Data],8)</f>
        <v>#N/A</v>
      </c>
      <c r="S669" s="53"/>
      <c r="T669" s="51"/>
    </row>
    <row r="670" spans="1:20" ht="15.75" customHeight="1" x14ac:dyDescent="0.3">
      <c r="A670" s="51"/>
      <c r="F670" s="50" t="e">
        <f>VLOOKUP(orders67[[#This Row],[customer_id]],[1]!customers[#Data],8)</f>
        <v>#N/A</v>
      </c>
      <c r="S670" s="53"/>
      <c r="T670" s="51"/>
    </row>
    <row r="671" spans="1:20" ht="15.75" customHeight="1" x14ac:dyDescent="0.3">
      <c r="A671" s="51"/>
      <c r="F671" s="50" t="e">
        <f>VLOOKUP(orders67[[#This Row],[customer_id]],[1]!customers[#Data],8)</f>
        <v>#N/A</v>
      </c>
      <c r="S671" s="53"/>
      <c r="T671" s="51"/>
    </row>
    <row r="672" spans="1:20" ht="15.75" customHeight="1" x14ac:dyDescent="0.3">
      <c r="A672" s="51"/>
      <c r="F672" s="50" t="e">
        <f>VLOOKUP(orders67[[#This Row],[customer_id]],[1]!customers[#Data],8)</f>
        <v>#N/A</v>
      </c>
      <c r="S672" s="53"/>
      <c r="T672" s="51"/>
    </row>
    <row r="673" spans="1:20" ht="15.75" customHeight="1" x14ac:dyDescent="0.3">
      <c r="A673" s="51"/>
      <c r="F673" s="50" t="e">
        <f>VLOOKUP(orders67[[#This Row],[customer_id]],[1]!customers[#Data],8)</f>
        <v>#N/A</v>
      </c>
      <c r="S673" s="53"/>
      <c r="T673" s="51"/>
    </row>
    <row r="674" spans="1:20" ht="15.75" customHeight="1" x14ac:dyDescent="0.3">
      <c r="A674" s="51"/>
      <c r="F674" s="50" t="e">
        <f>VLOOKUP(orders67[[#This Row],[customer_id]],[1]!customers[#Data],8)</f>
        <v>#N/A</v>
      </c>
      <c r="S674" s="53"/>
      <c r="T674" s="51"/>
    </row>
    <row r="675" spans="1:20" ht="15.75" customHeight="1" x14ac:dyDescent="0.3">
      <c r="A675" s="51"/>
      <c r="F675" s="50" t="e">
        <f>VLOOKUP(orders67[[#This Row],[customer_id]],[1]!customers[#Data],8)</f>
        <v>#N/A</v>
      </c>
      <c r="S675" s="53"/>
      <c r="T675" s="51"/>
    </row>
    <row r="676" spans="1:20" ht="15.75" customHeight="1" x14ac:dyDescent="0.3">
      <c r="A676" s="51"/>
      <c r="F676" s="50" t="e">
        <f>VLOOKUP(orders67[[#This Row],[customer_id]],[1]!customers[#Data],8)</f>
        <v>#N/A</v>
      </c>
      <c r="S676" s="53"/>
      <c r="T676" s="51"/>
    </row>
    <row r="677" spans="1:20" ht="15.75" customHeight="1" x14ac:dyDescent="0.3">
      <c r="A677" s="51"/>
      <c r="F677" s="50" t="e">
        <f>VLOOKUP(orders67[[#This Row],[customer_id]],[1]!customers[#Data],8)</f>
        <v>#N/A</v>
      </c>
      <c r="S677" s="53"/>
      <c r="T677" s="51"/>
    </row>
    <row r="678" spans="1:20" ht="15.75" customHeight="1" x14ac:dyDescent="0.3">
      <c r="A678" s="51"/>
      <c r="F678" s="50" t="e">
        <f>VLOOKUP(orders67[[#This Row],[customer_id]],[1]!customers[#Data],8)</f>
        <v>#N/A</v>
      </c>
      <c r="S678" s="53"/>
      <c r="T678" s="51"/>
    </row>
    <row r="679" spans="1:20" ht="15.75" customHeight="1" x14ac:dyDescent="0.3">
      <c r="A679" s="51"/>
      <c r="F679" s="50" t="e">
        <f>VLOOKUP(orders67[[#This Row],[customer_id]],[1]!customers[#Data],8)</f>
        <v>#N/A</v>
      </c>
      <c r="S679" s="53"/>
      <c r="T679" s="51"/>
    </row>
    <row r="680" spans="1:20" ht="15.75" customHeight="1" x14ac:dyDescent="0.3">
      <c r="A680" s="51"/>
      <c r="F680" s="50" t="e">
        <f>VLOOKUP(orders67[[#This Row],[customer_id]],[1]!customers[#Data],8)</f>
        <v>#N/A</v>
      </c>
      <c r="S680" s="53"/>
      <c r="T680" s="51"/>
    </row>
    <row r="681" spans="1:20" ht="15.75" customHeight="1" x14ac:dyDescent="0.3">
      <c r="A681" s="51"/>
      <c r="F681" s="50" t="e">
        <f>VLOOKUP(orders67[[#This Row],[customer_id]],[1]!customers[#Data],8)</f>
        <v>#N/A</v>
      </c>
      <c r="S681" s="53"/>
      <c r="T681" s="51"/>
    </row>
    <row r="682" spans="1:20" ht="15.75" customHeight="1" x14ac:dyDescent="0.3">
      <c r="A682" s="51"/>
      <c r="F682" s="50" t="e">
        <f>VLOOKUP(orders67[[#This Row],[customer_id]],[1]!customers[#Data],8)</f>
        <v>#N/A</v>
      </c>
      <c r="S682" s="53"/>
      <c r="T682" s="51"/>
    </row>
    <row r="683" spans="1:20" ht="15.75" customHeight="1" x14ac:dyDescent="0.3">
      <c r="A683" s="51"/>
      <c r="F683" s="50" t="e">
        <f>VLOOKUP(orders67[[#This Row],[customer_id]],[1]!customers[#Data],8)</f>
        <v>#N/A</v>
      </c>
      <c r="S683" s="53"/>
      <c r="T683" s="51"/>
    </row>
    <row r="684" spans="1:20" ht="15.75" customHeight="1" x14ac:dyDescent="0.3">
      <c r="A684" s="51"/>
      <c r="F684" s="50" t="e">
        <f>VLOOKUP(orders67[[#This Row],[customer_id]],[1]!customers[#Data],8)</f>
        <v>#N/A</v>
      </c>
      <c r="S684" s="53"/>
      <c r="T684" s="51"/>
    </row>
    <row r="685" spans="1:20" ht="15.75" customHeight="1" x14ac:dyDescent="0.3">
      <c r="A685" s="51"/>
      <c r="F685" s="50" t="e">
        <f>VLOOKUP(orders67[[#This Row],[customer_id]],[1]!customers[#Data],8)</f>
        <v>#N/A</v>
      </c>
      <c r="S685" s="53"/>
      <c r="T685" s="51"/>
    </row>
    <row r="686" spans="1:20" ht="15.75" customHeight="1" x14ac:dyDescent="0.3">
      <c r="A686" s="51"/>
      <c r="F686" s="50" t="e">
        <f>VLOOKUP(orders67[[#This Row],[customer_id]],[1]!customers[#Data],8)</f>
        <v>#N/A</v>
      </c>
      <c r="S686" s="53"/>
      <c r="T686" s="51"/>
    </row>
    <row r="687" spans="1:20" ht="15.75" customHeight="1" x14ac:dyDescent="0.3">
      <c r="A687" s="51"/>
      <c r="F687" s="50" t="e">
        <f>VLOOKUP(orders67[[#This Row],[customer_id]],[1]!customers[#Data],8)</f>
        <v>#N/A</v>
      </c>
      <c r="S687" s="53"/>
      <c r="T687" s="51"/>
    </row>
    <row r="688" spans="1:20" ht="15.75" customHeight="1" x14ac:dyDescent="0.3">
      <c r="A688" s="51"/>
      <c r="F688" s="50" t="e">
        <f>VLOOKUP(orders67[[#This Row],[customer_id]],[1]!customers[#Data],8)</f>
        <v>#N/A</v>
      </c>
      <c r="S688" s="53"/>
      <c r="T688" s="51"/>
    </row>
    <row r="689" spans="1:20" ht="15.75" customHeight="1" x14ac:dyDescent="0.3">
      <c r="A689" s="51"/>
      <c r="F689" s="50" t="e">
        <f>VLOOKUP(orders67[[#This Row],[customer_id]],[1]!customers[#Data],8)</f>
        <v>#N/A</v>
      </c>
      <c r="S689" s="53"/>
      <c r="T689" s="51"/>
    </row>
    <row r="690" spans="1:20" ht="15.75" customHeight="1" x14ac:dyDescent="0.3">
      <c r="A690" s="51"/>
      <c r="F690" s="50" t="e">
        <f>VLOOKUP(orders67[[#This Row],[customer_id]],[1]!customers[#Data],8)</f>
        <v>#N/A</v>
      </c>
      <c r="S690" s="53"/>
      <c r="T690" s="51"/>
    </row>
    <row r="691" spans="1:20" ht="15.75" customHeight="1" x14ac:dyDescent="0.3">
      <c r="A691" s="51"/>
      <c r="F691" s="50" t="e">
        <f>VLOOKUP(orders67[[#This Row],[customer_id]],[1]!customers[#Data],8)</f>
        <v>#N/A</v>
      </c>
      <c r="S691" s="53"/>
      <c r="T691" s="51"/>
    </row>
    <row r="692" spans="1:20" ht="15.75" customHeight="1" x14ac:dyDescent="0.3">
      <c r="A692" s="51"/>
      <c r="F692" s="50" t="e">
        <f>VLOOKUP(orders67[[#This Row],[customer_id]],[1]!customers[#Data],8)</f>
        <v>#N/A</v>
      </c>
      <c r="S692" s="53"/>
      <c r="T692" s="51"/>
    </row>
    <row r="693" spans="1:20" ht="15.75" customHeight="1" x14ac:dyDescent="0.3">
      <c r="A693" s="51"/>
      <c r="F693" s="50" t="e">
        <f>VLOOKUP(orders67[[#This Row],[customer_id]],[1]!customers[#Data],8)</f>
        <v>#N/A</v>
      </c>
      <c r="S693" s="53"/>
      <c r="T693" s="51"/>
    </row>
    <row r="694" spans="1:20" ht="15.75" customHeight="1" x14ac:dyDescent="0.3">
      <c r="A694" s="51"/>
      <c r="F694" s="50" t="e">
        <f>VLOOKUP(orders67[[#This Row],[customer_id]],[1]!customers[#Data],8)</f>
        <v>#N/A</v>
      </c>
      <c r="S694" s="53"/>
      <c r="T694" s="51"/>
    </row>
    <row r="695" spans="1:20" ht="15.75" customHeight="1" x14ac:dyDescent="0.3">
      <c r="A695" s="51"/>
      <c r="F695" s="50" t="e">
        <f>VLOOKUP(orders67[[#This Row],[customer_id]],[1]!customers[#Data],8)</f>
        <v>#N/A</v>
      </c>
      <c r="S695" s="53"/>
      <c r="T695" s="51"/>
    </row>
    <row r="696" spans="1:20" ht="15.75" customHeight="1" x14ac:dyDescent="0.3">
      <c r="A696" s="51"/>
      <c r="F696" s="50" t="e">
        <f>VLOOKUP(orders67[[#This Row],[customer_id]],[1]!customers[#Data],8)</f>
        <v>#N/A</v>
      </c>
      <c r="S696" s="53"/>
      <c r="T696" s="51"/>
    </row>
    <row r="697" spans="1:20" ht="15.75" customHeight="1" x14ac:dyDescent="0.3">
      <c r="A697" s="51"/>
      <c r="F697" s="50" t="e">
        <f>VLOOKUP(orders67[[#This Row],[customer_id]],[1]!customers[#Data],8)</f>
        <v>#N/A</v>
      </c>
      <c r="S697" s="53"/>
      <c r="T697" s="51"/>
    </row>
    <row r="698" spans="1:20" ht="15.75" customHeight="1" x14ac:dyDescent="0.3">
      <c r="A698" s="51"/>
      <c r="F698" s="50" t="e">
        <f>VLOOKUP(orders67[[#This Row],[customer_id]],[1]!customers[#Data],8)</f>
        <v>#N/A</v>
      </c>
      <c r="S698" s="53"/>
      <c r="T698" s="51"/>
    </row>
    <row r="699" spans="1:20" ht="15.75" customHeight="1" x14ac:dyDescent="0.3">
      <c r="A699" s="51"/>
      <c r="F699" s="50" t="e">
        <f>VLOOKUP(orders67[[#This Row],[customer_id]],[1]!customers[#Data],8)</f>
        <v>#N/A</v>
      </c>
      <c r="S699" s="53"/>
      <c r="T699" s="51"/>
    </row>
    <row r="700" spans="1:20" ht="15.75" customHeight="1" x14ac:dyDescent="0.3">
      <c r="A700" s="51"/>
      <c r="F700" s="50" t="e">
        <f>VLOOKUP(orders67[[#This Row],[customer_id]],[1]!customers[#Data],8)</f>
        <v>#N/A</v>
      </c>
      <c r="S700" s="53"/>
      <c r="T700" s="51"/>
    </row>
    <row r="701" spans="1:20" ht="15.75" customHeight="1" x14ac:dyDescent="0.3">
      <c r="A701" s="51"/>
      <c r="F701" s="50" t="e">
        <f>VLOOKUP(orders67[[#This Row],[customer_id]],[1]!customers[#Data],8)</f>
        <v>#N/A</v>
      </c>
      <c r="S701" s="53"/>
      <c r="T701" s="51"/>
    </row>
    <row r="702" spans="1:20" ht="15.75" customHeight="1" x14ac:dyDescent="0.3">
      <c r="A702" s="51"/>
      <c r="F702" s="50" t="e">
        <f>VLOOKUP(orders67[[#This Row],[customer_id]],[1]!customers[#Data],8)</f>
        <v>#N/A</v>
      </c>
      <c r="S702" s="53"/>
      <c r="T702" s="51"/>
    </row>
    <row r="703" spans="1:20" ht="15.75" customHeight="1" x14ac:dyDescent="0.3">
      <c r="A703" s="51"/>
      <c r="F703" s="50" t="e">
        <f>VLOOKUP(orders67[[#This Row],[customer_id]],[1]!customers[#Data],8)</f>
        <v>#N/A</v>
      </c>
      <c r="S703" s="53"/>
      <c r="T703" s="51"/>
    </row>
    <row r="704" spans="1:20" ht="15.75" customHeight="1" x14ac:dyDescent="0.3">
      <c r="A704" s="51"/>
      <c r="F704" s="50" t="e">
        <f>VLOOKUP(orders67[[#This Row],[customer_id]],[1]!customers[#Data],8)</f>
        <v>#N/A</v>
      </c>
      <c r="S704" s="53"/>
      <c r="T704" s="51"/>
    </row>
    <row r="705" spans="1:20" ht="15.75" customHeight="1" x14ac:dyDescent="0.3">
      <c r="A705" s="51"/>
      <c r="F705" s="50" t="e">
        <f>VLOOKUP(orders67[[#This Row],[customer_id]],[1]!customers[#Data],8)</f>
        <v>#N/A</v>
      </c>
      <c r="S705" s="53"/>
      <c r="T705" s="51"/>
    </row>
    <row r="706" spans="1:20" ht="15.75" customHeight="1" x14ac:dyDescent="0.3">
      <c r="A706" s="51"/>
      <c r="F706" s="50" t="e">
        <f>VLOOKUP(orders67[[#This Row],[customer_id]],[1]!customers[#Data],8)</f>
        <v>#N/A</v>
      </c>
      <c r="S706" s="53"/>
      <c r="T706" s="51"/>
    </row>
    <row r="707" spans="1:20" ht="15.75" customHeight="1" x14ac:dyDescent="0.3">
      <c r="A707" s="51"/>
      <c r="F707" s="50" t="e">
        <f>VLOOKUP(orders67[[#This Row],[customer_id]],[1]!customers[#Data],8)</f>
        <v>#N/A</v>
      </c>
      <c r="S707" s="53"/>
      <c r="T707" s="51"/>
    </row>
    <row r="708" spans="1:20" ht="15.75" customHeight="1" x14ac:dyDescent="0.3">
      <c r="A708" s="51"/>
      <c r="F708" s="50" t="e">
        <f>VLOOKUP(orders67[[#This Row],[customer_id]],[1]!customers[#Data],8)</f>
        <v>#N/A</v>
      </c>
      <c r="S708" s="53"/>
      <c r="T708" s="51"/>
    </row>
    <row r="709" spans="1:20" ht="15.75" customHeight="1" x14ac:dyDescent="0.3">
      <c r="A709" s="51"/>
      <c r="F709" s="50" t="e">
        <f>VLOOKUP(orders67[[#This Row],[customer_id]],[1]!customers[#Data],8)</f>
        <v>#N/A</v>
      </c>
      <c r="S709" s="53"/>
      <c r="T709" s="51"/>
    </row>
    <row r="710" spans="1:20" ht="15.75" customHeight="1" x14ac:dyDescent="0.3">
      <c r="A710" s="51"/>
      <c r="F710" s="50" t="e">
        <f>VLOOKUP(orders67[[#This Row],[customer_id]],[1]!customers[#Data],8)</f>
        <v>#N/A</v>
      </c>
      <c r="S710" s="53"/>
      <c r="T710" s="51"/>
    </row>
    <row r="711" spans="1:20" ht="15.75" customHeight="1" x14ac:dyDescent="0.3">
      <c r="A711" s="51"/>
      <c r="F711" s="50" t="e">
        <f>VLOOKUP(orders67[[#This Row],[customer_id]],[1]!customers[#Data],8)</f>
        <v>#N/A</v>
      </c>
      <c r="S711" s="53"/>
      <c r="T711" s="51"/>
    </row>
    <row r="712" spans="1:20" ht="15.75" customHeight="1" x14ac:dyDescent="0.3">
      <c r="A712" s="51"/>
      <c r="F712" s="50" t="e">
        <f>VLOOKUP(orders67[[#This Row],[customer_id]],[1]!customers[#Data],8)</f>
        <v>#N/A</v>
      </c>
      <c r="S712" s="53"/>
      <c r="T712" s="51"/>
    </row>
    <row r="713" spans="1:20" ht="15.75" customHeight="1" x14ac:dyDescent="0.3">
      <c r="A713" s="51"/>
      <c r="F713" s="50" t="e">
        <f>VLOOKUP(orders67[[#This Row],[customer_id]],[1]!customers[#Data],8)</f>
        <v>#N/A</v>
      </c>
      <c r="S713" s="53"/>
      <c r="T713" s="51"/>
    </row>
    <row r="714" spans="1:20" ht="15.75" customHeight="1" x14ac:dyDescent="0.3">
      <c r="A714" s="51"/>
      <c r="F714" s="50" t="e">
        <f>VLOOKUP(orders67[[#This Row],[customer_id]],[1]!customers[#Data],8)</f>
        <v>#N/A</v>
      </c>
      <c r="S714" s="53"/>
      <c r="T714" s="51"/>
    </row>
    <row r="715" spans="1:20" ht="15.75" customHeight="1" x14ac:dyDescent="0.3">
      <c r="A715" s="51"/>
      <c r="F715" s="50" t="e">
        <f>VLOOKUP(orders67[[#This Row],[customer_id]],[1]!customers[#Data],8)</f>
        <v>#N/A</v>
      </c>
      <c r="S715" s="53"/>
      <c r="T715" s="51"/>
    </row>
    <row r="716" spans="1:20" ht="15.75" customHeight="1" x14ac:dyDescent="0.3">
      <c r="A716" s="51"/>
      <c r="F716" s="50" t="e">
        <f>VLOOKUP(orders67[[#This Row],[customer_id]],[1]!customers[#Data],8)</f>
        <v>#N/A</v>
      </c>
      <c r="S716" s="53"/>
      <c r="T716" s="51"/>
    </row>
    <row r="717" spans="1:20" ht="15.75" customHeight="1" x14ac:dyDescent="0.3">
      <c r="A717" s="51"/>
      <c r="F717" s="50" t="e">
        <f>VLOOKUP(orders67[[#This Row],[customer_id]],[1]!customers[#Data],8)</f>
        <v>#N/A</v>
      </c>
      <c r="S717" s="53"/>
      <c r="T717" s="51"/>
    </row>
    <row r="718" spans="1:20" ht="15.75" customHeight="1" x14ac:dyDescent="0.3">
      <c r="A718" s="51"/>
      <c r="F718" s="50" t="e">
        <f>VLOOKUP(orders67[[#This Row],[customer_id]],[1]!customers[#Data],8)</f>
        <v>#N/A</v>
      </c>
      <c r="S718" s="53"/>
      <c r="T718" s="51"/>
    </row>
    <row r="719" spans="1:20" ht="15.75" customHeight="1" x14ac:dyDescent="0.3">
      <c r="A719" s="51"/>
      <c r="F719" s="50" t="e">
        <f>VLOOKUP(orders67[[#This Row],[customer_id]],[1]!customers[#Data],8)</f>
        <v>#N/A</v>
      </c>
      <c r="S719" s="53"/>
      <c r="T719" s="51"/>
    </row>
    <row r="720" spans="1:20" ht="15.75" customHeight="1" x14ac:dyDescent="0.3">
      <c r="A720" s="51"/>
      <c r="F720" s="50" t="e">
        <f>VLOOKUP(orders67[[#This Row],[customer_id]],[1]!customers[#Data],8)</f>
        <v>#N/A</v>
      </c>
      <c r="S720" s="53"/>
      <c r="T720" s="51"/>
    </row>
    <row r="721" spans="1:20" ht="15.75" customHeight="1" x14ac:dyDescent="0.3">
      <c r="A721" s="51"/>
      <c r="F721" s="50" t="e">
        <f>VLOOKUP(orders67[[#This Row],[customer_id]],[1]!customers[#Data],8)</f>
        <v>#N/A</v>
      </c>
      <c r="S721" s="53"/>
      <c r="T721" s="51"/>
    </row>
    <row r="722" spans="1:20" ht="15.75" customHeight="1" x14ac:dyDescent="0.3">
      <c r="A722" s="51"/>
      <c r="F722" s="50" t="e">
        <f>VLOOKUP(orders67[[#This Row],[customer_id]],[1]!customers[#Data],8)</f>
        <v>#N/A</v>
      </c>
      <c r="S722" s="53"/>
      <c r="T722" s="51"/>
    </row>
    <row r="723" spans="1:20" ht="15.75" customHeight="1" x14ac:dyDescent="0.3">
      <c r="A723" s="51"/>
      <c r="F723" s="50" t="e">
        <f>VLOOKUP(orders67[[#This Row],[customer_id]],[1]!customers[#Data],8)</f>
        <v>#N/A</v>
      </c>
      <c r="S723" s="53"/>
      <c r="T723" s="51"/>
    </row>
    <row r="724" spans="1:20" ht="15.75" customHeight="1" x14ac:dyDescent="0.3">
      <c r="A724" s="51"/>
      <c r="F724" s="50" t="e">
        <f>VLOOKUP(orders67[[#This Row],[customer_id]],[1]!customers[#Data],8)</f>
        <v>#N/A</v>
      </c>
      <c r="S724" s="53"/>
      <c r="T724" s="51"/>
    </row>
    <row r="725" spans="1:20" ht="15.75" customHeight="1" x14ac:dyDescent="0.3">
      <c r="A725" s="51"/>
      <c r="F725" s="50" t="e">
        <f>VLOOKUP(orders67[[#This Row],[customer_id]],[1]!customers[#Data],8)</f>
        <v>#N/A</v>
      </c>
      <c r="S725" s="53"/>
      <c r="T725" s="51"/>
    </row>
    <row r="726" spans="1:20" ht="15.75" customHeight="1" x14ac:dyDescent="0.3">
      <c r="A726" s="51"/>
      <c r="F726" s="50" t="e">
        <f>VLOOKUP(orders67[[#This Row],[customer_id]],[1]!customers[#Data],8)</f>
        <v>#N/A</v>
      </c>
      <c r="S726" s="53"/>
      <c r="T726" s="51"/>
    </row>
    <row r="727" spans="1:20" ht="15.75" customHeight="1" x14ac:dyDescent="0.3">
      <c r="A727" s="51"/>
      <c r="F727" s="50" t="e">
        <f>VLOOKUP(orders67[[#This Row],[customer_id]],[1]!customers[#Data],8)</f>
        <v>#N/A</v>
      </c>
      <c r="S727" s="53"/>
      <c r="T727" s="51"/>
    </row>
    <row r="728" spans="1:20" ht="15.75" customHeight="1" x14ac:dyDescent="0.3">
      <c r="A728" s="51"/>
      <c r="F728" s="50" t="e">
        <f>VLOOKUP(orders67[[#This Row],[customer_id]],[1]!customers[#Data],8)</f>
        <v>#N/A</v>
      </c>
      <c r="S728" s="53"/>
      <c r="T728" s="51"/>
    </row>
    <row r="729" spans="1:20" ht="15.75" customHeight="1" x14ac:dyDescent="0.3">
      <c r="A729" s="51"/>
      <c r="F729" s="50" t="e">
        <f>VLOOKUP(orders67[[#This Row],[customer_id]],[1]!customers[#Data],8)</f>
        <v>#N/A</v>
      </c>
      <c r="S729" s="53"/>
      <c r="T729" s="51"/>
    </row>
    <row r="730" spans="1:20" ht="15.75" customHeight="1" x14ac:dyDescent="0.3">
      <c r="A730" s="51"/>
      <c r="F730" s="50" t="e">
        <f>VLOOKUP(orders67[[#This Row],[customer_id]],[1]!customers[#Data],8)</f>
        <v>#N/A</v>
      </c>
      <c r="S730" s="53"/>
      <c r="T730" s="51"/>
    </row>
    <row r="731" spans="1:20" ht="15.75" customHeight="1" x14ac:dyDescent="0.3">
      <c r="A731" s="51"/>
      <c r="F731" s="50" t="e">
        <f>VLOOKUP(orders67[[#This Row],[customer_id]],[1]!customers[#Data],8)</f>
        <v>#N/A</v>
      </c>
      <c r="S731" s="53"/>
      <c r="T731" s="51"/>
    </row>
    <row r="732" spans="1:20" ht="15.75" customHeight="1" x14ac:dyDescent="0.3">
      <c r="A732" s="51"/>
      <c r="F732" s="50" t="e">
        <f>VLOOKUP(orders67[[#This Row],[customer_id]],[1]!customers[#Data],8)</f>
        <v>#N/A</v>
      </c>
      <c r="S732" s="53"/>
      <c r="T732" s="51"/>
    </row>
    <row r="733" spans="1:20" ht="15.75" customHeight="1" x14ac:dyDescent="0.3">
      <c r="A733" s="51"/>
      <c r="F733" s="50" t="e">
        <f>VLOOKUP(orders67[[#This Row],[customer_id]],[1]!customers[#Data],8)</f>
        <v>#N/A</v>
      </c>
      <c r="S733" s="53"/>
      <c r="T733" s="51"/>
    </row>
    <row r="734" spans="1:20" ht="15.75" customHeight="1" x14ac:dyDescent="0.3">
      <c r="A734" s="51"/>
      <c r="F734" s="50" t="e">
        <f>VLOOKUP(orders67[[#This Row],[customer_id]],[1]!customers[#Data],8)</f>
        <v>#N/A</v>
      </c>
      <c r="S734" s="53"/>
      <c r="T734" s="51"/>
    </row>
    <row r="735" spans="1:20" ht="15.75" customHeight="1" x14ac:dyDescent="0.3">
      <c r="A735" s="51"/>
      <c r="F735" s="50" t="e">
        <f>VLOOKUP(orders67[[#This Row],[customer_id]],[1]!customers[#Data],8)</f>
        <v>#N/A</v>
      </c>
      <c r="S735" s="53"/>
      <c r="T735" s="51"/>
    </row>
    <row r="736" spans="1:20" ht="15.75" customHeight="1" x14ac:dyDescent="0.3">
      <c r="A736" s="51"/>
      <c r="F736" s="50" t="e">
        <f>VLOOKUP(orders67[[#This Row],[customer_id]],[1]!customers[#Data],8)</f>
        <v>#N/A</v>
      </c>
      <c r="S736" s="53"/>
      <c r="T736" s="51"/>
    </row>
    <row r="737" spans="1:20" ht="15.75" customHeight="1" x14ac:dyDescent="0.3">
      <c r="A737" s="51"/>
      <c r="F737" s="50" t="e">
        <f>VLOOKUP(orders67[[#This Row],[customer_id]],[1]!customers[#Data],8)</f>
        <v>#N/A</v>
      </c>
      <c r="S737" s="53"/>
      <c r="T737" s="51"/>
    </row>
    <row r="738" spans="1:20" ht="15.75" customHeight="1" x14ac:dyDescent="0.3">
      <c r="A738" s="51"/>
      <c r="F738" s="50" t="e">
        <f>VLOOKUP(orders67[[#This Row],[customer_id]],[1]!customers[#Data],8)</f>
        <v>#N/A</v>
      </c>
      <c r="S738" s="53"/>
      <c r="T738" s="51"/>
    </row>
    <row r="739" spans="1:20" ht="15.75" customHeight="1" x14ac:dyDescent="0.3">
      <c r="A739" s="51"/>
      <c r="F739" s="50" t="e">
        <f>VLOOKUP(orders67[[#This Row],[customer_id]],[1]!customers[#Data],8)</f>
        <v>#N/A</v>
      </c>
      <c r="S739" s="53"/>
      <c r="T739" s="51"/>
    </row>
    <row r="740" spans="1:20" ht="15.75" customHeight="1" x14ac:dyDescent="0.3">
      <c r="A740" s="51"/>
      <c r="F740" s="50" t="e">
        <f>VLOOKUP(orders67[[#This Row],[customer_id]],[1]!customers[#Data],8)</f>
        <v>#N/A</v>
      </c>
      <c r="S740" s="53"/>
      <c r="T740" s="51"/>
    </row>
    <row r="741" spans="1:20" ht="15.75" customHeight="1" x14ac:dyDescent="0.3">
      <c r="A741" s="51"/>
      <c r="F741" s="50" t="e">
        <f>VLOOKUP(orders67[[#This Row],[customer_id]],[1]!customers[#Data],8)</f>
        <v>#N/A</v>
      </c>
      <c r="S741" s="53"/>
      <c r="T741" s="51"/>
    </row>
    <row r="742" spans="1:20" ht="15.75" customHeight="1" x14ac:dyDescent="0.3">
      <c r="A742" s="51"/>
      <c r="F742" s="50" t="e">
        <f>VLOOKUP(orders67[[#This Row],[customer_id]],[1]!customers[#Data],8)</f>
        <v>#N/A</v>
      </c>
      <c r="S742" s="53"/>
      <c r="T742" s="51"/>
    </row>
    <row r="743" spans="1:20" ht="15.75" customHeight="1" x14ac:dyDescent="0.3">
      <c r="A743" s="51"/>
      <c r="F743" s="50" t="e">
        <f>VLOOKUP(orders67[[#This Row],[customer_id]],[1]!customers[#Data],8)</f>
        <v>#N/A</v>
      </c>
      <c r="S743" s="53"/>
      <c r="T743" s="51"/>
    </row>
    <row r="744" spans="1:20" ht="15.75" customHeight="1" x14ac:dyDescent="0.3">
      <c r="A744" s="51"/>
      <c r="F744" s="50" t="e">
        <f>VLOOKUP(orders67[[#This Row],[customer_id]],[1]!customers[#Data],8)</f>
        <v>#N/A</v>
      </c>
      <c r="S744" s="53"/>
      <c r="T744" s="51"/>
    </row>
    <row r="745" spans="1:20" ht="15.75" customHeight="1" x14ac:dyDescent="0.3">
      <c r="A745" s="51"/>
      <c r="F745" s="50" t="e">
        <f>VLOOKUP(orders67[[#This Row],[customer_id]],[1]!customers[#Data],8)</f>
        <v>#N/A</v>
      </c>
      <c r="S745" s="53"/>
      <c r="T745" s="51"/>
    </row>
    <row r="746" spans="1:20" ht="15.75" customHeight="1" x14ac:dyDescent="0.3">
      <c r="A746" s="51"/>
      <c r="F746" s="50" t="e">
        <f>VLOOKUP(orders67[[#This Row],[customer_id]],[1]!customers[#Data],8)</f>
        <v>#N/A</v>
      </c>
      <c r="S746" s="53"/>
      <c r="T746" s="51"/>
    </row>
    <row r="747" spans="1:20" ht="15.75" customHeight="1" x14ac:dyDescent="0.3">
      <c r="A747" s="51"/>
      <c r="F747" s="50" t="e">
        <f>VLOOKUP(orders67[[#This Row],[customer_id]],[1]!customers[#Data],8)</f>
        <v>#N/A</v>
      </c>
      <c r="S747" s="53"/>
      <c r="T747" s="51"/>
    </row>
    <row r="748" spans="1:20" ht="15.75" customHeight="1" x14ac:dyDescent="0.3">
      <c r="A748" s="51"/>
      <c r="F748" s="50" t="e">
        <f>VLOOKUP(orders67[[#This Row],[customer_id]],[1]!customers[#Data],8)</f>
        <v>#N/A</v>
      </c>
      <c r="S748" s="53"/>
      <c r="T748" s="51"/>
    </row>
    <row r="749" spans="1:20" ht="15.75" customHeight="1" x14ac:dyDescent="0.3">
      <c r="A749" s="51"/>
      <c r="F749" s="50" t="e">
        <f>VLOOKUP(orders67[[#This Row],[customer_id]],[1]!customers[#Data],8)</f>
        <v>#N/A</v>
      </c>
      <c r="S749" s="53"/>
      <c r="T749" s="51"/>
    </row>
    <row r="750" spans="1:20" ht="15.75" customHeight="1" x14ac:dyDescent="0.3">
      <c r="A750" s="51"/>
      <c r="F750" s="50" t="e">
        <f>VLOOKUP(orders67[[#This Row],[customer_id]],[1]!customers[#Data],8)</f>
        <v>#N/A</v>
      </c>
      <c r="S750" s="53"/>
      <c r="T750" s="51"/>
    </row>
    <row r="751" spans="1:20" ht="15.75" customHeight="1" x14ac:dyDescent="0.3">
      <c r="A751" s="51"/>
      <c r="F751" s="50" t="e">
        <f>VLOOKUP(orders67[[#This Row],[customer_id]],[1]!customers[#Data],8)</f>
        <v>#N/A</v>
      </c>
      <c r="S751" s="53"/>
      <c r="T751" s="51"/>
    </row>
    <row r="752" spans="1:20" ht="15.75" customHeight="1" x14ac:dyDescent="0.3">
      <c r="A752" s="51"/>
      <c r="F752" s="50" t="e">
        <f>VLOOKUP(orders67[[#This Row],[customer_id]],[1]!customers[#Data],8)</f>
        <v>#N/A</v>
      </c>
      <c r="S752" s="53"/>
      <c r="T752" s="51"/>
    </row>
    <row r="753" spans="1:20" ht="15.75" customHeight="1" x14ac:dyDescent="0.3">
      <c r="A753" s="51"/>
      <c r="F753" s="50" t="e">
        <f>VLOOKUP(orders67[[#This Row],[customer_id]],[1]!customers[#Data],8)</f>
        <v>#N/A</v>
      </c>
      <c r="S753" s="53"/>
      <c r="T753" s="51"/>
    </row>
    <row r="754" spans="1:20" ht="15.75" customHeight="1" x14ac:dyDescent="0.3">
      <c r="A754" s="51"/>
      <c r="F754" s="50" t="e">
        <f>VLOOKUP(orders67[[#This Row],[customer_id]],[1]!customers[#Data],8)</f>
        <v>#N/A</v>
      </c>
      <c r="S754" s="53"/>
      <c r="T754" s="51"/>
    </row>
    <row r="755" spans="1:20" ht="15.75" customHeight="1" x14ac:dyDescent="0.3">
      <c r="A755" s="51"/>
      <c r="F755" s="50" t="e">
        <f>VLOOKUP(orders67[[#This Row],[customer_id]],[1]!customers[#Data],8)</f>
        <v>#N/A</v>
      </c>
      <c r="S755" s="53"/>
      <c r="T755" s="51"/>
    </row>
    <row r="756" spans="1:20" ht="15.75" customHeight="1" x14ac:dyDescent="0.3">
      <c r="A756" s="51"/>
      <c r="F756" s="50" t="e">
        <f>VLOOKUP(orders67[[#This Row],[customer_id]],[1]!customers[#Data],8)</f>
        <v>#N/A</v>
      </c>
      <c r="S756" s="53"/>
      <c r="T756" s="51"/>
    </row>
    <row r="757" spans="1:20" ht="15.75" customHeight="1" x14ac:dyDescent="0.3">
      <c r="A757" s="51"/>
      <c r="F757" s="50" t="e">
        <f>VLOOKUP(orders67[[#This Row],[customer_id]],[1]!customers[#Data],8)</f>
        <v>#N/A</v>
      </c>
      <c r="S757" s="53"/>
      <c r="T757" s="51"/>
    </row>
    <row r="758" spans="1:20" ht="15.75" customHeight="1" x14ac:dyDescent="0.3">
      <c r="A758" s="51"/>
      <c r="F758" s="50" t="e">
        <f>VLOOKUP(orders67[[#This Row],[customer_id]],[1]!customers[#Data],8)</f>
        <v>#N/A</v>
      </c>
      <c r="S758" s="53"/>
      <c r="T758" s="51"/>
    </row>
    <row r="759" spans="1:20" ht="15.75" customHeight="1" x14ac:dyDescent="0.3">
      <c r="A759" s="51"/>
      <c r="F759" s="50" t="e">
        <f>VLOOKUP(orders67[[#This Row],[customer_id]],[1]!customers[#Data],8)</f>
        <v>#N/A</v>
      </c>
      <c r="S759" s="53"/>
      <c r="T759" s="51"/>
    </row>
    <row r="760" spans="1:20" ht="15.75" customHeight="1" x14ac:dyDescent="0.3">
      <c r="A760" s="51"/>
      <c r="F760" s="50" t="e">
        <f>VLOOKUP(orders67[[#This Row],[customer_id]],[1]!customers[#Data],8)</f>
        <v>#N/A</v>
      </c>
      <c r="S760" s="53"/>
      <c r="T760" s="51"/>
    </row>
    <row r="761" spans="1:20" ht="15.75" customHeight="1" x14ac:dyDescent="0.3">
      <c r="A761" s="51"/>
      <c r="F761" s="50" t="e">
        <f>VLOOKUP(orders67[[#This Row],[customer_id]],[1]!customers[#Data],8)</f>
        <v>#N/A</v>
      </c>
      <c r="S761" s="53"/>
      <c r="T761" s="51"/>
    </row>
    <row r="762" spans="1:20" ht="15.75" customHeight="1" x14ac:dyDescent="0.3">
      <c r="A762" s="51"/>
      <c r="F762" s="50" t="e">
        <f>VLOOKUP(orders67[[#This Row],[customer_id]],[1]!customers[#Data],8)</f>
        <v>#N/A</v>
      </c>
      <c r="S762" s="53"/>
      <c r="T762" s="51"/>
    </row>
    <row r="763" spans="1:20" ht="15.75" customHeight="1" x14ac:dyDescent="0.3">
      <c r="A763" s="51"/>
      <c r="F763" s="50" t="e">
        <f>VLOOKUP(orders67[[#This Row],[customer_id]],[1]!customers[#Data],8)</f>
        <v>#N/A</v>
      </c>
      <c r="S763" s="53"/>
      <c r="T763" s="51"/>
    </row>
    <row r="764" spans="1:20" ht="15.75" customHeight="1" x14ac:dyDescent="0.3">
      <c r="A764" s="51"/>
      <c r="F764" s="50" t="e">
        <f>VLOOKUP(orders67[[#This Row],[customer_id]],[1]!customers[#Data],8)</f>
        <v>#N/A</v>
      </c>
      <c r="S764" s="53"/>
      <c r="T764" s="51"/>
    </row>
    <row r="765" spans="1:20" ht="15.75" customHeight="1" x14ac:dyDescent="0.3">
      <c r="A765" s="51"/>
      <c r="F765" s="50" t="e">
        <f>VLOOKUP(orders67[[#This Row],[customer_id]],[1]!customers[#Data],8)</f>
        <v>#N/A</v>
      </c>
      <c r="S765" s="53"/>
      <c r="T765" s="51"/>
    </row>
    <row r="766" spans="1:20" ht="15.75" customHeight="1" x14ac:dyDescent="0.3">
      <c r="A766" s="51"/>
      <c r="F766" s="50" t="e">
        <f>VLOOKUP(orders67[[#This Row],[customer_id]],[1]!customers[#Data],8)</f>
        <v>#N/A</v>
      </c>
      <c r="S766" s="53"/>
      <c r="T766" s="51"/>
    </row>
    <row r="767" spans="1:20" ht="15.75" customHeight="1" x14ac:dyDescent="0.3">
      <c r="A767" s="51"/>
      <c r="F767" s="50" t="e">
        <f>VLOOKUP(orders67[[#This Row],[customer_id]],[1]!customers[#Data],8)</f>
        <v>#N/A</v>
      </c>
      <c r="S767" s="53"/>
      <c r="T767" s="51"/>
    </row>
    <row r="768" spans="1:20" ht="15.75" customHeight="1" x14ac:dyDescent="0.3">
      <c r="A768" s="51"/>
      <c r="F768" s="50" t="e">
        <f>VLOOKUP(orders67[[#This Row],[customer_id]],[1]!customers[#Data],8)</f>
        <v>#N/A</v>
      </c>
      <c r="S768" s="53"/>
      <c r="T768" s="51"/>
    </row>
    <row r="769" spans="1:20" ht="15.75" customHeight="1" x14ac:dyDescent="0.3">
      <c r="A769" s="51"/>
      <c r="F769" s="50" t="e">
        <f>VLOOKUP(orders67[[#This Row],[customer_id]],[1]!customers[#Data],8)</f>
        <v>#N/A</v>
      </c>
      <c r="S769" s="53"/>
      <c r="T769" s="51"/>
    </row>
    <row r="770" spans="1:20" ht="15.75" customHeight="1" x14ac:dyDescent="0.3">
      <c r="A770" s="51"/>
      <c r="F770" s="50" t="e">
        <f>VLOOKUP(orders67[[#This Row],[customer_id]],[1]!customers[#Data],8)</f>
        <v>#N/A</v>
      </c>
      <c r="S770" s="53"/>
      <c r="T770" s="51"/>
    </row>
    <row r="771" spans="1:20" ht="15.75" customHeight="1" x14ac:dyDescent="0.3">
      <c r="A771" s="51"/>
      <c r="F771" s="50" t="e">
        <f>VLOOKUP(orders67[[#This Row],[customer_id]],[1]!customers[#Data],8)</f>
        <v>#N/A</v>
      </c>
      <c r="S771" s="53"/>
      <c r="T771" s="51"/>
    </row>
    <row r="772" spans="1:20" ht="15.75" customHeight="1" x14ac:dyDescent="0.3">
      <c r="A772" s="51"/>
      <c r="F772" s="50" t="e">
        <f>VLOOKUP(orders67[[#This Row],[customer_id]],[1]!customers[#Data],8)</f>
        <v>#N/A</v>
      </c>
      <c r="S772" s="53"/>
      <c r="T772" s="51"/>
    </row>
    <row r="773" spans="1:20" ht="15.75" customHeight="1" x14ac:dyDescent="0.3">
      <c r="A773" s="51"/>
      <c r="F773" s="50" t="e">
        <f>VLOOKUP(orders67[[#This Row],[customer_id]],[1]!customers[#Data],8)</f>
        <v>#N/A</v>
      </c>
      <c r="S773" s="53"/>
      <c r="T773" s="51"/>
    </row>
    <row r="774" spans="1:20" ht="15.75" customHeight="1" x14ac:dyDescent="0.3">
      <c r="A774" s="51"/>
      <c r="F774" s="50" t="e">
        <f>VLOOKUP(orders67[[#This Row],[customer_id]],[1]!customers[#Data],8)</f>
        <v>#N/A</v>
      </c>
      <c r="S774" s="53"/>
      <c r="T774" s="51"/>
    </row>
    <row r="775" spans="1:20" ht="15.75" customHeight="1" x14ac:dyDescent="0.3">
      <c r="A775" s="51"/>
      <c r="F775" s="50" t="e">
        <f>VLOOKUP(orders67[[#This Row],[customer_id]],[1]!customers[#Data],8)</f>
        <v>#N/A</v>
      </c>
      <c r="S775" s="53"/>
      <c r="T775" s="51"/>
    </row>
    <row r="776" spans="1:20" ht="15.75" customHeight="1" x14ac:dyDescent="0.3">
      <c r="A776" s="51"/>
      <c r="F776" s="50" t="e">
        <f>VLOOKUP(orders67[[#This Row],[customer_id]],[1]!customers[#Data],8)</f>
        <v>#N/A</v>
      </c>
      <c r="S776" s="53"/>
      <c r="T776" s="51"/>
    </row>
    <row r="777" spans="1:20" ht="15.75" customHeight="1" x14ac:dyDescent="0.3">
      <c r="A777" s="51"/>
      <c r="F777" s="50" t="e">
        <f>VLOOKUP(orders67[[#This Row],[customer_id]],[1]!customers[#Data],8)</f>
        <v>#N/A</v>
      </c>
      <c r="S777" s="53"/>
      <c r="T777" s="51"/>
    </row>
    <row r="778" spans="1:20" ht="15.75" customHeight="1" x14ac:dyDescent="0.3">
      <c r="A778" s="51"/>
      <c r="F778" s="50" t="e">
        <f>VLOOKUP(orders67[[#This Row],[customer_id]],[1]!customers[#Data],8)</f>
        <v>#N/A</v>
      </c>
      <c r="S778" s="53"/>
      <c r="T778" s="51"/>
    </row>
    <row r="779" spans="1:20" ht="15.75" customHeight="1" x14ac:dyDescent="0.3">
      <c r="A779" s="51"/>
      <c r="F779" s="50" t="e">
        <f>VLOOKUP(orders67[[#This Row],[customer_id]],[1]!customers[#Data],8)</f>
        <v>#N/A</v>
      </c>
      <c r="S779" s="53"/>
      <c r="T779" s="51"/>
    </row>
    <row r="780" spans="1:20" ht="15.75" customHeight="1" x14ac:dyDescent="0.3">
      <c r="A780" s="51"/>
      <c r="F780" s="50" t="e">
        <f>VLOOKUP(orders67[[#This Row],[customer_id]],[1]!customers[#Data],8)</f>
        <v>#N/A</v>
      </c>
      <c r="S780" s="53"/>
      <c r="T780" s="51"/>
    </row>
    <row r="781" spans="1:20" ht="15.75" customHeight="1" x14ac:dyDescent="0.3">
      <c r="A781" s="51"/>
      <c r="F781" s="50" t="e">
        <f>VLOOKUP(orders67[[#This Row],[customer_id]],[1]!customers[#Data],8)</f>
        <v>#N/A</v>
      </c>
      <c r="S781" s="53"/>
      <c r="T781" s="51"/>
    </row>
    <row r="782" spans="1:20" ht="15.75" customHeight="1" x14ac:dyDescent="0.3">
      <c r="A782" s="51"/>
      <c r="F782" s="50" t="e">
        <f>VLOOKUP(orders67[[#This Row],[customer_id]],[1]!customers[#Data],8)</f>
        <v>#N/A</v>
      </c>
      <c r="S782" s="53"/>
      <c r="T782" s="51"/>
    </row>
    <row r="783" spans="1:20" ht="15.75" customHeight="1" x14ac:dyDescent="0.3">
      <c r="A783" s="51"/>
      <c r="F783" s="50" t="e">
        <f>VLOOKUP(orders67[[#This Row],[customer_id]],[1]!customers[#Data],8)</f>
        <v>#N/A</v>
      </c>
      <c r="S783" s="53"/>
      <c r="T783" s="51"/>
    </row>
    <row r="784" spans="1:20" ht="15.75" customHeight="1" x14ac:dyDescent="0.3">
      <c r="A784" s="51"/>
      <c r="F784" s="50" t="e">
        <f>VLOOKUP(orders67[[#This Row],[customer_id]],[1]!customers[#Data],8)</f>
        <v>#N/A</v>
      </c>
      <c r="S784" s="53"/>
      <c r="T784" s="51"/>
    </row>
    <row r="785" spans="1:20" ht="15.75" customHeight="1" x14ac:dyDescent="0.3">
      <c r="A785" s="51"/>
      <c r="F785" s="50" t="e">
        <f>VLOOKUP(orders67[[#This Row],[customer_id]],[1]!customers[#Data],8)</f>
        <v>#N/A</v>
      </c>
      <c r="S785" s="53"/>
      <c r="T785" s="51"/>
    </row>
    <row r="786" spans="1:20" ht="15.75" customHeight="1" x14ac:dyDescent="0.3">
      <c r="A786" s="51"/>
      <c r="F786" s="50" t="e">
        <f>VLOOKUP(orders67[[#This Row],[customer_id]],[1]!customers[#Data],8)</f>
        <v>#N/A</v>
      </c>
      <c r="S786" s="53"/>
      <c r="T786" s="51"/>
    </row>
    <row r="787" spans="1:20" ht="15.75" customHeight="1" x14ac:dyDescent="0.3">
      <c r="A787" s="51"/>
      <c r="F787" s="50" t="e">
        <f>VLOOKUP(orders67[[#This Row],[customer_id]],[1]!customers[#Data],8)</f>
        <v>#N/A</v>
      </c>
      <c r="S787" s="53"/>
      <c r="T787" s="51"/>
    </row>
    <row r="788" spans="1:20" ht="15.75" customHeight="1" x14ac:dyDescent="0.3">
      <c r="A788" s="51"/>
      <c r="F788" s="50" t="e">
        <f>VLOOKUP(orders67[[#This Row],[customer_id]],[1]!customers[#Data],8)</f>
        <v>#N/A</v>
      </c>
      <c r="S788" s="53"/>
      <c r="T788" s="51"/>
    </row>
    <row r="789" spans="1:20" ht="15.75" customHeight="1" x14ac:dyDescent="0.3">
      <c r="A789" s="51"/>
      <c r="F789" s="50" t="e">
        <f>VLOOKUP(orders67[[#This Row],[customer_id]],[1]!customers[#Data],8)</f>
        <v>#N/A</v>
      </c>
      <c r="S789" s="53"/>
      <c r="T789" s="51"/>
    </row>
    <row r="790" spans="1:20" ht="15.75" customHeight="1" x14ac:dyDescent="0.3">
      <c r="A790" s="51"/>
      <c r="F790" s="50" t="e">
        <f>VLOOKUP(orders67[[#This Row],[customer_id]],[1]!customers[#Data],8)</f>
        <v>#N/A</v>
      </c>
      <c r="S790" s="53"/>
      <c r="T790" s="51"/>
    </row>
    <row r="791" spans="1:20" ht="15.75" customHeight="1" x14ac:dyDescent="0.3">
      <c r="A791" s="51"/>
      <c r="F791" s="50" t="e">
        <f>VLOOKUP(orders67[[#This Row],[customer_id]],[1]!customers[#Data],8)</f>
        <v>#N/A</v>
      </c>
      <c r="S791" s="53"/>
      <c r="T791" s="51"/>
    </row>
    <row r="792" spans="1:20" ht="15.75" customHeight="1" x14ac:dyDescent="0.3">
      <c r="A792" s="51"/>
      <c r="F792" s="50" t="e">
        <f>VLOOKUP(orders67[[#This Row],[customer_id]],[1]!customers[#Data],8)</f>
        <v>#N/A</v>
      </c>
      <c r="S792" s="53"/>
      <c r="T792" s="51"/>
    </row>
    <row r="793" spans="1:20" ht="15.75" customHeight="1" x14ac:dyDescent="0.3">
      <c r="A793" s="51"/>
      <c r="F793" s="50" t="e">
        <f>VLOOKUP(orders67[[#This Row],[customer_id]],[1]!customers[#Data],8)</f>
        <v>#N/A</v>
      </c>
      <c r="S793" s="53"/>
      <c r="T793" s="51"/>
    </row>
    <row r="794" spans="1:20" ht="15.75" customHeight="1" x14ac:dyDescent="0.3">
      <c r="A794" s="51"/>
      <c r="F794" s="50" t="e">
        <f>VLOOKUP(orders67[[#This Row],[customer_id]],[1]!customers[#Data],8)</f>
        <v>#N/A</v>
      </c>
      <c r="S794" s="53"/>
      <c r="T794" s="51"/>
    </row>
    <row r="795" spans="1:20" ht="15.75" customHeight="1" x14ac:dyDescent="0.3">
      <c r="A795" s="51"/>
      <c r="F795" s="50" t="e">
        <f>VLOOKUP(orders67[[#This Row],[customer_id]],[1]!customers[#Data],8)</f>
        <v>#N/A</v>
      </c>
      <c r="S795" s="53"/>
      <c r="T795" s="51"/>
    </row>
    <row r="796" spans="1:20" ht="15.75" customHeight="1" x14ac:dyDescent="0.3">
      <c r="A796" s="51"/>
      <c r="F796" s="50" t="e">
        <f>VLOOKUP(orders67[[#This Row],[customer_id]],[1]!customers[#Data],8)</f>
        <v>#N/A</v>
      </c>
      <c r="S796" s="53"/>
      <c r="T796" s="51"/>
    </row>
    <row r="797" spans="1:20" ht="15.75" customHeight="1" x14ac:dyDescent="0.3">
      <c r="A797" s="51"/>
      <c r="F797" s="50" t="e">
        <f>VLOOKUP(orders67[[#This Row],[customer_id]],[1]!customers[#Data],8)</f>
        <v>#N/A</v>
      </c>
      <c r="S797" s="53"/>
      <c r="T797" s="51"/>
    </row>
    <row r="798" spans="1:20" ht="15.75" customHeight="1" x14ac:dyDescent="0.3">
      <c r="A798" s="51"/>
      <c r="F798" s="50" t="e">
        <f>VLOOKUP(orders67[[#This Row],[customer_id]],[1]!customers[#Data],8)</f>
        <v>#N/A</v>
      </c>
      <c r="S798" s="53"/>
      <c r="T798" s="51"/>
    </row>
    <row r="799" spans="1:20" ht="15.75" customHeight="1" x14ac:dyDescent="0.3">
      <c r="A799" s="51"/>
      <c r="F799" s="50" t="e">
        <f>VLOOKUP(orders67[[#This Row],[customer_id]],[1]!customers[#Data],8)</f>
        <v>#N/A</v>
      </c>
      <c r="S799" s="53"/>
      <c r="T799" s="51"/>
    </row>
    <row r="800" spans="1:20" ht="15.75" customHeight="1" x14ac:dyDescent="0.3">
      <c r="A800" s="51"/>
      <c r="F800" s="50" t="e">
        <f>VLOOKUP(orders67[[#This Row],[customer_id]],[1]!customers[#Data],8)</f>
        <v>#N/A</v>
      </c>
      <c r="S800" s="53"/>
      <c r="T800" s="51"/>
    </row>
    <row r="801" spans="1:20" ht="15.75" customHeight="1" x14ac:dyDescent="0.3">
      <c r="A801" s="51"/>
      <c r="F801" s="50" t="e">
        <f>VLOOKUP(orders67[[#This Row],[customer_id]],[1]!customers[#Data],8)</f>
        <v>#N/A</v>
      </c>
      <c r="S801" s="53"/>
      <c r="T801" s="51"/>
    </row>
    <row r="802" spans="1:20" ht="15.75" customHeight="1" x14ac:dyDescent="0.3">
      <c r="A802" s="51"/>
      <c r="F802" s="50" t="e">
        <f>VLOOKUP(orders67[[#This Row],[customer_id]],[1]!customers[#Data],8)</f>
        <v>#N/A</v>
      </c>
      <c r="S802" s="53"/>
      <c r="T802" s="51"/>
    </row>
    <row r="803" spans="1:20" ht="15.75" customHeight="1" x14ac:dyDescent="0.3">
      <c r="A803" s="51"/>
      <c r="F803" s="50" t="e">
        <f>VLOOKUP(orders67[[#This Row],[customer_id]],[1]!customers[#Data],8)</f>
        <v>#N/A</v>
      </c>
      <c r="S803" s="53"/>
      <c r="T803" s="51"/>
    </row>
    <row r="804" spans="1:20" ht="15.75" customHeight="1" x14ac:dyDescent="0.3">
      <c r="A804" s="51"/>
      <c r="F804" s="50" t="e">
        <f>VLOOKUP(orders67[[#This Row],[customer_id]],[1]!customers[#Data],8)</f>
        <v>#N/A</v>
      </c>
      <c r="S804" s="53"/>
      <c r="T804" s="51"/>
    </row>
    <row r="805" spans="1:20" ht="15.75" customHeight="1" x14ac:dyDescent="0.3">
      <c r="A805" s="51"/>
      <c r="F805" s="50" t="e">
        <f>VLOOKUP(orders67[[#This Row],[customer_id]],[1]!customers[#Data],8)</f>
        <v>#N/A</v>
      </c>
      <c r="S805" s="53"/>
      <c r="T805" s="51"/>
    </row>
    <row r="806" spans="1:20" ht="15.75" customHeight="1" x14ac:dyDescent="0.3">
      <c r="A806" s="51"/>
      <c r="F806" s="50" t="e">
        <f>VLOOKUP(orders67[[#This Row],[customer_id]],[1]!customers[#Data],8)</f>
        <v>#N/A</v>
      </c>
      <c r="S806" s="53"/>
      <c r="T806" s="51"/>
    </row>
    <row r="807" spans="1:20" ht="15.75" customHeight="1" x14ac:dyDescent="0.3">
      <c r="A807" s="51"/>
      <c r="F807" s="50" t="e">
        <f>VLOOKUP(orders67[[#This Row],[customer_id]],[1]!customers[#Data],8)</f>
        <v>#N/A</v>
      </c>
      <c r="S807" s="53"/>
      <c r="T807" s="51"/>
    </row>
    <row r="808" spans="1:20" ht="15.75" customHeight="1" x14ac:dyDescent="0.3">
      <c r="A808" s="51"/>
      <c r="F808" s="50" t="e">
        <f>VLOOKUP(orders67[[#This Row],[customer_id]],[1]!customers[#Data],8)</f>
        <v>#N/A</v>
      </c>
      <c r="S808" s="53"/>
      <c r="T808" s="51"/>
    </row>
    <row r="809" spans="1:20" ht="15.75" customHeight="1" x14ac:dyDescent="0.3">
      <c r="A809" s="51"/>
      <c r="F809" s="50" t="e">
        <f>VLOOKUP(orders67[[#This Row],[customer_id]],[1]!customers[#Data],8)</f>
        <v>#N/A</v>
      </c>
      <c r="S809" s="53"/>
      <c r="T809" s="51"/>
    </row>
    <row r="810" spans="1:20" ht="15.75" customHeight="1" x14ac:dyDescent="0.3">
      <c r="A810" s="51"/>
      <c r="F810" s="50" t="e">
        <f>VLOOKUP(orders67[[#This Row],[customer_id]],[1]!customers[#Data],8)</f>
        <v>#N/A</v>
      </c>
      <c r="S810" s="53"/>
      <c r="T810" s="51"/>
    </row>
    <row r="811" spans="1:20" ht="15.75" customHeight="1" x14ac:dyDescent="0.3">
      <c r="A811" s="51"/>
      <c r="F811" s="50" t="e">
        <f>VLOOKUP(orders67[[#This Row],[customer_id]],[1]!customers[#Data],8)</f>
        <v>#N/A</v>
      </c>
      <c r="S811" s="53"/>
      <c r="T811" s="51"/>
    </row>
    <row r="812" spans="1:20" ht="15.75" customHeight="1" x14ac:dyDescent="0.3">
      <c r="A812" s="51"/>
      <c r="F812" s="50" t="e">
        <f>VLOOKUP(orders67[[#This Row],[customer_id]],[1]!customers[#Data],8)</f>
        <v>#N/A</v>
      </c>
      <c r="S812" s="53"/>
      <c r="T812" s="51"/>
    </row>
    <row r="813" spans="1:20" ht="15.75" customHeight="1" x14ac:dyDescent="0.3">
      <c r="A813" s="51"/>
      <c r="F813" s="50" t="e">
        <f>VLOOKUP(orders67[[#This Row],[customer_id]],[1]!customers[#Data],8)</f>
        <v>#N/A</v>
      </c>
      <c r="S813" s="53"/>
      <c r="T813" s="51"/>
    </row>
    <row r="814" spans="1:20" ht="15.75" customHeight="1" x14ac:dyDescent="0.3">
      <c r="A814" s="51"/>
      <c r="F814" s="50" t="e">
        <f>VLOOKUP(orders67[[#This Row],[customer_id]],[1]!customers[#Data],8)</f>
        <v>#N/A</v>
      </c>
      <c r="S814" s="53"/>
      <c r="T814" s="51"/>
    </row>
    <row r="815" spans="1:20" ht="15.75" customHeight="1" x14ac:dyDescent="0.3">
      <c r="A815" s="51"/>
      <c r="F815" s="50" t="e">
        <f>VLOOKUP(orders67[[#This Row],[customer_id]],[1]!customers[#Data],8)</f>
        <v>#N/A</v>
      </c>
      <c r="S815" s="53"/>
      <c r="T815" s="51"/>
    </row>
    <row r="816" spans="1:20" ht="15.75" customHeight="1" x14ac:dyDescent="0.3">
      <c r="A816" s="51"/>
      <c r="F816" s="50" t="e">
        <f>VLOOKUP(orders67[[#This Row],[customer_id]],[1]!customers[#Data],8)</f>
        <v>#N/A</v>
      </c>
      <c r="S816" s="53"/>
      <c r="T816" s="51"/>
    </row>
    <row r="817" spans="1:20" ht="15.75" customHeight="1" x14ac:dyDescent="0.3">
      <c r="A817" s="51"/>
      <c r="F817" s="50" t="e">
        <f>VLOOKUP(orders67[[#This Row],[customer_id]],[1]!customers[#Data],8)</f>
        <v>#N/A</v>
      </c>
      <c r="S817" s="53"/>
      <c r="T817" s="51"/>
    </row>
    <row r="818" spans="1:20" ht="15.75" customHeight="1" x14ac:dyDescent="0.3">
      <c r="A818" s="51"/>
      <c r="F818" s="50" t="e">
        <f>VLOOKUP(orders67[[#This Row],[customer_id]],[1]!customers[#Data],8)</f>
        <v>#N/A</v>
      </c>
      <c r="S818" s="53"/>
      <c r="T818" s="51"/>
    </row>
    <row r="819" spans="1:20" ht="15.75" customHeight="1" x14ac:dyDescent="0.3">
      <c r="A819" s="51"/>
      <c r="F819" s="50" t="e">
        <f>VLOOKUP(orders67[[#This Row],[customer_id]],[1]!customers[#Data],8)</f>
        <v>#N/A</v>
      </c>
      <c r="S819" s="53"/>
      <c r="T819" s="51"/>
    </row>
    <row r="820" spans="1:20" ht="15.75" customHeight="1" x14ac:dyDescent="0.3">
      <c r="A820" s="51"/>
      <c r="F820" s="50" t="e">
        <f>VLOOKUP(orders67[[#This Row],[customer_id]],[1]!customers[#Data],8)</f>
        <v>#N/A</v>
      </c>
      <c r="S820" s="53"/>
      <c r="T820" s="51"/>
    </row>
    <row r="821" spans="1:20" ht="15.75" customHeight="1" x14ac:dyDescent="0.3">
      <c r="A821" s="51"/>
      <c r="F821" s="50" t="e">
        <f>VLOOKUP(orders67[[#This Row],[customer_id]],[1]!customers[#Data],8)</f>
        <v>#N/A</v>
      </c>
      <c r="S821" s="53"/>
      <c r="T821" s="51"/>
    </row>
    <row r="822" spans="1:20" ht="15.75" customHeight="1" x14ac:dyDescent="0.3">
      <c r="A822" s="51"/>
      <c r="F822" s="50" t="e">
        <f>VLOOKUP(orders67[[#This Row],[customer_id]],[1]!customers[#Data],8)</f>
        <v>#N/A</v>
      </c>
      <c r="S822" s="53"/>
      <c r="T822" s="51"/>
    </row>
    <row r="823" spans="1:20" ht="15.75" customHeight="1" x14ac:dyDescent="0.3">
      <c r="A823" s="51"/>
      <c r="F823" s="50" t="e">
        <f>VLOOKUP(orders67[[#This Row],[customer_id]],[1]!customers[#Data],8)</f>
        <v>#N/A</v>
      </c>
      <c r="S823" s="53"/>
      <c r="T823" s="51"/>
    </row>
    <row r="824" spans="1:20" ht="15.75" customHeight="1" x14ac:dyDescent="0.3">
      <c r="A824" s="51"/>
      <c r="F824" s="50" t="e">
        <f>VLOOKUP(orders67[[#This Row],[customer_id]],[1]!customers[#Data],8)</f>
        <v>#N/A</v>
      </c>
      <c r="S824" s="53"/>
      <c r="T824" s="51"/>
    </row>
    <row r="825" spans="1:20" ht="15.75" customHeight="1" x14ac:dyDescent="0.3">
      <c r="A825" s="51"/>
      <c r="F825" s="50" t="e">
        <f>VLOOKUP(orders67[[#This Row],[customer_id]],[1]!customers[#Data],8)</f>
        <v>#N/A</v>
      </c>
      <c r="S825" s="53"/>
      <c r="T825" s="51"/>
    </row>
    <row r="826" spans="1:20" ht="15.75" customHeight="1" x14ac:dyDescent="0.3">
      <c r="A826" s="51"/>
      <c r="F826" s="50" t="e">
        <f>VLOOKUP(orders67[[#This Row],[customer_id]],[1]!customers[#Data],8)</f>
        <v>#N/A</v>
      </c>
      <c r="S826" s="53"/>
      <c r="T826" s="51"/>
    </row>
    <row r="827" spans="1:20" ht="15.75" customHeight="1" x14ac:dyDescent="0.3">
      <c r="A827" s="51"/>
      <c r="F827" s="50" t="e">
        <f>VLOOKUP(orders67[[#This Row],[customer_id]],[1]!customers[#Data],8)</f>
        <v>#N/A</v>
      </c>
      <c r="S827" s="53"/>
      <c r="T827" s="51"/>
    </row>
    <row r="828" spans="1:20" ht="15.75" customHeight="1" x14ac:dyDescent="0.3">
      <c r="A828" s="51"/>
      <c r="F828" s="50" t="e">
        <f>VLOOKUP(orders67[[#This Row],[customer_id]],[1]!customers[#Data],8)</f>
        <v>#N/A</v>
      </c>
      <c r="S828" s="53"/>
      <c r="T828" s="51"/>
    </row>
    <row r="829" spans="1:20" ht="15.75" customHeight="1" x14ac:dyDescent="0.3">
      <c r="A829" s="51"/>
      <c r="F829" s="50" t="e">
        <f>VLOOKUP(orders67[[#This Row],[customer_id]],[1]!customers[#Data],8)</f>
        <v>#N/A</v>
      </c>
      <c r="S829" s="53"/>
      <c r="T829" s="51"/>
    </row>
    <row r="830" spans="1:20" ht="15.75" customHeight="1" x14ac:dyDescent="0.3">
      <c r="A830" s="51"/>
      <c r="F830" s="50" t="e">
        <f>VLOOKUP(orders67[[#This Row],[customer_id]],[1]!customers[#Data],8)</f>
        <v>#N/A</v>
      </c>
      <c r="S830" s="53"/>
      <c r="T830" s="51"/>
    </row>
    <row r="831" spans="1:20" ht="15.75" customHeight="1" x14ac:dyDescent="0.3">
      <c r="A831" s="51"/>
      <c r="F831" s="50" t="e">
        <f>VLOOKUP(orders67[[#This Row],[customer_id]],[1]!customers[#Data],8)</f>
        <v>#N/A</v>
      </c>
      <c r="S831" s="53"/>
      <c r="T831" s="51"/>
    </row>
    <row r="832" spans="1:20" ht="15.75" customHeight="1" x14ac:dyDescent="0.3">
      <c r="A832" s="51"/>
      <c r="F832" s="50" t="e">
        <f>VLOOKUP(orders67[[#This Row],[customer_id]],[1]!customers[#Data],8)</f>
        <v>#N/A</v>
      </c>
      <c r="S832" s="53"/>
      <c r="T832" s="51"/>
    </row>
    <row r="833" spans="1:20" ht="15.75" customHeight="1" x14ac:dyDescent="0.3">
      <c r="A833" s="51"/>
      <c r="F833" s="50" t="e">
        <f>VLOOKUP(orders67[[#This Row],[customer_id]],[1]!customers[#Data],8)</f>
        <v>#N/A</v>
      </c>
      <c r="S833" s="53"/>
      <c r="T833" s="51"/>
    </row>
    <row r="834" spans="1:20" ht="15.75" customHeight="1" x14ac:dyDescent="0.3">
      <c r="A834" s="51"/>
      <c r="F834" s="50" t="e">
        <f>VLOOKUP(orders67[[#This Row],[customer_id]],[1]!customers[#Data],8)</f>
        <v>#N/A</v>
      </c>
      <c r="S834" s="53"/>
      <c r="T834" s="51"/>
    </row>
    <row r="835" spans="1:20" ht="15.75" customHeight="1" x14ac:dyDescent="0.3">
      <c r="A835" s="51"/>
      <c r="F835" s="50" t="e">
        <f>VLOOKUP(orders67[[#This Row],[customer_id]],[1]!customers[#Data],8)</f>
        <v>#N/A</v>
      </c>
      <c r="S835" s="53"/>
      <c r="T835" s="51"/>
    </row>
    <row r="836" spans="1:20" ht="15.75" customHeight="1" x14ac:dyDescent="0.3">
      <c r="A836" s="51"/>
      <c r="F836" s="50" t="e">
        <f>VLOOKUP(orders67[[#This Row],[customer_id]],[1]!customers[#Data],8)</f>
        <v>#N/A</v>
      </c>
      <c r="S836" s="53"/>
      <c r="T836" s="51"/>
    </row>
    <row r="837" spans="1:20" ht="15.75" customHeight="1" x14ac:dyDescent="0.3">
      <c r="A837" s="51"/>
      <c r="F837" s="50" t="e">
        <f>VLOOKUP(orders67[[#This Row],[customer_id]],[1]!customers[#Data],8)</f>
        <v>#N/A</v>
      </c>
      <c r="S837" s="53"/>
      <c r="T837" s="51"/>
    </row>
    <row r="838" spans="1:20" ht="15.75" customHeight="1" x14ac:dyDescent="0.3">
      <c r="A838" s="51"/>
      <c r="F838" s="50" t="e">
        <f>VLOOKUP(orders67[[#This Row],[customer_id]],[1]!customers[#Data],8)</f>
        <v>#N/A</v>
      </c>
      <c r="S838" s="53"/>
      <c r="T838" s="51"/>
    </row>
    <row r="839" spans="1:20" ht="15.75" customHeight="1" x14ac:dyDescent="0.3">
      <c r="A839" s="51"/>
      <c r="F839" s="50" t="e">
        <f>VLOOKUP(orders67[[#This Row],[customer_id]],[1]!customers[#Data],8)</f>
        <v>#N/A</v>
      </c>
      <c r="S839" s="53"/>
      <c r="T839" s="51"/>
    </row>
    <row r="840" spans="1:20" ht="15.75" customHeight="1" x14ac:dyDescent="0.3">
      <c r="A840" s="51"/>
      <c r="F840" s="50" t="e">
        <f>VLOOKUP(orders67[[#This Row],[customer_id]],[1]!customers[#Data],8)</f>
        <v>#N/A</v>
      </c>
      <c r="S840" s="53"/>
      <c r="T840" s="51"/>
    </row>
    <row r="841" spans="1:20" ht="15.75" customHeight="1" x14ac:dyDescent="0.3">
      <c r="A841" s="51"/>
      <c r="F841" s="50" t="e">
        <f>VLOOKUP(orders67[[#This Row],[customer_id]],[1]!customers[#Data],8)</f>
        <v>#N/A</v>
      </c>
      <c r="S841" s="53"/>
      <c r="T841" s="51"/>
    </row>
    <row r="842" spans="1:20" ht="15.75" customHeight="1" x14ac:dyDescent="0.3">
      <c r="A842" s="51"/>
      <c r="F842" s="50" t="e">
        <f>VLOOKUP(orders67[[#This Row],[customer_id]],[1]!customers[#Data],8)</f>
        <v>#N/A</v>
      </c>
      <c r="S842" s="53"/>
      <c r="T842" s="51"/>
    </row>
    <row r="843" spans="1:20" ht="15.75" customHeight="1" x14ac:dyDescent="0.3">
      <c r="A843" s="51"/>
      <c r="F843" s="50" t="e">
        <f>VLOOKUP(orders67[[#This Row],[customer_id]],[1]!customers[#Data],8)</f>
        <v>#N/A</v>
      </c>
      <c r="S843" s="53"/>
      <c r="T843" s="51"/>
    </row>
    <row r="844" spans="1:20" ht="15.75" customHeight="1" x14ac:dyDescent="0.3">
      <c r="A844" s="51"/>
      <c r="F844" s="50" t="e">
        <f>VLOOKUP(orders67[[#This Row],[customer_id]],[1]!customers[#Data],8)</f>
        <v>#N/A</v>
      </c>
      <c r="S844" s="53"/>
      <c r="T844" s="51"/>
    </row>
    <row r="845" spans="1:20" ht="15.75" customHeight="1" x14ac:dyDescent="0.3">
      <c r="A845" s="51"/>
      <c r="F845" s="50" t="e">
        <f>VLOOKUP(orders67[[#This Row],[customer_id]],[1]!customers[#Data],8)</f>
        <v>#N/A</v>
      </c>
      <c r="S845" s="53"/>
      <c r="T845" s="51"/>
    </row>
    <row r="846" spans="1:20" ht="15.75" customHeight="1" x14ac:dyDescent="0.3">
      <c r="A846" s="51"/>
      <c r="F846" s="50" t="e">
        <f>VLOOKUP(orders67[[#This Row],[customer_id]],[1]!customers[#Data],8)</f>
        <v>#N/A</v>
      </c>
      <c r="S846" s="53"/>
      <c r="T846" s="51"/>
    </row>
    <row r="847" spans="1:20" ht="15.75" customHeight="1" x14ac:dyDescent="0.3">
      <c r="A847" s="51"/>
      <c r="F847" s="50" t="e">
        <f>VLOOKUP(orders67[[#This Row],[customer_id]],[1]!customers[#Data],8)</f>
        <v>#N/A</v>
      </c>
      <c r="S847" s="53"/>
      <c r="T847" s="51"/>
    </row>
    <row r="848" spans="1:20" ht="15.75" customHeight="1" x14ac:dyDescent="0.3">
      <c r="A848" s="51"/>
      <c r="F848" s="50" t="e">
        <f>VLOOKUP(orders67[[#This Row],[customer_id]],[1]!customers[#Data],8)</f>
        <v>#N/A</v>
      </c>
      <c r="S848" s="53"/>
      <c r="T848" s="51"/>
    </row>
    <row r="849" spans="1:20" ht="15.75" customHeight="1" x14ac:dyDescent="0.3">
      <c r="A849" s="51"/>
      <c r="F849" s="50" t="e">
        <f>VLOOKUP(orders67[[#This Row],[customer_id]],[1]!customers[#Data],8)</f>
        <v>#N/A</v>
      </c>
      <c r="S849" s="53"/>
      <c r="T849" s="51"/>
    </row>
    <row r="850" spans="1:20" ht="15.75" customHeight="1" x14ac:dyDescent="0.3">
      <c r="A850" s="51"/>
      <c r="F850" s="50" t="e">
        <f>VLOOKUP(orders67[[#This Row],[customer_id]],[1]!customers[#Data],8)</f>
        <v>#N/A</v>
      </c>
      <c r="S850" s="53"/>
      <c r="T850" s="51"/>
    </row>
    <row r="851" spans="1:20" ht="15.75" customHeight="1" x14ac:dyDescent="0.3">
      <c r="A851" s="51"/>
      <c r="F851" s="50" t="e">
        <f>VLOOKUP(orders67[[#This Row],[customer_id]],[1]!customers[#Data],8)</f>
        <v>#N/A</v>
      </c>
      <c r="S851" s="53"/>
      <c r="T851" s="51"/>
    </row>
    <row r="852" spans="1:20" ht="15.75" customHeight="1" x14ac:dyDescent="0.3">
      <c r="A852" s="51"/>
      <c r="F852" s="50" t="e">
        <f>VLOOKUP(orders67[[#This Row],[customer_id]],[1]!customers[#Data],8)</f>
        <v>#N/A</v>
      </c>
      <c r="S852" s="53"/>
      <c r="T852" s="51"/>
    </row>
    <row r="853" spans="1:20" ht="15.75" customHeight="1" x14ac:dyDescent="0.3">
      <c r="A853" s="51"/>
      <c r="F853" s="50" t="e">
        <f>VLOOKUP(orders67[[#This Row],[customer_id]],[1]!customers[#Data],8)</f>
        <v>#N/A</v>
      </c>
      <c r="S853" s="53"/>
      <c r="T853" s="51"/>
    </row>
    <row r="854" spans="1:20" ht="15.75" customHeight="1" x14ac:dyDescent="0.3">
      <c r="A854" s="51"/>
      <c r="F854" s="50" t="e">
        <f>VLOOKUP(orders67[[#This Row],[customer_id]],[1]!customers[#Data],8)</f>
        <v>#N/A</v>
      </c>
      <c r="S854" s="53"/>
      <c r="T854" s="51"/>
    </row>
    <row r="855" spans="1:20" ht="15.75" customHeight="1" x14ac:dyDescent="0.3">
      <c r="A855" s="51"/>
      <c r="F855" s="50" t="e">
        <f>VLOOKUP(orders67[[#This Row],[customer_id]],[1]!customers[#Data],8)</f>
        <v>#N/A</v>
      </c>
      <c r="S855" s="53"/>
      <c r="T855" s="51"/>
    </row>
    <row r="856" spans="1:20" ht="15.75" customHeight="1" x14ac:dyDescent="0.3">
      <c r="A856" s="51"/>
      <c r="F856" s="50" t="e">
        <f>VLOOKUP(orders67[[#This Row],[customer_id]],[1]!customers[#Data],8)</f>
        <v>#N/A</v>
      </c>
      <c r="S856" s="53"/>
      <c r="T856" s="51"/>
    </row>
    <row r="857" spans="1:20" ht="15.75" customHeight="1" x14ac:dyDescent="0.3">
      <c r="A857" s="51"/>
      <c r="F857" s="50" t="e">
        <f>VLOOKUP(orders67[[#This Row],[customer_id]],[1]!customers[#Data],8)</f>
        <v>#N/A</v>
      </c>
      <c r="S857" s="53"/>
      <c r="T857" s="51"/>
    </row>
    <row r="858" spans="1:20" ht="15.75" customHeight="1" x14ac:dyDescent="0.3">
      <c r="A858" s="51"/>
      <c r="F858" s="50" t="e">
        <f>VLOOKUP(orders67[[#This Row],[customer_id]],[1]!customers[#Data],8)</f>
        <v>#N/A</v>
      </c>
      <c r="S858" s="53"/>
      <c r="T858" s="51"/>
    </row>
    <row r="859" spans="1:20" ht="15.75" customHeight="1" x14ac:dyDescent="0.3">
      <c r="A859" s="51"/>
      <c r="F859" s="50" t="e">
        <f>VLOOKUP(orders67[[#This Row],[customer_id]],[1]!customers[#Data],8)</f>
        <v>#N/A</v>
      </c>
      <c r="S859" s="53"/>
      <c r="T859" s="51"/>
    </row>
    <row r="860" spans="1:20" ht="15.75" customHeight="1" x14ac:dyDescent="0.3">
      <c r="A860" s="51"/>
      <c r="F860" s="50" t="e">
        <f>VLOOKUP(orders67[[#This Row],[customer_id]],[1]!customers[#Data],8)</f>
        <v>#N/A</v>
      </c>
      <c r="S860" s="53"/>
      <c r="T860" s="51"/>
    </row>
    <row r="861" spans="1:20" ht="15.75" customHeight="1" x14ac:dyDescent="0.3">
      <c r="A861" s="51"/>
      <c r="F861" s="50" t="e">
        <f>VLOOKUP(orders67[[#This Row],[customer_id]],[1]!customers[#Data],8)</f>
        <v>#N/A</v>
      </c>
      <c r="S861" s="53"/>
      <c r="T861" s="51"/>
    </row>
    <row r="862" spans="1:20" ht="15.75" customHeight="1" x14ac:dyDescent="0.3">
      <c r="A862" s="51"/>
      <c r="F862" s="50" t="e">
        <f>VLOOKUP(orders67[[#This Row],[customer_id]],[1]!customers[#Data],8)</f>
        <v>#N/A</v>
      </c>
      <c r="S862" s="53"/>
      <c r="T862" s="51"/>
    </row>
    <row r="863" spans="1:20" ht="15.75" customHeight="1" x14ac:dyDescent="0.3">
      <c r="A863" s="51"/>
      <c r="F863" s="50" t="e">
        <f>VLOOKUP(orders67[[#This Row],[customer_id]],[1]!customers[#Data],8)</f>
        <v>#N/A</v>
      </c>
      <c r="S863" s="53"/>
      <c r="T863" s="51"/>
    </row>
    <row r="864" spans="1:20" ht="15.75" customHeight="1" x14ac:dyDescent="0.3">
      <c r="A864" s="51"/>
      <c r="F864" s="50" t="e">
        <f>VLOOKUP(orders67[[#This Row],[customer_id]],[1]!customers[#Data],8)</f>
        <v>#N/A</v>
      </c>
      <c r="S864" s="53"/>
      <c r="T864" s="51"/>
    </row>
    <row r="865" spans="1:20" ht="15.75" customHeight="1" x14ac:dyDescent="0.3">
      <c r="A865" s="51"/>
      <c r="F865" s="50" t="e">
        <f>VLOOKUP(orders67[[#This Row],[customer_id]],[1]!customers[#Data],8)</f>
        <v>#N/A</v>
      </c>
      <c r="S865" s="53"/>
      <c r="T865" s="51"/>
    </row>
    <row r="866" spans="1:20" ht="15.75" customHeight="1" x14ac:dyDescent="0.3">
      <c r="A866" s="51"/>
      <c r="F866" s="50" t="e">
        <f>VLOOKUP(orders67[[#This Row],[customer_id]],[1]!customers[#Data],8)</f>
        <v>#N/A</v>
      </c>
      <c r="S866" s="53"/>
      <c r="T866" s="51"/>
    </row>
    <row r="867" spans="1:20" ht="15.75" customHeight="1" x14ac:dyDescent="0.3">
      <c r="A867" s="51"/>
      <c r="F867" s="50" t="e">
        <f>VLOOKUP(orders67[[#This Row],[customer_id]],[1]!customers[#Data],8)</f>
        <v>#N/A</v>
      </c>
      <c r="S867" s="53"/>
      <c r="T867" s="51"/>
    </row>
    <row r="868" spans="1:20" ht="15.75" customHeight="1" x14ac:dyDescent="0.3">
      <c r="A868" s="51"/>
      <c r="F868" s="50" t="e">
        <f>VLOOKUP(orders67[[#This Row],[customer_id]],[1]!customers[#Data],8)</f>
        <v>#N/A</v>
      </c>
      <c r="S868" s="53"/>
      <c r="T868" s="51"/>
    </row>
    <row r="869" spans="1:20" ht="15.75" customHeight="1" x14ac:dyDescent="0.3">
      <c r="A869" s="51"/>
      <c r="F869" s="50" t="e">
        <f>VLOOKUP(orders67[[#This Row],[customer_id]],[1]!customers[#Data],8)</f>
        <v>#N/A</v>
      </c>
      <c r="S869" s="53"/>
      <c r="T869" s="51"/>
    </row>
    <row r="870" spans="1:20" ht="15.75" customHeight="1" x14ac:dyDescent="0.3">
      <c r="A870" s="51"/>
      <c r="F870" s="50" t="e">
        <f>VLOOKUP(orders67[[#This Row],[customer_id]],[1]!customers[#Data],8)</f>
        <v>#N/A</v>
      </c>
      <c r="S870" s="53"/>
      <c r="T870" s="51"/>
    </row>
    <row r="871" spans="1:20" ht="15.75" customHeight="1" x14ac:dyDescent="0.3">
      <c r="A871" s="51"/>
      <c r="F871" s="50" t="e">
        <f>VLOOKUP(orders67[[#This Row],[customer_id]],[1]!customers[#Data],8)</f>
        <v>#N/A</v>
      </c>
      <c r="S871" s="53"/>
      <c r="T871" s="51"/>
    </row>
    <row r="872" spans="1:20" ht="15.75" customHeight="1" x14ac:dyDescent="0.3">
      <c r="A872" s="51"/>
      <c r="F872" s="50" t="e">
        <f>VLOOKUP(orders67[[#This Row],[customer_id]],[1]!customers[#Data],8)</f>
        <v>#N/A</v>
      </c>
      <c r="S872" s="53"/>
      <c r="T872" s="51"/>
    </row>
    <row r="873" spans="1:20" ht="15.75" customHeight="1" x14ac:dyDescent="0.3">
      <c r="A873" s="51"/>
      <c r="F873" s="50" t="e">
        <f>VLOOKUP(orders67[[#This Row],[customer_id]],[1]!customers[#Data],8)</f>
        <v>#N/A</v>
      </c>
      <c r="S873" s="53"/>
      <c r="T873" s="51"/>
    </row>
    <row r="874" spans="1:20" ht="15.75" customHeight="1" x14ac:dyDescent="0.3">
      <c r="A874" s="51"/>
      <c r="F874" s="50" t="e">
        <f>VLOOKUP(orders67[[#This Row],[customer_id]],[1]!customers[#Data],8)</f>
        <v>#N/A</v>
      </c>
      <c r="S874" s="53"/>
      <c r="T874" s="51"/>
    </row>
    <row r="875" spans="1:20" ht="15.75" customHeight="1" x14ac:dyDescent="0.3">
      <c r="A875" s="51"/>
      <c r="F875" s="50" t="e">
        <f>VLOOKUP(orders67[[#This Row],[customer_id]],[1]!customers[#Data],8)</f>
        <v>#N/A</v>
      </c>
      <c r="S875" s="53"/>
      <c r="T875" s="51"/>
    </row>
    <row r="876" spans="1:20" ht="15.75" customHeight="1" x14ac:dyDescent="0.3">
      <c r="A876" s="51"/>
      <c r="F876" s="50" t="e">
        <f>VLOOKUP(orders67[[#This Row],[customer_id]],[1]!customers[#Data],8)</f>
        <v>#N/A</v>
      </c>
      <c r="S876" s="53"/>
      <c r="T876" s="51"/>
    </row>
    <row r="877" spans="1:20" ht="15.75" customHeight="1" x14ac:dyDescent="0.3">
      <c r="A877" s="51"/>
      <c r="F877" s="50" t="e">
        <f>VLOOKUP(orders67[[#This Row],[customer_id]],[1]!customers[#Data],8)</f>
        <v>#N/A</v>
      </c>
      <c r="S877" s="53"/>
      <c r="T877" s="51"/>
    </row>
    <row r="878" spans="1:20" ht="15.75" customHeight="1" x14ac:dyDescent="0.3">
      <c r="A878" s="51"/>
      <c r="F878" s="50" t="e">
        <f>VLOOKUP(orders67[[#This Row],[customer_id]],[1]!customers[#Data],8)</f>
        <v>#N/A</v>
      </c>
      <c r="S878" s="53"/>
      <c r="T878" s="51"/>
    </row>
    <row r="879" spans="1:20" ht="15.75" customHeight="1" x14ac:dyDescent="0.3">
      <c r="A879" s="51"/>
      <c r="F879" s="50" t="e">
        <f>VLOOKUP(orders67[[#This Row],[customer_id]],[1]!customers[#Data],8)</f>
        <v>#N/A</v>
      </c>
      <c r="S879" s="53"/>
      <c r="T879" s="51"/>
    </row>
    <row r="880" spans="1:20" ht="15.75" customHeight="1" x14ac:dyDescent="0.3">
      <c r="A880" s="51"/>
      <c r="F880" s="50" t="e">
        <f>VLOOKUP(orders67[[#This Row],[customer_id]],[1]!customers[#Data],8)</f>
        <v>#N/A</v>
      </c>
      <c r="S880" s="53"/>
      <c r="T880" s="51"/>
    </row>
    <row r="881" spans="1:20" ht="15.75" customHeight="1" x14ac:dyDescent="0.3">
      <c r="A881" s="51"/>
      <c r="F881" s="50" t="e">
        <f>VLOOKUP(orders67[[#This Row],[customer_id]],[1]!customers[#Data],8)</f>
        <v>#N/A</v>
      </c>
      <c r="S881" s="53"/>
      <c r="T881" s="51"/>
    </row>
    <row r="882" spans="1:20" ht="15.75" customHeight="1" x14ac:dyDescent="0.3">
      <c r="A882" s="51"/>
      <c r="F882" s="50" t="e">
        <f>VLOOKUP(orders67[[#This Row],[customer_id]],[1]!customers[#Data],8)</f>
        <v>#N/A</v>
      </c>
      <c r="S882" s="53"/>
      <c r="T882" s="51"/>
    </row>
    <row r="883" spans="1:20" ht="15.75" customHeight="1" x14ac:dyDescent="0.3">
      <c r="A883" s="51"/>
      <c r="F883" s="50" t="e">
        <f>VLOOKUP(orders67[[#This Row],[customer_id]],[1]!customers[#Data],8)</f>
        <v>#N/A</v>
      </c>
      <c r="S883" s="53"/>
      <c r="T883" s="51"/>
    </row>
    <row r="884" spans="1:20" ht="15.75" customHeight="1" x14ac:dyDescent="0.3">
      <c r="A884" s="51"/>
      <c r="F884" s="50" t="e">
        <f>VLOOKUP(orders67[[#This Row],[customer_id]],[1]!customers[#Data],8)</f>
        <v>#N/A</v>
      </c>
      <c r="S884" s="53"/>
      <c r="T884" s="51"/>
    </row>
    <row r="885" spans="1:20" ht="15.75" customHeight="1" x14ac:dyDescent="0.3">
      <c r="A885" s="51"/>
      <c r="F885" s="50" t="e">
        <f>VLOOKUP(orders67[[#This Row],[customer_id]],[1]!customers[#Data],8)</f>
        <v>#N/A</v>
      </c>
      <c r="S885" s="53"/>
      <c r="T885" s="51"/>
    </row>
    <row r="886" spans="1:20" ht="15.75" customHeight="1" x14ac:dyDescent="0.3">
      <c r="A886" s="51"/>
      <c r="F886" s="50" t="e">
        <f>VLOOKUP(orders67[[#This Row],[customer_id]],[1]!customers[#Data],8)</f>
        <v>#N/A</v>
      </c>
      <c r="S886" s="53"/>
      <c r="T886" s="51"/>
    </row>
    <row r="887" spans="1:20" ht="15.75" customHeight="1" x14ac:dyDescent="0.3">
      <c r="A887" s="51"/>
      <c r="F887" s="50" t="e">
        <f>VLOOKUP(orders67[[#This Row],[customer_id]],[1]!customers[#Data],8)</f>
        <v>#N/A</v>
      </c>
      <c r="S887" s="53"/>
      <c r="T887" s="51"/>
    </row>
    <row r="888" spans="1:20" ht="15.75" customHeight="1" x14ac:dyDescent="0.3">
      <c r="A888" s="51"/>
      <c r="F888" s="50" t="e">
        <f>VLOOKUP(orders67[[#This Row],[customer_id]],[1]!customers[#Data],8)</f>
        <v>#N/A</v>
      </c>
      <c r="S888" s="53"/>
      <c r="T888" s="51"/>
    </row>
    <row r="889" spans="1:20" ht="15.75" customHeight="1" x14ac:dyDescent="0.3">
      <c r="A889" s="51"/>
      <c r="F889" s="50" t="e">
        <f>VLOOKUP(orders67[[#This Row],[customer_id]],[1]!customers[#Data],8)</f>
        <v>#N/A</v>
      </c>
      <c r="S889" s="53"/>
      <c r="T889" s="51"/>
    </row>
    <row r="890" spans="1:20" ht="15.75" customHeight="1" x14ac:dyDescent="0.3">
      <c r="A890" s="51"/>
      <c r="F890" s="50" t="e">
        <f>VLOOKUP(orders67[[#This Row],[customer_id]],[1]!customers[#Data],8)</f>
        <v>#N/A</v>
      </c>
      <c r="S890" s="53"/>
      <c r="T890" s="51"/>
    </row>
    <row r="891" spans="1:20" ht="15.75" customHeight="1" x14ac:dyDescent="0.3">
      <c r="A891" s="51"/>
      <c r="F891" s="50" t="e">
        <f>VLOOKUP(orders67[[#This Row],[customer_id]],[1]!customers[#Data],8)</f>
        <v>#N/A</v>
      </c>
      <c r="S891" s="53"/>
      <c r="T891" s="51"/>
    </row>
    <row r="892" spans="1:20" ht="15.75" customHeight="1" x14ac:dyDescent="0.3">
      <c r="A892" s="51"/>
      <c r="F892" s="50" t="e">
        <f>VLOOKUP(orders67[[#This Row],[customer_id]],[1]!customers[#Data],8)</f>
        <v>#N/A</v>
      </c>
      <c r="S892" s="53"/>
      <c r="T892" s="51"/>
    </row>
    <row r="893" spans="1:20" ht="15.75" customHeight="1" x14ac:dyDescent="0.3">
      <c r="A893" s="51"/>
      <c r="F893" s="50" t="e">
        <f>VLOOKUP(orders67[[#This Row],[customer_id]],[1]!customers[#Data],8)</f>
        <v>#N/A</v>
      </c>
      <c r="S893" s="53"/>
      <c r="T893" s="51"/>
    </row>
    <row r="894" spans="1:20" ht="15.75" customHeight="1" x14ac:dyDescent="0.3">
      <c r="A894" s="51"/>
      <c r="F894" s="50" t="e">
        <f>VLOOKUP(orders67[[#This Row],[customer_id]],[1]!customers[#Data],8)</f>
        <v>#N/A</v>
      </c>
      <c r="S894" s="53"/>
      <c r="T894" s="51"/>
    </row>
    <row r="895" spans="1:20" ht="15.75" customHeight="1" x14ac:dyDescent="0.3">
      <c r="A895" s="51"/>
      <c r="F895" s="50" t="e">
        <f>VLOOKUP(orders67[[#This Row],[customer_id]],[1]!customers[#Data],8)</f>
        <v>#N/A</v>
      </c>
      <c r="S895" s="53"/>
      <c r="T895" s="51"/>
    </row>
    <row r="896" spans="1:20" ht="15.75" customHeight="1" x14ac:dyDescent="0.3">
      <c r="A896" s="51"/>
      <c r="F896" s="50" t="e">
        <f>VLOOKUP(orders67[[#This Row],[customer_id]],[1]!customers[#Data],8)</f>
        <v>#N/A</v>
      </c>
      <c r="S896" s="53"/>
      <c r="T896" s="51"/>
    </row>
    <row r="897" spans="1:20" ht="15.75" customHeight="1" x14ac:dyDescent="0.3">
      <c r="A897" s="51"/>
      <c r="F897" s="50" t="e">
        <f>VLOOKUP(orders67[[#This Row],[customer_id]],[1]!customers[#Data],8)</f>
        <v>#N/A</v>
      </c>
      <c r="S897" s="53"/>
      <c r="T897" s="51"/>
    </row>
    <row r="898" spans="1:20" ht="15.75" customHeight="1" x14ac:dyDescent="0.3">
      <c r="A898" s="51"/>
      <c r="F898" s="50" t="e">
        <f>VLOOKUP(orders67[[#This Row],[customer_id]],[1]!customers[#Data],8)</f>
        <v>#N/A</v>
      </c>
      <c r="S898" s="53"/>
      <c r="T898" s="51"/>
    </row>
    <row r="899" spans="1:20" ht="15.75" customHeight="1" x14ac:dyDescent="0.3">
      <c r="A899" s="51"/>
      <c r="F899" s="50" t="e">
        <f>VLOOKUP(orders67[[#This Row],[customer_id]],[1]!customers[#Data],8)</f>
        <v>#N/A</v>
      </c>
      <c r="S899" s="53"/>
      <c r="T899" s="51"/>
    </row>
    <row r="900" spans="1:20" ht="15.75" customHeight="1" x14ac:dyDescent="0.3">
      <c r="A900" s="51"/>
      <c r="F900" s="50" t="e">
        <f>VLOOKUP(orders67[[#This Row],[customer_id]],[1]!customers[#Data],8)</f>
        <v>#N/A</v>
      </c>
      <c r="S900" s="53"/>
      <c r="T900" s="51"/>
    </row>
    <row r="901" spans="1:20" ht="15.75" customHeight="1" x14ac:dyDescent="0.3">
      <c r="A901" s="51"/>
      <c r="F901" s="50" t="e">
        <f>VLOOKUP(orders67[[#This Row],[customer_id]],[1]!customers[#Data],8)</f>
        <v>#N/A</v>
      </c>
      <c r="S901" s="53"/>
      <c r="T901" s="51"/>
    </row>
    <row r="902" spans="1:20" ht="15.75" customHeight="1" x14ac:dyDescent="0.3">
      <c r="A902" s="51"/>
      <c r="F902" s="50" t="e">
        <f>VLOOKUP(orders67[[#This Row],[customer_id]],[1]!customers[#Data],8)</f>
        <v>#N/A</v>
      </c>
      <c r="S902" s="53"/>
      <c r="T902" s="51"/>
    </row>
    <row r="903" spans="1:20" ht="15.75" customHeight="1" x14ac:dyDescent="0.3">
      <c r="A903" s="51"/>
      <c r="F903" s="50" t="e">
        <f>VLOOKUP(orders67[[#This Row],[customer_id]],[1]!customers[#Data],8)</f>
        <v>#N/A</v>
      </c>
      <c r="S903" s="53"/>
      <c r="T903" s="51"/>
    </row>
    <row r="904" spans="1:20" ht="15.75" customHeight="1" x14ac:dyDescent="0.3">
      <c r="A904" s="51"/>
      <c r="F904" s="50" t="e">
        <f>VLOOKUP(orders67[[#This Row],[customer_id]],[1]!customers[#Data],8)</f>
        <v>#N/A</v>
      </c>
      <c r="S904" s="53"/>
      <c r="T904" s="51"/>
    </row>
    <row r="905" spans="1:20" ht="15.75" customHeight="1" x14ac:dyDescent="0.3">
      <c r="A905" s="51"/>
      <c r="F905" s="50" t="e">
        <f>VLOOKUP(orders67[[#This Row],[customer_id]],[1]!customers[#Data],8)</f>
        <v>#N/A</v>
      </c>
      <c r="S905" s="53"/>
      <c r="T905" s="51"/>
    </row>
    <row r="906" spans="1:20" ht="15.75" customHeight="1" x14ac:dyDescent="0.3">
      <c r="A906" s="51"/>
      <c r="F906" s="50" t="e">
        <f>VLOOKUP(orders67[[#This Row],[customer_id]],[1]!customers[#Data],8)</f>
        <v>#N/A</v>
      </c>
      <c r="S906" s="53"/>
      <c r="T906" s="51"/>
    </row>
    <row r="907" spans="1:20" ht="15.75" customHeight="1" x14ac:dyDescent="0.3">
      <c r="A907" s="51"/>
      <c r="F907" s="50" t="e">
        <f>VLOOKUP(orders67[[#This Row],[customer_id]],[1]!customers[#Data],8)</f>
        <v>#N/A</v>
      </c>
      <c r="S907" s="53"/>
      <c r="T907" s="51"/>
    </row>
    <row r="908" spans="1:20" ht="15.75" customHeight="1" x14ac:dyDescent="0.3">
      <c r="A908" s="51"/>
      <c r="F908" s="50" t="e">
        <f>VLOOKUP(orders67[[#This Row],[customer_id]],[1]!customers[#Data],8)</f>
        <v>#N/A</v>
      </c>
      <c r="S908" s="53"/>
      <c r="T908" s="51"/>
    </row>
    <row r="909" spans="1:20" ht="15.75" customHeight="1" x14ac:dyDescent="0.3">
      <c r="A909" s="51"/>
      <c r="F909" s="50" t="e">
        <f>VLOOKUP(orders67[[#This Row],[customer_id]],[1]!customers[#Data],8)</f>
        <v>#N/A</v>
      </c>
      <c r="S909" s="53"/>
      <c r="T909" s="51"/>
    </row>
    <row r="910" spans="1:20" ht="15.75" customHeight="1" x14ac:dyDescent="0.3">
      <c r="A910" s="51"/>
      <c r="F910" s="50" t="e">
        <f>VLOOKUP(orders67[[#This Row],[customer_id]],[1]!customers[#Data],8)</f>
        <v>#N/A</v>
      </c>
      <c r="S910" s="53"/>
      <c r="T910" s="51"/>
    </row>
    <row r="911" spans="1:20" ht="15.75" customHeight="1" x14ac:dyDescent="0.3">
      <c r="A911" s="51"/>
      <c r="F911" s="50" t="e">
        <f>VLOOKUP(orders67[[#This Row],[customer_id]],[1]!customers[#Data],8)</f>
        <v>#N/A</v>
      </c>
      <c r="S911" s="53"/>
      <c r="T911" s="51"/>
    </row>
    <row r="912" spans="1:20" ht="15.75" customHeight="1" x14ac:dyDescent="0.3">
      <c r="A912" s="51"/>
      <c r="F912" s="50" t="e">
        <f>VLOOKUP(orders67[[#This Row],[customer_id]],[1]!customers[#Data],8)</f>
        <v>#N/A</v>
      </c>
      <c r="S912" s="53"/>
      <c r="T912" s="51"/>
    </row>
    <row r="913" spans="1:20" ht="15.75" customHeight="1" x14ac:dyDescent="0.3">
      <c r="A913" s="51"/>
      <c r="F913" s="50" t="e">
        <f>VLOOKUP(orders67[[#This Row],[customer_id]],[1]!customers[#Data],8)</f>
        <v>#N/A</v>
      </c>
      <c r="S913" s="53"/>
      <c r="T913" s="51"/>
    </row>
    <row r="914" spans="1:20" ht="15.75" customHeight="1" x14ac:dyDescent="0.3">
      <c r="A914" s="51"/>
      <c r="F914" s="50" t="e">
        <f>VLOOKUP(orders67[[#This Row],[customer_id]],[1]!customers[#Data],8)</f>
        <v>#N/A</v>
      </c>
      <c r="S914" s="53"/>
      <c r="T914" s="51"/>
    </row>
    <row r="915" spans="1:20" ht="15.75" customHeight="1" x14ac:dyDescent="0.3">
      <c r="A915" s="51"/>
      <c r="F915" s="50" t="e">
        <f>VLOOKUP(orders67[[#This Row],[customer_id]],[1]!customers[#Data],8)</f>
        <v>#N/A</v>
      </c>
      <c r="S915" s="53"/>
      <c r="T915" s="51"/>
    </row>
    <row r="916" spans="1:20" ht="15.75" customHeight="1" x14ac:dyDescent="0.3">
      <c r="A916" s="51"/>
      <c r="F916" s="50" t="e">
        <f>VLOOKUP(orders67[[#This Row],[customer_id]],[1]!customers[#Data],8)</f>
        <v>#N/A</v>
      </c>
      <c r="S916" s="53"/>
      <c r="T916" s="51"/>
    </row>
    <row r="917" spans="1:20" ht="15.75" customHeight="1" x14ac:dyDescent="0.3">
      <c r="A917" s="51"/>
      <c r="F917" s="50" t="e">
        <f>VLOOKUP(orders67[[#This Row],[customer_id]],[1]!customers[#Data],8)</f>
        <v>#N/A</v>
      </c>
      <c r="S917" s="53"/>
      <c r="T917" s="51"/>
    </row>
    <row r="918" spans="1:20" ht="15.75" customHeight="1" x14ac:dyDescent="0.3">
      <c r="A918" s="51"/>
      <c r="F918" s="50" t="e">
        <f>VLOOKUP(orders67[[#This Row],[customer_id]],[1]!customers[#Data],8)</f>
        <v>#N/A</v>
      </c>
      <c r="S918" s="53"/>
      <c r="T918" s="51"/>
    </row>
    <row r="919" spans="1:20" ht="15.75" customHeight="1" x14ac:dyDescent="0.3">
      <c r="A919" s="51"/>
      <c r="F919" s="50" t="e">
        <f>VLOOKUP(orders67[[#This Row],[customer_id]],[1]!customers[#Data],8)</f>
        <v>#N/A</v>
      </c>
      <c r="S919" s="53"/>
      <c r="T919" s="51"/>
    </row>
    <row r="920" spans="1:20" ht="15.75" customHeight="1" x14ac:dyDescent="0.3">
      <c r="A920" s="51"/>
      <c r="F920" s="50" t="e">
        <f>VLOOKUP(orders67[[#This Row],[customer_id]],[1]!customers[#Data],8)</f>
        <v>#N/A</v>
      </c>
      <c r="S920" s="53"/>
      <c r="T920" s="51"/>
    </row>
    <row r="921" spans="1:20" ht="15.75" customHeight="1" x14ac:dyDescent="0.3">
      <c r="A921" s="51"/>
      <c r="F921" s="50" t="e">
        <f>VLOOKUP(orders67[[#This Row],[customer_id]],[1]!customers[#Data],8)</f>
        <v>#N/A</v>
      </c>
      <c r="S921" s="53"/>
      <c r="T921" s="51"/>
    </row>
    <row r="922" spans="1:20" ht="15.75" customHeight="1" x14ac:dyDescent="0.3">
      <c r="A922" s="51"/>
      <c r="F922" s="50" t="e">
        <f>VLOOKUP(orders67[[#This Row],[customer_id]],[1]!customers[#Data],8)</f>
        <v>#N/A</v>
      </c>
      <c r="S922" s="53"/>
      <c r="T922" s="51"/>
    </row>
    <row r="923" spans="1:20" ht="15.75" customHeight="1" x14ac:dyDescent="0.3">
      <c r="A923" s="51"/>
      <c r="F923" s="50" t="e">
        <f>VLOOKUP(orders67[[#This Row],[customer_id]],[1]!customers[#Data],8)</f>
        <v>#N/A</v>
      </c>
      <c r="S923" s="53"/>
      <c r="T923" s="51"/>
    </row>
    <row r="924" spans="1:20" ht="15.75" customHeight="1" x14ac:dyDescent="0.3">
      <c r="A924" s="51"/>
      <c r="F924" s="50" t="e">
        <f>VLOOKUP(orders67[[#This Row],[customer_id]],[1]!customers[#Data],8)</f>
        <v>#N/A</v>
      </c>
      <c r="S924" s="53"/>
      <c r="T924" s="51"/>
    </row>
    <row r="925" spans="1:20" ht="15.75" customHeight="1" x14ac:dyDescent="0.3">
      <c r="A925" s="51"/>
      <c r="F925" s="50" t="e">
        <f>VLOOKUP(orders67[[#This Row],[customer_id]],[1]!customers[#Data],8)</f>
        <v>#N/A</v>
      </c>
      <c r="S925" s="53"/>
      <c r="T925" s="51"/>
    </row>
    <row r="926" spans="1:20" ht="15.75" customHeight="1" x14ac:dyDescent="0.3">
      <c r="A926" s="51"/>
      <c r="F926" s="50" t="e">
        <f>VLOOKUP(orders67[[#This Row],[customer_id]],[1]!customers[#Data],8)</f>
        <v>#N/A</v>
      </c>
      <c r="S926" s="53"/>
      <c r="T926" s="51"/>
    </row>
    <row r="927" spans="1:20" ht="15.75" customHeight="1" x14ac:dyDescent="0.3">
      <c r="A927" s="51"/>
      <c r="F927" s="50" t="e">
        <f>VLOOKUP(orders67[[#This Row],[customer_id]],[1]!customers[#Data],8)</f>
        <v>#N/A</v>
      </c>
      <c r="S927" s="53"/>
      <c r="T927" s="51"/>
    </row>
    <row r="928" spans="1:20" ht="15.75" customHeight="1" x14ac:dyDescent="0.3">
      <c r="A928" s="51"/>
      <c r="F928" s="50" t="e">
        <f>VLOOKUP(orders67[[#This Row],[customer_id]],[1]!customers[#Data],8)</f>
        <v>#N/A</v>
      </c>
      <c r="S928" s="53"/>
      <c r="T928" s="51"/>
    </row>
    <row r="929" spans="1:20" ht="15.75" customHeight="1" x14ac:dyDescent="0.3">
      <c r="A929" s="51"/>
      <c r="F929" s="50" t="e">
        <f>VLOOKUP(orders67[[#This Row],[customer_id]],[1]!customers[#Data],8)</f>
        <v>#N/A</v>
      </c>
      <c r="S929" s="53"/>
      <c r="T929" s="51"/>
    </row>
    <row r="930" spans="1:20" ht="15.75" customHeight="1" x14ac:dyDescent="0.3">
      <c r="A930" s="51"/>
      <c r="F930" s="50" t="e">
        <f>VLOOKUP(orders67[[#This Row],[customer_id]],[1]!customers[#Data],8)</f>
        <v>#N/A</v>
      </c>
      <c r="S930" s="53"/>
      <c r="T930" s="51"/>
    </row>
    <row r="931" spans="1:20" ht="15.75" customHeight="1" x14ac:dyDescent="0.3">
      <c r="A931" s="51"/>
      <c r="F931" s="50" t="e">
        <f>VLOOKUP(orders67[[#This Row],[customer_id]],[1]!customers[#Data],8)</f>
        <v>#N/A</v>
      </c>
      <c r="S931" s="53"/>
      <c r="T931" s="51"/>
    </row>
    <row r="932" spans="1:20" ht="15.75" customHeight="1" x14ac:dyDescent="0.3">
      <c r="A932" s="51"/>
      <c r="F932" s="50" t="e">
        <f>VLOOKUP(orders67[[#This Row],[customer_id]],[1]!customers[#Data],8)</f>
        <v>#N/A</v>
      </c>
      <c r="S932" s="53"/>
      <c r="T932" s="51"/>
    </row>
    <row r="933" spans="1:20" ht="15.75" customHeight="1" x14ac:dyDescent="0.3">
      <c r="A933" s="51"/>
      <c r="F933" s="50" t="e">
        <f>VLOOKUP(orders67[[#This Row],[customer_id]],[1]!customers[#Data],8)</f>
        <v>#N/A</v>
      </c>
      <c r="S933" s="53"/>
      <c r="T933" s="51"/>
    </row>
    <row r="934" spans="1:20" ht="15.75" customHeight="1" x14ac:dyDescent="0.3">
      <c r="A934" s="51"/>
      <c r="F934" s="50" t="e">
        <f>VLOOKUP(orders67[[#This Row],[customer_id]],[1]!customers[#Data],8)</f>
        <v>#N/A</v>
      </c>
      <c r="S934" s="53"/>
      <c r="T934" s="51"/>
    </row>
    <row r="935" spans="1:20" ht="15.75" customHeight="1" x14ac:dyDescent="0.3">
      <c r="A935" s="51"/>
      <c r="F935" s="50" t="e">
        <f>VLOOKUP(orders67[[#This Row],[customer_id]],[1]!customers[#Data],8)</f>
        <v>#N/A</v>
      </c>
      <c r="S935" s="53"/>
      <c r="T935" s="51"/>
    </row>
    <row r="936" spans="1:20" ht="15.75" customHeight="1" x14ac:dyDescent="0.3">
      <c r="A936" s="51"/>
      <c r="F936" s="50" t="e">
        <f>VLOOKUP(orders67[[#This Row],[customer_id]],[1]!customers[#Data],8)</f>
        <v>#N/A</v>
      </c>
      <c r="S936" s="53"/>
      <c r="T936" s="51"/>
    </row>
    <row r="937" spans="1:20" ht="15.75" customHeight="1" x14ac:dyDescent="0.3">
      <c r="A937" s="51"/>
      <c r="F937" s="50" t="e">
        <f>VLOOKUP(orders67[[#This Row],[customer_id]],[1]!customers[#Data],8)</f>
        <v>#N/A</v>
      </c>
      <c r="S937" s="53"/>
      <c r="T937" s="51"/>
    </row>
    <row r="938" spans="1:20" ht="15.75" customHeight="1" x14ac:dyDescent="0.3">
      <c r="A938" s="51"/>
      <c r="F938" s="50" t="e">
        <f>VLOOKUP(orders67[[#This Row],[customer_id]],[1]!customers[#Data],8)</f>
        <v>#N/A</v>
      </c>
      <c r="S938" s="53"/>
      <c r="T938" s="51"/>
    </row>
    <row r="939" spans="1:20" ht="15.75" customHeight="1" x14ac:dyDescent="0.3">
      <c r="A939" s="51"/>
      <c r="F939" s="50" t="e">
        <f>VLOOKUP(orders67[[#This Row],[customer_id]],[1]!customers[#Data],8)</f>
        <v>#N/A</v>
      </c>
      <c r="S939" s="53"/>
      <c r="T939" s="51"/>
    </row>
    <row r="940" spans="1:20" ht="15.75" customHeight="1" x14ac:dyDescent="0.3">
      <c r="A940" s="51"/>
      <c r="F940" s="50" t="e">
        <f>VLOOKUP(orders67[[#This Row],[customer_id]],[1]!customers[#Data],8)</f>
        <v>#N/A</v>
      </c>
      <c r="S940" s="53"/>
      <c r="T940" s="51"/>
    </row>
    <row r="941" spans="1:20" ht="15.75" customHeight="1" x14ac:dyDescent="0.3">
      <c r="A941" s="51"/>
      <c r="F941" s="50" t="e">
        <f>VLOOKUP(orders67[[#This Row],[customer_id]],[1]!customers[#Data],8)</f>
        <v>#N/A</v>
      </c>
      <c r="S941" s="53"/>
      <c r="T941" s="51"/>
    </row>
    <row r="942" spans="1:20" ht="15.75" customHeight="1" x14ac:dyDescent="0.3">
      <c r="A942" s="51"/>
      <c r="F942" s="50" t="e">
        <f>VLOOKUP(orders67[[#This Row],[customer_id]],[1]!customers[#Data],8)</f>
        <v>#N/A</v>
      </c>
      <c r="S942" s="53"/>
      <c r="T942" s="51"/>
    </row>
    <row r="943" spans="1:20" ht="15.75" customHeight="1" x14ac:dyDescent="0.3">
      <c r="A943" s="51"/>
      <c r="F943" s="50" t="e">
        <f>VLOOKUP(orders67[[#This Row],[customer_id]],[1]!customers[#Data],8)</f>
        <v>#N/A</v>
      </c>
      <c r="S943" s="53"/>
      <c r="T943" s="51"/>
    </row>
    <row r="944" spans="1:20" ht="15.75" customHeight="1" x14ac:dyDescent="0.3">
      <c r="A944" s="51"/>
      <c r="F944" s="50" t="e">
        <f>VLOOKUP(orders67[[#This Row],[customer_id]],[1]!customers[#Data],8)</f>
        <v>#N/A</v>
      </c>
      <c r="S944" s="53"/>
      <c r="T944" s="51"/>
    </row>
    <row r="945" spans="1:20" ht="15.75" customHeight="1" x14ac:dyDescent="0.3">
      <c r="A945" s="51"/>
      <c r="F945" s="50" t="e">
        <f>VLOOKUP(orders67[[#This Row],[customer_id]],[1]!customers[#Data],8)</f>
        <v>#N/A</v>
      </c>
      <c r="S945" s="53"/>
      <c r="T945" s="51"/>
    </row>
    <row r="946" spans="1:20" ht="15.75" customHeight="1" x14ac:dyDescent="0.3">
      <c r="A946" s="51"/>
      <c r="F946" s="50" t="e">
        <f>VLOOKUP(orders67[[#This Row],[customer_id]],[1]!customers[#Data],8)</f>
        <v>#N/A</v>
      </c>
      <c r="S946" s="53"/>
      <c r="T946" s="51"/>
    </row>
    <row r="947" spans="1:20" ht="15.75" customHeight="1" x14ac:dyDescent="0.3">
      <c r="A947" s="51"/>
      <c r="F947" s="50" t="e">
        <f>VLOOKUP(orders67[[#This Row],[customer_id]],[1]!customers[#Data],8)</f>
        <v>#N/A</v>
      </c>
      <c r="S947" s="53"/>
      <c r="T947" s="51"/>
    </row>
    <row r="948" spans="1:20" ht="15.75" customHeight="1" x14ac:dyDescent="0.3">
      <c r="A948" s="51"/>
      <c r="F948" s="50" t="e">
        <f>VLOOKUP(orders67[[#This Row],[customer_id]],[1]!customers[#Data],8)</f>
        <v>#N/A</v>
      </c>
      <c r="S948" s="53"/>
      <c r="T948" s="51"/>
    </row>
    <row r="949" spans="1:20" ht="15.75" customHeight="1" x14ac:dyDescent="0.3">
      <c r="A949" s="51"/>
      <c r="F949" s="50" t="e">
        <f>VLOOKUP(orders67[[#This Row],[customer_id]],[1]!customers[#Data],8)</f>
        <v>#N/A</v>
      </c>
      <c r="S949" s="53"/>
      <c r="T949" s="51"/>
    </row>
    <row r="950" spans="1:20" ht="15.75" customHeight="1" x14ac:dyDescent="0.3">
      <c r="A950" s="51"/>
      <c r="F950" s="50" t="e">
        <f>VLOOKUP(orders67[[#This Row],[customer_id]],[1]!customers[#Data],8)</f>
        <v>#N/A</v>
      </c>
      <c r="S950" s="53"/>
      <c r="T950" s="51"/>
    </row>
    <row r="951" spans="1:20" ht="15.75" customHeight="1" x14ac:dyDescent="0.3">
      <c r="A951" s="51"/>
      <c r="F951" s="50" t="e">
        <f>VLOOKUP(orders67[[#This Row],[customer_id]],[1]!customers[#Data],8)</f>
        <v>#N/A</v>
      </c>
      <c r="S951" s="53"/>
      <c r="T951" s="51"/>
    </row>
    <row r="952" spans="1:20" ht="15.75" customHeight="1" x14ac:dyDescent="0.3">
      <c r="A952" s="51"/>
      <c r="F952" s="50" t="e">
        <f>VLOOKUP(orders67[[#This Row],[customer_id]],[1]!customers[#Data],8)</f>
        <v>#N/A</v>
      </c>
      <c r="S952" s="53"/>
      <c r="T952" s="51"/>
    </row>
    <row r="953" spans="1:20" ht="15.75" customHeight="1" x14ac:dyDescent="0.3">
      <c r="A953" s="51"/>
      <c r="F953" s="50" t="e">
        <f>VLOOKUP(orders67[[#This Row],[customer_id]],[1]!customers[#Data],8)</f>
        <v>#N/A</v>
      </c>
      <c r="S953" s="53"/>
      <c r="T953" s="51"/>
    </row>
    <row r="954" spans="1:20" ht="15.75" customHeight="1" x14ac:dyDescent="0.3">
      <c r="A954" s="51"/>
      <c r="F954" s="50" t="e">
        <f>VLOOKUP(orders67[[#This Row],[customer_id]],[1]!customers[#Data],8)</f>
        <v>#N/A</v>
      </c>
      <c r="S954" s="53"/>
      <c r="T954" s="51"/>
    </row>
    <row r="955" spans="1:20" ht="15.75" customHeight="1" x14ac:dyDescent="0.3">
      <c r="A955" s="51"/>
      <c r="F955" s="50" t="e">
        <f>VLOOKUP(orders67[[#This Row],[customer_id]],[1]!customers[#Data],8)</f>
        <v>#N/A</v>
      </c>
      <c r="S955" s="53"/>
      <c r="T955" s="51"/>
    </row>
    <row r="956" spans="1:20" ht="15.75" customHeight="1" x14ac:dyDescent="0.3">
      <c r="A956" s="51"/>
      <c r="F956" s="50" t="e">
        <f>VLOOKUP(orders67[[#This Row],[customer_id]],[1]!customers[#Data],8)</f>
        <v>#N/A</v>
      </c>
      <c r="S956" s="53"/>
      <c r="T956" s="51"/>
    </row>
    <row r="957" spans="1:20" ht="15.75" customHeight="1" x14ac:dyDescent="0.3">
      <c r="A957" s="51"/>
      <c r="F957" s="50" t="e">
        <f>VLOOKUP(orders67[[#This Row],[customer_id]],[1]!customers[#Data],8)</f>
        <v>#N/A</v>
      </c>
      <c r="S957" s="53"/>
      <c r="T957" s="51"/>
    </row>
    <row r="958" spans="1:20" ht="15.75" customHeight="1" x14ac:dyDescent="0.3">
      <c r="A958" s="51"/>
      <c r="F958" s="50" t="e">
        <f>VLOOKUP(orders67[[#This Row],[customer_id]],[1]!customers[#Data],8)</f>
        <v>#N/A</v>
      </c>
      <c r="S958" s="53"/>
      <c r="T958" s="51"/>
    </row>
    <row r="959" spans="1:20" ht="15.75" customHeight="1" x14ac:dyDescent="0.3">
      <c r="A959" s="51"/>
      <c r="F959" s="50" t="e">
        <f>VLOOKUP(orders67[[#This Row],[customer_id]],[1]!customers[#Data],8)</f>
        <v>#N/A</v>
      </c>
      <c r="S959" s="53"/>
      <c r="T959" s="51"/>
    </row>
    <row r="960" spans="1:20" ht="15.75" customHeight="1" x14ac:dyDescent="0.3">
      <c r="A960" s="51"/>
      <c r="F960" s="50" t="e">
        <f>VLOOKUP(orders67[[#This Row],[customer_id]],[1]!customers[#Data],8)</f>
        <v>#N/A</v>
      </c>
      <c r="S960" s="53"/>
      <c r="T960" s="51"/>
    </row>
    <row r="961" spans="1:20" ht="15.75" customHeight="1" x14ac:dyDescent="0.3">
      <c r="A961" s="51"/>
      <c r="F961" s="50" t="e">
        <f>VLOOKUP(orders67[[#This Row],[customer_id]],[1]!customers[#Data],8)</f>
        <v>#N/A</v>
      </c>
      <c r="S961" s="53"/>
      <c r="T961" s="51"/>
    </row>
    <row r="962" spans="1:20" ht="15.75" customHeight="1" x14ac:dyDescent="0.3">
      <c r="A962" s="51"/>
      <c r="F962" s="50" t="e">
        <f>VLOOKUP(orders67[[#This Row],[customer_id]],[1]!customers[#Data],8)</f>
        <v>#N/A</v>
      </c>
      <c r="S962" s="53"/>
      <c r="T962" s="51"/>
    </row>
    <row r="963" spans="1:20" ht="15.75" customHeight="1" x14ac:dyDescent="0.3">
      <c r="A963" s="51"/>
      <c r="F963" s="50" t="e">
        <f>VLOOKUP(orders67[[#This Row],[customer_id]],[1]!customers[#Data],8)</f>
        <v>#N/A</v>
      </c>
      <c r="S963" s="53"/>
      <c r="T963" s="51"/>
    </row>
    <row r="964" spans="1:20" ht="15.75" customHeight="1" x14ac:dyDescent="0.3">
      <c r="A964" s="51"/>
      <c r="F964" s="50" t="e">
        <f>VLOOKUP(orders67[[#This Row],[customer_id]],[1]!customers[#Data],8)</f>
        <v>#N/A</v>
      </c>
      <c r="S964" s="53"/>
      <c r="T964" s="51"/>
    </row>
    <row r="965" spans="1:20" ht="15.75" customHeight="1" x14ac:dyDescent="0.3">
      <c r="A965" s="51"/>
      <c r="F965" s="50" t="e">
        <f>VLOOKUP(orders67[[#This Row],[customer_id]],[1]!customers[#Data],8)</f>
        <v>#N/A</v>
      </c>
      <c r="S965" s="53"/>
      <c r="T965" s="51"/>
    </row>
    <row r="966" spans="1:20" ht="15.75" customHeight="1" x14ac:dyDescent="0.3">
      <c r="A966" s="51"/>
      <c r="F966" s="50" t="e">
        <f>VLOOKUP(orders67[[#This Row],[customer_id]],[1]!customers[#Data],8)</f>
        <v>#N/A</v>
      </c>
      <c r="S966" s="53"/>
      <c r="T966" s="51"/>
    </row>
    <row r="967" spans="1:20" ht="15.75" customHeight="1" x14ac:dyDescent="0.3">
      <c r="A967" s="51"/>
      <c r="F967" s="50" t="e">
        <f>VLOOKUP(orders67[[#This Row],[customer_id]],[1]!customers[#Data],8)</f>
        <v>#N/A</v>
      </c>
      <c r="S967" s="53"/>
      <c r="T967" s="51"/>
    </row>
    <row r="968" spans="1:20" ht="15.75" customHeight="1" x14ac:dyDescent="0.3">
      <c r="A968" s="51"/>
      <c r="F968" s="50" t="e">
        <f>VLOOKUP(orders67[[#This Row],[customer_id]],[1]!customers[#Data],8)</f>
        <v>#N/A</v>
      </c>
      <c r="S968" s="53"/>
      <c r="T968" s="51"/>
    </row>
    <row r="969" spans="1:20" ht="15.75" customHeight="1" x14ac:dyDescent="0.3">
      <c r="A969" s="51"/>
      <c r="F969" s="50" t="e">
        <f>VLOOKUP(orders67[[#This Row],[customer_id]],[1]!customers[#Data],8)</f>
        <v>#N/A</v>
      </c>
      <c r="S969" s="53"/>
      <c r="T969" s="51"/>
    </row>
    <row r="970" spans="1:20" ht="15.75" customHeight="1" x14ac:dyDescent="0.3">
      <c r="A970" s="51"/>
      <c r="F970" s="50" t="e">
        <f>VLOOKUP(orders67[[#This Row],[customer_id]],[1]!customers[#Data],8)</f>
        <v>#N/A</v>
      </c>
      <c r="S970" s="53"/>
      <c r="T970" s="51"/>
    </row>
    <row r="971" spans="1:20" ht="15.75" customHeight="1" x14ac:dyDescent="0.3">
      <c r="A971" s="51"/>
      <c r="F971" s="50" t="e">
        <f>VLOOKUP(orders67[[#This Row],[customer_id]],[1]!customers[#Data],8)</f>
        <v>#N/A</v>
      </c>
      <c r="S971" s="53"/>
      <c r="T971" s="51"/>
    </row>
    <row r="972" spans="1:20" ht="15.75" customHeight="1" x14ac:dyDescent="0.3">
      <c r="A972" s="51"/>
      <c r="F972" s="50" t="e">
        <f>VLOOKUP(orders67[[#This Row],[customer_id]],[1]!customers[#Data],8)</f>
        <v>#N/A</v>
      </c>
      <c r="S972" s="53"/>
      <c r="T972" s="51"/>
    </row>
    <row r="973" spans="1:20" ht="15.75" customHeight="1" x14ac:dyDescent="0.3">
      <c r="A973" s="51"/>
      <c r="F973" s="50" t="e">
        <f>VLOOKUP(orders67[[#This Row],[customer_id]],[1]!customers[#Data],8)</f>
        <v>#N/A</v>
      </c>
      <c r="S973" s="53"/>
      <c r="T973" s="51"/>
    </row>
    <row r="974" spans="1:20" ht="15.75" customHeight="1" x14ac:dyDescent="0.3">
      <c r="A974" s="51"/>
      <c r="F974" s="50" t="e">
        <f>VLOOKUP(orders67[[#This Row],[customer_id]],[1]!customers[#Data],8)</f>
        <v>#N/A</v>
      </c>
      <c r="S974" s="53"/>
      <c r="T974" s="51"/>
    </row>
    <row r="975" spans="1:20" ht="15.75" customHeight="1" x14ac:dyDescent="0.3">
      <c r="A975" s="51"/>
      <c r="F975" s="50" t="e">
        <f>VLOOKUP(orders67[[#This Row],[customer_id]],[1]!customers[#Data],8)</f>
        <v>#N/A</v>
      </c>
      <c r="S975" s="53"/>
      <c r="T975" s="51"/>
    </row>
    <row r="976" spans="1:20" ht="15.75" customHeight="1" x14ac:dyDescent="0.3">
      <c r="A976" s="51"/>
      <c r="F976" s="50" t="e">
        <f>VLOOKUP(orders67[[#This Row],[customer_id]],[1]!customers[#Data],8)</f>
        <v>#N/A</v>
      </c>
      <c r="S976" s="53"/>
      <c r="T976" s="51"/>
    </row>
    <row r="977" spans="1:20" ht="15.75" customHeight="1" x14ac:dyDescent="0.3">
      <c r="A977" s="51"/>
      <c r="F977" s="50" t="e">
        <f>VLOOKUP(orders67[[#This Row],[customer_id]],[1]!customers[#Data],8)</f>
        <v>#N/A</v>
      </c>
      <c r="S977" s="53"/>
      <c r="T977" s="51"/>
    </row>
    <row r="978" spans="1:20" ht="15.75" customHeight="1" x14ac:dyDescent="0.3">
      <c r="A978" s="51"/>
      <c r="F978" s="50" t="e">
        <f>VLOOKUP(orders67[[#This Row],[customer_id]],[1]!customers[#Data],8)</f>
        <v>#N/A</v>
      </c>
      <c r="S978" s="53"/>
      <c r="T978" s="51"/>
    </row>
    <row r="979" spans="1:20" ht="15.75" customHeight="1" x14ac:dyDescent="0.3">
      <c r="A979" s="51"/>
      <c r="F979" s="50" t="e">
        <f>VLOOKUP(orders67[[#This Row],[customer_id]],[1]!customers[#Data],8)</f>
        <v>#N/A</v>
      </c>
      <c r="S979" s="53"/>
      <c r="T979" s="51"/>
    </row>
    <row r="980" spans="1:20" ht="15.75" customHeight="1" x14ac:dyDescent="0.3">
      <c r="A980" s="51"/>
      <c r="F980" s="50" t="e">
        <f>VLOOKUP(orders67[[#This Row],[customer_id]],[1]!customers[#Data],8)</f>
        <v>#N/A</v>
      </c>
      <c r="S980" s="53"/>
      <c r="T980" s="51"/>
    </row>
    <row r="981" spans="1:20" ht="15.75" customHeight="1" x14ac:dyDescent="0.3">
      <c r="A981" s="51"/>
      <c r="F981" s="50" t="e">
        <f>VLOOKUP(orders67[[#This Row],[customer_id]],[1]!customers[#Data],8)</f>
        <v>#N/A</v>
      </c>
      <c r="S981" s="53"/>
      <c r="T981" s="51"/>
    </row>
    <row r="982" spans="1:20" ht="15.75" customHeight="1" x14ac:dyDescent="0.3">
      <c r="A982" s="51"/>
      <c r="F982" s="50" t="e">
        <f>VLOOKUP(orders67[[#This Row],[customer_id]],[1]!customers[#Data],8)</f>
        <v>#N/A</v>
      </c>
      <c r="S982" s="53"/>
      <c r="T982" s="51"/>
    </row>
    <row r="983" spans="1:20" ht="15.75" customHeight="1" x14ac:dyDescent="0.3">
      <c r="A983" s="51"/>
      <c r="F983" s="50" t="e">
        <f>VLOOKUP(orders67[[#This Row],[customer_id]],[1]!customers[#Data],8)</f>
        <v>#N/A</v>
      </c>
      <c r="S983" s="53"/>
      <c r="T983" s="51"/>
    </row>
    <row r="984" spans="1:20" ht="15.75" customHeight="1" x14ac:dyDescent="0.3">
      <c r="A984" s="51"/>
      <c r="F984" s="50" t="e">
        <f>VLOOKUP(orders67[[#This Row],[customer_id]],[1]!customers[#Data],8)</f>
        <v>#N/A</v>
      </c>
      <c r="S984" s="53"/>
      <c r="T984" s="51"/>
    </row>
    <row r="985" spans="1:20" ht="15.75" customHeight="1" x14ac:dyDescent="0.3">
      <c r="A985" s="51"/>
      <c r="F985" s="50" t="e">
        <f>VLOOKUP(orders67[[#This Row],[customer_id]],[1]!customers[#Data],8)</f>
        <v>#N/A</v>
      </c>
      <c r="S985" s="53"/>
      <c r="T985" s="51"/>
    </row>
    <row r="986" spans="1:20" ht="15.75" customHeight="1" x14ac:dyDescent="0.3">
      <c r="A986" s="51"/>
      <c r="F986" s="50" t="e">
        <f>VLOOKUP(orders67[[#This Row],[customer_id]],[1]!customers[#Data],8)</f>
        <v>#N/A</v>
      </c>
      <c r="S986" s="53"/>
      <c r="T986" s="51"/>
    </row>
    <row r="987" spans="1:20" ht="15.75" customHeight="1" x14ac:dyDescent="0.3">
      <c r="A987" s="51"/>
      <c r="F987" s="50" t="e">
        <f>VLOOKUP(orders67[[#This Row],[customer_id]],[1]!customers[#Data],8)</f>
        <v>#N/A</v>
      </c>
      <c r="S987" s="53"/>
      <c r="T987" s="51"/>
    </row>
    <row r="988" spans="1:20" ht="15.75" customHeight="1" x14ac:dyDescent="0.3">
      <c r="A988" s="51"/>
      <c r="F988" s="50" t="e">
        <f>VLOOKUP(orders67[[#This Row],[customer_id]],[1]!customers[#Data],8)</f>
        <v>#N/A</v>
      </c>
      <c r="S988" s="53"/>
      <c r="T988" s="51"/>
    </row>
    <row r="989" spans="1:20" ht="15.75" customHeight="1" x14ac:dyDescent="0.3">
      <c r="A989" s="51"/>
      <c r="F989" s="50" t="e">
        <f>VLOOKUP(orders67[[#This Row],[customer_id]],[1]!customers[#Data],8)</f>
        <v>#N/A</v>
      </c>
      <c r="S989" s="53"/>
      <c r="T989" s="51"/>
    </row>
    <row r="990" spans="1:20" ht="15.75" customHeight="1" x14ac:dyDescent="0.3">
      <c r="A990" s="51"/>
      <c r="F990" s="50" t="e">
        <f>VLOOKUP(orders67[[#This Row],[customer_id]],[1]!customers[#Data],8)</f>
        <v>#N/A</v>
      </c>
      <c r="S990" s="53"/>
      <c r="T990" s="51"/>
    </row>
    <row r="991" spans="1:20" ht="15.75" customHeight="1" x14ac:dyDescent="0.3"/>
    <row r="992" spans="1:20"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21"/>
  <sheetViews>
    <sheetView topLeftCell="A79" zoomScale="101" workbookViewId="0">
      <selection activeCell="E100" sqref="E100"/>
    </sheetView>
  </sheetViews>
  <sheetFormatPr defaultRowHeight="14.4" x14ac:dyDescent="0.3"/>
  <cols>
    <col min="1" max="1" width="13" customWidth="1"/>
    <col min="2" max="2" width="16.44140625" customWidth="1"/>
    <col min="4" max="4" width="14.33203125" customWidth="1"/>
    <col min="5" max="5" width="21" bestFit="1" customWidth="1"/>
  </cols>
  <sheetData>
    <row r="3" spans="1:5" x14ac:dyDescent="0.3">
      <c r="A3" s="30" t="s">
        <v>437</v>
      </c>
    </row>
    <row r="4" spans="1:5" x14ac:dyDescent="0.3">
      <c r="A4" s="35">
        <v>281062.79999999981</v>
      </c>
    </row>
    <row r="7" spans="1:5" x14ac:dyDescent="0.3">
      <c r="A7" s="31" t="s">
        <v>438</v>
      </c>
      <c r="B7" s="30" t="s">
        <v>437</v>
      </c>
      <c r="D7" s="31" t="s">
        <v>438</v>
      </c>
      <c r="E7" s="30" t="s">
        <v>437</v>
      </c>
    </row>
    <row r="8" spans="1:5" x14ac:dyDescent="0.3">
      <c r="A8" s="32" t="s">
        <v>13</v>
      </c>
      <c r="B8" s="35">
        <v>140691.55999999997</v>
      </c>
      <c r="D8" s="32" t="s">
        <v>13</v>
      </c>
      <c r="E8" s="35">
        <v>140691.55999999997</v>
      </c>
    </row>
    <row r="9" spans="1:5" x14ac:dyDescent="0.3">
      <c r="A9" s="32" t="s">
        <v>20</v>
      </c>
      <c r="B9" s="35">
        <v>85820.180000000008</v>
      </c>
      <c r="D9" s="32" t="s">
        <v>439</v>
      </c>
      <c r="E9" s="35">
        <v>140691.55999999997</v>
      </c>
    </row>
    <row r="10" spans="1:5" x14ac:dyDescent="0.3">
      <c r="A10" s="32" t="s">
        <v>17</v>
      </c>
      <c r="B10" s="35">
        <v>54551.05999999999</v>
      </c>
    </row>
    <row r="11" spans="1:5" x14ac:dyDescent="0.3">
      <c r="A11" s="32" t="s">
        <v>439</v>
      </c>
      <c r="B11" s="35">
        <v>281062.8</v>
      </c>
    </row>
    <row r="13" spans="1:5" x14ac:dyDescent="0.3">
      <c r="A13" s="33" t="s">
        <v>438</v>
      </c>
      <c r="B13" s="29" t="s">
        <v>440</v>
      </c>
    </row>
    <row r="14" spans="1:5" x14ac:dyDescent="0.3">
      <c r="A14" s="34" t="s">
        <v>49</v>
      </c>
      <c r="B14" s="29">
        <v>32</v>
      </c>
    </row>
    <row r="15" spans="1:5" x14ac:dyDescent="0.3">
      <c r="A15" s="34" t="s">
        <v>33</v>
      </c>
      <c r="B15" s="29">
        <v>28</v>
      </c>
    </row>
    <row r="16" spans="1:5" x14ac:dyDescent="0.3">
      <c r="A16" s="34" t="s">
        <v>94</v>
      </c>
      <c r="B16" s="29">
        <v>27</v>
      </c>
    </row>
    <row r="17" spans="1:2" x14ac:dyDescent="0.3">
      <c r="A17" s="34" t="s">
        <v>78</v>
      </c>
      <c r="B17" s="29">
        <v>27</v>
      </c>
    </row>
    <row r="18" spans="1:2" x14ac:dyDescent="0.3">
      <c r="A18" s="34" t="s">
        <v>61</v>
      </c>
      <c r="B18" s="29">
        <v>21</v>
      </c>
    </row>
    <row r="19" spans="1:2" x14ac:dyDescent="0.3">
      <c r="A19" s="34" t="s">
        <v>439</v>
      </c>
      <c r="B19" s="29">
        <v>135</v>
      </c>
    </row>
    <row r="21" spans="1:2" x14ac:dyDescent="0.3">
      <c r="A21" s="33" t="s">
        <v>438</v>
      </c>
      <c r="B21" s="29" t="s">
        <v>441</v>
      </c>
    </row>
    <row r="22" spans="1:2" x14ac:dyDescent="0.3">
      <c r="A22" s="34" t="s">
        <v>386</v>
      </c>
      <c r="B22" s="29">
        <v>1</v>
      </c>
    </row>
    <row r="23" spans="1:2" x14ac:dyDescent="0.3">
      <c r="A23" s="34" t="s">
        <v>378</v>
      </c>
      <c r="B23" s="29">
        <v>1</v>
      </c>
    </row>
    <row r="24" spans="1:2" x14ac:dyDescent="0.3">
      <c r="A24" s="34" t="s">
        <v>199</v>
      </c>
      <c r="B24" s="29">
        <v>1</v>
      </c>
    </row>
    <row r="25" spans="1:2" x14ac:dyDescent="0.3">
      <c r="A25" s="34" t="s">
        <v>150</v>
      </c>
      <c r="B25" s="29">
        <v>1</v>
      </c>
    </row>
    <row r="26" spans="1:2" x14ac:dyDescent="0.3">
      <c r="A26" s="34" t="s">
        <v>336</v>
      </c>
      <c r="B26" s="29">
        <v>1</v>
      </c>
    </row>
    <row r="27" spans="1:2" x14ac:dyDescent="0.3">
      <c r="A27" s="34" t="s">
        <v>419</v>
      </c>
      <c r="B27" s="29">
        <v>1</v>
      </c>
    </row>
    <row r="28" spans="1:2" x14ac:dyDescent="0.3">
      <c r="A28" s="34" t="s">
        <v>330</v>
      </c>
      <c r="B28" s="29">
        <v>1</v>
      </c>
    </row>
    <row r="29" spans="1:2" x14ac:dyDescent="0.3">
      <c r="A29" s="34" t="s">
        <v>220</v>
      </c>
      <c r="B29" s="29">
        <v>1</v>
      </c>
    </row>
    <row r="30" spans="1:2" x14ac:dyDescent="0.3">
      <c r="A30" s="34" t="s">
        <v>137</v>
      </c>
      <c r="B30" s="29">
        <v>1</v>
      </c>
    </row>
    <row r="31" spans="1:2" x14ac:dyDescent="0.3">
      <c r="A31" s="34" t="s">
        <v>324</v>
      </c>
      <c r="B31" s="29">
        <v>1</v>
      </c>
    </row>
    <row r="32" spans="1:2" x14ac:dyDescent="0.3">
      <c r="A32" s="34" t="s">
        <v>380</v>
      </c>
      <c r="B32" s="29">
        <v>1</v>
      </c>
    </row>
    <row r="33" spans="1:2" x14ac:dyDescent="0.3">
      <c r="A33" s="34" t="s">
        <v>159</v>
      </c>
      <c r="B33" s="29">
        <v>1</v>
      </c>
    </row>
    <row r="34" spans="1:2" x14ac:dyDescent="0.3">
      <c r="A34" s="34" t="s">
        <v>241</v>
      </c>
      <c r="B34" s="29">
        <v>1</v>
      </c>
    </row>
    <row r="35" spans="1:2" x14ac:dyDescent="0.3">
      <c r="A35" s="34" t="s">
        <v>187</v>
      </c>
      <c r="B35" s="29">
        <v>1</v>
      </c>
    </row>
    <row r="36" spans="1:2" x14ac:dyDescent="0.3">
      <c r="A36" s="34" t="s">
        <v>190</v>
      </c>
      <c r="B36" s="29">
        <v>1</v>
      </c>
    </row>
    <row r="37" spans="1:2" x14ac:dyDescent="0.3">
      <c r="A37" s="34" t="s">
        <v>272</v>
      </c>
      <c r="B37" s="29">
        <v>1</v>
      </c>
    </row>
    <row r="38" spans="1:2" x14ac:dyDescent="0.3">
      <c r="A38" s="34" t="s">
        <v>208</v>
      </c>
      <c r="B38" s="29">
        <v>1</v>
      </c>
    </row>
    <row r="39" spans="1:2" x14ac:dyDescent="0.3">
      <c r="A39" s="34" t="s">
        <v>163</v>
      </c>
      <c r="B39" s="29">
        <v>1</v>
      </c>
    </row>
    <row r="40" spans="1:2" x14ac:dyDescent="0.3">
      <c r="A40" s="34" t="s">
        <v>125</v>
      </c>
      <c r="B40" s="29">
        <v>1</v>
      </c>
    </row>
    <row r="41" spans="1:2" x14ac:dyDescent="0.3">
      <c r="A41" s="34" t="s">
        <v>363</v>
      </c>
      <c r="B41" s="29">
        <v>1</v>
      </c>
    </row>
    <row r="42" spans="1:2" x14ac:dyDescent="0.3">
      <c r="A42" s="34" t="s">
        <v>300</v>
      </c>
      <c r="B42" s="29">
        <v>1</v>
      </c>
    </row>
    <row r="43" spans="1:2" x14ac:dyDescent="0.3">
      <c r="A43" s="34" t="s">
        <v>281</v>
      </c>
      <c r="B43" s="29">
        <v>1</v>
      </c>
    </row>
    <row r="44" spans="1:2" x14ac:dyDescent="0.3">
      <c r="A44" s="34" t="s">
        <v>297</v>
      </c>
      <c r="B44" s="29">
        <v>1</v>
      </c>
    </row>
    <row r="45" spans="1:2" x14ac:dyDescent="0.3">
      <c r="A45" s="34" t="s">
        <v>339</v>
      </c>
      <c r="B45" s="29">
        <v>1</v>
      </c>
    </row>
    <row r="46" spans="1:2" x14ac:dyDescent="0.3">
      <c r="A46" s="34" t="s">
        <v>404</v>
      </c>
      <c r="B46" s="29">
        <v>1</v>
      </c>
    </row>
    <row r="47" spans="1:2" x14ac:dyDescent="0.3">
      <c r="A47" s="34" t="s">
        <v>184</v>
      </c>
      <c r="B47" s="29">
        <v>1</v>
      </c>
    </row>
    <row r="48" spans="1:2" x14ac:dyDescent="0.3">
      <c r="A48" s="34" t="s">
        <v>173</v>
      </c>
      <c r="B48" s="29">
        <v>1</v>
      </c>
    </row>
    <row r="49" spans="1:6" x14ac:dyDescent="0.3">
      <c r="A49" s="34" t="s">
        <v>291</v>
      </c>
      <c r="B49" s="29">
        <v>1</v>
      </c>
    </row>
    <row r="50" spans="1:6" x14ac:dyDescent="0.3">
      <c r="A50" s="34" t="s">
        <v>416</v>
      </c>
      <c r="B50" s="29">
        <v>1</v>
      </c>
    </row>
    <row r="51" spans="1:6" x14ac:dyDescent="0.3">
      <c r="A51" s="34" t="s">
        <v>392</v>
      </c>
      <c r="B51" s="29">
        <v>1</v>
      </c>
    </row>
    <row r="52" spans="1:6" x14ac:dyDescent="0.3">
      <c r="A52" s="34" t="s">
        <v>318</v>
      </c>
      <c r="B52" s="29">
        <v>1</v>
      </c>
    </row>
    <row r="53" spans="1:6" x14ac:dyDescent="0.3">
      <c r="A53" s="34" t="s">
        <v>261</v>
      </c>
      <c r="B53" s="29">
        <v>1</v>
      </c>
    </row>
    <row r="54" spans="1:6" x14ac:dyDescent="0.3">
      <c r="A54" s="34" t="s">
        <v>275</v>
      </c>
      <c r="B54" s="29">
        <v>1</v>
      </c>
    </row>
    <row r="55" spans="1:6" x14ac:dyDescent="0.3">
      <c r="A55" s="34" t="s">
        <v>351</v>
      </c>
      <c r="B55" s="29">
        <v>1</v>
      </c>
    </row>
    <row r="56" spans="1:6" x14ac:dyDescent="0.3">
      <c r="A56" s="34" t="s">
        <v>372</v>
      </c>
      <c r="B56" s="29">
        <v>1</v>
      </c>
    </row>
    <row r="57" spans="1:6" x14ac:dyDescent="0.3">
      <c r="A57" s="34" t="s">
        <v>140</v>
      </c>
      <c r="B57" s="29">
        <v>1</v>
      </c>
    </row>
    <row r="58" spans="1:6" x14ac:dyDescent="0.3">
      <c r="A58" s="34" t="s">
        <v>395</v>
      </c>
      <c r="B58" s="29">
        <v>1</v>
      </c>
    </row>
    <row r="59" spans="1:6" x14ac:dyDescent="0.3">
      <c r="A59" s="34" t="s">
        <v>413</v>
      </c>
      <c r="B59" s="29">
        <v>1</v>
      </c>
    </row>
    <row r="60" spans="1:6" x14ac:dyDescent="0.3">
      <c r="A60" s="34" t="s">
        <v>439</v>
      </c>
      <c r="B60" s="29">
        <v>38</v>
      </c>
    </row>
    <row r="62" spans="1:6" x14ac:dyDescent="0.3">
      <c r="A62" s="33" t="s">
        <v>438</v>
      </c>
      <c r="B62" s="29" t="s">
        <v>442</v>
      </c>
      <c r="D62" s="39"/>
      <c r="E62" s="40"/>
      <c r="F62" s="41"/>
    </row>
    <row r="63" spans="1:6" x14ac:dyDescent="0.3">
      <c r="A63" s="34" t="s">
        <v>164</v>
      </c>
      <c r="B63" s="29">
        <v>29</v>
      </c>
      <c r="D63" s="42"/>
      <c r="E63" s="43"/>
      <c r="F63" s="44"/>
    </row>
    <row r="64" spans="1:6" x14ac:dyDescent="0.3">
      <c r="A64" s="34" t="s">
        <v>439</v>
      </c>
      <c r="B64" s="29">
        <v>29</v>
      </c>
      <c r="D64" s="42"/>
      <c r="E64" s="43"/>
      <c r="F64" s="44"/>
    </row>
    <row r="65" spans="1:6" x14ac:dyDescent="0.3">
      <c r="D65" s="42"/>
      <c r="E65" s="43"/>
      <c r="F65" s="44"/>
    </row>
    <row r="66" spans="1:6" x14ac:dyDescent="0.3">
      <c r="A66" s="29" t="s">
        <v>443</v>
      </c>
      <c r="D66" s="42"/>
      <c r="E66" s="43"/>
      <c r="F66" s="44"/>
    </row>
    <row r="67" spans="1:6" x14ac:dyDescent="0.3">
      <c r="A67" s="29">
        <v>42.27</v>
      </c>
      <c r="D67" s="42"/>
      <c r="E67" s="43"/>
      <c r="F67" s="44"/>
    </row>
    <row r="68" spans="1:6" x14ac:dyDescent="0.3">
      <c r="D68" s="42"/>
      <c r="E68" s="43"/>
      <c r="F68" s="44"/>
    </row>
    <row r="69" spans="1:6" x14ac:dyDescent="0.3">
      <c r="A69" s="33" t="s">
        <v>438</v>
      </c>
      <c r="B69" s="29" t="s">
        <v>441</v>
      </c>
      <c r="D69" s="42"/>
      <c r="E69" s="43"/>
      <c r="F69" s="44"/>
    </row>
    <row r="70" spans="1:6" x14ac:dyDescent="0.3">
      <c r="A70" s="34" t="s">
        <v>439</v>
      </c>
      <c r="B70" s="29"/>
      <c r="D70" s="42"/>
      <c r="E70" s="43"/>
      <c r="F70" s="44"/>
    </row>
    <row r="71" spans="1:6" x14ac:dyDescent="0.3">
      <c r="D71" s="42"/>
      <c r="E71" s="43"/>
      <c r="F71" s="44"/>
    </row>
    <row r="72" spans="1:6" x14ac:dyDescent="0.3">
      <c r="A72" s="29" t="s">
        <v>446</v>
      </c>
      <c r="D72" s="42"/>
      <c r="E72" s="43"/>
      <c r="F72" s="44"/>
    </row>
    <row r="73" spans="1:6" x14ac:dyDescent="0.3">
      <c r="A73" s="35">
        <v>1043.3809000000001</v>
      </c>
      <c r="D73" s="42"/>
      <c r="E73" s="43"/>
      <c r="F73" s="44"/>
    </row>
    <row r="74" spans="1:6" x14ac:dyDescent="0.3">
      <c r="D74" s="42"/>
      <c r="E74" s="43"/>
      <c r="F74" s="44"/>
    </row>
    <row r="75" spans="1:6" x14ac:dyDescent="0.3">
      <c r="A75" s="33" t="s">
        <v>438</v>
      </c>
      <c r="B75" s="29" t="s">
        <v>441</v>
      </c>
      <c r="D75" s="42"/>
      <c r="E75" s="43"/>
      <c r="F75" s="44"/>
    </row>
    <row r="76" spans="1:6" x14ac:dyDescent="0.3">
      <c r="A76" s="34" t="s">
        <v>445</v>
      </c>
      <c r="B76" s="29">
        <v>31</v>
      </c>
      <c r="D76" s="42"/>
      <c r="E76" s="43"/>
      <c r="F76" s="44"/>
    </row>
    <row r="77" spans="1:6" x14ac:dyDescent="0.3">
      <c r="A77" s="34" t="s">
        <v>444</v>
      </c>
      <c r="B77" s="29">
        <v>31</v>
      </c>
      <c r="D77" s="42"/>
      <c r="E77" s="43"/>
      <c r="F77" s="44"/>
    </row>
    <row r="78" spans="1:6" x14ac:dyDescent="0.3">
      <c r="A78" s="34" t="s">
        <v>439</v>
      </c>
      <c r="B78" s="29">
        <v>62</v>
      </c>
      <c r="D78" s="42"/>
      <c r="E78" s="43"/>
      <c r="F78" s="44"/>
    </row>
    <row r="79" spans="1:6" x14ac:dyDescent="0.3">
      <c r="D79" s="45"/>
      <c r="E79" s="46"/>
      <c r="F79" s="47"/>
    </row>
    <row r="80" spans="1:6" x14ac:dyDescent="0.3">
      <c r="A80" s="33" t="s">
        <v>438</v>
      </c>
      <c r="B80" s="29" t="s">
        <v>441</v>
      </c>
    </row>
    <row r="81" spans="1:2" x14ac:dyDescent="0.3">
      <c r="A81" s="34" t="s">
        <v>439</v>
      </c>
      <c r="B81" s="29"/>
    </row>
    <row r="83" spans="1:2" x14ac:dyDescent="0.3">
      <c r="A83" s="33" t="s">
        <v>438</v>
      </c>
      <c r="B83" s="30" t="s">
        <v>437</v>
      </c>
    </row>
    <row r="84" spans="1:2" x14ac:dyDescent="0.3">
      <c r="A84" s="34" t="s">
        <v>134</v>
      </c>
      <c r="B84" s="36">
        <v>23962.23</v>
      </c>
    </row>
    <row r="85" spans="1:2" x14ac:dyDescent="0.3">
      <c r="A85" s="34" t="s">
        <v>398</v>
      </c>
      <c r="B85" s="36">
        <v>13731.05</v>
      </c>
    </row>
    <row r="86" spans="1:2" x14ac:dyDescent="0.3">
      <c r="A86" s="34" t="s">
        <v>383</v>
      </c>
      <c r="B86" s="36">
        <v>12326.419999999998</v>
      </c>
    </row>
    <row r="87" spans="1:2" x14ac:dyDescent="0.3">
      <c r="A87" s="34" t="s">
        <v>439</v>
      </c>
      <c r="B87" s="36">
        <v>50019.7</v>
      </c>
    </row>
    <row r="89" spans="1:2" x14ac:dyDescent="0.3">
      <c r="A89" s="33" t="s">
        <v>438</v>
      </c>
      <c r="B89" s="30" t="s">
        <v>447</v>
      </c>
    </row>
    <row r="90" spans="1:2" x14ac:dyDescent="0.3">
      <c r="A90" s="34" t="s">
        <v>94</v>
      </c>
      <c r="B90" s="35">
        <v>987.58</v>
      </c>
    </row>
    <row r="91" spans="1:2" x14ac:dyDescent="0.3">
      <c r="A91" s="34" t="s">
        <v>439</v>
      </c>
      <c r="B91" s="35">
        <v>987.58</v>
      </c>
    </row>
    <row r="93" spans="1:2" x14ac:dyDescent="0.3">
      <c r="A93" s="33" t="s">
        <v>438</v>
      </c>
      <c r="B93" s="30" t="s">
        <v>437</v>
      </c>
    </row>
    <row r="94" spans="1:2" x14ac:dyDescent="0.3">
      <c r="A94" s="34" t="s">
        <v>448</v>
      </c>
      <c r="B94" s="36">
        <v>83785.140000000014</v>
      </c>
    </row>
    <row r="95" spans="1:2" x14ac:dyDescent="0.3">
      <c r="A95" s="34" t="s">
        <v>449</v>
      </c>
      <c r="B95" s="36">
        <v>143194.00000000003</v>
      </c>
    </row>
    <row r="96" spans="1:2" x14ac:dyDescent="0.3">
      <c r="A96" s="34" t="s">
        <v>450</v>
      </c>
      <c r="B96" s="36">
        <v>54083.659999999996</v>
      </c>
    </row>
    <row r="97" spans="1:3" x14ac:dyDescent="0.3">
      <c r="A97" s="34" t="s">
        <v>439</v>
      </c>
      <c r="B97" s="36">
        <v>281062.80000000005</v>
      </c>
    </row>
    <row r="99" spans="1:3" x14ac:dyDescent="0.3">
      <c r="A99" s="33" t="s">
        <v>438</v>
      </c>
      <c r="B99" s="29" t="s">
        <v>453</v>
      </c>
    </row>
    <row r="100" spans="1:3" x14ac:dyDescent="0.3">
      <c r="A100" s="34" t="s">
        <v>451</v>
      </c>
      <c r="B100" s="37">
        <v>0.5</v>
      </c>
    </row>
    <row r="101" spans="1:3" x14ac:dyDescent="0.3">
      <c r="A101" s="34" t="s">
        <v>452</v>
      </c>
      <c r="B101" s="37">
        <v>0.5</v>
      </c>
    </row>
    <row r="102" spans="1:3" x14ac:dyDescent="0.3">
      <c r="A102" s="34" t="s">
        <v>439</v>
      </c>
      <c r="B102" s="37">
        <v>1</v>
      </c>
    </row>
    <row r="104" spans="1:3" x14ac:dyDescent="0.3">
      <c r="A104" s="39"/>
      <c r="B104" s="40"/>
      <c r="C104" s="41"/>
    </row>
    <row r="105" spans="1:3" x14ac:dyDescent="0.3">
      <c r="A105" s="42"/>
      <c r="B105" s="43"/>
      <c r="C105" s="44"/>
    </row>
    <row r="106" spans="1:3" x14ac:dyDescent="0.3">
      <c r="A106" s="42"/>
      <c r="B106" s="43"/>
      <c r="C106" s="44"/>
    </row>
    <row r="107" spans="1:3" x14ac:dyDescent="0.3">
      <c r="A107" s="42"/>
      <c r="B107" s="43"/>
      <c r="C107" s="44"/>
    </row>
    <row r="108" spans="1:3" x14ac:dyDescent="0.3">
      <c r="A108" s="42"/>
      <c r="B108" s="43"/>
      <c r="C108" s="44"/>
    </row>
    <row r="109" spans="1:3" x14ac:dyDescent="0.3">
      <c r="A109" s="42"/>
      <c r="B109" s="43"/>
      <c r="C109" s="44"/>
    </row>
    <row r="110" spans="1:3" x14ac:dyDescent="0.3">
      <c r="A110" s="42"/>
      <c r="B110" s="43"/>
      <c r="C110" s="44"/>
    </row>
    <row r="111" spans="1:3" x14ac:dyDescent="0.3">
      <c r="A111" s="42"/>
      <c r="B111" s="43"/>
      <c r="C111" s="44"/>
    </row>
    <row r="112" spans="1:3" x14ac:dyDescent="0.3">
      <c r="A112" s="42"/>
      <c r="B112" s="43"/>
      <c r="C112" s="44"/>
    </row>
    <row r="113" spans="1:3" x14ac:dyDescent="0.3">
      <c r="A113" s="42"/>
      <c r="B113" s="43"/>
      <c r="C113" s="44"/>
    </row>
    <row r="114" spans="1:3" x14ac:dyDescent="0.3">
      <c r="A114" s="42"/>
      <c r="B114" s="43"/>
      <c r="C114" s="44"/>
    </row>
    <row r="115" spans="1:3" x14ac:dyDescent="0.3">
      <c r="A115" s="42"/>
      <c r="B115" s="43"/>
      <c r="C115" s="44"/>
    </row>
    <row r="116" spans="1:3" x14ac:dyDescent="0.3">
      <c r="A116" s="42"/>
      <c r="B116" s="43"/>
      <c r="C116" s="44"/>
    </row>
    <row r="117" spans="1:3" x14ac:dyDescent="0.3">
      <c r="A117" s="42"/>
      <c r="B117" s="43"/>
      <c r="C117" s="44"/>
    </row>
    <row r="118" spans="1:3" x14ac:dyDescent="0.3">
      <c r="A118" s="42"/>
      <c r="B118" s="43"/>
      <c r="C118" s="44"/>
    </row>
    <row r="119" spans="1:3" x14ac:dyDescent="0.3">
      <c r="A119" s="42"/>
      <c r="B119" s="43"/>
      <c r="C119" s="44"/>
    </row>
    <row r="120" spans="1:3" x14ac:dyDescent="0.3">
      <c r="A120" s="42"/>
      <c r="B120" s="43"/>
      <c r="C120" s="44"/>
    </row>
    <row r="121" spans="1:3" x14ac:dyDescent="0.3">
      <c r="A121" s="45"/>
      <c r="B121" s="46"/>
      <c r="C121" s="47"/>
    </row>
  </sheetData>
  <pageMargins left="0.7" right="0.7" top="0.75" bottom="0.75" header="0.3" footer="0.3"/>
  <pageSetup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P28" zoomScale="72" zoomScaleNormal="85" workbookViewId="0">
      <selection activeCell="AH40" sqref="AH40"/>
    </sheetView>
  </sheetViews>
  <sheetFormatPr defaultRowHeight="14.4" x14ac:dyDescent="0.3"/>
  <cols>
    <col min="1" max="1" width="24.6640625" style="38" customWidth="1"/>
    <col min="2" max="16384" width="8.88671875" style="3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workbookViewId="0">
      <selection activeCell="S35" sqref="S35"/>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opLeftCell="A45" zoomScale="99" workbookViewId="0">
      <selection activeCell="F45" sqref="F45"/>
    </sheetView>
  </sheetViews>
  <sheetFormatPr defaultColWidth="14.44140625" defaultRowHeight="15" customHeight="1" x14ac:dyDescent="0.3"/>
  <cols>
    <col min="1" max="1" width="12.5546875" bestFit="1" customWidth="1"/>
    <col min="2" max="2" width="15.88671875" bestFit="1" customWidth="1"/>
    <col min="3" max="3" width="19.6640625" bestFit="1" customWidth="1"/>
    <col min="4" max="8" width="19.6640625" customWidth="1"/>
    <col min="9" max="9" width="48.5546875" bestFit="1" customWidth="1"/>
    <col min="10" max="10" width="20.5546875" bestFit="1" customWidth="1"/>
    <col min="11" max="14" width="20.5546875" customWidth="1"/>
    <col min="15" max="18" width="18.88671875" customWidth="1"/>
    <col min="19" max="19" width="18.88671875" style="25" customWidth="1"/>
    <col min="20" max="20" width="17" bestFit="1" customWidth="1"/>
    <col min="21" max="42" width="8.6640625" customWidth="1"/>
  </cols>
  <sheetData>
    <row r="1" spans="1:20" ht="14.4" x14ac:dyDescent="0.3">
      <c r="A1" s="23" t="s">
        <v>0</v>
      </c>
      <c r="B1" s="23" t="s">
        <v>1</v>
      </c>
      <c r="C1" s="23" t="s">
        <v>436</v>
      </c>
      <c r="D1" s="23" t="s">
        <v>118</v>
      </c>
      <c r="E1" s="23" t="s">
        <v>435</v>
      </c>
      <c r="F1" s="23" t="s">
        <v>434</v>
      </c>
      <c r="G1" s="23" t="s">
        <v>433</v>
      </c>
      <c r="H1" s="23" t="s">
        <v>8</v>
      </c>
      <c r="I1" s="23" t="s">
        <v>432</v>
      </c>
      <c r="J1" s="23" t="s">
        <v>431</v>
      </c>
      <c r="K1" s="23" t="s">
        <v>11</v>
      </c>
      <c r="L1" s="23" t="s">
        <v>430</v>
      </c>
      <c r="M1" s="23" t="s">
        <v>428</v>
      </c>
      <c r="N1" s="23" t="s">
        <v>429</v>
      </c>
      <c r="O1" s="23" t="s">
        <v>2</v>
      </c>
      <c r="P1" s="23" t="s">
        <v>3</v>
      </c>
      <c r="Q1" s="23" t="s">
        <v>4</v>
      </c>
      <c r="R1" s="23" t="s">
        <v>5</v>
      </c>
      <c r="S1" s="28" t="s">
        <v>6</v>
      </c>
      <c r="T1" s="23" t="s">
        <v>7</v>
      </c>
    </row>
    <row r="2" spans="1:20" ht="14.4" x14ac:dyDescent="0.3">
      <c r="A2" s="20">
        <v>1</v>
      </c>
      <c r="B2" s="20">
        <v>43</v>
      </c>
      <c r="C2" s="20" t="str">
        <f>VLOOKUP(fulltable!B:B,[1]!customers[#Data],4)</f>
        <v>Dylan Nelson</v>
      </c>
      <c r="D2" s="20" t="str">
        <f>VLOOKUP(orders6[[#This Row],[customer_id]],[1]!customers[#Data],6)</f>
        <v>Male</v>
      </c>
      <c r="E2" s="20">
        <f>VLOOKUP(orders6[[#This Row],[customer_id]],[1]!customers[#Data],7)</f>
        <v>39</v>
      </c>
      <c r="F2" s="20" t="str">
        <f>VLOOKUP(orders6[[#This Row],[customer_id]],[1]!customers[#Data],8)</f>
        <v>Working Class</v>
      </c>
      <c r="G2" s="20" t="str">
        <f>VLOOKUP(orders6[[#This Row],[customer_id]],[1]!customers[#Data],9)</f>
        <v>Chicago</v>
      </c>
      <c r="H2" s="20">
        <f>VLOOKUP(orders6[[#This Row],[order_id]],[1]!orders_items[#Data],3)</f>
        <v>19</v>
      </c>
      <c r="I2" s="20" t="str">
        <f>VLOOKUP(orders6[[#This Row],[product_id]],[1]!products[#Data],2)</f>
        <v>Sony A7R IV Full-Frame Mirrorless Camera</v>
      </c>
      <c r="J2" s="20" t="str">
        <f>VLOOKUP(orders6[[#This Row],[product_id]],[1]!products[#Data],3)</f>
        <v>Accessories</v>
      </c>
      <c r="K2" s="20">
        <f>VLOOKUP(orders6[[#This Row],[product_id]],[1]!products[#Data],4)</f>
        <v>766.1</v>
      </c>
      <c r="L2" s="20">
        <f>VLOOKUP(orders6[[#This Row],[product_id]],[1]!orders_items[#Data],4)</f>
        <v>7</v>
      </c>
      <c r="M2" s="20">
        <f>VLOOKUP(orders6[[#This Row],[product_id]],[1]!orders_items[#Data],5)</f>
        <v>173.98</v>
      </c>
      <c r="N2" s="20">
        <f>VLOOKUP(orders6[[#This Row],[product_id]],[1]!orders_items[#Data],6)</f>
        <v>1217.8599999999999</v>
      </c>
      <c r="O2" s="27">
        <v>44927</v>
      </c>
      <c r="P2" s="27" t="str">
        <f>TEXT(orders6[[#This Row],[order_date]],"YYYY")</f>
        <v>2023</v>
      </c>
      <c r="Q2" s="27" t="str">
        <f>TEXT(orders6[[#This Row],[order_date]],"MMMM")</f>
        <v>January</v>
      </c>
      <c r="R2" s="27" t="str">
        <f>TEXT(orders6[[#This Row],[order_date]],"DDDD")</f>
        <v>Sunday</v>
      </c>
      <c r="S2" s="26">
        <v>0.5</v>
      </c>
      <c r="T2" s="20">
        <v>189.82</v>
      </c>
    </row>
    <row r="3" spans="1:20" ht="14.4" x14ac:dyDescent="0.3">
      <c r="A3" s="20">
        <v>2</v>
      </c>
      <c r="B3" s="20">
        <v>23</v>
      </c>
      <c r="C3" s="20" t="str">
        <f>VLOOKUP(fulltable!B:B,[1]!customers[#Data],4)</f>
        <v>Theodore Thompson</v>
      </c>
      <c r="D3" s="20" t="str">
        <f>VLOOKUP(orders6[[#This Row],[customer_id]],[1]!customers[#Data],6)</f>
        <v>Male</v>
      </c>
      <c r="E3" s="20">
        <f>VLOOKUP(orders6[[#This Row],[customer_id]],[1]!customers[#Data],7)</f>
        <v>44</v>
      </c>
      <c r="F3" s="20" t="str">
        <f>VLOOKUP(orders6[[#This Row],[customer_id]],[1]!customers[#Data],8)</f>
        <v>Working Class</v>
      </c>
      <c r="G3" s="20" t="str">
        <f>VLOOKUP(orders6[[#This Row],[customer_id]],[1]!customers[#Data],9)</f>
        <v>Chicago</v>
      </c>
      <c r="H3" s="20">
        <f>VLOOKUP(orders6[[#This Row],[order_id]],[1]!orders_items[#Data],3)</f>
        <v>89</v>
      </c>
      <c r="I3" s="20" t="str">
        <f>VLOOKUP(orders6[[#This Row],[product_id]],[1]!products[#Data],2)</f>
        <v>HP Envy 32 All-in-One Desktop</v>
      </c>
      <c r="J3" s="20" t="str">
        <f>VLOOKUP(orders6[[#This Row],[product_id]],[1]!products[#Data],3)</f>
        <v>Home Appliances</v>
      </c>
      <c r="K3" s="20">
        <f>VLOOKUP(orders6[[#This Row],[product_id]],[1]!products[#Data],4)</f>
        <v>886.06</v>
      </c>
      <c r="L3" s="20">
        <f>VLOOKUP(orders6[[#This Row],[product_id]],[1]!orders_items[#Data],4)</f>
        <v>1</v>
      </c>
      <c r="M3" s="20">
        <f>VLOOKUP(orders6[[#This Row],[product_id]],[1]!orders_items[#Data],5)</f>
        <v>207.11</v>
      </c>
      <c r="N3" s="20">
        <f>VLOOKUP(orders6[[#This Row],[product_id]],[1]!orders_items[#Data],6)</f>
        <v>207.11</v>
      </c>
      <c r="O3" s="27">
        <v>44928</v>
      </c>
      <c r="P3" s="27" t="str">
        <f>TEXT(orders6[[#This Row],[order_date]],"YYYY")</f>
        <v>2023</v>
      </c>
      <c r="Q3" s="27" t="str">
        <f>TEXT(orders6[[#This Row],[order_date]],"MMMM")</f>
        <v>January</v>
      </c>
      <c r="R3" s="27" t="str">
        <f>TEXT(orders6[[#This Row],[order_date]],"DDDD")</f>
        <v>Monday</v>
      </c>
      <c r="S3" s="26">
        <v>0.5</v>
      </c>
      <c r="T3" s="20">
        <v>1502.44</v>
      </c>
    </row>
    <row r="4" spans="1:20" ht="14.4" x14ac:dyDescent="0.3">
      <c r="A4" s="20">
        <v>3</v>
      </c>
      <c r="B4" s="20">
        <v>89</v>
      </c>
      <c r="C4" s="20" t="str">
        <f>VLOOKUP(fulltable!B:B,[1]!customers[#Data],4)</f>
        <v>Stella Ruiz</v>
      </c>
      <c r="D4" s="20" t="str">
        <f>VLOOKUP(orders6[[#This Row],[customer_id]],[1]!customers[#Data],6)</f>
        <v>Female</v>
      </c>
      <c r="E4" s="20">
        <f>VLOOKUP(orders6[[#This Row],[customer_id]],[1]!customers[#Data],7)</f>
        <v>35</v>
      </c>
      <c r="F4" s="20" t="str">
        <f>VLOOKUP(orders6[[#This Row],[customer_id]],[1]!customers[#Data],8)</f>
        <v>Working Class</v>
      </c>
      <c r="G4" s="20" t="str">
        <f>VLOOKUP(orders6[[#This Row],[customer_id]],[1]!customers[#Data],9)</f>
        <v>Houston</v>
      </c>
      <c r="H4" s="20">
        <f>VLOOKUP(orders6[[#This Row],[order_id]],[1]!orders_items[#Data],3)</f>
        <v>17</v>
      </c>
      <c r="I4" s="20" t="str">
        <f>VLOOKUP(orders6[[#This Row],[product_id]],[1]!products[#Data],2)</f>
        <v>Miele Complete C3 Canister Vacuum</v>
      </c>
      <c r="J4" s="20" t="str">
        <f>VLOOKUP(orders6[[#This Row],[product_id]],[1]!products[#Data],3)</f>
        <v>Home Appliances</v>
      </c>
      <c r="K4" s="20">
        <f>VLOOKUP(orders6[[#This Row],[product_id]],[1]!products[#Data],4)</f>
        <v>307.14999999999998</v>
      </c>
      <c r="L4" s="20">
        <f>VLOOKUP(orders6[[#This Row],[product_id]],[1]!orders_items[#Data],4)</f>
        <v>4</v>
      </c>
      <c r="M4" s="20">
        <f>VLOOKUP(orders6[[#This Row],[product_id]],[1]!orders_items[#Data],5)</f>
        <v>263.75</v>
      </c>
      <c r="N4" s="20">
        <f>VLOOKUP(orders6[[#This Row],[product_id]],[1]!orders_items[#Data],6)</f>
        <v>1055</v>
      </c>
      <c r="O4" s="27">
        <v>44929</v>
      </c>
      <c r="P4" s="27" t="str">
        <f>TEXT(orders6[[#This Row],[order_date]],"YYYY")</f>
        <v>2023</v>
      </c>
      <c r="Q4" s="27" t="str">
        <f>TEXT(orders6[[#This Row],[order_date]],"MMMM")</f>
        <v>January</v>
      </c>
      <c r="R4" s="27" t="str">
        <f>TEXT(orders6[[#This Row],[order_date]],"DDDD")</f>
        <v>Tuesday</v>
      </c>
      <c r="S4" s="26">
        <v>0.5</v>
      </c>
      <c r="T4" s="20">
        <v>922.41</v>
      </c>
    </row>
    <row r="5" spans="1:20" ht="14.4" x14ac:dyDescent="0.3">
      <c r="A5" s="20">
        <v>4</v>
      </c>
      <c r="B5" s="20">
        <v>16</v>
      </c>
      <c r="C5" s="20" t="str">
        <f>VLOOKUP(fulltable!B:B,[1]!customers[#Data],4)</f>
        <v>Logan Thomas</v>
      </c>
      <c r="D5" s="20" t="str">
        <f>VLOOKUP(orders6[[#This Row],[customer_id]],[1]!customers[#Data],6)</f>
        <v>Male</v>
      </c>
      <c r="E5" s="20">
        <f>VLOOKUP(orders6[[#This Row],[customer_id]],[1]!customers[#Data],7)</f>
        <v>40</v>
      </c>
      <c r="F5" s="20" t="str">
        <f>VLOOKUP(orders6[[#This Row],[customer_id]],[1]!customers[#Data],8)</f>
        <v>Working Class</v>
      </c>
      <c r="G5" s="20" t="str">
        <f>VLOOKUP(orders6[[#This Row],[customer_id]],[1]!customers[#Data],9)</f>
        <v>New York</v>
      </c>
      <c r="H5" s="20">
        <f>VLOOKUP(orders6[[#This Row],[order_id]],[1]!orders_items[#Data],3)</f>
        <v>44</v>
      </c>
      <c r="I5" s="20" t="str">
        <f>VLOOKUP(orders6[[#This Row],[product_id]],[1]!products[#Data],2)</f>
        <v>Moncler Logo Beanie</v>
      </c>
      <c r="J5" s="20" t="str">
        <f>VLOOKUP(orders6[[#This Row],[product_id]],[1]!products[#Data],3)</f>
        <v>Electronics</v>
      </c>
      <c r="K5" s="20">
        <f>VLOOKUP(orders6[[#This Row],[product_id]],[1]!products[#Data],4)</f>
        <v>471.21</v>
      </c>
      <c r="L5" s="20">
        <f>VLOOKUP(orders6[[#This Row],[product_id]],[1]!orders_items[#Data],4)</f>
        <v>8</v>
      </c>
      <c r="M5" s="20">
        <f>VLOOKUP(orders6[[#This Row],[product_id]],[1]!orders_items[#Data],5)</f>
        <v>146.16999999999999</v>
      </c>
      <c r="N5" s="20">
        <f>VLOOKUP(orders6[[#This Row],[product_id]],[1]!orders_items[#Data],6)</f>
        <v>1169.3599999999999</v>
      </c>
      <c r="O5" s="27">
        <v>44930</v>
      </c>
      <c r="P5" s="27" t="str">
        <f>TEXT(orders6[[#This Row],[order_date]],"YYYY")</f>
        <v>2023</v>
      </c>
      <c r="Q5" s="27" t="str">
        <f>TEXT(orders6[[#This Row],[order_date]],"MMMM")</f>
        <v>January</v>
      </c>
      <c r="R5" s="27" t="str">
        <f>TEXT(orders6[[#This Row],[order_date]],"DDDD")</f>
        <v>Wednesday</v>
      </c>
      <c r="S5" s="26">
        <v>0.5</v>
      </c>
      <c r="T5" s="20">
        <v>1596.18</v>
      </c>
    </row>
    <row r="6" spans="1:20" ht="14.4" x14ac:dyDescent="0.3">
      <c r="A6" s="20">
        <v>5</v>
      </c>
      <c r="B6" s="20">
        <v>83</v>
      </c>
      <c r="C6" s="20" t="str">
        <f>VLOOKUP(fulltable!B:B,[1]!customers[#Data],4)</f>
        <v>Hazel Chavez</v>
      </c>
      <c r="D6" s="20" t="str">
        <f>VLOOKUP(orders6[[#This Row],[customer_id]],[1]!customers[#Data],6)</f>
        <v>Female</v>
      </c>
      <c r="E6" s="20">
        <f>VLOOKUP(orders6[[#This Row],[customer_id]],[1]!customers[#Data],7)</f>
        <v>27</v>
      </c>
      <c r="F6" s="20" t="str">
        <f>VLOOKUP(orders6[[#This Row],[customer_id]],[1]!customers[#Data],8)</f>
        <v>Young</v>
      </c>
      <c r="G6" s="20" t="str">
        <f>VLOOKUP(orders6[[#This Row],[customer_id]],[1]!customers[#Data],9)</f>
        <v>New York</v>
      </c>
      <c r="H6" s="20">
        <f>VLOOKUP(orders6[[#This Row],[order_id]],[1]!orders_items[#Data],3)</f>
        <v>10</v>
      </c>
      <c r="I6" s="20" t="str">
        <f>VLOOKUP(orders6[[#This Row],[product_id]],[1]!products[#Data],2)</f>
        <v>Burberry Check Scarf</v>
      </c>
      <c r="J6" s="20" t="str">
        <f>VLOOKUP(orders6[[#This Row],[product_id]],[1]!products[#Data],3)</f>
        <v>Electronics</v>
      </c>
      <c r="K6" s="20">
        <f>VLOOKUP(orders6[[#This Row],[product_id]],[1]!products[#Data],4)</f>
        <v>884.99</v>
      </c>
      <c r="L6" s="20">
        <f>VLOOKUP(orders6[[#This Row],[product_id]],[1]!orders_items[#Data],4)</f>
        <v>3</v>
      </c>
      <c r="M6" s="20">
        <f>VLOOKUP(orders6[[#This Row],[product_id]],[1]!orders_items[#Data],5)</f>
        <v>557.66</v>
      </c>
      <c r="N6" s="20">
        <f>VLOOKUP(orders6[[#This Row],[product_id]],[1]!orders_items[#Data],6)</f>
        <v>1672.98</v>
      </c>
      <c r="O6" s="27">
        <v>44931</v>
      </c>
      <c r="P6" s="27" t="str">
        <f>TEXT(orders6[[#This Row],[order_date]],"YYYY")</f>
        <v>2023</v>
      </c>
      <c r="Q6" s="27" t="str">
        <f>TEXT(orders6[[#This Row],[order_date]],"MMMM")</f>
        <v>January</v>
      </c>
      <c r="R6" s="27" t="str">
        <f>TEXT(orders6[[#This Row],[order_date]],"DDDD")</f>
        <v>Thursday</v>
      </c>
      <c r="S6" s="26">
        <v>0.5</v>
      </c>
      <c r="T6" s="20">
        <v>746.89</v>
      </c>
    </row>
    <row r="7" spans="1:20" ht="14.4" x14ac:dyDescent="0.3">
      <c r="A7" s="20">
        <v>6</v>
      </c>
      <c r="B7" s="20">
        <v>43</v>
      </c>
      <c r="C7" s="20" t="str">
        <f>VLOOKUP(fulltable!B:B,[1]!customers[#Data],4)</f>
        <v>Dylan Nelson</v>
      </c>
      <c r="D7" s="20" t="str">
        <f>VLOOKUP(orders6[[#This Row],[customer_id]],[1]!customers[#Data],6)</f>
        <v>Male</v>
      </c>
      <c r="E7" s="20">
        <f>VLOOKUP(orders6[[#This Row],[customer_id]],[1]!customers[#Data],7)</f>
        <v>39</v>
      </c>
      <c r="F7" s="20" t="str">
        <f>VLOOKUP(orders6[[#This Row],[customer_id]],[1]!customers[#Data],8)</f>
        <v>Working Class</v>
      </c>
      <c r="G7" s="20" t="str">
        <f>VLOOKUP(orders6[[#This Row],[customer_id]],[1]!customers[#Data],9)</f>
        <v>Chicago</v>
      </c>
      <c r="H7" s="20">
        <f>VLOOKUP(orders6[[#This Row],[order_id]],[1]!orders_items[#Data],3)</f>
        <v>31</v>
      </c>
      <c r="I7" s="20" t="str">
        <f>VLOOKUP(orders6[[#This Row],[product_id]],[1]!products[#Data],2)</f>
        <v>Apple AirPods Max</v>
      </c>
      <c r="J7" s="20" t="str">
        <f>VLOOKUP(orders6[[#This Row],[product_id]],[1]!products[#Data],3)</f>
        <v>Accessories</v>
      </c>
      <c r="K7" s="20">
        <f>VLOOKUP(orders6[[#This Row],[product_id]],[1]!products[#Data],4)</f>
        <v>537.09</v>
      </c>
      <c r="L7" s="20">
        <f>VLOOKUP(orders6[[#This Row],[product_id]],[1]!orders_items[#Data],4)</f>
        <v>7</v>
      </c>
      <c r="M7" s="20">
        <f>VLOOKUP(orders6[[#This Row],[product_id]],[1]!orders_items[#Data],5)</f>
        <v>705.7</v>
      </c>
      <c r="N7" s="20">
        <f>VLOOKUP(orders6[[#This Row],[product_id]],[1]!orders_items[#Data],6)</f>
        <v>4939.9000000000005</v>
      </c>
      <c r="O7" s="27">
        <v>44932</v>
      </c>
      <c r="P7" s="27" t="str">
        <f>TEXT(orders6[[#This Row],[order_date]],"YYYY")</f>
        <v>2023</v>
      </c>
      <c r="Q7" s="27" t="str">
        <f>TEXT(orders6[[#This Row],[order_date]],"MMMM")</f>
        <v>January</v>
      </c>
      <c r="R7" s="27" t="str">
        <f>TEXT(orders6[[#This Row],[order_date]],"DDDD")</f>
        <v>Friday</v>
      </c>
      <c r="S7" s="26">
        <v>0.5</v>
      </c>
      <c r="T7" s="20">
        <v>745.43</v>
      </c>
    </row>
    <row r="8" spans="1:20" ht="14.4" x14ac:dyDescent="0.3">
      <c r="A8" s="20">
        <v>7</v>
      </c>
      <c r="B8" s="20">
        <v>83</v>
      </c>
      <c r="C8" s="20" t="str">
        <f>VLOOKUP(fulltable!B:B,[1]!customers[#Data],4)</f>
        <v>Hazel Chavez</v>
      </c>
      <c r="D8" s="20" t="str">
        <f>VLOOKUP(orders6[[#This Row],[customer_id]],[1]!customers[#Data],6)</f>
        <v>Female</v>
      </c>
      <c r="E8" s="20">
        <f>VLOOKUP(orders6[[#This Row],[customer_id]],[1]!customers[#Data],7)</f>
        <v>27</v>
      </c>
      <c r="F8" s="20" t="str">
        <f>VLOOKUP(orders6[[#This Row],[customer_id]],[1]!customers[#Data],8)</f>
        <v>Young</v>
      </c>
      <c r="G8" s="20" t="str">
        <f>VLOOKUP(orders6[[#This Row],[customer_id]],[1]!customers[#Data],9)</f>
        <v>New York</v>
      </c>
      <c r="H8" s="20">
        <f>VLOOKUP(orders6[[#This Row],[order_id]],[1]!orders_items[#Data],3)</f>
        <v>30</v>
      </c>
      <c r="I8" s="20" t="str">
        <f>VLOOKUP(orders6[[#This Row],[product_id]],[1]!products[#Data],2)</f>
        <v>Google Pixel 7 Pro</v>
      </c>
      <c r="J8" s="20" t="str">
        <f>VLOOKUP(orders6[[#This Row],[product_id]],[1]!products[#Data],3)</f>
        <v>Accessories</v>
      </c>
      <c r="K8" s="20">
        <f>VLOOKUP(orders6[[#This Row],[product_id]],[1]!products[#Data],4)</f>
        <v>879.31</v>
      </c>
      <c r="L8" s="20">
        <f>VLOOKUP(orders6[[#This Row],[product_id]],[1]!orders_items[#Data],4)</f>
        <v>7</v>
      </c>
      <c r="M8" s="20">
        <f>VLOOKUP(orders6[[#This Row],[product_id]],[1]!orders_items[#Data],5)</f>
        <v>563.05999999999995</v>
      </c>
      <c r="N8" s="20">
        <f>VLOOKUP(orders6[[#This Row],[product_id]],[1]!orders_items[#Data],6)</f>
        <v>3941.4199999999996</v>
      </c>
      <c r="O8" s="27">
        <v>44933</v>
      </c>
      <c r="P8" s="27" t="str">
        <f>TEXT(orders6[[#This Row],[order_date]],"YYYY")</f>
        <v>2023</v>
      </c>
      <c r="Q8" s="27" t="str">
        <f>TEXT(orders6[[#This Row],[order_date]],"MMMM")</f>
        <v>January</v>
      </c>
      <c r="R8" s="27" t="str">
        <f>TEXT(orders6[[#This Row],[order_date]],"DDDD")</f>
        <v>Saturday</v>
      </c>
      <c r="S8" s="26">
        <v>0.5</v>
      </c>
      <c r="T8" s="20">
        <v>259.16000000000003</v>
      </c>
    </row>
    <row r="9" spans="1:20" ht="14.4" x14ac:dyDescent="0.3">
      <c r="A9" s="20">
        <v>8</v>
      </c>
      <c r="B9" s="20">
        <v>3</v>
      </c>
      <c r="C9" s="20" t="str">
        <f>VLOOKUP(fulltable!B:B,[1]!customers[#Data],4)</f>
        <v>Oliver Williams</v>
      </c>
      <c r="D9" s="20" t="str">
        <f>VLOOKUP(orders6[[#This Row],[customer_id]],[1]!customers[#Data],6)</f>
        <v>Male</v>
      </c>
      <c r="E9" s="20">
        <f>VLOOKUP(orders6[[#This Row],[customer_id]],[1]!customers[#Data],7)</f>
        <v>37</v>
      </c>
      <c r="F9" s="20" t="str">
        <f>VLOOKUP(orders6[[#This Row],[customer_id]],[1]!customers[#Data],8)</f>
        <v>Working Class</v>
      </c>
      <c r="G9" s="20" t="str">
        <f>VLOOKUP(orders6[[#This Row],[customer_id]],[1]!customers[#Data],9)</f>
        <v>Houston</v>
      </c>
      <c r="H9" s="20">
        <f>VLOOKUP(orders6[[#This Row],[order_id]],[1]!orders_items[#Data],3)</f>
        <v>6</v>
      </c>
      <c r="I9" s="20" t="str">
        <f>VLOOKUP(orders6[[#This Row],[product_id]],[1]!products[#Data],2)</f>
        <v>Smeg Retro 50's Style Refrigerator</v>
      </c>
      <c r="J9" s="20" t="str">
        <f>VLOOKUP(orders6[[#This Row],[product_id]],[1]!products[#Data],3)</f>
        <v>Accessories</v>
      </c>
      <c r="K9" s="20">
        <f>VLOOKUP(orders6[[#This Row],[product_id]],[1]!products[#Data],4)</f>
        <v>908.41</v>
      </c>
      <c r="L9" s="20">
        <f>VLOOKUP(orders6[[#This Row],[product_id]],[1]!orders_items[#Data],4)</f>
        <v>5</v>
      </c>
      <c r="M9" s="20">
        <f>VLOOKUP(orders6[[#This Row],[product_id]],[1]!orders_items[#Data],5)</f>
        <v>630.55999999999995</v>
      </c>
      <c r="N9" s="20">
        <f>VLOOKUP(orders6[[#This Row],[product_id]],[1]!orders_items[#Data],6)</f>
        <v>3152.7999999999997</v>
      </c>
      <c r="O9" s="27">
        <v>44934</v>
      </c>
      <c r="P9" s="27" t="str">
        <f>TEXT(orders6[[#This Row],[order_date]],"YYYY")</f>
        <v>2023</v>
      </c>
      <c r="Q9" s="27" t="str">
        <f>TEXT(orders6[[#This Row],[order_date]],"MMMM")</f>
        <v>January</v>
      </c>
      <c r="R9" s="27" t="str">
        <f>TEXT(orders6[[#This Row],[order_date]],"DDDD")</f>
        <v>Sunday</v>
      </c>
      <c r="S9" s="26">
        <v>0.5</v>
      </c>
      <c r="T9" s="20">
        <v>1493.98</v>
      </c>
    </row>
    <row r="10" spans="1:20" ht="14.4" x14ac:dyDescent="0.3">
      <c r="A10" s="20">
        <v>9</v>
      </c>
      <c r="B10" s="20">
        <v>1</v>
      </c>
      <c r="C10" s="20" t="str">
        <f>VLOOKUP(fulltable!B:B,[1]!customers[#Data],4)</f>
        <v>Liam Smith</v>
      </c>
      <c r="D10" s="20" t="str">
        <f>VLOOKUP(orders6[[#This Row],[customer_id]],[1]!customers[#Data],6)</f>
        <v>Male</v>
      </c>
      <c r="E10" s="20">
        <f>VLOOKUP(orders6[[#This Row],[customer_id]],[1]!customers[#Data],7)</f>
        <v>19</v>
      </c>
      <c r="F10" s="20" t="str">
        <f>VLOOKUP(orders6[[#This Row],[customer_id]],[1]!customers[#Data],8)</f>
        <v>Young</v>
      </c>
      <c r="G10" s="20" t="str">
        <f>VLOOKUP(orders6[[#This Row],[customer_id]],[1]!customers[#Data],9)</f>
        <v>Houston</v>
      </c>
      <c r="H10" s="20">
        <f>VLOOKUP(orders6[[#This Row],[order_id]],[1]!orders_items[#Data],3)</f>
        <v>48</v>
      </c>
      <c r="I10" s="20" t="str">
        <f>VLOOKUP(orders6[[#This Row],[product_id]],[1]!products[#Data],2)</f>
        <v>Prada Saffiano Leather Cardholder</v>
      </c>
      <c r="J10" s="20" t="str">
        <f>VLOOKUP(orders6[[#This Row],[product_id]],[1]!products[#Data],3)</f>
        <v>Accessories</v>
      </c>
      <c r="K10" s="20">
        <f>VLOOKUP(orders6[[#This Row],[product_id]],[1]!products[#Data],4)</f>
        <v>447.8</v>
      </c>
      <c r="L10" s="20">
        <f>VLOOKUP(orders6[[#This Row],[product_id]],[1]!orders_items[#Data],4)</f>
        <v>2</v>
      </c>
      <c r="M10" s="20">
        <f>VLOOKUP(orders6[[#This Row],[product_id]],[1]!orders_items[#Data],5)</f>
        <v>777.09</v>
      </c>
      <c r="N10" s="20">
        <f>VLOOKUP(orders6[[#This Row],[product_id]],[1]!orders_items[#Data],6)</f>
        <v>1554.18</v>
      </c>
      <c r="O10" s="27">
        <v>44935</v>
      </c>
      <c r="P10" s="27" t="str">
        <f>TEXT(orders6[[#This Row],[order_date]],"YYYY")</f>
        <v>2023</v>
      </c>
      <c r="Q10" s="27" t="str">
        <f>TEXT(orders6[[#This Row],[order_date]],"MMMM")</f>
        <v>January</v>
      </c>
      <c r="R10" s="27" t="str">
        <f>TEXT(orders6[[#This Row],[order_date]],"DDDD")</f>
        <v>Monday</v>
      </c>
      <c r="S10" s="26">
        <v>0.5</v>
      </c>
      <c r="T10" s="20">
        <v>1261.0999999999999</v>
      </c>
    </row>
    <row r="11" spans="1:20" ht="14.4" x14ac:dyDescent="0.3">
      <c r="A11" s="20">
        <v>10</v>
      </c>
      <c r="B11" s="20">
        <v>3</v>
      </c>
      <c r="C11" s="20" t="str">
        <f>VLOOKUP(fulltable!B:B,[1]!customers[#Data],4)</f>
        <v>Oliver Williams</v>
      </c>
      <c r="D11" s="20" t="str">
        <f>VLOOKUP(orders6[[#This Row],[customer_id]],[1]!customers[#Data],6)</f>
        <v>Male</v>
      </c>
      <c r="E11" s="20">
        <f>VLOOKUP(orders6[[#This Row],[customer_id]],[1]!customers[#Data],7)</f>
        <v>37</v>
      </c>
      <c r="F11" s="20" t="str">
        <f>VLOOKUP(orders6[[#This Row],[customer_id]],[1]!customers[#Data],8)</f>
        <v>Working Class</v>
      </c>
      <c r="G11" s="20" t="str">
        <f>VLOOKUP(orders6[[#This Row],[customer_id]],[1]!customers[#Data],9)</f>
        <v>Houston</v>
      </c>
      <c r="H11" s="20">
        <f>VLOOKUP(orders6[[#This Row],[order_id]],[1]!orders_items[#Data],3)</f>
        <v>48</v>
      </c>
      <c r="I11" s="20" t="str">
        <f>VLOOKUP(orders6[[#This Row],[product_id]],[1]!products[#Data],2)</f>
        <v>Prada Saffiano Leather Cardholder</v>
      </c>
      <c r="J11" s="20" t="str">
        <f>VLOOKUP(orders6[[#This Row],[product_id]],[1]!products[#Data],3)</f>
        <v>Accessories</v>
      </c>
      <c r="K11" s="20">
        <f>VLOOKUP(orders6[[#This Row],[product_id]],[1]!products[#Data],4)</f>
        <v>447.8</v>
      </c>
      <c r="L11" s="20">
        <f>VLOOKUP(orders6[[#This Row],[product_id]],[1]!orders_items[#Data],4)</f>
        <v>2</v>
      </c>
      <c r="M11" s="20">
        <f>VLOOKUP(orders6[[#This Row],[product_id]],[1]!orders_items[#Data],5)</f>
        <v>777.09</v>
      </c>
      <c r="N11" s="20">
        <f>VLOOKUP(orders6[[#This Row],[product_id]],[1]!orders_items[#Data],6)</f>
        <v>1554.18</v>
      </c>
      <c r="O11" s="27">
        <v>44936</v>
      </c>
      <c r="P11" s="27" t="str">
        <f>TEXT(orders6[[#This Row],[order_date]],"YYYY")</f>
        <v>2023</v>
      </c>
      <c r="Q11" s="27" t="str">
        <f>TEXT(orders6[[#This Row],[order_date]],"MMMM")</f>
        <v>January</v>
      </c>
      <c r="R11" s="27" t="str">
        <f>TEXT(orders6[[#This Row],[order_date]],"DDDD")</f>
        <v>Tuesday</v>
      </c>
      <c r="S11" s="26">
        <v>0.5</v>
      </c>
      <c r="T11" s="20">
        <v>383.74</v>
      </c>
    </row>
    <row r="12" spans="1:20" ht="14.4" x14ac:dyDescent="0.3">
      <c r="A12" s="20">
        <v>11</v>
      </c>
      <c r="B12" s="20">
        <v>48</v>
      </c>
      <c r="C12" s="20" t="str">
        <f>VLOOKUP(fulltable!B:B,[1]!customers[#Data],4)</f>
        <v>Jaxon Mitchell</v>
      </c>
      <c r="D12" s="20" t="str">
        <f>VLOOKUP(orders6[[#This Row],[customer_id]],[1]!customers[#Data],6)</f>
        <v>Male</v>
      </c>
      <c r="E12" s="20">
        <f>VLOOKUP(orders6[[#This Row],[customer_id]],[1]!customers[#Data],7)</f>
        <v>48</v>
      </c>
      <c r="F12" s="20" t="str">
        <f>VLOOKUP(orders6[[#This Row],[customer_id]],[1]!customers[#Data],8)</f>
        <v>Working Class</v>
      </c>
      <c r="G12" s="20" t="str">
        <f>VLOOKUP(orders6[[#This Row],[customer_id]],[1]!customers[#Data],9)</f>
        <v>New York</v>
      </c>
      <c r="H12" s="20">
        <f>VLOOKUP(orders6[[#This Row],[order_id]],[1]!orders_items[#Data],3)</f>
        <v>27</v>
      </c>
      <c r="I12" s="20" t="str">
        <f>VLOOKUP(orders6[[#This Row],[product_id]],[1]!products[#Data],2)</f>
        <v>Bosch 800 Series Dishwasher</v>
      </c>
      <c r="J12" s="20" t="str">
        <f>VLOOKUP(orders6[[#This Row],[product_id]],[1]!products[#Data],3)</f>
        <v>Electronics</v>
      </c>
      <c r="K12" s="20">
        <f>VLOOKUP(orders6[[#This Row],[product_id]],[1]!products[#Data],4)</f>
        <v>706.08</v>
      </c>
      <c r="L12" s="20">
        <f>VLOOKUP(orders6[[#This Row],[product_id]],[1]!orders_items[#Data],4)</f>
        <v>9</v>
      </c>
      <c r="M12" s="20">
        <f>VLOOKUP(orders6[[#This Row],[product_id]],[1]!orders_items[#Data],5)</f>
        <v>392.79</v>
      </c>
      <c r="N12" s="20">
        <f>VLOOKUP(orders6[[#This Row],[product_id]],[1]!orders_items[#Data],6)</f>
        <v>3535.11</v>
      </c>
      <c r="O12" s="27">
        <v>44937</v>
      </c>
      <c r="P12" s="27" t="str">
        <f>TEXT(orders6[[#This Row],[order_date]],"YYYY")</f>
        <v>2023</v>
      </c>
      <c r="Q12" s="27" t="str">
        <f>TEXT(orders6[[#This Row],[order_date]],"MMMM")</f>
        <v>January</v>
      </c>
      <c r="R12" s="27" t="str">
        <f>TEXT(orders6[[#This Row],[order_date]],"DDDD")</f>
        <v>Wednesday</v>
      </c>
      <c r="S12" s="26">
        <v>0.5</v>
      </c>
      <c r="T12" s="20">
        <v>541.16999999999996</v>
      </c>
    </row>
    <row r="13" spans="1:20" ht="14.4" x14ac:dyDescent="0.3">
      <c r="A13" s="20">
        <v>12</v>
      </c>
      <c r="B13" s="20">
        <v>58</v>
      </c>
      <c r="C13" s="20" t="str">
        <f>VLOOKUP(fulltable!B:B,[1]!customers[#Data],4)</f>
        <v>Amelia Edwards</v>
      </c>
      <c r="D13" s="20" t="str">
        <f>VLOOKUP(orders6[[#This Row],[customer_id]],[1]!customers[#Data],6)</f>
        <v>Female</v>
      </c>
      <c r="E13" s="20">
        <f>VLOOKUP(orders6[[#This Row],[customer_id]],[1]!customers[#Data],7)</f>
        <v>60</v>
      </c>
      <c r="F13" s="20" t="str">
        <f>VLOOKUP(orders6[[#This Row],[customer_id]],[1]!customers[#Data],8)</f>
        <v>Retired</v>
      </c>
      <c r="G13" s="20" t="str">
        <f>VLOOKUP(orders6[[#This Row],[customer_id]],[1]!customers[#Data],9)</f>
        <v>Phoenix</v>
      </c>
      <c r="H13" s="20">
        <f>VLOOKUP(orders6[[#This Row],[order_id]],[1]!orders_items[#Data],3)</f>
        <v>24</v>
      </c>
      <c r="I13" s="20" t="str">
        <f>VLOOKUP(orders6[[#This Row],[product_id]],[1]!products[#Data],2)</f>
        <v>Apple iPhone 14 Pro</v>
      </c>
      <c r="J13" s="20" t="str">
        <f>VLOOKUP(orders6[[#This Row],[product_id]],[1]!products[#Data],3)</f>
        <v>Home Appliances</v>
      </c>
      <c r="K13" s="20">
        <f>VLOOKUP(orders6[[#This Row],[product_id]],[1]!products[#Data],4)</f>
        <v>270.07</v>
      </c>
      <c r="L13" s="20">
        <f>VLOOKUP(orders6[[#This Row],[product_id]],[1]!orders_items[#Data],4)</f>
        <v>5</v>
      </c>
      <c r="M13" s="20">
        <f>VLOOKUP(orders6[[#This Row],[product_id]],[1]!orders_items[#Data],5)</f>
        <v>948.39</v>
      </c>
      <c r="N13" s="20">
        <f>VLOOKUP(orders6[[#This Row],[product_id]],[1]!orders_items[#Data],6)</f>
        <v>4741.95</v>
      </c>
      <c r="O13" s="27">
        <v>44938</v>
      </c>
      <c r="P13" s="27" t="str">
        <f>TEXT(orders6[[#This Row],[order_date]],"YYYY")</f>
        <v>2023</v>
      </c>
      <c r="Q13" s="27" t="str">
        <f>TEXT(orders6[[#This Row],[order_date]],"MMMM")</f>
        <v>January</v>
      </c>
      <c r="R13" s="27" t="str">
        <f>TEXT(orders6[[#This Row],[order_date]],"DDDD")</f>
        <v>Thursday</v>
      </c>
      <c r="S13" s="26">
        <v>0.5</v>
      </c>
      <c r="T13" s="20">
        <v>535.69000000000005</v>
      </c>
    </row>
    <row r="14" spans="1:20" ht="14.4" x14ac:dyDescent="0.3">
      <c r="A14" s="20">
        <v>13</v>
      </c>
      <c r="B14" s="20">
        <v>61</v>
      </c>
      <c r="C14" s="20" t="str">
        <f>VLOOKUP(fulltable!B:B,[1]!customers[#Data],4)</f>
        <v>Harper Stewart</v>
      </c>
      <c r="D14" s="20" t="str">
        <f>VLOOKUP(orders6[[#This Row],[customer_id]],[1]!customers[#Data],6)</f>
        <v>Female</v>
      </c>
      <c r="E14" s="20">
        <f>VLOOKUP(orders6[[#This Row],[customer_id]],[1]!customers[#Data],7)</f>
        <v>51</v>
      </c>
      <c r="F14" s="20" t="str">
        <f>VLOOKUP(orders6[[#This Row],[customer_id]],[1]!customers[#Data],8)</f>
        <v>Retired</v>
      </c>
      <c r="G14" s="20" t="str">
        <f>VLOOKUP(orders6[[#This Row],[customer_id]],[1]!customers[#Data],9)</f>
        <v>Los Angeles</v>
      </c>
      <c r="H14" s="20">
        <f>VLOOKUP(orders6[[#This Row],[order_id]],[1]!orders_items[#Data],3)</f>
        <v>86</v>
      </c>
      <c r="I14" s="20" t="str">
        <f>VLOOKUP(orders6[[#This Row],[product_id]],[1]!products[#Data],2)</f>
        <v>Beats Fit Pro Earbuds</v>
      </c>
      <c r="J14" s="20" t="str">
        <f>VLOOKUP(orders6[[#This Row],[product_id]],[1]!products[#Data],3)</f>
        <v>Home Appliances</v>
      </c>
      <c r="K14" s="20">
        <f>VLOOKUP(orders6[[#This Row],[product_id]],[1]!products[#Data],4)</f>
        <v>887.96</v>
      </c>
      <c r="L14" s="20">
        <f>VLOOKUP(orders6[[#This Row],[product_id]],[1]!orders_items[#Data],4)</f>
        <v>5</v>
      </c>
      <c r="M14" s="20">
        <f>VLOOKUP(orders6[[#This Row],[product_id]],[1]!orders_items[#Data],5)</f>
        <v>885.15</v>
      </c>
      <c r="N14" s="20">
        <f>VLOOKUP(orders6[[#This Row],[product_id]],[1]!orders_items[#Data],6)</f>
        <v>4425.75</v>
      </c>
      <c r="O14" s="27">
        <v>44939</v>
      </c>
      <c r="P14" s="27" t="str">
        <f>TEXT(orders6[[#This Row],[order_date]],"YYYY")</f>
        <v>2023</v>
      </c>
      <c r="Q14" s="27" t="str">
        <f>TEXT(orders6[[#This Row],[order_date]],"MMMM")</f>
        <v>January</v>
      </c>
      <c r="R14" s="27" t="str">
        <f>TEXT(orders6[[#This Row],[order_date]],"DDDD")</f>
        <v>Friday</v>
      </c>
      <c r="S14" s="26">
        <v>0.5</v>
      </c>
      <c r="T14" s="20">
        <v>1344.33</v>
      </c>
    </row>
    <row r="15" spans="1:20" ht="14.4" x14ac:dyDescent="0.3">
      <c r="A15" s="20">
        <v>14</v>
      </c>
      <c r="B15" s="20">
        <v>15</v>
      </c>
      <c r="C15" s="20" t="str">
        <f>VLOOKUP(fulltable!B:B,[1]!customers[#Data],4)</f>
        <v>Jacob Anderson</v>
      </c>
      <c r="D15" s="20" t="str">
        <f>VLOOKUP(orders6[[#This Row],[customer_id]],[1]!customers[#Data],6)</f>
        <v>Male</v>
      </c>
      <c r="E15" s="20">
        <f>VLOOKUP(orders6[[#This Row],[customer_id]],[1]!customers[#Data],7)</f>
        <v>35</v>
      </c>
      <c r="F15" s="20" t="str">
        <f>VLOOKUP(orders6[[#This Row],[customer_id]],[1]!customers[#Data],8)</f>
        <v>Working Class</v>
      </c>
      <c r="G15" s="20" t="str">
        <f>VLOOKUP(orders6[[#This Row],[customer_id]],[1]!customers[#Data],9)</f>
        <v>Chicago</v>
      </c>
      <c r="H15" s="20">
        <f>VLOOKUP(orders6[[#This Row],[order_id]],[1]!orders_items[#Data],3)</f>
        <v>41</v>
      </c>
      <c r="I15" s="20" t="str">
        <f>VLOOKUP(orders6[[#This Row],[product_id]],[1]!products[#Data],2)</f>
        <v>Bose QuietComfort Earbuds</v>
      </c>
      <c r="J15" s="20" t="str">
        <f>VLOOKUP(orders6[[#This Row],[product_id]],[1]!products[#Data],3)</f>
        <v>Accessories</v>
      </c>
      <c r="K15" s="20">
        <f>VLOOKUP(orders6[[#This Row],[product_id]],[1]!products[#Data],4)</f>
        <v>948.45</v>
      </c>
      <c r="L15" s="20">
        <f>VLOOKUP(orders6[[#This Row],[product_id]],[1]!orders_items[#Data],4)</f>
        <v>2</v>
      </c>
      <c r="M15" s="20">
        <f>VLOOKUP(orders6[[#This Row],[product_id]],[1]!orders_items[#Data],5)</f>
        <v>946.26</v>
      </c>
      <c r="N15" s="20">
        <f>VLOOKUP(orders6[[#This Row],[product_id]],[1]!orders_items[#Data],6)</f>
        <v>1892.52</v>
      </c>
      <c r="O15" s="27">
        <v>44940</v>
      </c>
      <c r="P15" s="27" t="str">
        <f>TEXT(orders6[[#This Row],[order_date]],"YYYY")</f>
        <v>2023</v>
      </c>
      <c r="Q15" s="27" t="str">
        <f>TEXT(orders6[[#This Row],[order_date]],"MMMM")</f>
        <v>January</v>
      </c>
      <c r="R15" s="27" t="str">
        <f>TEXT(orders6[[#This Row],[order_date]],"DDDD")</f>
        <v>Saturday</v>
      </c>
      <c r="S15" s="26">
        <v>0.5</v>
      </c>
      <c r="T15" s="20">
        <v>1363.97</v>
      </c>
    </row>
    <row r="16" spans="1:20" ht="14.4" x14ac:dyDescent="0.3">
      <c r="A16" s="20">
        <v>15</v>
      </c>
      <c r="B16" s="20">
        <v>43</v>
      </c>
      <c r="C16" s="20" t="str">
        <f>VLOOKUP(fulltable!B:B,[1]!customers[#Data],4)</f>
        <v>Dylan Nelson</v>
      </c>
      <c r="D16" s="20" t="str">
        <f>VLOOKUP(orders6[[#This Row],[customer_id]],[1]!customers[#Data],6)</f>
        <v>Male</v>
      </c>
      <c r="E16" s="20">
        <f>VLOOKUP(orders6[[#This Row],[customer_id]],[1]!customers[#Data],7)</f>
        <v>39</v>
      </c>
      <c r="F16" s="20" t="str">
        <f>VLOOKUP(orders6[[#This Row],[customer_id]],[1]!customers[#Data],8)</f>
        <v>Working Class</v>
      </c>
      <c r="G16" s="20" t="str">
        <f>VLOOKUP(orders6[[#This Row],[customer_id]],[1]!customers[#Data],9)</f>
        <v>Chicago</v>
      </c>
      <c r="H16" s="20">
        <f>VLOOKUP(orders6[[#This Row],[order_id]],[1]!orders_items[#Data],3)</f>
        <v>21</v>
      </c>
      <c r="I16" s="20" t="str">
        <f>VLOOKUP(orders6[[#This Row],[product_id]],[1]!products[#Data],2)</f>
        <v>Sennheiser Momentum True Wireless 3 Earbuds</v>
      </c>
      <c r="J16" s="20" t="str">
        <f>VLOOKUP(orders6[[#This Row],[product_id]],[1]!products[#Data],3)</f>
        <v>Accessories</v>
      </c>
      <c r="K16" s="20">
        <f>VLOOKUP(orders6[[#This Row],[product_id]],[1]!products[#Data],4)</f>
        <v>972.57</v>
      </c>
      <c r="L16" s="20">
        <f>VLOOKUP(orders6[[#This Row],[product_id]],[1]!orders_items[#Data],4)</f>
        <v>4</v>
      </c>
      <c r="M16" s="20">
        <f>VLOOKUP(orders6[[#This Row],[product_id]],[1]!orders_items[#Data],5)</f>
        <v>397.06</v>
      </c>
      <c r="N16" s="20">
        <f>VLOOKUP(orders6[[#This Row],[product_id]],[1]!orders_items[#Data],6)</f>
        <v>1588.24</v>
      </c>
      <c r="O16" s="27">
        <v>44941</v>
      </c>
      <c r="P16" s="27" t="str">
        <f>TEXT(orders6[[#This Row],[order_date]],"YYYY")</f>
        <v>2023</v>
      </c>
      <c r="Q16" s="27" t="str">
        <f>TEXT(orders6[[#This Row],[order_date]],"MMMM")</f>
        <v>January</v>
      </c>
      <c r="R16" s="27" t="str">
        <f>TEXT(orders6[[#This Row],[order_date]],"DDDD")</f>
        <v>Sunday</v>
      </c>
      <c r="S16" s="26">
        <v>0.5</v>
      </c>
      <c r="T16" s="20">
        <v>1116.9100000000001</v>
      </c>
    </row>
    <row r="17" spans="1:20" ht="14.4" x14ac:dyDescent="0.3">
      <c r="A17" s="20">
        <v>16</v>
      </c>
      <c r="B17" s="20">
        <v>37</v>
      </c>
      <c r="C17" s="20" t="str">
        <f>VLOOKUP(fulltable!B:B,[1]!customers[#Data],4)</f>
        <v>Jayden Torres</v>
      </c>
      <c r="D17" s="20" t="str">
        <f>VLOOKUP(orders6[[#This Row],[customer_id]],[1]!customers[#Data],6)</f>
        <v>Male</v>
      </c>
      <c r="E17" s="20">
        <f>VLOOKUP(orders6[[#This Row],[customer_id]],[1]!customers[#Data],7)</f>
        <v>39</v>
      </c>
      <c r="F17" s="20" t="str">
        <f>VLOOKUP(orders6[[#This Row],[customer_id]],[1]!customers[#Data],8)</f>
        <v>Working Class</v>
      </c>
      <c r="G17" s="20" t="str">
        <f>VLOOKUP(orders6[[#This Row],[customer_id]],[1]!customers[#Data],9)</f>
        <v>Los Angeles</v>
      </c>
      <c r="H17" s="20">
        <f>VLOOKUP(orders6[[#This Row],[order_id]],[1]!orders_items[#Data],3)</f>
        <v>47</v>
      </c>
      <c r="I17" s="20" t="str">
        <f>VLOOKUP(orders6[[#This Row],[product_id]],[1]!products[#Data],2)</f>
        <v>Jabra Elite 85t True Wireless Earbuds</v>
      </c>
      <c r="J17" s="20" t="str">
        <f>VLOOKUP(orders6[[#This Row],[product_id]],[1]!products[#Data],3)</f>
        <v>Electronics</v>
      </c>
      <c r="K17" s="20">
        <f>VLOOKUP(orders6[[#This Row],[product_id]],[1]!products[#Data],4)</f>
        <v>32.97</v>
      </c>
      <c r="L17" s="20">
        <f>VLOOKUP(orders6[[#This Row],[product_id]],[1]!orders_items[#Data],4)</f>
        <v>7</v>
      </c>
      <c r="M17" s="20">
        <f>VLOOKUP(orders6[[#This Row],[product_id]],[1]!orders_items[#Data],5)</f>
        <v>622.83000000000004</v>
      </c>
      <c r="N17" s="20">
        <f>VLOOKUP(orders6[[#This Row],[product_id]],[1]!orders_items[#Data],6)</f>
        <v>4359.8100000000004</v>
      </c>
      <c r="O17" s="27">
        <v>44942</v>
      </c>
      <c r="P17" s="27" t="str">
        <f>TEXT(orders6[[#This Row],[order_date]],"YYYY")</f>
        <v>2023</v>
      </c>
      <c r="Q17" s="27" t="str">
        <f>TEXT(orders6[[#This Row],[order_date]],"MMMM")</f>
        <v>January</v>
      </c>
      <c r="R17" s="27" t="str">
        <f>TEXT(orders6[[#This Row],[order_date]],"DDDD")</f>
        <v>Monday</v>
      </c>
      <c r="S17" s="26">
        <v>0.5</v>
      </c>
      <c r="T17" s="20">
        <v>1316.84</v>
      </c>
    </row>
    <row r="18" spans="1:20" ht="14.4" x14ac:dyDescent="0.3">
      <c r="A18" s="20">
        <v>17</v>
      </c>
      <c r="B18" s="20">
        <v>23</v>
      </c>
      <c r="C18" s="20" t="str">
        <f>VLOOKUP(fulltable!B:B,[1]!customers[#Data],4)</f>
        <v>Theodore Thompson</v>
      </c>
      <c r="D18" s="20" t="str">
        <f>VLOOKUP(orders6[[#This Row],[customer_id]],[1]!customers[#Data],6)</f>
        <v>Male</v>
      </c>
      <c r="E18" s="20">
        <f>VLOOKUP(orders6[[#This Row],[customer_id]],[1]!customers[#Data],7)</f>
        <v>44</v>
      </c>
      <c r="F18" s="20" t="str">
        <f>VLOOKUP(orders6[[#This Row],[customer_id]],[1]!customers[#Data],8)</f>
        <v>Working Class</v>
      </c>
      <c r="G18" s="20" t="str">
        <f>VLOOKUP(orders6[[#This Row],[customer_id]],[1]!customers[#Data],9)</f>
        <v>Chicago</v>
      </c>
      <c r="H18" s="20">
        <f>VLOOKUP(orders6[[#This Row],[order_id]],[1]!orders_items[#Data],3)</f>
        <v>7</v>
      </c>
      <c r="I18" s="20" t="str">
        <f>VLOOKUP(orders6[[#This Row],[product_id]],[1]!products[#Data],2)</f>
        <v>Sonos Arc Soundbar</v>
      </c>
      <c r="J18" s="20" t="str">
        <f>VLOOKUP(orders6[[#This Row],[product_id]],[1]!products[#Data],3)</f>
        <v>Accessories</v>
      </c>
      <c r="K18" s="20">
        <f>VLOOKUP(orders6[[#This Row],[product_id]],[1]!products[#Data],4)</f>
        <v>801.94</v>
      </c>
      <c r="L18" s="20">
        <f>VLOOKUP(orders6[[#This Row],[product_id]],[1]!orders_items[#Data],4)</f>
        <v>1</v>
      </c>
      <c r="M18" s="20">
        <f>VLOOKUP(orders6[[#This Row],[product_id]],[1]!orders_items[#Data],5)</f>
        <v>847.13</v>
      </c>
      <c r="N18" s="20">
        <f>VLOOKUP(orders6[[#This Row],[product_id]],[1]!orders_items[#Data],6)</f>
        <v>847.13</v>
      </c>
      <c r="O18" s="27">
        <v>44943</v>
      </c>
      <c r="P18" s="27" t="str">
        <f>TEXT(orders6[[#This Row],[order_date]],"YYYY")</f>
        <v>2023</v>
      </c>
      <c r="Q18" s="27" t="str">
        <f>TEXT(orders6[[#This Row],[order_date]],"MMMM")</f>
        <v>January</v>
      </c>
      <c r="R18" s="27" t="str">
        <f>TEXT(orders6[[#This Row],[order_date]],"DDDD")</f>
        <v>Tuesday</v>
      </c>
      <c r="S18" s="26">
        <v>0.5</v>
      </c>
      <c r="T18" s="20">
        <v>753.48</v>
      </c>
    </row>
    <row r="19" spans="1:20" ht="14.4" x14ac:dyDescent="0.3">
      <c r="A19" s="20">
        <v>18</v>
      </c>
      <c r="B19" s="20">
        <v>86</v>
      </c>
      <c r="C19" s="20" t="str">
        <f>VLOOKUP(fulltable!B:B,[1]!customers[#Data],4)</f>
        <v>Violet Bennett</v>
      </c>
      <c r="D19" s="20" t="str">
        <f>VLOOKUP(orders6[[#This Row],[customer_id]],[1]!customers[#Data],6)</f>
        <v>Female</v>
      </c>
      <c r="E19" s="20">
        <f>VLOOKUP(orders6[[#This Row],[customer_id]],[1]!customers[#Data],7)</f>
        <v>44</v>
      </c>
      <c r="F19" s="20" t="str">
        <f>VLOOKUP(orders6[[#This Row],[customer_id]],[1]!customers[#Data],8)</f>
        <v>Working Class</v>
      </c>
      <c r="G19" s="20" t="str">
        <f>VLOOKUP(orders6[[#This Row],[customer_id]],[1]!customers[#Data],9)</f>
        <v>Chicago</v>
      </c>
      <c r="H19" s="20">
        <f>VLOOKUP(orders6[[#This Row],[order_id]],[1]!orders_items[#Data],3)</f>
        <v>87</v>
      </c>
      <c r="I19" s="20" t="str">
        <f>VLOOKUP(orders6[[#This Row],[product_id]],[1]!products[#Data],2)</f>
        <v>Hugo Boss Leather Gloves</v>
      </c>
      <c r="J19" s="20" t="str">
        <f>VLOOKUP(orders6[[#This Row],[product_id]],[1]!products[#Data],3)</f>
        <v>Electronics</v>
      </c>
      <c r="K19" s="20">
        <f>VLOOKUP(orders6[[#This Row],[product_id]],[1]!products[#Data],4)</f>
        <v>276.95999999999998</v>
      </c>
      <c r="L19" s="20">
        <f>VLOOKUP(orders6[[#This Row],[product_id]],[1]!orders_items[#Data],4)</f>
        <v>6</v>
      </c>
      <c r="M19" s="20">
        <f>VLOOKUP(orders6[[#This Row],[product_id]],[1]!orders_items[#Data],5)</f>
        <v>804.43</v>
      </c>
      <c r="N19" s="20">
        <f>VLOOKUP(orders6[[#This Row],[product_id]],[1]!orders_items[#Data],6)</f>
        <v>4826.58</v>
      </c>
      <c r="O19" s="27">
        <v>44944</v>
      </c>
      <c r="P19" s="27" t="str">
        <f>TEXT(orders6[[#This Row],[order_date]],"YYYY")</f>
        <v>2023</v>
      </c>
      <c r="Q19" s="27" t="str">
        <f>TEXT(orders6[[#This Row],[order_date]],"MMMM")</f>
        <v>January</v>
      </c>
      <c r="R19" s="27" t="str">
        <f>TEXT(orders6[[#This Row],[order_date]],"DDDD")</f>
        <v>Wednesday</v>
      </c>
      <c r="S19" s="26">
        <v>0.5</v>
      </c>
      <c r="T19" s="20">
        <v>1247.6199999999999</v>
      </c>
    </row>
    <row r="20" spans="1:20" ht="14.4" x14ac:dyDescent="0.3">
      <c r="A20" s="20">
        <v>19</v>
      </c>
      <c r="B20" s="20">
        <v>41</v>
      </c>
      <c r="C20" s="20" t="str">
        <f>VLOOKUP(fulltable!B:B,[1]!customers[#Data],4)</f>
        <v>Anthony Green</v>
      </c>
      <c r="D20" s="20" t="str">
        <f>VLOOKUP(orders6[[#This Row],[customer_id]],[1]!customers[#Data],6)</f>
        <v>Male</v>
      </c>
      <c r="E20" s="20">
        <f>VLOOKUP(orders6[[#This Row],[customer_id]],[1]!customers[#Data],7)</f>
        <v>22</v>
      </c>
      <c r="F20" s="20" t="str">
        <f>VLOOKUP(orders6[[#This Row],[customer_id]],[1]!customers[#Data],8)</f>
        <v>Young</v>
      </c>
      <c r="G20" s="20" t="str">
        <f>VLOOKUP(orders6[[#This Row],[customer_id]],[1]!customers[#Data],9)</f>
        <v>Houston</v>
      </c>
      <c r="H20" s="20">
        <f>VLOOKUP(orders6[[#This Row],[order_id]],[1]!orders_items[#Data],3)</f>
        <v>64</v>
      </c>
      <c r="I20" s="20" t="str">
        <f>VLOOKUP(orders6[[#This Row],[product_id]],[1]!products[#Data],2)</f>
        <v>Giorgio Armani Silk Tie</v>
      </c>
      <c r="J20" s="20" t="str">
        <f>VLOOKUP(orders6[[#This Row],[product_id]],[1]!products[#Data],3)</f>
        <v>Accessories</v>
      </c>
      <c r="K20" s="20">
        <f>VLOOKUP(orders6[[#This Row],[product_id]],[1]!products[#Data],4)</f>
        <v>538.14</v>
      </c>
      <c r="L20" s="20">
        <f>VLOOKUP(orders6[[#This Row],[product_id]],[1]!orders_items[#Data],4)</f>
        <v>9</v>
      </c>
      <c r="M20" s="20">
        <f>VLOOKUP(orders6[[#This Row],[product_id]],[1]!orders_items[#Data],5)</f>
        <v>452.84</v>
      </c>
      <c r="N20" s="20">
        <f>VLOOKUP(orders6[[#This Row],[product_id]],[1]!orders_items[#Data],6)</f>
        <v>4075.56</v>
      </c>
      <c r="O20" s="27">
        <v>44945</v>
      </c>
      <c r="P20" s="27" t="str">
        <f>TEXT(orders6[[#This Row],[order_date]],"YYYY")</f>
        <v>2023</v>
      </c>
      <c r="Q20" s="27" t="str">
        <f>TEXT(orders6[[#This Row],[order_date]],"MMMM")</f>
        <v>January</v>
      </c>
      <c r="R20" s="27" t="str">
        <f>TEXT(orders6[[#This Row],[order_date]],"DDDD")</f>
        <v>Thursday</v>
      </c>
      <c r="S20" s="26">
        <v>0.5</v>
      </c>
      <c r="T20" s="20">
        <v>1140.6300000000001</v>
      </c>
    </row>
    <row r="21" spans="1:20" ht="15.75" customHeight="1" x14ac:dyDescent="0.3">
      <c r="A21" s="20">
        <v>20</v>
      </c>
      <c r="B21" s="20">
        <v>3</v>
      </c>
      <c r="C21" s="20" t="str">
        <f>VLOOKUP(fulltable!B:B,[1]!customers[#Data],4)</f>
        <v>Oliver Williams</v>
      </c>
      <c r="D21" s="20" t="str">
        <f>VLOOKUP(orders6[[#This Row],[customer_id]],[1]!customers[#Data],6)</f>
        <v>Male</v>
      </c>
      <c r="E21" s="20">
        <f>VLOOKUP(orders6[[#This Row],[customer_id]],[1]!customers[#Data],7)</f>
        <v>37</v>
      </c>
      <c r="F21" s="20" t="str">
        <f>VLOOKUP(orders6[[#This Row],[customer_id]],[1]!customers[#Data],8)</f>
        <v>Working Class</v>
      </c>
      <c r="G21" s="20" t="str">
        <f>VLOOKUP(orders6[[#This Row],[customer_id]],[1]!customers[#Data],9)</f>
        <v>Houston</v>
      </c>
      <c r="H21" s="20">
        <f>VLOOKUP(orders6[[#This Row],[order_id]],[1]!orders_items[#Data],3)</f>
        <v>80</v>
      </c>
      <c r="I21" s="20" t="str">
        <f>VLOOKUP(orders6[[#This Row],[product_id]],[1]!products[#Data],2)</f>
        <v>KitchenAid Artisan Stand Mixer</v>
      </c>
      <c r="J21" s="20" t="str">
        <f>VLOOKUP(orders6[[#This Row],[product_id]],[1]!products[#Data],3)</f>
        <v>Electronics</v>
      </c>
      <c r="K21" s="20">
        <f>VLOOKUP(orders6[[#This Row],[product_id]],[1]!products[#Data],4)</f>
        <v>967.76</v>
      </c>
      <c r="L21" s="20">
        <f>VLOOKUP(orders6[[#This Row],[product_id]],[1]!orders_items[#Data],4)</f>
        <v>9</v>
      </c>
      <c r="M21" s="20">
        <f>VLOOKUP(orders6[[#This Row],[product_id]],[1]!orders_items[#Data],5)</f>
        <v>987.58</v>
      </c>
      <c r="N21" s="20">
        <f>VLOOKUP(orders6[[#This Row],[product_id]],[1]!orders_items[#Data],6)</f>
        <v>8888.2200000000012</v>
      </c>
      <c r="O21" s="27">
        <v>44946</v>
      </c>
      <c r="P21" s="27" t="str">
        <f>TEXT(orders6[[#This Row],[order_date]],"YYYY")</f>
        <v>2023</v>
      </c>
      <c r="Q21" s="27" t="str">
        <f>TEXT(orders6[[#This Row],[order_date]],"MMMM")</f>
        <v>January</v>
      </c>
      <c r="R21" s="27" t="str">
        <f>TEXT(orders6[[#This Row],[order_date]],"DDDD")</f>
        <v>Friday</v>
      </c>
      <c r="S21" s="26">
        <v>0.5</v>
      </c>
      <c r="T21" s="20">
        <v>1570.77</v>
      </c>
    </row>
    <row r="22" spans="1:20" ht="15.75" customHeight="1" x14ac:dyDescent="0.3">
      <c r="A22" s="20">
        <v>21</v>
      </c>
      <c r="B22" s="20">
        <v>23</v>
      </c>
      <c r="C22" s="20" t="str">
        <f>VLOOKUP(fulltable!B:B,[1]!customers[#Data],4)</f>
        <v>Theodore Thompson</v>
      </c>
      <c r="D22" s="20" t="str">
        <f>VLOOKUP(orders6[[#This Row],[customer_id]],[1]!customers[#Data],6)</f>
        <v>Male</v>
      </c>
      <c r="E22" s="20">
        <f>VLOOKUP(orders6[[#This Row],[customer_id]],[1]!customers[#Data],7)</f>
        <v>44</v>
      </c>
      <c r="F22" s="20" t="str">
        <f>VLOOKUP(orders6[[#This Row],[customer_id]],[1]!customers[#Data],8)</f>
        <v>Working Class</v>
      </c>
      <c r="G22" s="20" t="str">
        <f>VLOOKUP(orders6[[#This Row],[customer_id]],[1]!customers[#Data],9)</f>
        <v>Chicago</v>
      </c>
      <c r="H22" s="20">
        <f>VLOOKUP(orders6[[#This Row],[order_id]],[1]!orders_items[#Data],3)</f>
        <v>48</v>
      </c>
      <c r="I22" s="20" t="str">
        <f>VLOOKUP(orders6[[#This Row],[product_id]],[1]!products[#Data],2)</f>
        <v>Prada Saffiano Leather Cardholder</v>
      </c>
      <c r="J22" s="20" t="str">
        <f>VLOOKUP(orders6[[#This Row],[product_id]],[1]!products[#Data],3)</f>
        <v>Accessories</v>
      </c>
      <c r="K22" s="20">
        <f>VLOOKUP(orders6[[#This Row],[product_id]],[1]!products[#Data],4)</f>
        <v>447.8</v>
      </c>
      <c r="L22" s="20">
        <f>VLOOKUP(orders6[[#This Row],[product_id]],[1]!orders_items[#Data],4)</f>
        <v>2</v>
      </c>
      <c r="M22" s="20">
        <f>VLOOKUP(orders6[[#This Row],[product_id]],[1]!orders_items[#Data],5)</f>
        <v>777.09</v>
      </c>
      <c r="N22" s="20">
        <f>VLOOKUP(orders6[[#This Row],[product_id]],[1]!orders_items[#Data],6)</f>
        <v>1554.18</v>
      </c>
      <c r="O22" s="27">
        <v>44947</v>
      </c>
      <c r="P22" s="27" t="str">
        <f>TEXT(orders6[[#This Row],[order_date]],"YYYY")</f>
        <v>2023</v>
      </c>
      <c r="Q22" s="27" t="str">
        <f>TEXT(orders6[[#This Row],[order_date]],"MMMM")</f>
        <v>January</v>
      </c>
      <c r="R22" s="27" t="str">
        <f>TEXT(orders6[[#This Row],[order_date]],"DDDD")</f>
        <v>Saturday</v>
      </c>
      <c r="S22" s="26">
        <v>0.5</v>
      </c>
      <c r="T22" s="20">
        <v>1053.43</v>
      </c>
    </row>
    <row r="23" spans="1:20" ht="15.75" customHeight="1" x14ac:dyDescent="0.3">
      <c r="A23" s="20">
        <v>22</v>
      </c>
      <c r="B23" s="20">
        <v>64</v>
      </c>
      <c r="C23" s="20" t="str">
        <f>VLOOKUP(fulltable!B:B,[1]!customers[#Data],4)</f>
        <v>Elizabeth Murphy</v>
      </c>
      <c r="D23" s="20" t="str">
        <f>VLOOKUP(orders6[[#This Row],[customer_id]],[1]!customers[#Data],6)</f>
        <v>Female</v>
      </c>
      <c r="E23" s="20">
        <f>VLOOKUP(orders6[[#This Row],[customer_id]],[1]!customers[#Data],7)</f>
        <v>64</v>
      </c>
      <c r="F23" s="20" t="str">
        <f>VLOOKUP(orders6[[#This Row],[customer_id]],[1]!customers[#Data],8)</f>
        <v>Retired</v>
      </c>
      <c r="G23" s="20" t="str">
        <f>VLOOKUP(orders6[[#This Row],[customer_id]],[1]!customers[#Data],9)</f>
        <v>Chicago</v>
      </c>
      <c r="H23" s="20">
        <f>VLOOKUP(orders6[[#This Row],[order_id]],[1]!orders_items[#Data],3)</f>
        <v>66</v>
      </c>
      <c r="I23" s="20" t="str">
        <f>VLOOKUP(orders6[[#This Row],[product_id]],[1]!products[#Data],2)</f>
        <v>Fossil Hybrid Smartwatch</v>
      </c>
      <c r="J23" s="20" t="str">
        <f>VLOOKUP(orders6[[#This Row],[product_id]],[1]!products[#Data],3)</f>
        <v>Accessories</v>
      </c>
      <c r="K23" s="20">
        <f>VLOOKUP(orders6[[#This Row],[product_id]],[1]!products[#Data],4)</f>
        <v>944.27</v>
      </c>
      <c r="L23" s="20">
        <f>VLOOKUP(orders6[[#This Row],[product_id]],[1]!orders_items[#Data],4)</f>
        <v>4</v>
      </c>
      <c r="M23" s="20">
        <f>VLOOKUP(orders6[[#This Row],[product_id]],[1]!orders_items[#Data],5)</f>
        <v>328.58</v>
      </c>
      <c r="N23" s="20">
        <f>VLOOKUP(orders6[[#This Row],[product_id]],[1]!orders_items[#Data],6)</f>
        <v>1314.32</v>
      </c>
      <c r="O23" s="27">
        <v>44948</v>
      </c>
      <c r="P23" s="27" t="str">
        <f>TEXT(orders6[[#This Row],[order_date]],"YYYY")</f>
        <v>2023</v>
      </c>
      <c r="Q23" s="27" t="str">
        <f>TEXT(orders6[[#This Row],[order_date]],"MMMM")</f>
        <v>January</v>
      </c>
      <c r="R23" s="27" t="str">
        <f>TEXT(orders6[[#This Row],[order_date]],"DDDD")</f>
        <v>Sunday</v>
      </c>
      <c r="S23" s="26">
        <v>0.5</v>
      </c>
      <c r="T23" s="20">
        <v>375.93</v>
      </c>
    </row>
    <row r="24" spans="1:20" ht="15.75" customHeight="1" x14ac:dyDescent="0.3">
      <c r="A24" s="20">
        <v>23</v>
      </c>
      <c r="B24" s="20">
        <v>19</v>
      </c>
      <c r="C24" s="20" t="str">
        <f>VLOOKUP(fulltable!B:B,[1]!customers[#Data],4)</f>
        <v>Sebastian Jackson</v>
      </c>
      <c r="D24" s="20" t="str">
        <f>VLOOKUP(orders6[[#This Row],[customer_id]],[1]!customers[#Data],6)</f>
        <v>Male</v>
      </c>
      <c r="E24" s="20">
        <f>VLOOKUP(orders6[[#This Row],[customer_id]],[1]!customers[#Data],7)</f>
        <v>43</v>
      </c>
      <c r="F24" s="20" t="str">
        <f>VLOOKUP(orders6[[#This Row],[customer_id]],[1]!customers[#Data],8)</f>
        <v>Working Class</v>
      </c>
      <c r="G24" s="20" t="str">
        <f>VLOOKUP(orders6[[#This Row],[customer_id]],[1]!customers[#Data],9)</f>
        <v>Houston</v>
      </c>
      <c r="H24" s="20">
        <f>VLOOKUP(orders6[[#This Row],[order_id]],[1]!orders_items[#Data],3)</f>
        <v>18</v>
      </c>
      <c r="I24" s="20" t="str">
        <f>VLOOKUP(orders6[[#This Row],[product_id]],[1]!products[#Data],2)</f>
        <v>Pandora Charm Bracelet</v>
      </c>
      <c r="J24" s="20" t="str">
        <f>VLOOKUP(orders6[[#This Row],[product_id]],[1]!products[#Data],3)</f>
        <v>Electronics</v>
      </c>
      <c r="K24" s="20">
        <f>VLOOKUP(orders6[[#This Row],[product_id]],[1]!products[#Data],4)</f>
        <v>651.97</v>
      </c>
      <c r="L24" s="20">
        <f>VLOOKUP(orders6[[#This Row],[product_id]],[1]!orders_items[#Data],4)</f>
        <v>6</v>
      </c>
      <c r="M24" s="20">
        <f>VLOOKUP(orders6[[#This Row],[product_id]],[1]!orders_items[#Data],5)</f>
        <v>671.61</v>
      </c>
      <c r="N24" s="20">
        <f>VLOOKUP(orders6[[#This Row],[product_id]],[1]!orders_items[#Data],6)</f>
        <v>4029.66</v>
      </c>
      <c r="O24" s="27">
        <v>44949</v>
      </c>
      <c r="P24" s="27" t="str">
        <f>TEXT(orders6[[#This Row],[order_date]],"YYYY")</f>
        <v>2023</v>
      </c>
      <c r="Q24" s="27" t="str">
        <f>TEXT(orders6[[#This Row],[order_date]],"MMMM")</f>
        <v>January</v>
      </c>
      <c r="R24" s="27" t="str">
        <f>TEXT(orders6[[#This Row],[order_date]],"DDDD")</f>
        <v>Monday</v>
      </c>
      <c r="S24" s="26">
        <v>0.5</v>
      </c>
      <c r="T24" s="20">
        <v>1588.75</v>
      </c>
    </row>
    <row r="25" spans="1:20" ht="15.75" customHeight="1" x14ac:dyDescent="0.3">
      <c r="A25" s="20">
        <v>24</v>
      </c>
      <c r="B25" s="20">
        <v>79</v>
      </c>
      <c r="C25" s="20" t="str">
        <f>VLOOKUP(fulltable!B:B,[1]!customers[#Data],4)</f>
        <v>Nora Ward</v>
      </c>
      <c r="D25" s="20" t="str">
        <f>VLOOKUP(orders6[[#This Row],[customer_id]],[1]!customers[#Data],6)</f>
        <v>Female</v>
      </c>
      <c r="E25" s="20">
        <f>VLOOKUP(orders6[[#This Row],[customer_id]],[1]!customers[#Data],7)</f>
        <v>64</v>
      </c>
      <c r="F25" s="20" t="str">
        <f>VLOOKUP(orders6[[#This Row],[customer_id]],[1]!customers[#Data],8)</f>
        <v>Retired</v>
      </c>
      <c r="G25" s="20" t="str">
        <f>VLOOKUP(orders6[[#This Row],[customer_id]],[1]!customers[#Data],9)</f>
        <v>New York</v>
      </c>
      <c r="H25" s="20">
        <f>VLOOKUP(orders6[[#This Row],[order_id]],[1]!orders_items[#Data],3)</f>
        <v>80</v>
      </c>
      <c r="I25" s="20" t="str">
        <f>VLOOKUP(orders6[[#This Row],[product_id]],[1]!products[#Data],2)</f>
        <v>KitchenAid Artisan Stand Mixer</v>
      </c>
      <c r="J25" s="20" t="str">
        <f>VLOOKUP(orders6[[#This Row],[product_id]],[1]!products[#Data],3)</f>
        <v>Electronics</v>
      </c>
      <c r="K25" s="20">
        <f>VLOOKUP(orders6[[#This Row],[product_id]],[1]!products[#Data],4)</f>
        <v>967.76</v>
      </c>
      <c r="L25" s="20">
        <f>VLOOKUP(orders6[[#This Row],[product_id]],[1]!orders_items[#Data],4)</f>
        <v>9</v>
      </c>
      <c r="M25" s="20">
        <f>VLOOKUP(orders6[[#This Row],[product_id]],[1]!orders_items[#Data],5)</f>
        <v>987.58</v>
      </c>
      <c r="N25" s="20">
        <f>VLOOKUP(orders6[[#This Row],[product_id]],[1]!orders_items[#Data],6)</f>
        <v>8888.2200000000012</v>
      </c>
      <c r="O25" s="27">
        <v>44950</v>
      </c>
      <c r="P25" s="27" t="str">
        <f>TEXT(orders6[[#This Row],[order_date]],"YYYY")</f>
        <v>2023</v>
      </c>
      <c r="Q25" s="27" t="str">
        <f>TEXT(orders6[[#This Row],[order_date]],"MMMM")</f>
        <v>January</v>
      </c>
      <c r="R25" s="27" t="str">
        <f>TEXT(orders6[[#This Row],[order_date]],"DDDD")</f>
        <v>Tuesday</v>
      </c>
      <c r="S25" s="26">
        <v>0.5</v>
      </c>
      <c r="T25" s="20">
        <v>1656.57</v>
      </c>
    </row>
    <row r="26" spans="1:20" ht="15.75" customHeight="1" x14ac:dyDescent="0.3">
      <c r="A26" s="20">
        <v>25</v>
      </c>
      <c r="B26" s="20">
        <v>65</v>
      </c>
      <c r="C26" s="20" t="str">
        <f>VLOOKUP(fulltable!B:B,[1]!customers[#Data],4)</f>
        <v>Camila Cook</v>
      </c>
      <c r="D26" s="20" t="str">
        <f>VLOOKUP(orders6[[#This Row],[customer_id]],[1]!customers[#Data],6)</f>
        <v>Female</v>
      </c>
      <c r="E26" s="20">
        <f>VLOOKUP(orders6[[#This Row],[customer_id]],[1]!customers[#Data],7)</f>
        <v>51</v>
      </c>
      <c r="F26" s="20" t="str">
        <f>VLOOKUP(orders6[[#This Row],[customer_id]],[1]!customers[#Data],8)</f>
        <v>Retired</v>
      </c>
      <c r="G26" s="20" t="str">
        <f>VLOOKUP(orders6[[#This Row],[customer_id]],[1]!customers[#Data],9)</f>
        <v>Chicago</v>
      </c>
      <c r="H26" s="20">
        <f>VLOOKUP(orders6[[#This Row],[order_id]],[1]!orders_items[#Data],3)</f>
        <v>99</v>
      </c>
      <c r="I26" s="20" t="str">
        <f>VLOOKUP(orders6[[#This Row],[product_id]],[1]!products[#Data],2)</f>
        <v>Ray-Ban Wayfarer Sunglasses</v>
      </c>
      <c r="J26" s="20" t="str">
        <f>VLOOKUP(orders6[[#This Row],[product_id]],[1]!products[#Data],3)</f>
        <v>Home Appliances</v>
      </c>
      <c r="K26" s="20">
        <f>VLOOKUP(orders6[[#This Row],[product_id]],[1]!products[#Data],4)</f>
        <v>444.73</v>
      </c>
      <c r="L26" s="20">
        <f>VLOOKUP(orders6[[#This Row],[product_id]],[1]!orders_items[#Data],4)</f>
        <v>6</v>
      </c>
      <c r="M26" s="20">
        <f>VLOOKUP(orders6[[#This Row],[product_id]],[1]!orders_items[#Data],5)</f>
        <v>865.04</v>
      </c>
      <c r="N26" s="20">
        <f>VLOOKUP(orders6[[#This Row],[product_id]],[1]!orders_items[#Data],6)</f>
        <v>5190.24</v>
      </c>
      <c r="O26" s="27">
        <v>44951</v>
      </c>
      <c r="P26" s="27" t="str">
        <f>TEXT(orders6[[#This Row],[order_date]],"YYYY")</f>
        <v>2023</v>
      </c>
      <c r="Q26" s="27" t="str">
        <f>TEXT(orders6[[#This Row],[order_date]],"MMMM")</f>
        <v>January</v>
      </c>
      <c r="R26" s="27" t="str">
        <f>TEXT(orders6[[#This Row],[order_date]],"DDDD")</f>
        <v>Wednesday</v>
      </c>
      <c r="S26" s="26">
        <v>0.5</v>
      </c>
      <c r="T26" s="20">
        <v>742.28</v>
      </c>
    </row>
    <row r="27" spans="1:20" ht="15.75" customHeight="1" x14ac:dyDescent="0.3">
      <c r="A27" s="20">
        <v>26</v>
      </c>
      <c r="B27" s="20">
        <v>98</v>
      </c>
      <c r="C27" s="20" t="str">
        <f>VLOOKUP(fulltable!B:B,[1]!customers[#Data],4)</f>
        <v>Lucy Ross</v>
      </c>
      <c r="D27" s="20" t="str">
        <f>VLOOKUP(orders6[[#This Row],[customer_id]],[1]!customers[#Data],6)</f>
        <v>Female</v>
      </c>
      <c r="E27" s="20">
        <f>VLOOKUP(orders6[[#This Row],[customer_id]],[1]!customers[#Data],7)</f>
        <v>49</v>
      </c>
      <c r="F27" s="20" t="str">
        <f>VLOOKUP(orders6[[#This Row],[customer_id]],[1]!customers[#Data],8)</f>
        <v>Working Class</v>
      </c>
      <c r="G27" s="20" t="str">
        <f>VLOOKUP(orders6[[#This Row],[customer_id]],[1]!customers[#Data],9)</f>
        <v>Chicago</v>
      </c>
      <c r="H27" s="20">
        <f>VLOOKUP(orders6[[#This Row],[order_id]],[1]!orders_items[#Data],3)</f>
        <v>96</v>
      </c>
      <c r="I27" s="20" t="str">
        <f>VLOOKUP(orders6[[#This Row],[product_id]],[1]!products[#Data],2)</f>
        <v>Apple iPad Pro 12.9-inch (6th Gen)</v>
      </c>
      <c r="J27" s="20" t="str">
        <f>VLOOKUP(orders6[[#This Row],[product_id]],[1]!products[#Data],3)</f>
        <v>Electronics</v>
      </c>
      <c r="K27" s="20">
        <f>VLOOKUP(orders6[[#This Row],[product_id]],[1]!products[#Data],4)</f>
        <v>479.46</v>
      </c>
      <c r="L27" s="20">
        <f>VLOOKUP(orders6[[#This Row],[product_id]],[1]!orders_items[#Data],4)</f>
        <v>7</v>
      </c>
      <c r="M27" s="20">
        <f>VLOOKUP(orders6[[#This Row],[product_id]],[1]!orders_items[#Data],5)</f>
        <v>798.5</v>
      </c>
      <c r="N27" s="20">
        <f>VLOOKUP(orders6[[#This Row],[product_id]],[1]!orders_items[#Data],6)</f>
        <v>5589.5</v>
      </c>
      <c r="O27" s="27">
        <v>44952</v>
      </c>
      <c r="P27" s="27" t="str">
        <f>TEXT(orders6[[#This Row],[order_date]],"YYYY")</f>
        <v>2023</v>
      </c>
      <c r="Q27" s="27" t="str">
        <f>TEXT(orders6[[#This Row],[order_date]],"MMMM")</f>
        <v>January</v>
      </c>
      <c r="R27" s="27" t="str">
        <f>TEXT(orders6[[#This Row],[order_date]],"DDDD")</f>
        <v>Thursday</v>
      </c>
      <c r="S27" s="26">
        <v>0.5</v>
      </c>
      <c r="T27" s="20">
        <v>25.44</v>
      </c>
    </row>
    <row r="28" spans="1:20" ht="15.75" customHeight="1" x14ac:dyDescent="0.3">
      <c r="A28" s="20">
        <v>27</v>
      </c>
      <c r="B28" s="20">
        <v>50</v>
      </c>
      <c r="C28" s="20" t="str">
        <f>VLOOKUP(fulltable!B:B,[1]!customers[#Data],4)</f>
        <v>Josiah Roberts</v>
      </c>
      <c r="D28" s="20" t="str">
        <f>VLOOKUP(orders6[[#This Row],[customer_id]],[1]!customers[#Data],6)</f>
        <v>Male</v>
      </c>
      <c r="E28" s="20">
        <f>VLOOKUP(orders6[[#This Row],[customer_id]],[1]!customers[#Data],7)</f>
        <v>50</v>
      </c>
      <c r="F28" s="20" t="str">
        <f>VLOOKUP(orders6[[#This Row],[customer_id]],[1]!customers[#Data],8)</f>
        <v>Retired</v>
      </c>
      <c r="G28" s="20" t="str">
        <f>VLOOKUP(orders6[[#This Row],[customer_id]],[1]!customers[#Data],9)</f>
        <v>Houston</v>
      </c>
      <c r="H28" s="20">
        <f>VLOOKUP(orders6[[#This Row],[order_id]],[1]!orders_items[#Data],3)</f>
        <v>67</v>
      </c>
      <c r="I28" s="20" t="str">
        <f>VLOOKUP(orders6[[#This Row],[product_id]],[1]!products[#Data],2)</f>
        <v>Bose QuietComfort 45 Headphones</v>
      </c>
      <c r="J28" s="20" t="str">
        <f>VLOOKUP(orders6[[#This Row],[product_id]],[1]!products[#Data],3)</f>
        <v>Electronics</v>
      </c>
      <c r="K28" s="20">
        <f>VLOOKUP(orders6[[#This Row],[product_id]],[1]!products[#Data],4)</f>
        <v>41.71</v>
      </c>
      <c r="L28" s="20">
        <f>VLOOKUP(orders6[[#This Row],[product_id]],[1]!orders_items[#Data],4)</f>
        <v>6</v>
      </c>
      <c r="M28" s="20">
        <f>VLOOKUP(orders6[[#This Row],[product_id]],[1]!orders_items[#Data],5)</f>
        <v>242.55</v>
      </c>
      <c r="N28" s="20">
        <f>VLOOKUP(orders6[[#This Row],[product_id]],[1]!orders_items[#Data],6)</f>
        <v>1455.3000000000002</v>
      </c>
      <c r="O28" s="27">
        <v>44953</v>
      </c>
      <c r="P28" s="27" t="str">
        <f>TEXT(orders6[[#This Row],[order_date]],"YYYY")</f>
        <v>2023</v>
      </c>
      <c r="Q28" s="27" t="str">
        <f>TEXT(orders6[[#This Row],[order_date]],"MMMM")</f>
        <v>January</v>
      </c>
      <c r="R28" s="27" t="str">
        <f>TEXT(orders6[[#This Row],[order_date]],"DDDD")</f>
        <v>Friday</v>
      </c>
      <c r="S28" s="26">
        <v>0.5</v>
      </c>
      <c r="T28" s="20">
        <v>1585.99</v>
      </c>
    </row>
    <row r="29" spans="1:20" ht="15.75" customHeight="1" x14ac:dyDescent="0.3">
      <c r="A29" s="20">
        <v>28</v>
      </c>
      <c r="B29" s="20">
        <v>70</v>
      </c>
      <c r="C29" s="20" t="str">
        <f>VLOOKUP(fulltable!B:B,[1]!customers[#Data],4)</f>
        <v>Aria Cooper</v>
      </c>
      <c r="D29" s="20" t="str">
        <f>VLOOKUP(orders6[[#This Row],[customer_id]],[1]!customers[#Data],6)</f>
        <v>Female</v>
      </c>
      <c r="E29" s="20">
        <f>VLOOKUP(orders6[[#This Row],[customer_id]],[1]!customers[#Data],7)</f>
        <v>22</v>
      </c>
      <c r="F29" s="20" t="str">
        <f>VLOOKUP(orders6[[#This Row],[customer_id]],[1]!customers[#Data],8)</f>
        <v>Young</v>
      </c>
      <c r="G29" s="20" t="str">
        <f>VLOOKUP(orders6[[#This Row],[customer_id]],[1]!customers[#Data],9)</f>
        <v>Los Angeles</v>
      </c>
      <c r="H29" s="20">
        <f>VLOOKUP(orders6[[#This Row],[order_id]],[1]!orders_items[#Data],3)</f>
        <v>14</v>
      </c>
      <c r="I29" s="20" t="str">
        <f>VLOOKUP(orders6[[#This Row],[product_id]],[1]!products[#Data],2)</f>
        <v>Montblanc Meisterstück Fountain Pen</v>
      </c>
      <c r="J29" s="20" t="str">
        <f>VLOOKUP(orders6[[#This Row],[product_id]],[1]!products[#Data],3)</f>
        <v>Electronics</v>
      </c>
      <c r="K29" s="20">
        <f>VLOOKUP(orders6[[#This Row],[product_id]],[1]!products[#Data],4)</f>
        <v>959.9</v>
      </c>
      <c r="L29" s="20">
        <f>VLOOKUP(orders6[[#This Row],[product_id]],[1]!orders_items[#Data],4)</f>
        <v>9</v>
      </c>
      <c r="M29" s="20">
        <f>VLOOKUP(orders6[[#This Row],[product_id]],[1]!orders_items[#Data],5)</f>
        <v>363.48</v>
      </c>
      <c r="N29" s="20">
        <f>VLOOKUP(orders6[[#This Row],[product_id]],[1]!orders_items[#Data],6)</f>
        <v>3271.32</v>
      </c>
      <c r="O29" s="27">
        <v>44954</v>
      </c>
      <c r="P29" s="27" t="str">
        <f>TEXT(orders6[[#This Row],[order_date]],"YYYY")</f>
        <v>2023</v>
      </c>
      <c r="Q29" s="27" t="str">
        <f>TEXT(orders6[[#This Row],[order_date]],"MMMM")</f>
        <v>January</v>
      </c>
      <c r="R29" s="27" t="str">
        <f>TEXT(orders6[[#This Row],[order_date]],"DDDD")</f>
        <v>Saturday</v>
      </c>
      <c r="S29" s="26">
        <v>0.5</v>
      </c>
      <c r="T29" s="20">
        <v>879.49</v>
      </c>
    </row>
    <row r="30" spans="1:20" ht="15.75" customHeight="1" x14ac:dyDescent="0.3">
      <c r="A30" s="20">
        <v>29</v>
      </c>
      <c r="B30" s="20">
        <v>91</v>
      </c>
      <c r="C30" s="20" t="str">
        <f>VLOOKUP(fulltable!B:B,[1]!customers[#Data],4)</f>
        <v>Natalie Price</v>
      </c>
      <c r="D30" s="20" t="str">
        <f>VLOOKUP(orders6[[#This Row],[customer_id]],[1]!customers[#Data],6)</f>
        <v>Female</v>
      </c>
      <c r="E30" s="20">
        <f>VLOOKUP(orders6[[#This Row],[customer_id]],[1]!customers[#Data],7)</f>
        <v>55</v>
      </c>
      <c r="F30" s="20" t="str">
        <f>VLOOKUP(orders6[[#This Row],[customer_id]],[1]!customers[#Data],8)</f>
        <v>Retired</v>
      </c>
      <c r="G30" s="20" t="str">
        <f>VLOOKUP(orders6[[#This Row],[customer_id]],[1]!customers[#Data],9)</f>
        <v>Phoenix</v>
      </c>
      <c r="H30" s="20">
        <f>VLOOKUP(orders6[[#This Row],[order_id]],[1]!orders_items[#Data],3)</f>
        <v>90</v>
      </c>
      <c r="I30" s="20" t="str">
        <f>VLOOKUP(orders6[[#This Row],[product_id]],[1]!products[#Data],2)</f>
        <v>Oakley Flight Deck Goggles</v>
      </c>
      <c r="J30" s="20" t="str">
        <f>VLOOKUP(orders6[[#This Row],[product_id]],[1]!products[#Data],3)</f>
        <v>Accessories</v>
      </c>
      <c r="K30" s="20">
        <f>VLOOKUP(orders6[[#This Row],[product_id]],[1]!products[#Data],4)</f>
        <v>156.66999999999999</v>
      </c>
      <c r="L30" s="20">
        <f>VLOOKUP(orders6[[#This Row],[product_id]],[1]!orders_items[#Data],4)</f>
        <v>8</v>
      </c>
      <c r="M30" s="20">
        <f>VLOOKUP(orders6[[#This Row],[product_id]],[1]!orders_items[#Data],5)</f>
        <v>670.84</v>
      </c>
      <c r="N30" s="20">
        <f>VLOOKUP(orders6[[#This Row],[product_id]],[1]!orders_items[#Data],6)</f>
        <v>5366.72</v>
      </c>
      <c r="O30" s="27">
        <v>44955</v>
      </c>
      <c r="P30" s="27" t="str">
        <f>TEXT(orders6[[#This Row],[order_date]],"YYYY")</f>
        <v>2023</v>
      </c>
      <c r="Q30" s="27" t="str">
        <f>TEXT(orders6[[#This Row],[order_date]],"MMMM")</f>
        <v>January</v>
      </c>
      <c r="R30" s="27" t="str">
        <f>TEXT(orders6[[#This Row],[order_date]],"DDDD")</f>
        <v>Sunday</v>
      </c>
      <c r="S30" s="26">
        <v>0.5</v>
      </c>
      <c r="T30" s="20">
        <v>1831.17</v>
      </c>
    </row>
    <row r="31" spans="1:20" ht="15.75" customHeight="1" x14ac:dyDescent="0.3">
      <c r="A31" s="20">
        <v>30</v>
      </c>
      <c r="B31" s="20">
        <v>45</v>
      </c>
      <c r="C31" s="20" t="str">
        <f>VLOOKUP(fulltable!B:B,[1]!customers[#Data],4)</f>
        <v>Thomas Hall</v>
      </c>
      <c r="D31" s="20" t="str">
        <f>VLOOKUP(orders6[[#This Row],[customer_id]],[1]!customers[#Data],6)</f>
        <v>Male</v>
      </c>
      <c r="E31" s="20">
        <f>VLOOKUP(orders6[[#This Row],[customer_id]],[1]!customers[#Data],7)</f>
        <v>46</v>
      </c>
      <c r="F31" s="20" t="str">
        <f>VLOOKUP(orders6[[#This Row],[customer_id]],[1]!customers[#Data],8)</f>
        <v>Working Class</v>
      </c>
      <c r="G31" s="20" t="str">
        <f>VLOOKUP(orders6[[#This Row],[customer_id]],[1]!customers[#Data],9)</f>
        <v>Houston</v>
      </c>
      <c r="H31" s="20">
        <f>VLOOKUP(orders6[[#This Row],[order_id]],[1]!orders_items[#Data],3)</f>
        <v>3</v>
      </c>
      <c r="I31" s="20" t="str">
        <f>VLOOKUP(orders6[[#This Row],[product_id]],[1]!products[#Data],2)</f>
        <v>Samsung Galaxy Watch 5 Pro</v>
      </c>
      <c r="J31" s="20" t="str">
        <f>VLOOKUP(orders6[[#This Row],[product_id]],[1]!products[#Data],3)</f>
        <v>Electronics</v>
      </c>
      <c r="K31" s="20">
        <f>VLOOKUP(orders6[[#This Row],[product_id]],[1]!products[#Data],4)</f>
        <v>457.07</v>
      </c>
      <c r="L31" s="20">
        <f>VLOOKUP(orders6[[#This Row],[product_id]],[1]!orders_items[#Data],4)</f>
        <v>1</v>
      </c>
      <c r="M31" s="20">
        <f>VLOOKUP(orders6[[#This Row],[product_id]],[1]!orders_items[#Data],5)</f>
        <v>316.93</v>
      </c>
      <c r="N31" s="20">
        <f>VLOOKUP(orders6[[#This Row],[product_id]],[1]!orders_items[#Data],6)</f>
        <v>316.93</v>
      </c>
      <c r="O31" s="27">
        <v>44956</v>
      </c>
      <c r="P31" s="27" t="str">
        <f>TEXT(orders6[[#This Row],[order_date]],"YYYY")</f>
        <v>2023</v>
      </c>
      <c r="Q31" s="27" t="str">
        <f>TEXT(orders6[[#This Row],[order_date]],"MMMM")</f>
        <v>January</v>
      </c>
      <c r="R31" s="27" t="str">
        <f>TEXT(orders6[[#This Row],[order_date]],"DDDD")</f>
        <v>Monday</v>
      </c>
      <c r="S31" s="26">
        <v>0.5</v>
      </c>
      <c r="T31" s="20">
        <v>1420.97</v>
      </c>
    </row>
    <row r="32" spans="1:20" ht="15.75" customHeight="1" x14ac:dyDescent="0.3">
      <c r="A32" s="20">
        <v>31</v>
      </c>
      <c r="B32" s="20">
        <v>77</v>
      </c>
      <c r="C32" s="20" t="str">
        <f>VLOOKUP(fulltable!B:B,[1]!customers[#Data],4)</f>
        <v>Eleanor Kim</v>
      </c>
      <c r="D32" s="20" t="str">
        <f>VLOOKUP(orders6[[#This Row],[customer_id]],[1]!customers[#Data],6)</f>
        <v>Female</v>
      </c>
      <c r="E32" s="20">
        <f>VLOOKUP(orders6[[#This Row],[customer_id]],[1]!customers[#Data],7)</f>
        <v>25</v>
      </c>
      <c r="F32" s="20" t="str">
        <f>VLOOKUP(orders6[[#This Row],[customer_id]],[1]!customers[#Data],8)</f>
        <v>Young</v>
      </c>
      <c r="G32" s="20" t="str">
        <f>VLOOKUP(orders6[[#This Row],[customer_id]],[1]!customers[#Data],9)</f>
        <v>Los Angeles</v>
      </c>
      <c r="H32" s="20">
        <f>VLOOKUP(orders6[[#This Row],[order_id]],[1]!orders_items[#Data],3)</f>
        <v>17</v>
      </c>
      <c r="I32" s="20" t="str">
        <f>VLOOKUP(orders6[[#This Row],[product_id]],[1]!products[#Data],2)</f>
        <v>Miele Complete C3 Canister Vacuum</v>
      </c>
      <c r="J32" s="20" t="str">
        <f>VLOOKUP(orders6[[#This Row],[product_id]],[1]!products[#Data],3)</f>
        <v>Home Appliances</v>
      </c>
      <c r="K32" s="20">
        <f>VLOOKUP(orders6[[#This Row],[product_id]],[1]!products[#Data],4)</f>
        <v>307.14999999999998</v>
      </c>
      <c r="L32" s="20">
        <f>VLOOKUP(orders6[[#This Row],[product_id]],[1]!orders_items[#Data],4)</f>
        <v>4</v>
      </c>
      <c r="M32" s="20">
        <f>VLOOKUP(orders6[[#This Row],[product_id]],[1]!orders_items[#Data],5)</f>
        <v>263.75</v>
      </c>
      <c r="N32" s="20">
        <f>VLOOKUP(orders6[[#This Row],[product_id]],[1]!orders_items[#Data],6)</f>
        <v>1055</v>
      </c>
      <c r="O32" s="27">
        <v>44957</v>
      </c>
      <c r="P32" s="27" t="str">
        <f>TEXT(orders6[[#This Row],[order_date]],"YYYY")</f>
        <v>2023</v>
      </c>
      <c r="Q32" s="27" t="str">
        <f>TEXT(orders6[[#This Row],[order_date]],"MMMM")</f>
        <v>January</v>
      </c>
      <c r="R32" s="27" t="str">
        <f>TEXT(orders6[[#This Row],[order_date]],"DDDD")</f>
        <v>Tuesday</v>
      </c>
      <c r="S32" s="26">
        <v>0.5</v>
      </c>
      <c r="T32" s="20">
        <v>652.36</v>
      </c>
    </row>
    <row r="33" spans="1:20" ht="15.75" customHeight="1" x14ac:dyDescent="0.3">
      <c r="A33" s="20">
        <v>32</v>
      </c>
      <c r="B33" s="20">
        <v>48</v>
      </c>
      <c r="C33" s="20" t="str">
        <f>VLOOKUP(fulltable!B:B,[1]!customers[#Data],4)</f>
        <v>Jaxon Mitchell</v>
      </c>
      <c r="D33" s="20" t="str">
        <f>VLOOKUP(orders6[[#This Row],[customer_id]],[1]!customers[#Data],6)</f>
        <v>Male</v>
      </c>
      <c r="E33" s="20">
        <f>VLOOKUP(orders6[[#This Row],[customer_id]],[1]!customers[#Data],7)</f>
        <v>48</v>
      </c>
      <c r="F33" s="20" t="str">
        <f>VLOOKUP(orders6[[#This Row],[customer_id]],[1]!customers[#Data],8)</f>
        <v>Working Class</v>
      </c>
      <c r="G33" s="20" t="str">
        <f>VLOOKUP(orders6[[#This Row],[customer_id]],[1]!customers[#Data],9)</f>
        <v>New York</v>
      </c>
      <c r="H33" s="20">
        <f>VLOOKUP(orders6[[#This Row],[order_id]],[1]!orders_items[#Data],3)</f>
        <v>35</v>
      </c>
      <c r="I33" s="20" t="str">
        <f>VLOOKUP(orders6[[#This Row],[product_id]],[1]!products[#Data],2)</f>
        <v>Gucci GG Marmont Belt</v>
      </c>
      <c r="J33" s="20" t="str">
        <f>VLOOKUP(orders6[[#This Row],[product_id]],[1]!products[#Data],3)</f>
        <v>Accessories</v>
      </c>
      <c r="K33" s="20">
        <f>VLOOKUP(orders6[[#This Row],[product_id]],[1]!products[#Data],4)</f>
        <v>860.37</v>
      </c>
      <c r="L33" s="20">
        <f>VLOOKUP(orders6[[#This Row],[product_id]],[1]!orders_items[#Data],4)</f>
        <v>8</v>
      </c>
      <c r="M33" s="20">
        <f>VLOOKUP(orders6[[#This Row],[product_id]],[1]!orders_items[#Data],5)</f>
        <v>742.66</v>
      </c>
      <c r="N33" s="20">
        <f>VLOOKUP(orders6[[#This Row],[product_id]],[1]!orders_items[#Data],6)</f>
        <v>5941.28</v>
      </c>
      <c r="O33" s="27">
        <v>44958</v>
      </c>
      <c r="P33" s="27" t="str">
        <f>TEXT(orders6[[#This Row],[order_date]],"YYYY")</f>
        <v>2023</v>
      </c>
      <c r="Q33" s="27" t="str">
        <f>TEXT(orders6[[#This Row],[order_date]],"MMMM")</f>
        <v>February</v>
      </c>
      <c r="R33" s="27" t="str">
        <f>TEXT(orders6[[#This Row],[order_date]],"DDDD")</f>
        <v>Wednesday</v>
      </c>
      <c r="S33" s="26">
        <v>0.5</v>
      </c>
      <c r="T33" s="20">
        <v>1809.09</v>
      </c>
    </row>
    <row r="34" spans="1:20" ht="15.75" customHeight="1" x14ac:dyDescent="0.3">
      <c r="A34" s="20">
        <v>33</v>
      </c>
      <c r="B34" s="20">
        <v>82</v>
      </c>
      <c r="C34" s="20" t="str">
        <f>VLOOKUP(fulltable!B:B,[1]!customers[#Data],4)</f>
        <v>Hannah Brooks</v>
      </c>
      <c r="D34" s="20" t="str">
        <f>VLOOKUP(orders6[[#This Row],[customer_id]],[1]!customers[#Data],6)</f>
        <v>Female</v>
      </c>
      <c r="E34" s="20">
        <f>VLOOKUP(orders6[[#This Row],[customer_id]],[1]!customers[#Data],7)</f>
        <v>37</v>
      </c>
      <c r="F34" s="20" t="str">
        <f>VLOOKUP(orders6[[#This Row],[customer_id]],[1]!customers[#Data],8)</f>
        <v>Working Class</v>
      </c>
      <c r="G34" s="20" t="str">
        <f>VLOOKUP(orders6[[#This Row],[customer_id]],[1]!customers[#Data],9)</f>
        <v>Houston</v>
      </c>
      <c r="H34" s="20">
        <f>VLOOKUP(orders6[[#This Row],[order_id]],[1]!orders_items[#Data],3)</f>
        <v>44</v>
      </c>
      <c r="I34" s="20" t="str">
        <f>VLOOKUP(orders6[[#This Row],[product_id]],[1]!products[#Data],2)</f>
        <v>Moncler Logo Beanie</v>
      </c>
      <c r="J34" s="20" t="str">
        <f>VLOOKUP(orders6[[#This Row],[product_id]],[1]!products[#Data],3)</f>
        <v>Electronics</v>
      </c>
      <c r="K34" s="20">
        <f>VLOOKUP(orders6[[#This Row],[product_id]],[1]!products[#Data],4)</f>
        <v>471.21</v>
      </c>
      <c r="L34" s="20">
        <f>VLOOKUP(orders6[[#This Row],[product_id]],[1]!orders_items[#Data],4)</f>
        <v>8</v>
      </c>
      <c r="M34" s="20">
        <f>VLOOKUP(orders6[[#This Row],[product_id]],[1]!orders_items[#Data],5)</f>
        <v>146.16999999999999</v>
      </c>
      <c r="N34" s="20">
        <f>VLOOKUP(orders6[[#This Row],[product_id]],[1]!orders_items[#Data],6)</f>
        <v>1169.3599999999999</v>
      </c>
      <c r="O34" s="27">
        <v>44959</v>
      </c>
      <c r="P34" s="27" t="str">
        <f>TEXT(orders6[[#This Row],[order_date]],"YYYY")</f>
        <v>2023</v>
      </c>
      <c r="Q34" s="27" t="str">
        <f>TEXT(orders6[[#This Row],[order_date]],"MMMM")</f>
        <v>February</v>
      </c>
      <c r="R34" s="27" t="str">
        <f>TEXT(orders6[[#This Row],[order_date]],"DDDD")</f>
        <v>Thursday</v>
      </c>
      <c r="S34" s="26">
        <v>0.5</v>
      </c>
      <c r="T34" s="20">
        <v>680.17</v>
      </c>
    </row>
    <row r="35" spans="1:20" ht="15.75" customHeight="1" x14ac:dyDescent="0.3">
      <c r="A35" s="20">
        <v>34</v>
      </c>
      <c r="B35" s="20">
        <v>63</v>
      </c>
      <c r="C35" s="20" t="str">
        <f>VLOOKUP(fulltable!B:B,[1]!customers[#Data],4)</f>
        <v>Ella Morales</v>
      </c>
      <c r="D35" s="20" t="str">
        <f>VLOOKUP(orders6[[#This Row],[customer_id]],[1]!customers[#Data],6)</f>
        <v>Female</v>
      </c>
      <c r="E35" s="20">
        <f>VLOOKUP(orders6[[#This Row],[customer_id]],[1]!customers[#Data],7)</f>
        <v>48</v>
      </c>
      <c r="F35" s="20" t="str">
        <f>VLOOKUP(orders6[[#This Row],[customer_id]],[1]!customers[#Data],8)</f>
        <v>Working Class</v>
      </c>
      <c r="G35" s="20" t="str">
        <f>VLOOKUP(orders6[[#This Row],[customer_id]],[1]!customers[#Data],9)</f>
        <v>Phoenix</v>
      </c>
      <c r="H35" s="20">
        <f>VLOOKUP(orders6[[#This Row],[order_id]],[1]!orders_items[#Data],3)</f>
        <v>79</v>
      </c>
      <c r="I35" s="20" t="str">
        <f>VLOOKUP(orders6[[#This Row],[product_id]],[1]!products[#Data],2)</f>
        <v>Philips Hue White and Color Ambiance Starter Kit</v>
      </c>
      <c r="J35" s="20" t="str">
        <f>VLOOKUP(orders6[[#This Row],[product_id]],[1]!products[#Data],3)</f>
        <v>Home Appliances</v>
      </c>
      <c r="K35" s="20">
        <f>VLOOKUP(orders6[[#This Row],[product_id]],[1]!products[#Data],4)</f>
        <v>521.59</v>
      </c>
      <c r="L35" s="20">
        <f>VLOOKUP(orders6[[#This Row],[product_id]],[1]!orders_items[#Data],4)</f>
        <v>1</v>
      </c>
      <c r="M35" s="20">
        <f>VLOOKUP(orders6[[#This Row],[product_id]],[1]!orders_items[#Data],5)</f>
        <v>321.16000000000003</v>
      </c>
      <c r="N35" s="20">
        <f>VLOOKUP(orders6[[#This Row],[product_id]],[1]!orders_items[#Data],6)</f>
        <v>321.16000000000003</v>
      </c>
      <c r="O35" s="27">
        <v>44960</v>
      </c>
      <c r="P35" s="27" t="str">
        <f>TEXT(orders6[[#This Row],[order_date]],"YYYY")</f>
        <v>2023</v>
      </c>
      <c r="Q35" s="27" t="str">
        <f>TEXT(orders6[[#This Row],[order_date]],"MMMM")</f>
        <v>February</v>
      </c>
      <c r="R35" s="27" t="str">
        <f>TEXT(orders6[[#This Row],[order_date]],"DDDD")</f>
        <v>Friday</v>
      </c>
      <c r="S35" s="26">
        <v>0.5</v>
      </c>
      <c r="T35" s="20">
        <v>1904.83</v>
      </c>
    </row>
    <row r="36" spans="1:20" ht="15.75" customHeight="1" x14ac:dyDescent="0.3">
      <c r="A36" s="20">
        <v>35</v>
      </c>
      <c r="B36" s="20">
        <v>66</v>
      </c>
      <c r="C36" s="20" t="str">
        <f>VLOOKUP(fulltable!B:B,[1]!customers[#Data],4)</f>
        <v>Luna Rogers</v>
      </c>
      <c r="D36" s="20" t="str">
        <f>VLOOKUP(orders6[[#This Row],[customer_id]],[1]!customers[#Data],6)</f>
        <v>Female</v>
      </c>
      <c r="E36" s="20">
        <f>VLOOKUP(orders6[[#This Row],[customer_id]],[1]!customers[#Data],7)</f>
        <v>29</v>
      </c>
      <c r="F36" s="20" t="str">
        <f>VLOOKUP(orders6[[#This Row],[customer_id]],[1]!customers[#Data],8)</f>
        <v>Young</v>
      </c>
      <c r="G36" s="20" t="str">
        <f>VLOOKUP(orders6[[#This Row],[customer_id]],[1]!customers[#Data],9)</f>
        <v>Los Angeles</v>
      </c>
      <c r="H36" s="20">
        <f>VLOOKUP(orders6[[#This Row],[order_id]],[1]!orders_items[#Data],3)</f>
        <v>74</v>
      </c>
      <c r="I36" s="20" t="str">
        <f>VLOOKUP(orders6[[#This Row],[product_id]],[1]!products[#Data],2)</f>
        <v>Samsung Odyssey G9 Gaming Monitor</v>
      </c>
      <c r="J36" s="20" t="str">
        <f>VLOOKUP(orders6[[#This Row],[product_id]],[1]!products[#Data],3)</f>
        <v>Accessories</v>
      </c>
      <c r="K36" s="20">
        <f>VLOOKUP(orders6[[#This Row],[product_id]],[1]!products[#Data],4)</f>
        <v>934.16</v>
      </c>
      <c r="L36" s="20">
        <f>VLOOKUP(orders6[[#This Row],[product_id]],[1]!orders_items[#Data],4)</f>
        <v>8</v>
      </c>
      <c r="M36" s="20">
        <f>VLOOKUP(orders6[[#This Row],[product_id]],[1]!orders_items[#Data],5)</f>
        <v>722.91</v>
      </c>
      <c r="N36" s="20">
        <f>VLOOKUP(orders6[[#This Row],[product_id]],[1]!orders_items[#Data],6)</f>
        <v>5783.28</v>
      </c>
      <c r="O36" s="27">
        <v>44961</v>
      </c>
      <c r="P36" s="27" t="str">
        <f>TEXT(orders6[[#This Row],[order_date]],"YYYY")</f>
        <v>2023</v>
      </c>
      <c r="Q36" s="27" t="str">
        <f>TEXT(orders6[[#This Row],[order_date]],"MMMM")</f>
        <v>February</v>
      </c>
      <c r="R36" s="27" t="str">
        <f>TEXT(orders6[[#This Row],[order_date]],"DDDD")</f>
        <v>Saturday</v>
      </c>
      <c r="S36" s="26">
        <v>0.5</v>
      </c>
      <c r="T36" s="20">
        <v>225.25</v>
      </c>
    </row>
    <row r="37" spans="1:20" ht="15.75" customHeight="1" x14ac:dyDescent="0.3">
      <c r="A37" s="20">
        <v>36</v>
      </c>
      <c r="B37" s="20">
        <v>59</v>
      </c>
      <c r="C37" s="20" t="str">
        <f>VLOOKUP(fulltable!B:B,[1]!customers[#Data],4)</f>
        <v>Evelyn Collins</v>
      </c>
      <c r="D37" s="20" t="str">
        <f>VLOOKUP(orders6[[#This Row],[customer_id]],[1]!customers[#Data],6)</f>
        <v>Female</v>
      </c>
      <c r="E37" s="20">
        <f>VLOOKUP(orders6[[#This Row],[customer_id]],[1]!customers[#Data],7)</f>
        <v>56</v>
      </c>
      <c r="F37" s="20" t="str">
        <f>VLOOKUP(orders6[[#This Row],[customer_id]],[1]!customers[#Data],8)</f>
        <v>Retired</v>
      </c>
      <c r="G37" s="20" t="str">
        <f>VLOOKUP(orders6[[#This Row],[customer_id]],[1]!customers[#Data],9)</f>
        <v>Los Angeles</v>
      </c>
      <c r="H37" s="20">
        <f>VLOOKUP(orders6[[#This Row],[order_id]],[1]!orders_items[#Data],3)</f>
        <v>85</v>
      </c>
      <c r="I37" s="20" t="str">
        <f>VLOOKUP(orders6[[#This Row],[product_id]],[1]!products[#Data],2)</f>
        <v>Sony WH-1000XM4 Wireless Headphones</v>
      </c>
      <c r="J37" s="20" t="str">
        <f>VLOOKUP(orders6[[#This Row],[product_id]],[1]!products[#Data],3)</f>
        <v>Home Appliances</v>
      </c>
      <c r="K37" s="20">
        <f>VLOOKUP(orders6[[#This Row],[product_id]],[1]!products[#Data],4)</f>
        <v>612.41999999999996</v>
      </c>
      <c r="L37" s="20">
        <f>VLOOKUP(orders6[[#This Row],[product_id]],[1]!orders_items[#Data],4)</f>
        <v>7</v>
      </c>
      <c r="M37" s="20">
        <f>VLOOKUP(orders6[[#This Row],[product_id]],[1]!orders_items[#Data],5)</f>
        <v>90.54</v>
      </c>
      <c r="N37" s="20">
        <f>VLOOKUP(orders6[[#This Row],[product_id]],[1]!orders_items[#Data],6)</f>
        <v>633.78000000000009</v>
      </c>
      <c r="O37" s="27">
        <v>44962</v>
      </c>
      <c r="P37" s="27" t="str">
        <f>TEXT(orders6[[#This Row],[order_date]],"YYYY")</f>
        <v>2023</v>
      </c>
      <c r="Q37" s="27" t="str">
        <f>TEXT(orders6[[#This Row],[order_date]],"MMMM")</f>
        <v>February</v>
      </c>
      <c r="R37" s="27" t="str">
        <f>TEXT(orders6[[#This Row],[order_date]],"DDDD")</f>
        <v>Sunday</v>
      </c>
      <c r="S37" s="26">
        <v>0.5</v>
      </c>
      <c r="T37" s="20">
        <v>1618.18</v>
      </c>
    </row>
    <row r="38" spans="1:20" ht="15.75" customHeight="1" x14ac:dyDescent="0.3">
      <c r="A38" s="20">
        <v>37</v>
      </c>
      <c r="B38" s="20">
        <v>71</v>
      </c>
      <c r="C38" s="20" t="str">
        <f>VLOOKUP(fulltable!B:B,[1]!customers[#Data],4)</f>
        <v>Scarlett Peterson</v>
      </c>
      <c r="D38" s="20" t="str">
        <f>VLOOKUP(orders6[[#This Row],[customer_id]],[1]!customers[#Data],6)</f>
        <v>Female</v>
      </c>
      <c r="E38" s="20">
        <f>VLOOKUP(orders6[[#This Row],[customer_id]],[1]!customers[#Data],7)</f>
        <v>59</v>
      </c>
      <c r="F38" s="20" t="str">
        <f>VLOOKUP(orders6[[#This Row],[customer_id]],[1]!customers[#Data],8)</f>
        <v>Retired</v>
      </c>
      <c r="G38" s="20" t="str">
        <f>VLOOKUP(orders6[[#This Row],[customer_id]],[1]!customers[#Data],9)</f>
        <v>Chicago</v>
      </c>
      <c r="H38" s="20">
        <f>VLOOKUP(orders6[[#This Row],[order_id]],[1]!orders_items[#Data],3)</f>
        <v>93</v>
      </c>
      <c r="I38" s="20" t="str">
        <f>VLOOKUP(orders6[[#This Row],[product_id]],[1]!products[#Data],2)</f>
        <v>ASUS ROG Strix Scar 17 Gaming Laptop</v>
      </c>
      <c r="J38" s="20" t="str">
        <f>VLOOKUP(orders6[[#This Row],[product_id]],[1]!products[#Data],3)</f>
        <v>Accessories</v>
      </c>
      <c r="K38" s="20">
        <f>VLOOKUP(orders6[[#This Row],[product_id]],[1]!products[#Data],4)</f>
        <v>592.80999999999995</v>
      </c>
      <c r="L38" s="20">
        <f>VLOOKUP(orders6[[#This Row],[product_id]],[1]!orders_items[#Data],4)</f>
        <v>4</v>
      </c>
      <c r="M38" s="20">
        <f>VLOOKUP(orders6[[#This Row],[product_id]],[1]!orders_items[#Data],5)</f>
        <v>216.19</v>
      </c>
      <c r="N38" s="20">
        <f>VLOOKUP(orders6[[#This Row],[product_id]],[1]!orders_items[#Data],6)</f>
        <v>864.76</v>
      </c>
      <c r="O38" s="27">
        <v>44963</v>
      </c>
      <c r="P38" s="27" t="str">
        <f>TEXT(orders6[[#This Row],[order_date]],"YYYY")</f>
        <v>2023</v>
      </c>
      <c r="Q38" s="27" t="str">
        <f>TEXT(orders6[[#This Row],[order_date]],"MMMM")</f>
        <v>February</v>
      </c>
      <c r="R38" s="27" t="str">
        <f>TEXT(orders6[[#This Row],[order_date]],"DDDD")</f>
        <v>Monday</v>
      </c>
      <c r="S38" s="26">
        <v>0.5</v>
      </c>
      <c r="T38" s="20">
        <v>1207.5899999999999</v>
      </c>
    </row>
    <row r="39" spans="1:20" ht="15.75" customHeight="1" x14ac:dyDescent="0.3">
      <c r="A39" s="20">
        <v>38</v>
      </c>
      <c r="B39" s="20">
        <v>41</v>
      </c>
      <c r="C39" s="20" t="str">
        <f>VLOOKUP(fulltable!B:B,[1]!customers[#Data],4)</f>
        <v>Anthony Green</v>
      </c>
      <c r="D39" s="20" t="str">
        <f>VLOOKUP(orders6[[#This Row],[customer_id]],[1]!customers[#Data],6)</f>
        <v>Male</v>
      </c>
      <c r="E39" s="20">
        <f>VLOOKUP(orders6[[#This Row],[customer_id]],[1]!customers[#Data],7)</f>
        <v>22</v>
      </c>
      <c r="F39" s="20" t="str">
        <f>VLOOKUP(orders6[[#This Row],[customer_id]],[1]!customers[#Data],8)</f>
        <v>Young</v>
      </c>
      <c r="G39" s="20" t="str">
        <f>VLOOKUP(orders6[[#This Row],[customer_id]],[1]!customers[#Data],9)</f>
        <v>Houston</v>
      </c>
      <c r="H39" s="20">
        <f>VLOOKUP(orders6[[#This Row],[order_id]],[1]!orders_items[#Data],3)</f>
        <v>1</v>
      </c>
      <c r="I39" s="20" t="str">
        <f>VLOOKUP(orders6[[#This Row],[product_id]],[1]!products[#Data],2)</f>
        <v>Philips Sonicare ProtectiveClean 6100 Electric Toothbrush</v>
      </c>
      <c r="J39" s="20" t="str">
        <f>VLOOKUP(orders6[[#This Row],[product_id]],[1]!products[#Data],3)</f>
        <v>Electronics</v>
      </c>
      <c r="K39" s="20">
        <f>VLOOKUP(orders6[[#This Row],[product_id]],[1]!products[#Data],4)</f>
        <v>695.98</v>
      </c>
      <c r="L39" s="20">
        <f>VLOOKUP(orders6[[#This Row],[product_id]],[1]!orders_items[#Data],4)</f>
        <v>4</v>
      </c>
      <c r="M39" s="20">
        <f>VLOOKUP(orders6[[#This Row],[product_id]],[1]!orders_items[#Data],5)</f>
        <v>356.44</v>
      </c>
      <c r="N39" s="20">
        <f>VLOOKUP(orders6[[#This Row],[product_id]],[1]!orders_items[#Data],6)</f>
        <v>1425.76</v>
      </c>
      <c r="O39" s="27">
        <v>44964</v>
      </c>
      <c r="P39" s="27" t="str">
        <f>TEXT(orders6[[#This Row],[order_date]],"YYYY")</f>
        <v>2023</v>
      </c>
      <c r="Q39" s="27" t="str">
        <f>TEXT(orders6[[#This Row],[order_date]],"MMMM")</f>
        <v>February</v>
      </c>
      <c r="R39" s="27" t="str">
        <f>TEXT(orders6[[#This Row],[order_date]],"DDDD")</f>
        <v>Tuesday</v>
      </c>
      <c r="S39" s="26">
        <v>0.5</v>
      </c>
      <c r="T39" s="20">
        <v>1095.9000000000001</v>
      </c>
    </row>
    <row r="40" spans="1:20" ht="15.75" customHeight="1" x14ac:dyDescent="0.3">
      <c r="A40" s="20">
        <v>39</v>
      </c>
      <c r="B40" s="20">
        <v>86</v>
      </c>
      <c r="C40" s="20" t="str">
        <f>VLOOKUP(fulltable!B:B,[1]!customers[#Data],4)</f>
        <v>Violet Bennett</v>
      </c>
      <c r="D40" s="20" t="str">
        <f>VLOOKUP(orders6[[#This Row],[customer_id]],[1]!customers[#Data],6)</f>
        <v>Female</v>
      </c>
      <c r="E40" s="20">
        <f>VLOOKUP(orders6[[#This Row],[customer_id]],[1]!customers[#Data],7)</f>
        <v>44</v>
      </c>
      <c r="F40" s="20" t="str">
        <f>VLOOKUP(orders6[[#This Row],[customer_id]],[1]!customers[#Data],8)</f>
        <v>Working Class</v>
      </c>
      <c r="G40" s="20" t="str">
        <f>VLOOKUP(orders6[[#This Row],[customer_id]],[1]!customers[#Data],9)</f>
        <v>Chicago</v>
      </c>
      <c r="H40" s="20">
        <f>VLOOKUP(orders6[[#This Row],[order_id]],[1]!orders_items[#Data],3)</f>
        <v>19</v>
      </c>
      <c r="I40" s="20" t="str">
        <f>VLOOKUP(orders6[[#This Row],[product_id]],[1]!products[#Data],2)</f>
        <v>Sony A7R IV Full-Frame Mirrorless Camera</v>
      </c>
      <c r="J40" s="20" t="str">
        <f>VLOOKUP(orders6[[#This Row],[product_id]],[1]!products[#Data],3)</f>
        <v>Accessories</v>
      </c>
      <c r="K40" s="20">
        <f>VLOOKUP(orders6[[#This Row],[product_id]],[1]!products[#Data],4)</f>
        <v>766.1</v>
      </c>
      <c r="L40" s="20">
        <f>VLOOKUP(orders6[[#This Row],[product_id]],[1]!orders_items[#Data],4)</f>
        <v>7</v>
      </c>
      <c r="M40" s="20">
        <f>VLOOKUP(orders6[[#This Row],[product_id]],[1]!orders_items[#Data],5)</f>
        <v>173.98</v>
      </c>
      <c r="N40" s="20">
        <f>VLOOKUP(orders6[[#This Row],[product_id]],[1]!orders_items[#Data],6)</f>
        <v>1217.8599999999999</v>
      </c>
      <c r="O40" s="27">
        <v>44965</v>
      </c>
      <c r="P40" s="27" t="str">
        <f>TEXT(orders6[[#This Row],[order_date]],"YYYY")</f>
        <v>2023</v>
      </c>
      <c r="Q40" s="27" t="str">
        <f>TEXT(orders6[[#This Row],[order_date]],"MMMM")</f>
        <v>February</v>
      </c>
      <c r="R40" s="27" t="str">
        <f>TEXT(orders6[[#This Row],[order_date]],"DDDD")</f>
        <v>Wednesday</v>
      </c>
      <c r="S40" s="26">
        <v>0.5</v>
      </c>
      <c r="T40" s="20">
        <v>687.45</v>
      </c>
    </row>
    <row r="41" spans="1:20" ht="15.75" customHeight="1" x14ac:dyDescent="0.3">
      <c r="A41" s="20">
        <v>40</v>
      </c>
      <c r="B41" s="20">
        <v>77</v>
      </c>
      <c r="C41" s="20" t="str">
        <f>VLOOKUP(fulltable!B:B,[1]!customers[#Data],4)</f>
        <v>Eleanor Kim</v>
      </c>
      <c r="D41" s="20" t="str">
        <f>VLOOKUP(orders6[[#This Row],[customer_id]],[1]!customers[#Data],6)</f>
        <v>Female</v>
      </c>
      <c r="E41" s="20">
        <f>VLOOKUP(orders6[[#This Row],[customer_id]],[1]!customers[#Data],7)</f>
        <v>25</v>
      </c>
      <c r="F41" s="20" t="str">
        <f>VLOOKUP(orders6[[#This Row],[customer_id]],[1]!customers[#Data],8)</f>
        <v>Young</v>
      </c>
      <c r="G41" s="20" t="str">
        <f>VLOOKUP(orders6[[#This Row],[customer_id]],[1]!customers[#Data],9)</f>
        <v>Los Angeles</v>
      </c>
      <c r="H41" s="20">
        <f>VLOOKUP(orders6[[#This Row],[order_id]],[1]!orders_items[#Data],3)</f>
        <v>9</v>
      </c>
      <c r="I41" s="20" t="str">
        <f>VLOOKUP(orders6[[#This Row],[product_id]],[1]!products[#Data],2)</f>
        <v>DeLonghi Magnifica Coffee Machine</v>
      </c>
      <c r="J41" s="20" t="str">
        <f>VLOOKUP(orders6[[#This Row],[product_id]],[1]!products[#Data],3)</f>
        <v>Electronics</v>
      </c>
      <c r="K41" s="20">
        <f>VLOOKUP(orders6[[#This Row],[product_id]],[1]!products[#Data],4)</f>
        <v>122.03</v>
      </c>
      <c r="L41" s="20">
        <f>VLOOKUP(orders6[[#This Row],[product_id]],[1]!orders_items[#Data],4)</f>
        <v>1</v>
      </c>
      <c r="M41" s="20">
        <f>VLOOKUP(orders6[[#This Row],[product_id]],[1]!orders_items[#Data],5)</f>
        <v>928.84</v>
      </c>
      <c r="N41" s="20">
        <f>VLOOKUP(orders6[[#This Row],[product_id]],[1]!orders_items[#Data],6)</f>
        <v>928.84</v>
      </c>
      <c r="O41" s="27">
        <v>44966</v>
      </c>
      <c r="P41" s="27" t="str">
        <f>TEXT(orders6[[#This Row],[order_date]],"YYYY")</f>
        <v>2023</v>
      </c>
      <c r="Q41" s="27" t="str">
        <f>TEXT(orders6[[#This Row],[order_date]],"MMMM")</f>
        <v>February</v>
      </c>
      <c r="R41" s="27" t="str">
        <f>TEXT(orders6[[#This Row],[order_date]],"DDDD")</f>
        <v>Thursday</v>
      </c>
      <c r="S41" s="26">
        <v>0.5</v>
      </c>
      <c r="T41" s="20">
        <v>1793.96</v>
      </c>
    </row>
    <row r="42" spans="1:20" ht="15.75" customHeight="1" x14ac:dyDescent="0.3">
      <c r="A42" s="20">
        <v>41</v>
      </c>
      <c r="B42" s="20">
        <v>65</v>
      </c>
      <c r="C42" s="20" t="str">
        <f>VLOOKUP(fulltable!B:B,[1]!customers[#Data],4)</f>
        <v>Camila Cook</v>
      </c>
      <c r="D42" s="20" t="str">
        <f>VLOOKUP(orders6[[#This Row],[customer_id]],[1]!customers[#Data],6)</f>
        <v>Female</v>
      </c>
      <c r="E42" s="20">
        <f>VLOOKUP(orders6[[#This Row],[customer_id]],[1]!customers[#Data],7)</f>
        <v>51</v>
      </c>
      <c r="F42" s="20" t="str">
        <f>VLOOKUP(orders6[[#This Row],[customer_id]],[1]!customers[#Data],8)</f>
        <v>Retired</v>
      </c>
      <c r="G42" s="20" t="str">
        <f>VLOOKUP(orders6[[#This Row],[customer_id]],[1]!customers[#Data],9)</f>
        <v>Chicago</v>
      </c>
      <c r="H42" s="20">
        <f>VLOOKUP(orders6[[#This Row],[order_id]],[1]!orders_items[#Data],3)</f>
        <v>38</v>
      </c>
      <c r="I42" s="20" t="str">
        <f>VLOOKUP(orders6[[#This Row],[product_id]],[1]!products[#Data],2)</f>
        <v>Apple MacBook Pro (16-inch, M1 Max)</v>
      </c>
      <c r="J42" s="20" t="str">
        <f>VLOOKUP(orders6[[#This Row],[product_id]],[1]!products[#Data],3)</f>
        <v>Accessories</v>
      </c>
      <c r="K42" s="20">
        <f>VLOOKUP(orders6[[#This Row],[product_id]],[1]!products[#Data],4)</f>
        <v>545.08000000000004</v>
      </c>
      <c r="L42" s="20">
        <f>VLOOKUP(orders6[[#This Row],[product_id]],[1]!orders_items[#Data],4)</f>
        <v>8</v>
      </c>
      <c r="M42" s="20">
        <f>VLOOKUP(orders6[[#This Row],[product_id]],[1]!orders_items[#Data],5)</f>
        <v>170.53</v>
      </c>
      <c r="N42" s="20">
        <f>VLOOKUP(orders6[[#This Row],[product_id]],[1]!orders_items[#Data],6)</f>
        <v>1364.24</v>
      </c>
      <c r="O42" s="27">
        <v>44967</v>
      </c>
      <c r="P42" s="27" t="str">
        <f>TEXT(orders6[[#This Row],[order_date]],"YYYY")</f>
        <v>2023</v>
      </c>
      <c r="Q42" s="27" t="str">
        <f>TEXT(orders6[[#This Row],[order_date]],"MMMM")</f>
        <v>February</v>
      </c>
      <c r="R42" s="27" t="str">
        <f>TEXT(orders6[[#This Row],[order_date]],"DDDD")</f>
        <v>Friday</v>
      </c>
      <c r="S42" s="26">
        <v>0.5</v>
      </c>
      <c r="T42" s="20">
        <v>1012.3</v>
      </c>
    </row>
    <row r="43" spans="1:20" ht="15.75" customHeight="1" x14ac:dyDescent="0.3">
      <c r="A43" s="20">
        <v>42</v>
      </c>
      <c r="B43" s="20">
        <v>4</v>
      </c>
      <c r="C43" s="20" t="str">
        <f>VLOOKUP(fulltable!B:B,[1]!customers[#Data],4)</f>
        <v>Elijah Brown</v>
      </c>
      <c r="D43" s="20" t="str">
        <f>VLOOKUP(orders6[[#This Row],[customer_id]],[1]!customers[#Data],6)</f>
        <v>Male</v>
      </c>
      <c r="E43" s="20">
        <f>VLOOKUP(orders6[[#This Row],[customer_id]],[1]!customers[#Data],7)</f>
        <v>20</v>
      </c>
      <c r="F43" s="20" t="str">
        <f>VLOOKUP(orders6[[#This Row],[customer_id]],[1]!customers[#Data],8)</f>
        <v>Young</v>
      </c>
      <c r="G43" s="20" t="str">
        <f>VLOOKUP(orders6[[#This Row],[customer_id]],[1]!customers[#Data],9)</f>
        <v>Phoenix</v>
      </c>
      <c r="H43" s="20">
        <f>VLOOKUP(orders6[[#This Row],[order_id]],[1]!orders_items[#Data],3)</f>
        <v>65</v>
      </c>
      <c r="I43" s="20" t="str">
        <f>VLOOKUP(orders6[[#This Row],[product_id]],[1]!products[#Data],2)</f>
        <v>GoPro HERO11 Black</v>
      </c>
      <c r="J43" s="20" t="str">
        <f>VLOOKUP(orders6[[#This Row],[product_id]],[1]!products[#Data],3)</f>
        <v>Home Appliances</v>
      </c>
      <c r="K43" s="20">
        <f>VLOOKUP(orders6[[#This Row],[product_id]],[1]!products[#Data],4)</f>
        <v>48.4</v>
      </c>
      <c r="L43" s="20">
        <f>VLOOKUP(orders6[[#This Row],[product_id]],[1]!orders_items[#Data],4)</f>
        <v>5</v>
      </c>
      <c r="M43" s="20">
        <f>VLOOKUP(orders6[[#This Row],[product_id]],[1]!orders_items[#Data],5)</f>
        <v>46.62</v>
      </c>
      <c r="N43" s="20">
        <f>VLOOKUP(orders6[[#This Row],[product_id]],[1]!orders_items[#Data],6)</f>
        <v>233.1</v>
      </c>
      <c r="O43" s="27">
        <v>44968</v>
      </c>
      <c r="P43" s="27" t="str">
        <f>TEXT(orders6[[#This Row],[order_date]],"YYYY")</f>
        <v>2023</v>
      </c>
      <c r="Q43" s="27" t="str">
        <f>TEXT(orders6[[#This Row],[order_date]],"MMMM")</f>
        <v>February</v>
      </c>
      <c r="R43" s="27" t="str">
        <f>TEXT(orders6[[#This Row],[order_date]],"DDDD")</f>
        <v>Saturday</v>
      </c>
      <c r="S43" s="26">
        <v>0.5</v>
      </c>
      <c r="T43" s="20">
        <v>555.1</v>
      </c>
    </row>
    <row r="44" spans="1:20" ht="15.75" customHeight="1" x14ac:dyDescent="0.3">
      <c r="A44" s="20">
        <v>43</v>
      </c>
      <c r="B44" s="20">
        <v>86</v>
      </c>
      <c r="C44" s="20" t="str">
        <f>VLOOKUP(fulltable!B:B,[1]!customers[#Data],4)</f>
        <v>Violet Bennett</v>
      </c>
      <c r="D44" s="20" t="str">
        <f>VLOOKUP(orders6[[#This Row],[customer_id]],[1]!customers[#Data],6)</f>
        <v>Female</v>
      </c>
      <c r="E44" s="20">
        <f>VLOOKUP(orders6[[#This Row],[customer_id]],[1]!customers[#Data],7)</f>
        <v>44</v>
      </c>
      <c r="F44" s="20" t="str">
        <f>VLOOKUP(orders6[[#This Row],[customer_id]],[1]!customers[#Data],8)</f>
        <v>Working Class</v>
      </c>
      <c r="G44" s="20" t="str">
        <f>VLOOKUP(orders6[[#This Row],[customer_id]],[1]!customers[#Data],9)</f>
        <v>Chicago</v>
      </c>
      <c r="H44" s="20">
        <f>VLOOKUP(orders6[[#This Row],[order_id]],[1]!orders_items[#Data],3)</f>
        <v>33</v>
      </c>
      <c r="I44" s="20" t="str">
        <f>VLOOKUP(orders6[[#This Row],[product_id]],[1]!products[#Data],2)</f>
        <v>Harman Kardon Onyx Studio 7</v>
      </c>
      <c r="J44" s="20" t="str">
        <f>VLOOKUP(orders6[[#This Row],[product_id]],[1]!products[#Data],3)</f>
        <v>Electronics</v>
      </c>
      <c r="K44" s="20">
        <f>VLOOKUP(orders6[[#This Row],[product_id]],[1]!products[#Data],4)</f>
        <v>644.4</v>
      </c>
      <c r="L44" s="20">
        <f>VLOOKUP(orders6[[#This Row],[product_id]],[1]!orders_items[#Data],4)</f>
        <v>8</v>
      </c>
      <c r="M44" s="20">
        <f>VLOOKUP(orders6[[#This Row],[product_id]],[1]!orders_items[#Data],5)</f>
        <v>509.9</v>
      </c>
      <c r="N44" s="20">
        <f>VLOOKUP(orders6[[#This Row],[product_id]],[1]!orders_items[#Data],6)</f>
        <v>4079.2</v>
      </c>
      <c r="O44" s="27">
        <v>44969</v>
      </c>
      <c r="P44" s="27" t="str">
        <f>TEXT(orders6[[#This Row],[order_date]],"YYYY")</f>
        <v>2023</v>
      </c>
      <c r="Q44" s="27" t="str">
        <f>TEXT(orders6[[#This Row],[order_date]],"MMMM")</f>
        <v>February</v>
      </c>
      <c r="R44" s="27" t="str">
        <f>TEXT(orders6[[#This Row],[order_date]],"DDDD")</f>
        <v>Sunday</v>
      </c>
      <c r="S44" s="26">
        <v>0.5</v>
      </c>
      <c r="T44" s="20">
        <v>1489.5</v>
      </c>
    </row>
    <row r="45" spans="1:20" ht="15.75" customHeight="1" x14ac:dyDescent="0.3">
      <c r="A45" s="20">
        <v>44</v>
      </c>
      <c r="B45" s="20">
        <v>18</v>
      </c>
      <c r="C45" s="20" t="str">
        <f>VLOOKUP(fulltable!B:B,[1]!customers[#Data],4)</f>
        <v>Levi Moore</v>
      </c>
      <c r="D45" s="20" t="str">
        <f>VLOOKUP(orders6[[#This Row],[customer_id]],[1]!customers[#Data],6)</f>
        <v>Male</v>
      </c>
      <c r="E45" s="20">
        <f>VLOOKUP(orders6[[#This Row],[customer_id]],[1]!customers[#Data],7)</f>
        <v>53</v>
      </c>
      <c r="F45" s="20" t="str">
        <f>VLOOKUP(orders6[[#This Row],[customer_id]],[1]!customers[#Data],8)</f>
        <v>Retired</v>
      </c>
      <c r="G45" s="20" t="str">
        <f>VLOOKUP(orders6[[#This Row],[customer_id]],[1]!customers[#Data],9)</f>
        <v>Phoenix</v>
      </c>
      <c r="H45" s="20">
        <f>VLOOKUP(orders6[[#This Row],[order_id]],[1]!orders_items[#Data],3)</f>
        <v>35</v>
      </c>
      <c r="I45" s="20" t="str">
        <f>VLOOKUP(orders6[[#This Row],[product_id]],[1]!products[#Data],2)</f>
        <v>Gucci GG Marmont Belt</v>
      </c>
      <c r="J45" s="20" t="str">
        <f>VLOOKUP(orders6[[#This Row],[product_id]],[1]!products[#Data],3)</f>
        <v>Accessories</v>
      </c>
      <c r="K45" s="20">
        <f>VLOOKUP(orders6[[#This Row],[product_id]],[1]!products[#Data],4)</f>
        <v>860.37</v>
      </c>
      <c r="L45" s="20">
        <f>VLOOKUP(orders6[[#This Row],[product_id]],[1]!orders_items[#Data],4)</f>
        <v>8</v>
      </c>
      <c r="M45" s="20">
        <f>VLOOKUP(orders6[[#This Row],[product_id]],[1]!orders_items[#Data],5)</f>
        <v>742.66</v>
      </c>
      <c r="N45" s="20">
        <f>VLOOKUP(orders6[[#This Row],[product_id]],[1]!orders_items[#Data],6)</f>
        <v>5941.28</v>
      </c>
      <c r="O45" s="27">
        <v>44970</v>
      </c>
      <c r="P45" s="27" t="str">
        <f>TEXT(orders6[[#This Row],[order_date]],"YYYY")</f>
        <v>2023</v>
      </c>
      <c r="Q45" s="27" t="str">
        <f>TEXT(orders6[[#This Row],[order_date]],"MMMM")</f>
        <v>February</v>
      </c>
      <c r="R45" s="27" t="str">
        <f>TEXT(orders6[[#This Row],[order_date]],"DDDD")</f>
        <v>Monday</v>
      </c>
      <c r="S45" s="26">
        <v>0.5</v>
      </c>
      <c r="T45" s="20">
        <v>1202.6099999999999</v>
      </c>
    </row>
    <row r="46" spans="1:20" ht="15.75" customHeight="1" x14ac:dyDescent="0.3">
      <c r="A46" s="20">
        <v>45</v>
      </c>
      <c r="B46" s="20">
        <v>63</v>
      </c>
      <c r="C46" s="20" t="str">
        <f>VLOOKUP(fulltable!B:B,[1]!customers[#Data],4)</f>
        <v>Ella Morales</v>
      </c>
      <c r="D46" s="20" t="str">
        <f>VLOOKUP(orders6[[#This Row],[customer_id]],[1]!customers[#Data],6)</f>
        <v>Female</v>
      </c>
      <c r="E46" s="20">
        <f>VLOOKUP(orders6[[#This Row],[customer_id]],[1]!customers[#Data],7)</f>
        <v>48</v>
      </c>
      <c r="F46" s="20" t="str">
        <f>VLOOKUP(orders6[[#This Row],[customer_id]],[1]!customers[#Data],8)</f>
        <v>Working Class</v>
      </c>
      <c r="G46" s="20" t="str">
        <f>VLOOKUP(orders6[[#This Row],[customer_id]],[1]!customers[#Data],9)</f>
        <v>Phoenix</v>
      </c>
      <c r="H46" s="20">
        <f>VLOOKUP(orders6[[#This Row],[order_id]],[1]!orders_items[#Data],3)</f>
        <v>57</v>
      </c>
      <c r="I46" s="20" t="str">
        <f>VLOOKUP(orders6[[#This Row],[product_id]],[1]!products[#Data],2)</f>
        <v>TCL 6-Series 65-Inch 4K TV</v>
      </c>
      <c r="J46" s="20" t="str">
        <f>VLOOKUP(orders6[[#This Row],[product_id]],[1]!products[#Data],3)</f>
        <v>Home Appliances</v>
      </c>
      <c r="K46" s="20">
        <f>VLOOKUP(orders6[[#This Row],[product_id]],[1]!products[#Data],4)</f>
        <v>887.61</v>
      </c>
      <c r="L46" s="20">
        <f>VLOOKUP(orders6[[#This Row],[product_id]],[1]!orders_items[#Data],4)</f>
        <v>5</v>
      </c>
      <c r="M46" s="20">
        <f>VLOOKUP(orders6[[#This Row],[product_id]],[1]!orders_items[#Data],5)</f>
        <v>144.41</v>
      </c>
      <c r="N46" s="20">
        <f>VLOOKUP(orders6[[#This Row],[product_id]],[1]!orders_items[#Data],6)</f>
        <v>722.05</v>
      </c>
      <c r="O46" s="27">
        <v>44971</v>
      </c>
      <c r="P46" s="27" t="str">
        <f>TEXT(orders6[[#This Row],[order_date]],"YYYY")</f>
        <v>2023</v>
      </c>
      <c r="Q46" s="27" t="str">
        <f>TEXT(orders6[[#This Row],[order_date]],"MMMM")</f>
        <v>February</v>
      </c>
      <c r="R46" s="27" t="str">
        <f>TEXT(orders6[[#This Row],[order_date]],"DDDD")</f>
        <v>Tuesday</v>
      </c>
      <c r="S46" s="26">
        <v>0.5</v>
      </c>
      <c r="T46" s="20">
        <v>129.9</v>
      </c>
    </row>
    <row r="47" spans="1:20" ht="15.75" customHeight="1" x14ac:dyDescent="0.3">
      <c r="A47" s="20">
        <v>46</v>
      </c>
      <c r="B47" s="20">
        <v>92</v>
      </c>
      <c r="C47" s="20" t="str">
        <f>VLOOKUP(fulltable!B:B,[1]!customers[#Data],4)</f>
        <v>Emilia Alvarez</v>
      </c>
      <c r="D47" s="20" t="str">
        <f>VLOOKUP(orders6[[#This Row],[customer_id]],[1]!customers[#Data],6)</f>
        <v>Female</v>
      </c>
      <c r="E47" s="20">
        <f>VLOOKUP(orders6[[#This Row],[customer_id]],[1]!customers[#Data],7)</f>
        <v>60</v>
      </c>
      <c r="F47" s="20" t="str">
        <f>VLOOKUP(orders6[[#This Row],[customer_id]],[1]!customers[#Data],8)</f>
        <v>Retired</v>
      </c>
      <c r="G47" s="20" t="str">
        <f>VLOOKUP(orders6[[#This Row],[customer_id]],[1]!customers[#Data],9)</f>
        <v>Houston</v>
      </c>
      <c r="H47" s="20">
        <f>VLOOKUP(orders6[[#This Row],[order_id]],[1]!orders_items[#Data],3)</f>
        <v>22</v>
      </c>
      <c r="I47" s="20" t="str">
        <f>VLOOKUP(orders6[[#This Row],[product_id]],[1]!products[#Data],2)</f>
        <v>Fitbit Versa 4</v>
      </c>
      <c r="J47" s="20" t="str">
        <f>VLOOKUP(orders6[[#This Row],[product_id]],[1]!products[#Data],3)</f>
        <v>Home Appliances</v>
      </c>
      <c r="K47" s="20">
        <f>VLOOKUP(orders6[[#This Row],[product_id]],[1]!products[#Data],4)</f>
        <v>616.87</v>
      </c>
      <c r="L47" s="20">
        <f>VLOOKUP(orders6[[#This Row],[product_id]],[1]!orders_items[#Data],4)</f>
        <v>4</v>
      </c>
      <c r="M47" s="20">
        <f>VLOOKUP(orders6[[#This Row],[product_id]],[1]!orders_items[#Data],5)</f>
        <v>138.57</v>
      </c>
      <c r="N47" s="20">
        <f>VLOOKUP(orders6[[#This Row],[product_id]],[1]!orders_items[#Data],6)</f>
        <v>554.28</v>
      </c>
      <c r="O47" s="27">
        <v>44972</v>
      </c>
      <c r="P47" s="27" t="str">
        <f>TEXT(orders6[[#This Row],[order_date]],"YYYY")</f>
        <v>2023</v>
      </c>
      <c r="Q47" s="27" t="str">
        <f>TEXT(orders6[[#This Row],[order_date]],"MMMM")</f>
        <v>February</v>
      </c>
      <c r="R47" s="27" t="str">
        <f>TEXT(orders6[[#This Row],[order_date]],"DDDD")</f>
        <v>Wednesday</v>
      </c>
      <c r="S47" s="26">
        <v>0.5</v>
      </c>
      <c r="T47" s="20">
        <v>1483.48</v>
      </c>
    </row>
    <row r="48" spans="1:20" ht="15.75" customHeight="1" x14ac:dyDescent="0.3">
      <c r="A48" s="20">
        <v>47</v>
      </c>
      <c r="B48" s="20">
        <v>3</v>
      </c>
      <c r="C48" s="20" t="str">
        <f>VLOOKUP(fulltable!B:B,[1]!customers[#Data],4)</f>
        <v>Oliver Williams</v>
      </c>
      <c r="D48" s="20" t="str">
        <f>VLOOKUP(orders6[[#This Row],[customer_id]],[1]!customers[#Data],6)</f>
        <v>Male</v>
      </c>
      <c r="E48" s="20">
        <f>VLOOKUP(orders6[[#This Row],[customer_id]],[1]!customers[#Data],7)</f>
        <v>37</v>
      </c>
      <c r="F48" s="20" t="str">
        <f>VLOOKUP(orders6[[#This Row],[customer_id]],[1]!customers[#Data],8)</f>
        <v>Working Class</v>
      </c>
      <c r="G48" s="20" t="str">
        <f>VLOOKUP(orders6[[#This Row],[customer_id]],[1]!customers[#Data],9)</f>
        <v>Houston</v>
      </c>
      <c r="H48" s="20">
        <f>VLOOKUP(orders6[[#This Row],[order_id]],[1]!orders_items[#Data],3)</f>
        <v>35</v>
      </c>
      <c r="I48" s="20" t="str">
        <f>VLOOKUP(orders6[[#This Row],[product_id]],[1]!products[#Data],2)</f>
        <v>Gucci GG Marmont Belt</v>
      </c>
      <c r="J48" s="20" t="str">
        <f>VLOOKUP(orders6[[#This Row],[product_id]],[1]!products[#Data],3)</f>
        <v>Accessories</v>
      </c>
      <c r="K48" s="20">
        <f>VLOOKUP(orders6[[#This Row],[product_id]],[1]!products[#Data],4)</f>
        <v>860.37</v>
      </c>
      <c r="L48" s="20">
        <f>VLOOKUP(orders6[[#This Row],[product_id]],[1]!orders_items[#Data],4)</f>
        <v>8</v>
      </c>
      <c r="M48" s="20">
        <f>VLOOKUP(orders6[[#This Row],[product_id]],[1]!orders_items[#Data],5)</f>
        <v>742.66</v>
      </c>
      <c r="N48" s="20">
        <f>VLOOKUP(orders6[[#This Row],[product_id]],[1]!orders_items[#Data],6)</f>
        <v>5941.28</v>
      </c>
      <c r="O48" s="27">
        <v>44973</v>
      </c>
      <c r="P48" s="27" t="str">
        <f>TEXT(orders6[[#This Row],[order_date]],"YYYY")</f>
        <v>2023</v>
      </c>
      <c r="Q48" s="27" t="str">
        <f>TEXT(orders6[[#This Row],[order_date]],"MMMM")</f>
        <v>February</v>
      </c>
      <c r="R48" s="27" t="str">
        <f>TEXT(orders6[[#This Row],[order_date]],"DDDD")</f>
        <v>Thursday</v>
      </c>
      <c r="S48" s="26">
        <v>0.5</v>
      </c>
      <c r="T48" s="20">
        <v>1101.98</v>
      </c>
    </row>
    <row r="49" spans="1:20" ht="15.75" customHeight="1" x14ac:dyDescent="0.3">
      <c r="A49" s="20">
        <v>48</v>
      </c>
      <c r="B49" s="20">
        <v>23</v>
      </c>
      <c r="C49" s="20" t="str">
        <f>VLOOKUP(fulltable!B:B,[1]!customers[#Data],4)</f>
        <v>Theodore Thompson</v>
      </c>
      <c r="D49" s="20" t="str">
        <f>VLOOKUP(orders6[[#This Row],[customer_id]],[1]!customers[#Data],6)</f>
        <v>Male</v>
      </c>
      <c r="E49" s="20">
        <f>VLOOKUP(orders6[[#This Row],[customer_id]],[1]!customers[#Data],7)</f>
        <v>44</v>
      </c>
      <c r="F49" s="20" t="str">
        <f>VLOOKUP(orders6[[#This Row],[customer_id]],[1]!customers[#Data],8)</f>
        <v>Working Class</v>
      </c>
      <c r="G49" s="20" t="str">
        <f>VLOOKUP(orders6[[#This Row],[customer_id]],[1]!customers[#Data],9)</f>
        <v>Chicago</v>
      </c>
      <c r="H49" s="20">
        <f>VLOOKUP(orders6[[#This Row],[order_id]],[1]!orders_items[#Data],3)</f>
        <v>47</v>
      </c>
      <c r="I49" s="20" t="str">
        <f>VLOOKUP(orders6[[#This Row],[product_id]],[1]!products[#Data],2)</f>
        <v>Jabra Elite 85t True Wireless Earbuds</v>
      </c>
      <c r="J49" s="20" t="str">
        <f>VLOOKUP(orders6[[#This Row],[product_id]],[1]!products[#Data],3)</f>
        <v>Electronics</v>
      </c>
      <c r="K49" s="20">
        <f>VLOOKUP(orders6[[#This Row],[product_id]],[1]!products[#Data],4)</f>
        <v>32.97</v>
      </c>
      <c r="L49" s="20">
        <f>VLOOKUP(orders6[[#This Row],[product_id]],[1]!orders_items[#Data],4)</f>
        <v>7</v>
      </c>
      <c r="M49" s="20">
        <f>VLOOKUP(orders6[[#This Row],[product_id]],[1]!orders_items[#Data],5)</f>
        <v>622.83000000000004</v>
      </c>
      <c r="N49" s="20">
        <f>VLOOKUP(orders6[[#This Row],[product_id]],[1]!orders_items[#Data],6)</f>
        <v>4359.8100000000004</v>
      </c>
      <c r="O49" s="27">
        <v>44974</v>
      </c>
      <c r="P49" s="27" t="str">
        <f>TEXT(orders6[[#This Row],[order_date]],"YYYY")</f>
        <v>2023</v>
      </c>
      <c r="Q49" s="27" t="str">
        <f>TEXT(orders6[[#This Row],[order_date]],"MMMM")</f>
        <v>February</v>
      </c>
      <c r="R49" s="27" t="str">
        <f>TEXT(orders6[[#This Row],[order_date]],"DDDD")</f>
        <v>Friday</v>
      </c>
      <c r="S49" s="26">
        <v>0.5</v>
      </c>
      <c r="T49" s="20">
        <v>1158.26</v>
      </c>
    </row>
    <row r="50" spans="1:20" ht="15.75" customHeight="1" x14ac:dyDescent="0.3">
      <c r="A50" s="20">
        <v>49</v>
      </c>
      <c r="B50" s="20">
        <v>49</v>
      </c>
      <c r="C50" s="20" t="str">
        <f>VLOOKUP(fulltable!B:B,[1]!customers[#Data],4)</f>
        <v>Maverick Carter</v>
      </c>
      <c r="D50" s="20" t="str">
        <f>VLOOKUP(orders6[[#This Row],[customer_id]],[1]!customers[#Data],6)</f>
        <v>Male</v>
      </c>
      <c r="E50" s="20">
        <f>VLOOKUP(orders6[[#This Row],[customer_id]],[1]!customers[#Data],7)</f>
        <v>28</v>
      </c>
      <c r="F50" s="20" t="str">
        <f>VLOOKUP(orders6[[#This Row],[customer_id]],[1]!customers[#Data],8)</f>
        <v>Young</v>
      </c>
      <c r="G50" s="20" t="str">
        <f>VLOOKUP(orders6[[#This Row],[customer_id]],[1]!customers[#Data],9)</f>
        <v>Chicago</v>
      </c>
      <c r="H50" s="20">
        <f>VLOOKUP(orders6[[#This Row],[order_id]],[1]!orders_items[#Data],3)</f>
        <v>47</v>
      </c>
      <c r="I50" s="20" t="str">
        <f>VLOOKUP(orders6[[#This Row],[product_id]],[1]!products[#Data],2)</f>
        <v>Jabra Elite 85t True Wireless Earbuds</v>
      </c>
      <c r="J50" s="20" t="str">
        <f>VLOOKUP(orders6[[#This Row],[product_id]],[1]!products[#Data],3)</f>
        <v>Electronics</v>
      </c>
      <c r="K50" s="20">
        <f>VLOOKUP(orders6[[#This Row],[product_id]],[1]!products[#Data],4)</f>
        <v>32.97</v>
      </c>
      <c r="L50" s="20">
        <f>VLOOKUP(orders6[[#This Row],[product_id]],[1]!orders_items[#Data],4)</f>
        <v>7</v>
      </c>
      <c r="M50" s="20">
        <f>VLOOKUP(orders6[[#This Row],[product_id]],[1]!orders_items[#Data],5)</f>
        <v>622.83000000000004</v>
      </c>
      <c r="N50" s="20">
        <f>VLOOKUP(orders6[[#This Row],[product_id]],[1]!orders_items[#Data],6)</f>
        <v>4359.8100000000004</v>
      </c>
      <c r="O50" s="27">
        <v>44975</v>
      </c>
      <c r="P50" s="27" t="str">
        <f>TEXT(orders6[[#This Row],[order_date]],"YYYY")</f>
        <v>2023</v>
      </c>
      <c r="Q50" s="27" t="str">
        <f>TEXT(orders6[[#This Row],[order_date]],"MMMM")</f>
        <v>February</v>
      </c>
      <c r="R50" s="27" t="str">
        <f>TEXT(orders6[[#This Row],[order_date]],"DDDD")</f>
        <v>Saturday</v>
      </c>
      <c r="S50" s="26">
        <v>0.5</v>
      </c>
      <c r="T50" s="20">
        <v>1625.14</v>
      </c>
    </row>
    <row r="51" spans="1:20" ht="15.75" customHeight="1" x14ac:dyDescent="0.3">
      <c r="A51" s="20">
        <v>50</v>
      </c>
      <c r="B51" s="20">
        <v>47</v>
      </c>
      <c r="C51" s="20" t="str">
        <f>VLOOKUP(fulltable!B:B,[1]!customers[#Data],4)</f>
        <v>Christopher Campbell</v>
      </c>
      <c r="D51" s="20" t="str">
        <f>VLOOKUP(orders6[[#This Row],[customer_id]],[1]!customers[#Data],6)</f>
        <v>Male</v>
      </c>
      <c r="E51" s="20">
        <f>VLOOKUP(orders6[[#This Row],[customer_id]],[1]!customers[#Data],7)</f>
        <v>30</v>
      </c>
      <c r="F51" s="20" t="str">
        <f>VLOOKUP(orders6[[#This Row],[customer_id]],[1]!customers[#Data],8)</f>
        <v>Young</v>
      </c>
      <c r="G51" s="20" t="str">
        <f>VLOOKUP(orders6[[#This Row],[customer_id]],[1]!customers[#Data],9)</f>
        <v>Houston</v>
      </c>
      <c r="H51" s="20">
        <f>VLOOKUP(orders6[[#This Row],[order_id]],[1]!orders_items[#Data],3)</f>
        <v>60</v>
      </c>
      <c r="I51" s="20" t="str">
        <f>VLOOKUP(orders6[[#This Row],[product_id]],[1]!products[#Data],2)</f>
        <v>Coach Signature Canvas Wallet</v>
      </c>
      <c r="J51" s="20" t="str">
        <f>VLOOKUP(orders6[[#This Row],[product_id]],[1]!products[#Data],3)</f>
        <v>Electronics</v>
      </c>
      <c r="K51" s="20">
        <f>VLOOKUP(orders6[[#This Row],[product_id]],[1]!products[#Data],4)</f>
        <v>281.2</v>
      </c>
      <c r="L51" s="20">
        <f>VLOOKUP(orders6[[#This Row],[product_id]],[1]!orders_items[#Data],4)</f>
        <v>3</v>
      </c>
      <c r="M51" s="20">
        <f>VLOOKUP(orders6[[#This Row],[product_id]],[1]!orders_items[#Data],5)</f>
        <v>134.76</v>
      </c>
      <c r="N51" s="20">
        <f>VLOOKUP(orders6[[#This Row],[product_id]],[1]!orders_items[#Data],6)</f>
        <v>404.28</v>
      </c>
      <c r="O51" s="27">
        <v>44976</v>
      </c>
      <c r="P51" s="27" t="str">
        <f>TEXT(orders6[[#This Row],[order_date]],"YYYY")</f>
        <v>2023</v>
      </c>
      <c r="Q51" s="27" t="str">
        <f>TEXT(orders6[[#This Row],[order_date]],"MMMM")</f>
        <v>February</v>
      </c>
      <c r="R51" s="27" t="str">
        <f>TEXT(orders6[[#This Row],[order_date]],"DDDD")</f>
        <v>Sunday</v>
      </c>
      <c r="S51" s="26">
        <v>0.5</v>
      </c>
      <c r="T51" s="20">
        <v>325.44</v>
      </c>
    </row>
    <row r="52" spans="1:20" ht="15.75" customHeight="1" x14ac:dyDescent="0.3">
      <c r="A52" s="20">
        <v>51</v>
      </c>
      <c r="B52" s="20">
        <v>97</v>
      </c>
      <c r="C52" s="20" t="str">
        <f>VLOOKUP(fulltable!B:B,[1]!customers[#Data],4)</f>
        <v>Addison Long</v>
      </c>
      <c r="D52" s="20" t="str">
        <f>VLOOKUP(orders6[[#This Row],[customer_id]],[1]!customers[#Data],6)</f>
        <v>Female</v>
      </c>
      <c r="E52" s="20">
        <f>VLOOKUP(orders6[[#This Row],[customer_id]],[1]!customers[#Data],7)</f>
        <v>34</v>
      </c>
      <c r="F52" s="20" t="str">
        <f>VLOOKUP(orders6[[#This Row],[customer_id]],[1]!customers[#Data],8)</f>
        <v>Working Class</v>
      </c>
      <c r="G52" s="20" t="str">
        <f>VLOOKUP(orders6[[#This Row],[customer_id]],[1]!customers[#Data],9)</f>
        <v>Chicago</v>
      </c>
      <c r="H52" s="20">
        <f>VLOOKUP(orders6[[#This Row],[order_id]],[1]!orders_items[#Data],3)</f>
        <v>95</v>
      </c>
      <c r="I52" s="20" t="str">
        <f>VLOOKUP(orders6[[#This Row],[product_id]],[1]!products[#Data],2)</f>
        <v>Samsung Galaxy FlexWash Washing Machine</v>
      </c>
      <c r="J52" s="20" t="str">
        <f>VLOOKUP(orders6[[#This Row],[product_id]],[1]!products[#Data],3)</f>
        <v>Home Appliances</v>
      </c>
      <c r="K52" s="20">
        <f>VLOOKUP(orders6[[#This Row],[product_id]],[1]!products[#Data],4)</f>
        <v>696.76</v>
      </c>
      <c r="L52" s="20">
        <f>VLOOKUP(orders6[[#This Row],[product_id]],[1]!orders_items[#Data],4)</f>
        <v>3</v>
      </c>
      <c r="M52" s="20">
        <f>VLOOKUP(orders6[[#This Row],[product_id]],[1]!orders_items[#Data],5)</f>
        <v>66.58</v>
      </c>
      <c r="N52" s="20">
        <f>VLOOKUP(orders6[[#This Row],[product_id]],[1]!orders_items[#Data],6)</f>
        <v>199.74</v>
      </c>
      <c r="O52" s="27">
        <v>44977</v>
      </c>
      <c r="P52" s="27" t="str">
        <f>TEXT(orders6[[#This Row],[order_date]],"YYYY")</f>
        <v>2023</v>
      </c>
      <c r="Q52" s="27" t="str">
        <f>TEXT(orders6[[#This Row],[order_date]],"MMMM")</f>
        <v>February</v>
      </c>
      <c r="R52" s="27" t="str">
        <f>TEXT(orders6[[#This Row],[order_date]],"DDDD")</f>
        <v>Monday</v>
      </c>
      <c r="S52" s="26">
        <v>0.5</v>
      </c>
      <c r="T52" s="20">
        <v>905.84</v>
      </c>
    </row>
    <row r="53" spans="1:20" ht="15.75" customHeight="1" x14ac:dyDescent="0.3">
      <c r="A53" s="20">
        <v>52</v>
      </c>
      <c r="B53" s="20">
        <v>16</v>
      </c>
      <c r="C53" s="20" t="str">
        <f>VLOOKUP(fulltable!B:B,[1]!customers[#Data],4)</f>
        <v>Logan Thomas</v>
      </c>
      <c r="D53" s="20" t="str">
        <f>VLOOKUP(orders6[[#This Row],[customer_id]],[1]!customers[#Data],6)</f>
        <v>Male</v>
      </c>
      <c r="E53" s="20">
        <f>VLOOKUP(orders6[[#This Row],[customer_id]],[1]!customers[#Data],7)</f>
        <v>40</v>
      </c>
      <c r="F53" s="20" t="str">
        <f>VLOOKUP(orders6[[#This Row],[customer_id]],[1]!customers[#Data],8)</f>
        <v>Working Class</v>
      </c>
      <c r="G53" s="20" t="str">
        <f>VLOOKUP(orders6[[#This Row],[customer_id]],[1]!customers[#Data],9)</f>
        <v>New York</v>
      </c>
      <c r="H53" s="20">
        <f>VLOOKUP(orders6[[#This Row],[order_id]],[1]!orders_items[#Data],3)</f>
        <v>55</v>
      </c>
      <c r="I53" s="20" t="str">
        <f>VLOOKUP(orders6[[#This Row],[product_id]],[1]!products[#Data],2)</f>
        <v>Dell UltraSharp U2720Q Monitor</v>
      </c>
      <c r="J53" s="20" t="str">
        <f>VLOOKUP(orders6[[#This Row],[product_id]],[1]!products[#Data],3)</f>
        <v>Accessories</v>
      </c>
      <c r="K53" s="20">
        <f>VLOOKUP(orders6[[#This Row],[product_id]],[1]!products[#Data],4)</f>
        <v>308.70999999999998</v>
      </c>
      <c r="L53" s="20">
        <f>VLOOKUP(orders6[[#This Row],[product_id]],[1]!orders_items[#Data],4)</f>
        <v>2</v>
      </c>
      <c r="M53" s="20">
        <f>VLOOKUP(orders6[[#This Row],[product_id]],[1]!orders_items[#Data],5)</f>
        <v>893.18</v>
      </c>
      <c r="N53" s="20">
        <f>VLOOKUP(orders6[[#This Row],[product_id]],[1]!orders_items[#Data],6)</f>
        <v>1786.36</v>
      </c>
      <c r="O53" s="27">
        <v>44978</v>
      </c>
      <c r="P53" s="27" t="str">
        <f>TEXT(orders6[[#This Row],[order_date]],"YYYY")</f>
        <v>2023</v>
      </c>
      <c r="Q53" s="27" t="str">
        <f>TEXT(orders6[[#This Row],[order_date]],"MMMM")</f>
        <v>February</v>
      </c>
      <c r="R53" s="27" t="str">
        <f>TEXT(orders6[[#This Row],[order_date]],"DDDD")</f>
        <v>Tuesday</v>
      </c>
      <c r="S53" s="26">
        <v>0.5</v>
      </c>
      <c r="T53" s="20">
        <v>336.05</v>
      </c>
    </row>
    <row r="54" spans="1:20" ht="15.75" customHeight="1" x14ac:dyDescent="0.3">
      <c r="A54" s="20">
        <v>53</v>
      </c>
      <c r="B54" s="20">
        <v>73</v>
      </c>
      <c r="C54" s="20" t="str">
        <f>VLOOKUP(fulltable!B:B,[1]!customers[#Data],4)</f>
        <v>Layla Reed</v>
      </c>
      <c r="D54" s="20" t="str">
        <f>VLOOKUP(orders6[[#This Row],[customer_id]],[1]!customers[#Data],6)</f>
        <v>Female</v>
      </c>
      <c r="E54" s="20">
        <f>VLOOKUP(orders6[[#This Row],[customer_id]],[1]!customers[#Data],7)</f>
        <v>40</v>
      </c>
      <c r="F54" s="20" t="str">
        <f>VLOOKUP(orders6[[#This Row],[customer_id]],[1]!customers[#Data],8)</f>
        <v>Working Class</v>
      </c>
      <c r="G54" s="20" t="str">
        <f>VLOOKUP(orders6[[#This Row],[customer_id]],[1]!customers[#Data],9)</f>
        <v>Los Angeles</v>
      </c>
      <c r="H54" s="20">
        <f>VLOOKUP(orders6[[#This Row],[order_id]],[1]!orders_items[#Data],3)</f>
        <v>25</v>
      </c>
      <c r="I54" s="20" t="str">
        <f>VLOOKUP(orders6[[#This Row],[product_id]],[1]!products[#Data],2)</f>
        <v>Tumi Alpha 3 Briefcase</v>
      </c>
      <c r="J54" s="20" t="str">
        <f>VLOOKUP(orders6[[#This Row],[product_id]],[1]!products[#Data],3)</f>
        <v>Electronics</v>
      </c>
      <c r="K54" s="20">
        <f>VLOOKUP(orders6[[#This Row],[product_id]],[1]!products[#Data],4)</f>
        <v>231.28</v>
      </c>
      <c r="L54" s="20">
        <f>VLOOKUP(orders6[[#This Row],[product_id]],[1]!orders_items[#Data],4)</f>
        <v>9</v>
      </c>
      <c r="M54" s="20">
        <f>VLOOKUP(orders6[[#This Row],[product_id]],[1]!orders_items[#Data],5)</f>
        <v>126.11</v>
      </c>
      <c r="N54" s="20">
        <f>VLOOKUP(orders6[[#This Row],[product_id]],[1]!orders_items[#Data],6)</f>
        <v>1134.99</v>
      </c>
      <c r="O54" s="27">
        <v>44979</v>
      </c>
      <c r="P54" s="27" t="str">
        <f>TEXT(orders6[[#This Row],[order_date]],"YYYY")</f>
        <v>2023</v>
      </c>
      <c r="Q54" s="27" t="str">
        <f>TEXT(orders6[[#This Row],[order_date]],"MMMM")</f>
        <v>February</v>
      </c>
      <c r="R54" s="27" t="str">
        <f>TEXT(orders6[[#This Row],[order_date]],"DDDD")</f>
        <v>Wednesday</v>
      </c>
      <c r="S54" s="26">
        <v>0.5</v>
      </c>
      <c r="T54" s="20">
        <v>1989.1</v>
      </c>
    </row>
    <row r="55" spans="1:20" ht="15.75" customHeight="1" x14ac:dyDescent="0.3">
      <c r="A55" s="20">
        <v>54</v>
      </c>
      <c r="B55" s="20">
        <v>12</v>
      </c>
      <c r="C55" s="20" t="str">
        <f>VLOOKUP(fulltable!B:B,[1]!customers[#Data],4)</f>
        <v>Michael Lopez</v>
      </c>
      <c r="D55" s="20" t="str">
        <f>VLOOKUP(orders6[[#This Row],[customer_id]],[1]!customers[#Data],6)</f>
        <v>Male</v>
      </c>
      <c r="E55" s="20">
        <f>VLOOKUP(orders6[[#This Row],[customer_id]],[1]!customers[#Data],7)</f>
        <v>36</v>
      </c>
      <c r="F55" s="20" t="str">
        <f>VLOOKUP(orders6[[#This Row],[customer_id]],[1]!customers[#Data],8)</f>
        <v>Working Class</v>
      </c>
      <c r="G55" s="20" t="str">
        <f>VLOOKUP(orders6[[#This Row],[customer_id]],[1]!customers[#Data],9)</f>
        <v>Chicago</v>
      </c>
      <c r="H55" s="20">
        <f>VLOOKUP(orders6[[#This Row],[order_id]],[1]!orders_items[#Data],3)</f>
        <v>12</v>
      </c>
      <c r="I55" s="20" t="str">
        <f>VLOOKUP(orders6[[#This Row],[product_id]],[1]!products[#Data],2)</f>
        <v>Acer Predator Helios 300 Gaming Laptop</v>
      </c>
      <c r="J55" s="20" t="str">
        <f>VLOOKUP(orders6[[#This Row],[product_id]],[1]!products[#Data],3)</f>
        <v>Electronics</v>
      </c>
      <c r="K55" s="20">
        <f>VLOOKUP(orders6[[#This Row],[product_id]],[1]!products[#Data],4)</f>
        <v>535.22</v>
      </c>
      <c r="L55" s="20">
        <f>VLOOKUP(orders6[[#This Row],[product_id]],[1]!orders_items[#Data],4)</f>
        <v>7</v>
      </c>
      <c r="M55" s="20">
        <f>VLOOKUP(orders6[[#This Row],[product_id]],[1]!orders_items[#Data],5)</f>
        <v>895.85</v>
      </c>
      <c r="N55" s="20">
        <f>VLOOKUP(orders6[[#This Row],[product_id]],[1]!orders_items[#Data],6)</f>
        <v>6270.95</v>
      </c>
      <c r="O55" s="27">
        <v>44980</v>
      </c>
      <c r="P55" s="27" t="str">
        <f>TEXT(orders6[[#This Row],[order_date]],"YYYY")</f>
        <v>2023</v>
      </c>
      <c r="Q55" s="27" t="str">
        <f>TEXT(orders6[[#This Row],[order_date]],"MMMM")</f>
        <v>February</v>
      </c>
      <c r="R55" s="27" t="str">
        <f>TEXT(orders6[[#This Row],[order_date]],"DDDD")</f>
        <v>Thursday</v>
      </c>
      <c r="S55" s="26">
        <v>0.5</v>
      </c>
      <c r="T55" s="20">
        <v>1905.2</v>
      </c>
    </row>
    <row r="56" spans="1:20" ht="15.75" customHeight="1" x14ac:dyDescent="0.3">
      <c r="A56" s="20">
        <v>55</v>
      </c>
      <c r="B56" s="20">
        <v>43</v>
      </c>
      <c r="C56" s="20" t="str">
        <f>VLOOKUP(fulltable!B:B,[1]!customers[#Data],4)</f>
        <v>Dylan Nelson</v>
      </c>
      <c r="D56" s="20" t="str">
        <f>VLOOKUP(orders6[[#This Row],[customer_id]],[1]!customers[#Data],6)</f>
        <v>Male</v>
      </c>
      <c r="E56" s="20">
        <f>VLOOKUP(orders6[[#This Row],[customer_id]],[1]!customers[#Data],7)</f>
        <v>39</v>
      </c>
      <c r="F56" s="20" t="str">
        <f>VLOOKUP(orders6[[#This Row],[customer_id]],[1]!customers[#Data],8)</f>
        <v>Working Class</v>
      </c>
      <c r="G56" s="20" t="str">
        <f>VLOOKUP(orders6[[#This Row],[customer_id]],[1]!customers[#Data],9)</f>
        <v>Chicago</v>
      </c>
      <c r="H56" s="20">
        <f>VLOOKUP(orders6[[#This Row],[order_id]],[1]!orders_items[#Data],3)</f>
        <v>27</v>
      </c>
      <c r="I56" s="20" t="str">
        <f>VLOOKUP(orders6[[#This Row],[product_id]],[1]!products[#Data],2)</f>
        <v>Bosch 800 Series Dishwasher</v>
      </c>
      <c r="J56" s="20" t="str">
        <f>VLOOKUP(orders6[[#This Row],[product_id]],[1]!products[#Data],3)</f>
        <v>Electronics</v>
      </c>
      <c r="K56" s="20">
        <f>VLOOKUP(orders6[[#This Row],[product_id]],[1]!products[#Data],4)</f>
        <v>706.08</v>
      </c>
      <c r="L56" s="20">
        <f>VLOOKUP(orders6[[#This Row],[product_id]],[1]!orders_items[#Data],4)</f>
        <v>9</v>
      </c>
      <c r="M56" s="20">
        <f>VLOOKUP(orders6[[#This Row],[product_id]],[1]!orders_items[#Data],5)</f>
        <v>392.79</v>
      </c>
      <c r="N56" s="20">
        <f>VLOOKUP(orders6[[#This Row],[product_id]],[1]!orders_items[#Data],6)</f>
        <v>3535.11</v>
      </c>
      <c r="O56" s="27">
        <v>44981</v>
      </c>
      <c r="P56" s="27" t="str">
        <f>TEXT(orders6[[#This Row],[order_date]],"YYYY")</f>
        <v>2023</v>
      </c>
      <c r="Q56" s="27" t="str">
        <f>TEXT(orders6[[#This Row],[order_date]],"MMMM")</f>
        <v>February</v>
      </c>
      <c r="R56" s="27" t="str">
        <f>TEXT(orders6[[#This Row],[order_date]],"DDDD")</f>
        <v>Friday</v>
      </c>
      <c r="S56" s="26">
        <v>0.5</v>
      </c>
      <c r="T56" s="20">
        <v>999.07</v>
      </c>
    </row>
    <row r="57" spans="1:20" ht="15.75" customHeight="1" x14ac:dyDescent="0.3">
      <c r="A57" s="20">
        <v>56</v>
      </c>
      <c r="B57" s="20">
        <v>7</v>
      </c>
      <c r="C57" s="20" t="str">
        <f>VLOOKUP(fulltable!B:B,[1]!customers[#Data],4)</f>
        <v>Benjamin Miller</v>
      </c>
      <c r="D57" s="20" t="str">
        <f>VLOOKUP(orders6[[#This Row],[customer_id]],[1]!customers[#Data],6)</f>
        <v>Male</v>
      </c>
      <c r="E57" s="20">
        <f>VLOOKUP(orders6[[#This Row],[customer_id]],[1]!customers[#Data],7)</f>
        <v>58</v>
      </c>
      <c r="F57" s="20" t="str">
        <f>VLOOKUP(orders6[[#This Row],[customer_id]],[1]!customers[#Data],8)</f>
        <v>Retired</v>
      </c>
      <c r="G57" s="20" t="str">
        <f>VLOOKUP(orders6[[#This Row],[customer_id]],[1]!customers[#Data],9)</f>
        <v>New York</v>
      </c>
      <c r="H57" s="20">
        <f>VLOOKUP(orders6[[#This Row],[order_id]],[1]!orders_items[#Data],3)</f>
        <v>66</v>
      </c>
      <c r="I57" s="20" t="str">
        <f>VLOOKUP(orders6[[#This Row],[product_id]],[1]!products[#Data],2)</f>
        <v>Fossil Hybrid Smartwatch</v>
      </c>
      <c r="J57" s="20" t="str">
        <f>VLOOKUP(orders6[[#This Row],[product_id]],[1]!products[#Data],3)</f>
        <v>Accessories</v>
      </c>
      <c r="K57" s="20">
        <f>VLOOKUP(orders6[[#This Row],[product_id]],[1]!products[#Data],4)</f>
        <v>944.27</v>
      </c>
      <c r="L57" s="20">
        <f>VLOOKUP(orders6[[#This Row],[product_id]],[1]!orders_items[#Data],4)</f>
        <v>4</v>
      </c>
      <c r="M57" s="20">
        <f>VLOOKUP(orders6[[#This Row],[product_id]],[1]!orders_items[#Data],5)</f>
        <v>328.58</v>
      </c>
      <c r="N57" s="20">
        <f>VLOOKUP(orders6[[#This Row],[product_id]],[1]!orders_items[#Data],6)</f>
        <v>1314.32</v>
      </c>
      <c r="O57" s="27">
        <v>44982</v>
      </c>
      <c r="P57" s="27" t="str">
        <f>TEXT(orders6[[#This Row],[order_date]],"YYYY")</f>
        <v>2023</v>
      </c>
      <c r="Q57" s="27" t="str">
        <f>TEXT(orders6[[#This Row],[order_date]],"MMMM")</f>
        <v>February</v>
      </c>
      <c r="R57" s="27" t="str">
        <f>TEXT(orders6[[#This Row],[order_date]],"DDDD")</f>
        <v>Saturday</v>
      </c>
      <c r="S57" s="26">
        <v>0.5</v>
      </c>
      <c r="T57" s="20">
        <v>1220.97</v>
      </c>
    </row>
    <row r="58" spans="1:20" ht="15.75" customHeight="1" x14ac:dyDescent="0.3">
      <c r="A58" s="20">
        <v>57</v>
      </c>
      <c r="B58" s="20">
        <v>29</v>
      </c>
      <c r="C58" s="20" t="str">
        <f>VLOOKUP(fulltable!B:B,[1]!customers[#Data],4)</f>
        <v>Wyatt Lewis</v>
      </c>
      <c r="D58" s="20" t="str">
        <f>VLOOKUP(orders6[[#This Row],[customer_id]],[1]!customers[#Data],6)</f>
        <v>Male</v>
      </c>
      <c r="E58" s="20">
        <f>VLOOKUP(orders6[[#This Row],[customer_id]],[1]!customers[#Data],7)</f>
        <v>64</v>
      </c>
      <c r="F58" s="20" t="str">
        <f>VLOOKUP(orders6[[#This Row],[customer_id]],[1]!customers[#Data],8)</f>
        <v>Retired</v>
      </c>
      <c r="G58" s="20" t="str">
        <f>VLOOKUP(orders6[[#This Row],[customer_id]],[1]!customers[#Data],9)</f>
        <v>Chicago</v>
      </c>
      <c r="H58" s="20">
        <f>VLOOKUP(orders6[[#This Row],[order_id]],[1]!orders_items[#Data],3)</f>
        <v>71</v>
      </c>
      <c r="I58" s="20" t="str">
        <f>VLOOKUP(orders6[[#This Row],[product_id]],[1]!products[#Data],2)</f>
        <v>Dyson V11 Torque Drive Vacuum Cleaner</v>
      </c>
      <c r="J58" s="20" t="str">
        <f>VLOOKUP(orders6[[#This Row],[product_id]],[1]!products[#Data],3)</f>
        <v>Accessories</v>
      </c>
      <c r="K58" s="20">
        <f>VLOOKUP(orders6[[#This Row],[product_id]],[1]!products[#Data],4)</f>
        <v>375.25</v>
      </c>
      <c r="L58" s="20">
        <f>VLOOKUP(orders6[[#This Row],[product_id]],[1]!orders_items[#Data],4)</f>
        <v>5</v>
      </c>
      <c r="M58" s="20">
        <f>VLOOKUP(orders6[[#This Row],[product_id]],[1]!orders_items[#Data],5)</f>
        <v>27.21</v>
      </c>
      <c r="N58" s="20">
        <f>VLOOKUP(orders6[[#This Row],[product_id]],[1]!orders_items[#Data],6)</f>
        <v>136.05000000000001</v>
      </c>
      <c r="O58" s="27">
        <v>44983</v>
      </c>
      <c r="P58" s="27" t="str">
        <f>TEXT(orders6[[#This Row],[order_date]],"YYYY")</f>
        <v>2023</v>
      </c>
      <c r="Q58" s="27" t="str">
        <f>TEXT(orders6[[#This Row],[order_date]],"MMMM")</f>
        <v>February</v>
      </c>
      <c r="R58" s="27" t="str">
        <f>TEXT(orders6[[#This Row],[order_date]],"DDDD")</f>
        <v>Sunday</v>
      </c>
      <c r="S58" s="26">
        <v>0.5</v>
      </c>
      <c r="T58" s="20">
        <v>733.58</v>
      </c>
    </row>
    <row r="59" spans="1:20" ht="15.75" customHeight="1" x14ac:dyDescent="0.3">
      <c r="A59" s="20">
        <v>58</v>
      </c>
      <c r="B59" s="20">
        <v>63</v>
      </c>
      <c r="C59" s="20" t="str">
        <f>VLOOKUP(fulltable!B:B,[1]!customers[#Data],4)</f>
        <v>Ella Morales</v>
      </c>
      <c r="D59" s="20" t="str">
        <f>VLOOKUP(orders6[[#This Row],[customer_id]],[1]!customers[#Data],6)</f>
        <v>Female</v>
      </c>
      <c r="E59" s="20">
        <f>VLOOKUP(orders6[[#This Row],[customer_id]],[1]!customers[#Data],7)</f>
        <v>48</v>
      </c>
      <c r="F59" s="20" t="str">
        <f>VLOOKUP(orders6[[#This Row],[customer_id]],[1]!customers[#Data],8)</f>
        <v>Working Class</v>
      </c>
      <c r="G59" s="20" t="str">
        <f>VLOOKUP(orders6[[#This Row],[customer_id]],[1]!customers[#Data],9)</f>
        <v>Phoenix</v>
      </c>
      <c r="H59" s="20">
        <f>VLOOKUP(orders6[[#This Row],[order_id]],[1]!orders_items[#Data],3)</f>
        <v>70</v>
      </c>
      <c r="I59" s="20" t="str">
        <f>VLOOKUP(orders6[[#This Row],[product_id]],[1]!products[#Data],2)</f>
        <v>Razer DeathAdder V2 Gaming Mouse</v>
      </c>
      <c r="J59" s="20" t="str">
        <f>VLOOKUP(orders6[[#This Row],[product_id]],[1]!products[#Data],3)</f>
        <v>Electronics</v>
      </c>
      <c r="K59" s="20">
        <f>VLOOKUP(orders6[[#This Row],[product_id]],[1]!products[#Data],4)</f>
        <v>437.78</v>
      </c>
      <c r="L59" s="20">
        <f>VLOOKUP(orders6[[#This Row],[product_id]],[1]!orders_items[#Data],4)</f>
        <v>1</v>
      </c>
      <c r="M59" s="20">
        <f>VLOOKUP(orders6[[#This Row],[product_id]],[1]!orders_items[#Data],5)</f>
        <v>206.58</v>
      </c>
      <c r="N59" s="20">
        <f>VLOOKUP(orders6[[#This Row],[product_id]],[1]!orders_items[#Data],6)</f>
        <v>206.58</v>
      </c>
      <c r="O59" s="27">
        <v>44984</v>
      </c>
      <c r="P59" s="27" t="str">
        <f>TEXT(orders6[[#This Row],[order_date]],"YYYY")</f>
        <v>2023</v>
      </c>
      <c r="Q59" s="27" t="str">
        <f>TEXT(orders6[[#This Row],[order_date]],"MMMM")</f>
        <v>February</v>
      </c>
      <c r="R59" s="27" t="str">
        <f>TEXT(orders6[[#This Row],[order_date]],"DDDD")</f>
        <v>Monday</v>
      </c>
      <c r="S59" s="26">
        <v>0.5</v>
      </c>
      <c r="T59" s="20">
        <v>1168.56</v>
      </c>
    </row>
    <row r="60" spans="1:20" ht="15.75" customHeight="1" x14ac:dyDescent="0.3">
      <c r="A60" s="20">
        <v>59</v>
      </c>
      <c r="B60" s="20">
        <v>68</v>
      </c>
      <c r="C60" s="20" t="str">
        <f>VLOOKUP(fulltable!B:B,[1]!customers[#Data],4)</f>
        <v>Avery Ortiz</v>
      </c>
      <c r="D60" s="20" t="str">
        <f>VLOOKUP(orders6[[#This Row],[customer_id]],[1]!customers[#Data],6)</f>
        <v>Female</v>
      </c>
      <c r="E60" s="20">
        <f>VLOOKUP(orders6[[#This Row],[customer_id]],[1]!customers[#Data],7)</f>
        <v>27</v>
      </c>
      <c r="F60" s="20" t="str">
        <f>VLOOKUP(orders6[[#This Row],[customer_id]],[1]!customers[#Data],8)</f>
        <v>Young</v>
      </c>
      <c r="G60" s="20" t="str">
        <f>VLOOKUP(orders6[[#This Row],[customer_id]],[1]!customers[#Data],9)</f>
        <v>Phoenix</v>
      </c>
      <c r="H60" s="20">
        <f>VLOOKUP(orders6[[#This Row],[order_id]],[1]!orders_items[#Data],3)</f>
        <v>28</v>
      </c>
      <c r="I60" s="20" t="str">
        <f>VLOOKUP(orders6[[#This Row],[product_id]],[1]!products[#Data],2)</f>
        <v>Garmin Fenix 7X Sapphire Solar GPS Watch</v>
      </c>
      <c r="J60" s="20" t="str">
        <f>VLOOKUP(orders6[[#This Row],[product_id]],[1]!products[#Data],3)</f>
        <v>Home Appliances</v>
      </c>
      <c r="K60" s="20">
        <f>VLOOKUP(orders6[[#This Row],[product_id]],[1]!products[#Data],4)</f>
        <v>391.59</v>
      </c>
      <c r="L60" s="20">
        <f>VLOOKUP(orders6[[#This Row],[product_id]],[1]!orders_items[#Data],4)</f>
        <v>8</v>
      </c>
      <c r="M60" s="20">
        <f>VLOOKUP(orders6[[#This Row],[product_id]],[1]!orders_items[#Data],5)</f>
        <v>671.4</v>
      </c>
      <c r="N60" s="20">
        <f>VLOOKUP(orders6[[#This Row],[product_id]],[1]!orders_items[#Data],6)</f>
        <v>5371.2</v>
      </c>
      <c r="O60" s="27">
        <v>44985</v>
      </c>
      <c r="P60" s="27" t="str">
        <f>TEXT(orders6[[#This Row],[order_date]],"YYYY")</f>
        <v>2023</v>
      </c>
      <c r="Q60" s="27" t="str">
        <f>TEXT(orders6[[#This Row],[order_date]],"MMMM")</f>
        <v>February</v>
      </c>
      <c r="R60" s="27" t="str">
        <f>TEXT(orders6[[#This Row],[order_date]],"DDDD")</f>
        <v>Tuesday</v>
      </c>
      <c r="S60" s="26">
        <v>0.5</v>
      </c>
      <c r="T60" s="20">
        <v>1604.87</v>
      </c>
    </row>
    <row r="61" spans="1:20" ht="15.75" customHeight="1" x14ac:dyDescent="0.3">
      <c r="A61" s="20">
        <v>60</v>
      </c>
      <c r="B61" s="20">
        <v>5</v>
      </c>
      <c r="C61" s="20" t="str">
        <f>VLOOKUP(fulltable!B:B,[1]!customers[#Data],4)</f>
        <v>William Jones</v>
      </c>
      <c r="D61" s="20" t="str">
        <f>VLOOKUP(orders6[[#This Row],[customer_id]],[1]!customers[#Data],6)</f>
        <v>Male</v>
      </c>
      <c r="E61" s="20">
        <f>VLOOKUP(orders6[[#This Row],[customer_id]],[1]!customers[#Data],7)</f>
        <v>56</v>
      </c>
      <c r="F61" s="20" t="str">
        <f>VLOOKUP(orders6[[#This Row],[customer_id]],[1]!customers[#Data],8)</f>
        <v>Retired</v>
      </c>
      <c r="G61" s="20" t="str">
        <f>VLOOKUP(orders6[[#This Row],[customer_id]],[1]!customers[#Data],9)</f>
        <v>Houston</v>
      </c>
      <c r="H61" s="20">
        <f>VLOOKUP(orders6[[#This Row],[order_id]],[1]!orders_items[#Data],3)</f>
        <v>48</v>
      </c>
      <c r="I61" s="20" t="str">
        <f>VLOOKUP(orders6[[#This Row],[product_id]],[1]!products[#Data],2)</f>
        <v>Prada Saffiano Leather Cardholder</v>
      </c>
      <c r="J61" s="20" t="str">
        <f>VLOOKUP(orders6[[#This Row],[product_id]],[1]!products[#Data],3)</f>
        <v>Accessories</v>
      </c>
      <c r="K61" s="20">
        <f>VLOOKUP(orders6[[#This Row],[product_id]],[1]!products[#Data],4)</f>
        <v>447.8</v>
      </c>
      <c r="L61" s="20">
        <f>VLOOKUP(orders6[[#This Row],[product_id]],[1]!orders_items[#Data],4)</f>
        <v>2</v>
      </c>
      <c r="M61" s="20">
        <f>VLOOKUP(orders6[[#This Row],[product_id]],[1]!orders_items[#Data],5)</f>
        <v>777.09</v>
      </c>
      <c r="N61" s="20">
        <f>VLOOKUP(orders6[[#This Row],[product_id]],[1]!orders_items[#Data],6)</f>
        <v>1554.18</v>
      </c>
      <c r="O61" s="27">
        <v>44986</v>
      </c>
      <c r="P61" s="27" t="str">
        <f>TEXT(orders6[[#This Row],[order_date]],"YYYY")</f>
        <v>2023</v>
      </c>
      <c r="Q61" s="27" t="str">
        <f>TEXT(orders6[[#This Row],[order_date]],"MMMM")</f>
        <v>March</v>
      </c>
      <c r="R61" s="27" t="str">
        <f>TEXT(orders6[[#This Row],[order_date]],"DDDD")</f>
        <v>Wednesday</v>
      </c>
      <c r="S61" s="26">
        <v>0.5</v>
      </c>
      <c r="T61" s="20">
        <v>764.29</v>
      </c>
    </row>
    <row r="62" spans="1:20" ht="15.75" customHeight="1" x14ac:dyDescent="0.3">
      <c r="A62" s="20">
        <v>61</v>
      </c>
      <c r="B62" s="20">
        <v>18</v>
      </c>
      <c r="C62" s="20" t="str">
        <f>VLOOKUP(fulltable!B:B,[1]!customers[#Data],4)</f>
        <v>Levi Moore</v>
      </c>
      <c r="D62" s="20" t="str">
        <f>VLOOKUP(orders6[[#This Row],[customer_id]],[1]!customers[#Data],6)</f>
        <v>Male</v>
      </c>
      <c r="E62" s="20">
        <f>VLOOKUP(orders6[[#This Row],[customer_id]],[1]!customers[#Data],7)</f>
        <v>53</v>
      </c>
      <c r="F62" s="20" t="str">
        <f>VLOOKUP(orders6[[#This Row],[customer_id]],[1]!customers[#Data],8)</f>
        <v>Retired</v>
      </c>
      <c r="G62" s="20" t="str">
        <f>VLOOKUP(orders6[[#This Row],[customer_id]],[1]!customers[#Data],9)</f>
        <v>Phoenix</v>
      </c>
      <c r="H62" s="20">
        <f>VLOOKUP(orders6[[#This Row],[order_id]],[1]!orders_items[#Data],3)</f>
        <v>87</v>
      </c>
      <c r="I62" s="20" t="str">
        <f>VLOOKUP(orders6[[#This Row],[product_id]],[1]!products[#Data],2)</f>
        <v>Hugo Boss Leather Gloves</v>
      </c>
      <c r="J62" s="20" t="str">
        <f>VLOOKUP(orders6[[#This Row],[product_id]],[1]!products[#Data],3)</f>
        <v>Electronics</v>
      </c>
      <c r="K62" s="20">
        <f>VLOOKUP(orders6[[#This Row],[product_id]],[1]!products[#Data],4)</f>
        <v>276.95999999999998</v>
      </c>
      <c r="L62" s="20">
        <f>VLOOKUP(orders6[[#This Row],[product_id]],[1]!orders_items[#Data],4)</f>
        <v>6</v>
      </c>
      <c r="M62" s="20">
        <f>VLOOKUP(orders6[[#This Row],[product_id]],[1]!orders_items[#Data],5)</f>
        <v>804.43</v>
      </c>
      <c r="N62" s="20">
        <f>VLOOKUP(orders6[[#This Row],[product_id]],[1]!orders_items[#Data],6)</f>
        <v>4826.58</v>
      </c>
      <c r="O62" s="27">
        <v>44987</v>
      </c>
      <c r="P62" s="27" t="str">
        <f>TEXT(orders6[[#This Row],[order_date]],"YYYY")</f>
        <v>2023</v>
      </c>
      <c r="Q62" s="27" t="str">
        <f>TEXT(orders6[[#This Row],[order_date]],"MMMM")</f>
        <v>March</v>
      </c>
      <c r="R62" s="27" t="str">
        <f>TEXT(orders6[[#This Row],[order_date]],"DDDD")</f>
        <v>Thursday</v>
      </c>
      <c r="S62" s="26">
        <v>0.5</v>
      </c>
      <c r="T62" s="20">
        <v>1594.54</v>
      </c>
    </row>
    <row r="63" spans="1:20" ht="15.75" customHeight="1" x14ac:dyDescent="0.3">
      <c r="A63" s="20">
        <v>62</v>
      </c>
      <c r="B63" s="20">
        <v>62</v>
      </c>
      <c r="C63" s="20" t="str">
        <f>VLOOKUP(fulltable!B:B,[1]!customers[#Data],4)</f>
        <v>Emily Morris</v>
      </c>
      <c r="D63" s="20" t="str">
        <f>VLOOKUP(orders6[[#This Row],[customer_id]],[1]!customers[#Data],6)</f>
        <v>Female</v>
      </c>
      <c r="E63" s="20">
        <f>VLOOKUP(orders6[[#This Row],[customer_id]],[1]!customers[#Data],7)</f>
        <v>36</v>
      </c>
      <c r="F63" s="20" t="str">
        <f>VLOOKUP(orders6[[#This Row],[customer_id]],[1]!customers[#Data],8)</f>
        <v>Working Class</v>
      </c>
      <c r="G63" s="20" t="str">
        <f>VLOOKUP(orders6[[#This Row],[customer_id]],[1]!customers[#Data],9)</f>
        <v>Houston</v>
      </c>
      <c r="H63" s="20">
        <f>VLOOKUP(orders6[[#This Row],[order_id]],[1]!orders_items[#Data],3)</f>
        <v>45</v>
      </c>
      <c r="I63" s="20" t="str">
        <f>VLOOKUP(orders6[[#This Row],[product_id]],[1]!products[#Data],2)</f>
        <v>Instant Pot Duo 7-in-1 Electric Pressure Cooker</v>
      </c>
      <c r="J63" s="20" t="str">
        <f>VLOOKUP(orders6[[#This Row],[product_id]],[1]!products[#Data],3)</f>
        <v>Accessories</v>
      </c>
      <c r="K63" s="20">
        <f>VLOOKUP(orders6[[#This Row],[product_id]],[1]!products[#Data],4)</f>
        <v>533.98</v>
      </c>
      <c r="L63" s="20">
        <f>VLOOKUP(orders6[[#This Row],[product_id]],[1]!orders_items[#Data],4)</f>
        <v>1</v>
      </c>
      <c r="M63" s="20">
        <f>VLOOKUP(orders6[[#This Row],[product_id]],[1]!orders_items[#Data],5)</f>
        <v>199.52</v>
      </c>
      <c r="N63" s="20">
        <f>VLOOKUP(orders6[[#This Row],[product_id]],[1]!orders_items[#Data],6)</f>
        <v>199.52</v>
      </c>
      <c r="O63" s="27">
        <v>44988</v>
      </c>
      <c r="P63" s="27" t="str">
        <f>TEXT(orders6[[#This Row],[order_date]],"YYYY")</f>
        <v>2023</v>
      </c>
      <c r="Q63" s="27" t="str">
        <f>TEXT(orders6[[#This Row],[order_date]],"MMMM")</f>
        <v>March</v>
      </c>
      <c r="R63" s="27" t="str">
        <f>TEXT(orders6[[#This Row],[order_date]],"DDDD")</f>
        <v>Friday</v>
      </c>
      <c r="S63" s="26">
        <v>0.5</v>
      </c>
      <c r="T63" s="20">
        <v>154.13999999999999</v>
      </c>
    </row>
    <row r="64" spans="1:20" ht="15.75" customHeight="1" x14ac:dyDescent="0.3">
      <c r="A64" s="20">
        <v>63</v>
      </c>
      <c r="B64" s="20">
        <v>38</v>
      </c>
      <c r="C64" s="20" t="str">
        <f>VLOOKUP(fulltable!B:B,[1]!customers[#Data],4)</f>
        <v>Gabriel Nguyen</v>
      </c>
      <c r="D64" s="20" t="str">
        <f>VLOOKUP(orders6[[#This Row],[customer_id]],[1]!customers[#Data],6)</f>
        <v>Male</v>
      </c>
      <c r="E64" s="20">
        <f>VLOOKUP(orders6[[#This Row],[customer_id]],[1]!customers[#Data],7)</f>
        <v>22</v>
      </c>
      <c r="F64" s="20" t="str">
        <f>VLOOKUP(orders6[[#This Row],[customer_id]],[1]!customers[#Data],8)</f>
        <v>Young</v>
      </c>
      <c r="G64" s="20" t="str">
        <f>VLOOKUP(orders6[[#This Row],[customer_id]],[1]!customers[#Data],9)</f>
        <v>Houston</v>
      </c>
      <c r="H64" s="20">
        <f>VLOOKUP(orders6[[#This Row],[order_id]],[1]!orders_items[#Data],3)</f>
        <v>23</v>
      </c>
      <c r="I64" s="20" t="str">
        <f>VLOOKUP(orders6[[#This Row],[product_id]],[1]!products[#Data],2)</f>
        <v>Bose SoundLink Revolve+ Bluetooth Speaker</v>
      </c>
      <c r="J64" s="20" t="str">
        <f>VLOOKUP(orders6[[#This Row],[product_id]],[1]!products[#Data],3)</f>
        <v>Electronics</v>
      </c>
      <c r="K64" s="20">
        <f>VLOOKUP(orders6[[#This Row],[product_id]],[1]!products[#Data],4)</f>
        <v>595.86</v>
      </c>
      <c r="L64" s="20">
        <f>VLOOKUP(orders6[[#This Row],[product_id]],[1]!orders_items[#Data],4)</f>
        <v>7</v>
      </c>
      <c r="M64" s="20">
        <f>VLOOKUP(orders6[[#This Row],[product_id]],[1]!orders_items[#Data],5)</f>
        <v>316.23</v>
      </c>
      <c r="N64" s="20">
        <f>VLOOKUP(orders6[[#This Row],[product_id]],[1]!orders_items[#Data],6)</f>
        <v>2213.61</v>
      </c>
      <c r="O64" s="27">
        <v>44989</v>
      </c>
      <c r="P64" s="27" t="str">
        <f>TEXT(orders6[[#This Row],[order_date]],"YYYY")</f>
        <v>2023</v>
      </c>
      <c r="Q64" s="27" t="str">
        <f>TEXT(orders6[[#This Row],[order_date]],"MMMM")</f>
        <v>March</v>
      </c>
      <c r="R64" s="27" t="str">
        <f>TEXT(orders6[[#This Row],[order_date]],"DDDD")</f>
        <v>Saturday</v>
      </c>
      <c r="S64" s="26">
        <v>0.5</v>
      </c>
      <c r="T64" s="20">
        <v>826.49</v>
      </c>
    </row>
    <row r="65" spans="1:20" ht="15.75" customHeight="1" x14ac:dyDescent="0.3">
      <c r="A65" s="20">
        <v>64</v>
      </c>
      <c r="B65" s="20">
        <v>93</v>
      </c>
      <c r="C65" s="20" t="str">
        <f>VLOOKUP(fulltable!B:B,[1]!customers[#Data],4)</f>
        <v>Everly Castillo</v>
      </c>
      <c r="D65" s="20" t="str">
        <f>VLOOKUP(orders6[[#This Row],[customer_id]],[1]!customers[#Data],6)</f>
        <v>Female</v>
      </c>
      <c r="E65" s="20">
        <f>VLOOKUP(orders6[[#This Row],[customer_id]],[1]!customers[#Data],7)</f>
        <v>53</v>
      </c>
      <c r="F65" s="20" t="str">
        <f>VLOOKUP(orders6[[#This Row],[customer_id]],[1]!customers[#Data],8)</f>
        <v>Retired</v>
      </c>
      <c r="G65" s="20" t="str">
        <f>VLOOKUP(orders6[[#This Row],[customer_id]],[1]!customers[#Data],9)</f>
        <v>Chicago</v>
      </c>
      <c r="H65" s="20">
        <f>VLOOKUP(orders6[[#This Row],[order_id]],[1]!orders_items[#Data],3)</f>
        <v>29</v>
      </c>
      <c r="I65" s="20" t="str">
        <f>VLOOKUP(orders6[[#This Row],[product_id]],[1]!products[#Data],2)</f>
        <v>Microsoft Surface Pro 9</v>
      </c>
      <c r="J65" s="20" t="str">
        <f>VLOOKUP(orders6[[#This Row],[product_id]],[1]!products[#Data],3)</f>
        <v>Electronics</v>
      </c>
      <c r="K65" s="20">
        <f>VLOOKUP(orders6[[#This Row],[product_id]],[1]!products[#Data],4)</f>
        <v>172.64</v>
      </c>
      <c r="L65" s="20">
        <f>VLOOKUP(orders6[[#This Row],[product_id]],[1]!orders_items[#Data],4)</f>
        <v>8</v>
      </c>
      <c r="M65" s="20">
        <f>VLOOKUP(orders6[[#This Row],[product_id]],[1]!orders_items[#Data],5)</f>
        <v>280.7</v>
      </c>
      <c r="N65" s="20">
        <f>VLOOKUP(orders6[[#This Row],[product_id]],[1]!orders_items[#Data],6)</f>
        <v>2245.6</v>
      </c>
      <c r="O65" s="27">
        <v>44990</v>
      </c>
      <c r="P65" s="27" t="str">
        <f>TEXT(orders6[[#This Row],[order_date]],"YYYY")</f>
        <v>2023</v>
      </c>
      <c r="Q65" s="27" t="str">
        <f>TEXT(orders6[[#This Row],[order_date]],"MMMM")</f>
        <v>March</v>
      </c>
      <c r="R65" s="27" t="str">
        <f>TEXT(orders6[[#This Row],[order_date]],"DDDD")</f>
        <v>Sunday</v>
      </c>
      <c r="S65" s="26">
        <v>0.5</v>
      </c>
      <c r="T65" s="20">
        <v>571.65</v>
      </c>
    </row>
    <row r="66" spans="1:20" ht="15.75" customHeight="1" x14ac:dyDescent="0.3">
      <c r="A66" s="20">
        <v>65</v>
      </c>
      <c r="B66" s="20">
        <v>27</v>
      </c>
      <c r="C66" s="20" t="str">
        <f>VLOOKUP(fulltable!B:B,[1]!customers[#Data],4)</f>
        <v>John Clark</v>
      </c>
      <c r="D66" s="20" t="str">
        <f>VLOOKUP(orders6[[#This Row],[customer_id]],[1]!customers[#Data],6)</f>
        <v>Male</v>
      </c>
      <c r="E66" s="20">
        <f>VLOOKUP(orders6[[#This Row],[customer_id]],[1]!customers[#Data],7)</f>
        <v>37</v>
      </c>
      <c r="F66" s="20" t="str">
        <f>VLOOKUP(orders6[[#This Row],[customer_id]],[1]!customers[#Data],8)</f>
        <v>Working Class</v>
      </c>
      <c r="G66" s="20" t="str">
        <f>VLOOKUP(orders6[[#This Row],[customer_id]],[1]!customers[#Data],9)</f>
        <v>Phoenix</v>
      </c>
      <c r="H66" s="20">
        <f>VLOOKUP(orders6[[#This Row],[order_id]],[1]!orders_items[#Data],3)</f>
        <v>80</v>
      </c>
      <c r="I66" s="20" t="str">
        <f>VLOOKUP(orders6[[#This Row],[product_id]],[1]!products[#Data],2)</f>
        <v>KitchenAid Artisan Stand Mixer</v>
      </c>
      <c r="J66" s="20" t="str">
        <f>VLOOKUP(orders6[[#This Row],[product_id]],[1]!products[#Data],3)</f>
        <v>Electronics</v>
      </c>
      <c r="K66" s="20">
        <f>VLOOKUP(orders6[[#This Row],[product_id]],[1]!products[#Data],4)</f>
        <v>967.76</v>
      </c>
      <c r="L66" s="20">
        <f>VLOOKUP(orders6[[#This Row],[product_id]],[1]!orders_items[#Data],4)</f>
        <v>9</v>
      </c>
      <c r="M66" s="20">
        <f>VLOOKUP(orders6[[#This Row],[product_id]],[1]!orders_items[#Data],5)</f>
        <v>987.58</v>
      </c>
      <c r="N66" s="20">
        <f>VLOOKUP(orders6[[#This Row],[product_id]],[1]!orders_items[#Data],6)</f>
        <v>8888.2200000000012</v>
      </c>
      <c r="O66" s="27">
        <v>44991</v>
      </c>
      <c r="P66" s="27" t="str">
        <f>TEXT(orders6[[#This Row],[order_date]],"YYYY")</f>
        <v>2023</v>
      </c>
      <c r="Q66" s="27" t="str">
        <f>TEXT(orders6[[#This Row],[order_date]],"MMMM")</f>
        <v>March</v>
      </c>
      <c r="R66" s="27" t="str">
        <f>TEXT(orders6[[#This Row],[order_date]],"DDDD")</f>
        <v>Monday</v>
      </c>
      <c r="S66" s="26">
        <v>0.5</v>
      </c>
      <c r="T66" s="20">
        <v>554.99</v>
      </c>
    </row>
    <row r="67" spans="1:20" ht="15.75" customHeight="1" x14ac:dyDescent="0.3">
      <c r="A67" s="20">
        <v>66</v>
      </c>
      <c r="B67" s="20">
        <v>29</v>
      </c>
      <c r="C67" s="20" t="str">
        <f>VLOOKUP(fulltable!B:B,[1]!customers[#Data],4)</f>
        <v>Wyatt Lewis</v>
      </c>
      <c r="D67" s="20" t="str">
        <f>VLOOKUP(orders6[[#This Row],[customer_id]],[1]!customers[#Data],6)</f>
        <v>Male</v>
      </c>
      <c r="E67" s="20">
        <f>VLOOKUP(orders6[[#This Row],[customer_id]],[1]!customers[#Data],7)</f>
        <v>64</v>
      </c>
      <c r="F67" s="20" t="str">
        <f>VLOOKUP(orders6[[#This Row],[customer_id]],[1]!customers[#Data],8)</f>
        <v>Retired</v>
      </c>
      <c r="G67" s="20" t="str">
        <f>VLOOKUP(orders6[[#This Row],[customer_id]],[1]!customers[#Data],9)</f>
        <v>Chicago</v>
      </c>
      <c r="H67" s="20">
        <f>VLOOKUP(orders6[[#This Row],[order_id]],[1]!orders_items[#Data],3)</f>
        <v>62</v>
      </c>
      <c r="I67" s="20" t="str">
        <f>VLOOKUP(orders6[[#This Row],[product_id]],[1]!products[#Data],2)</f>
        <v>Tiffany &amp; Co. Sterling Silver Bracelet</v>
      </c>
      <c r="J67" s="20" t="str">
        <f>VLOOKUP(orders6[[#This Row],[product_id]],[1]!products[#Data],3)</f>
        <v>Accessories</v>
      </c>
      <c r="K67" s="20">
        <f>VLOOKUP(orders6[[#This Row],[product_id]],[1]!products[#Data],4)</f>
        <v>758.86</v>
      </c>
      <c r="L67" s="20">
        <f>VLOOKUP(orders6[[#This Row],[product_id]],[1]!orders_items[#Data],4)</f>
        <v>5</v>
      </c>
      <c r="M67" s="20">
        <f>VLOOKUP(orders6[[#This Row],[product_id]],[1]!orders_items[#Data],5)</f>
        <v>47.46</v>
      </c>
      <c r="N67" s="20">
        <f>VLOOKUP(orders6[[#This Row],[product_id]],[1]!orders_items[#Data],6)</f>
        <v>237.3</v>
      </c>
      <c r="O67" s="27">
        <v>44992</v>
      </c>
      <c r="P67" s="27" t="str">
        <f>TEXT(orders6[[#This Row],[order_date]],"YYYY")</f>
        <v>2023</v>
      </c>
      <c r="Q67" s="27" t="str">
        <f>TEXT(orders6[[#This Row],[order_date]],"MMMM")</f>
        <v>March</v>
      </c>
      <c r="R67" s="27" t="str">
        <f>TEXT(orders6[[#This Row],[order_date]],"DDDD")</f>
        <v>Tuesday</v>
      </c>
      <c r="S67" s="26">
        <v>0.5</v>
      </c>
      <c r="T67" s="20">
        <v>1817.14</v>
      </c>
    </row>
    <row r="68" spans="1:20" ht="15.75" customHeight="1" x14ac:dyDescent="0.3">
      <c r="A68" s="20">
        <v>67</v>
      </c>
      <c r="B68" s="20">
        <v>85</v>
      </c>
      <c r="C68" s="20" t="str">
        <f>VLOOKUP(fulltable!B:B,[1]!customers[#Data],4)</f>
        <v>Ellie James</v>
      </c>
      <c r="D68" s="20" t="str">
        <f>VLOOKUP(orders6[[#This Row],[customer_id]],[1]!customers[#Data],6)</f>
        <v>Female</v>
      </c>
      <c r="E68" s="20">
        <f>VLOOKUP(orders6[[#This Row],[customer_id]],[1]!customers[#Data],7)</f>
        <v>30</v>
      </c>
      <c r="F68" s="20" t="str">
        <f>VLOOKUP(orders6[[#This Row],[customer_id]],[1]!customers[#Data],8)</f>
        <v>Young</v>
      </c>
      <c r="G68" s="20" t="str">
        <f>VLOOKUP(orders6[[#This Row],[customer_id]],[1]!customers[#Data],9)</f>
        <v>Phoenix</v>
      </c>
      <c r="H68" s="20">
        <f>VLOOKUP(orders6[[#This Row],[order_id]],[1]!orders_items[#Data],3)</f>
        <v>7</v>
      </c>
      <c r="I68" s="20" t="str">
        <f>VLOOKUP(orders6[[#This Row],[product_id]],[1]!products[#Data],2)</f>
        <v>Sonos Arc Soundbar</v>
      </c>
      <c r="J68" s="20" t="str">
        <f>VLOOKUP(orders6[[#This Row],[product_id]],[1]!products[#Data],3)</f>
        <v>Accessories</v>
      </c>
      <c r="K68" s="20">
        <f>VLOOKUP(orders6[[#This Row],[product_id]],[1]!products[#Data],4)</f>
        <v>801.94</v>
      </c>
      <c r="L68" s="20">
        <f>VLOOKUP(orders6[[#This Row],[product_id]],[1]!orders_items[#Data],4)</f>
        <v>1</v>
      </c>
      <c r="M68" s="20">
        <f>VLOOKUP(orders6[[#This Row],[product_id]],[1]!orders_items[#Data],5)</f>
        <v>847.13</v>
      </c>
      <c r="N68" s="20">
        <f>VLOOKUP(orders6[[#This Row],[product_id]],[1]!orders_items[#Data],6)</f>
        <v>847.13</v>
      </c>
      <c r="O68" s="27">
        <v>44993</v>
      </c>
      <c r="P68" s="27" t="str">
        <f>TEXT(orders6[[#This Row],[order_date]],"YYYY")</f>
        <v>2023</v>
      </c>
      <c r="Q68" s="27" t="str">
        <f>TEXT(orders6[[#This Row],[order_date]],"MMMM")</f>
        <v>March</v>
      </c>
      <c r="R68" s="27" t="str">
        <f>TEXT(orders6[[#This Row],[order_date]],"DDDD")</f>
        <v>Wednesday</v>
      </c>
      <c r="S68" s="26">
        <v>0.5</v>
      </c>
      <c r="T68" s="20">
        <v>1661.65</v>
      </c>
    </row>
    <row r="69" spans="1:20" ht="15.75" customHeight="1" x14ac:dyDescent="0.3">
      <c r="A69" s="20">
        <v>68</v>
      </c>
      <c r="B69" s="20">
        <v>21</v>
      </c>
      <c r="C69" s="20" t="str">
        <f>VLOOKUP(fulltable!B:B,[1]!customers[#Data],4)</f>
        <v>Jack Lee</v>
      </c>
      <c r="D69" s="20" t="str">
        <f>VLOOKUP(orders6[[#This Row],[customer_id]],[1]!customers[#Data],6)</f>
        <v>Male</v>
      </c>
      <c r="E69" s="20">
        <f>VLOOKUP(orders6[[#This Row],[customer_id]],[1]!customers[#Data],7)</f>
        <v>27</v>
      </c>
      <c r="F69" s="20" t="str">
        <f>VLOOKUP(orders6[[#This Row],[customer_id]],[1]!customers[#Data],8)</f>
        <v>Young</v>
      </c>
      <c r="G69" s="20" t="str">
        <f>VLOOKUP(orders6[[#This Row],[customer_id]],[1]!customers[#Data],9)</f>
        <v>Phoenix</v>
      </c>
      <c r="H69" s="20">
        <f>VLOOKUP(orders6[[#This Row],[order_id]],[1]!orders_items[#Data],3)</f>
        <v>81</v>
      </c>
      <c r="I69" s="20" t="str">
        <f>VLOOKUP(orders6[[#This Row],[product_id]],[1]!products[#Data],2)</f>
        <v>Sony X90K 65-Inch 4K TV</v>
      </c>
      <c r="J69" s="20" t="str">
        <f>VLOOKUP(orders6[[#This Row],[product_id]],[1]!products[#Data],3)</f>
        <v>Electronics</v>
      </c>
      <c r="K69" s="20">
        <f>VLOOKUP(orders6[[#This Row],[product_id]],[1]!products[#Data],4)</f>
        <v>714.96</v>
      </c>
      <c r="L69" s="20">
        <f>VLOOKUP(orders6[[#This Row],[product_id]],[1]!orders_items[#Data],4)</f>
        <v>9</v>
      </c>
      <c r="M69" s="20">
        <f>VLOOKUP(orders6[[#This Row],[product_id]],[1]!orders_items[#Data],5)</f>
        <v>960.71</v>
      </c>
      <c r="N69" s="20">
        <f>VLOOKUP(orders6[[#This Row],[product_id]],[1]!orders_items[#Data],6)</f>
        <v>8646.39</v>
      </c>
      <c r="O69" s="27">
        <v>44994</v>
      </c>
      <c r="P69" s="27" t="str">
        <f>TEXT(orders6[[#This Row],[order_date]],"YYYY")</f>
        <v>2023</v>
      </c>
      <c r="Q69" s="27" t="str">
        <f>TEXT(orders6[[#This Row],[order_date]],"MMMM")</f>
        <v>March</v>
      </c>
      <c r="R69" s="27" t="str">
        <f>TEXT(orders6[[#This Row],[order_date]],"DDDD")</f>
        <v>Thursday</v>
      </c>
      <c r="S69" s="26">
        <v>0.5</v>
      </c>
      <c r="T69" s="20">
        <v>464.8</v>
      </c>
    </row>
    <row r="70" spans="1:20" ht="15.75" customHeight="1" x14ac:dyDescent="0.3">
      <c r="A70" s="20">
        <v>69</v>
      </c>
      <c r="B70" s="20">
        <v>8</v>
      </c>
      <c r="C70" s="20" t="str">
        <f>VLOOKUP(fulltable!B:B,[1]!customers[#Data],4)</f>
        <v>Lucas Davis</v>
      </c>
      <c r="D70" s="20" t="str">
        <f>VLOOKUP(orders6[[#This Row],[customer_id]],[1]!customers[#Data],6)</f>
        <v>Male</v>
      </c>
      <c r="E70" s="20">
        <f>VLOOKUP(orders6[[#This Row],[customer_id]],[1]!customers[#Data],7)</f>
        <v>34</v>
      </c>
      <c r="F70" s="20" t="str">
        <f>VLOOKUP(orders6[[#This Row],[customer_id]],[1]!customers[#Data],8)</f>
        <v>Working Class</v>
      </c>
      <c r="G70" s="20" t="str">
        <f>VLOOKUP(orders6[[#This Row],[customer_id]],[1]!customers[#Data],9)</f>
        <v>New York</v>
      </c>
      <c r="H70" s="20">
        <f>VLOOKUP(orders6[[#This Row],[order_id]],[1]!orders_items[#Data],3)</f>
        <v>73</v>
      </c>
      <c r="I70" s="20" t="str">
        <f>VLOOKUP(orders6[[#This Row],[product_id]],[1]!products[#Data],2)</f>
        <v>Dell XPS 13 Laptop</v>
      </c>
      <c r="J70" s="20" t="str">
        <f>VLOOKUP(orders6[[#This Row],[product_id]],[1]!products[#Data],3)</f>
        <v>Home Appliances</v>
      </c>
      <c r="K70" s="20">
        <f>VLOOKUP(orders6[[#This Row],[product_id]],[1]!products[#Data],4)</f>
        <v>227.28</v>
      </c>
      <c r="L70" s="20">
        <f>VLOOKUP(orders6[[#This Row],[product_id]],[1]!orders_items[#Data],4)</f>
        <v>4</v>
      </c>
      <c r="M70" s="20">
        <f>VLOOKUP(orders6[[#This Row],[product_id]],[1]!orders_items[#Data],5)</f>
        <v>961.97</v>
      </c>
      <c r="N70" s="20">
        <f>VLOOKUP(orders6[[#This Row],[product_id]],[1]!orders_items[#Data],6)</f>
        <v>3847.88</v>
      </c>
      <c r="O70" s="27">
        <v>44995</v>
      </c>
      <c r="P70" s="27" t="str">
        <f>TEXT(orders6[[#This Row],[order_date]],"YYYY")</f>
        <v>2023</v>
      </c>
      <c r="Q70" s="27" t="str">
        <f>TEXT(orders6[[#This Row],[order_date]],"MMMM")</f>
        <v>March</v>
      </c>
      <c r="R70" s="27" t="str">
        <f>TEXT(orders6[[#This Row],[order_date]],"DDDD")</f>
        <v>Friday</v>
      </c>
      <c r="S70" s="26">
        <v>0.5</v>
      </c>
      <c r="T70" s="20">
        <v>1223.42</v>
      </c>
    </row>
    <row r="71" spans="1:20" ht="15.75" customHeight="1" x14ac:dyDescent="0.3">
      <c r="A71" s="20">
        <v>70</v>
      </c>
      <c r="B71" s="20">
        <v>52</v>
      </c>
      <c r="C71" s="20" t="str">
        <f>VLOOKUP(fulltable!B:B,[1]!customers[#Data],4)</f>
        <v>Olivia Phillips</v>
      </c>
      <c r="D71" s="20" t="str">
        <f>VLOOKUP(orders6[[#This Row],[customer_id]],[1]!customers[#Data],6)</f>
        <v>Male</v>
      </c>
      <c r="E71" s="20">
        <f>VLOOKUP(orders6[[#This Row],[customer_id]],[1]!customers[#Data],7)</f>
        <v>24</v>
      </c>
      <c r="F71" s="20" t="str">
        <f>VLOOKUP(orders6[[#This Row],[customer_id]],[1]!customers[#Data],8)</f>
        <v>Young</v>
      </c>
      <c r="G71" s="20" t="str">
        <f>VLOOKUP(orders6[[#This Row],[customer_id]],[1]!customers[#Data],9)</f>
        <v>New York</v>
      </c>
      <c r="H71" s="20">
        <f>VLOOKUP(orders6[[#This Row],[order_id]],[1]!orders_items[#Data],3)</f>
        <v>34</v>
      </c>
      <c r="I71" s="20" t="str">
        <f>VLOOKUP(orders6[[#This Row],[product_id]],[1]!products[#Data],2)</f>
        <v>Ring Video Doorbell Pro 2</v>
      </c>
      <c r="J71" s="20" t="str">
        <f>VLOOKUP(orders6[[#This Row],[product_id]],[1]!products[#Data],3)</f>
        <v>Electronics</v>
      </c>
      <c r="K71" s="20">
        <f>VLOOKUP(orders6[[#This Row],[product_id]],[1]!products[#Data],4)</f>
        <v>726.36</v>
      </c>
      <c r="L71" s="20">
        <f>VLOOKUP(orders6[[#This Row],[product_id]],[1]!orders_items[#Data],4)</f>
        <v>6</v>
      </c>
      <c r="M71" s="20">
        <f>VLOOKUP(orders6[[#This Row],[product_id]],[1]!orders_items[#Data],5)</f>
        <v>762.15</v>
      </c>
      <c r="N71" s="20">
        <f>VLOOKUP(orders6[[#This Row],[product_id]],[1]!orders_items[#Data],6)</f>
        <v>4572.8999999999996</v>
      </c>
      <c r="O71" s="27">
        <v>44996</v>
      </c>
      <c r="P71" s="27" t="str">
        <f>TEXT(orders6[[#This Row],[order_date]],"YYYY")</f>
        <v>2023</v>
      </c>
      <c r="Q71" s="27" t="str">
        <f>TEXT(orders6[[#This Row],[order_date]],"MMMM")</f>
        <v>March</v>
      </c>
      <c r="R71" s="27" t="str">
        <f>TEXT(orders6[[#This Row],[order_date]],"DDDD")</f>
        <v>Saturday</v>
      </c>
      <c r="S71" s="26">
        <v>0.5</v>
      </c>
      <c r="T71" s="20">
        <v>1390.81</v>
      </c>
    </row>
    <row r="72" spans="1:20" ht="15.75" customHeight="1" x14ac:dyDescent="0.3">
      <c r="A72" s="20">
        <v>71</v>
      </c>
      <c r="B72" s="20">
        <v>87</v>
      </c>
      <c r="C72" s="20" t="str">
        <f>VLOOKUP(fulltable!B:B,[1]!customers[#Data],4)</f>
        <v>Lillian Gray</v>
      </c>
      <c r="D72" s="20" t="str">
        <f>VLOOKUP(orders6[[#This Row],[customer_id]],[1]!customers[#Data],6)</f>
        <v>Female</v>
      </c>
      <c r="E72" s="20">
        <f>VLOOKUP(orders6[[#This Row],[customer_id]],[1]!customers[#Data],7)</f>
        <v>44</v>
      </c>
      <c r="F72" s="20" t="str">
        <f>VLOOKUP(orders6[[#This Row],[customer_id]],[1]!customers[#Data],8)</f>
        <v>Working Class</v>
      </c>
      <c r="G72" s="20" t="str">
        <f>VLOOKUP(orders6[[#This Row],[customer_id]],[1]!customers[#Data],9)</f>
        <v>Los Angeles</v>
      </c>
      <c r="H72" s="20">
        <f>VLOOKUP(orders6[[#This Row],[order_id]],[1]!orders_items[#Data],3)</f>
        <v>29</v>
      </c>
      <c r="I72" s="20" t="str">
        <f>VLOOKUP(orders6[[#This Row],[product_id]],[1]!products[#Data],2)</f>
        <v>Microsoft Surface Pro 9</v>
      </c>
      <c r="J72" s="20" t="str">
        <f>VLOOKUP(orders6[[#This Row],[product_id]],[1]!products[#Data],3)</f>
        <v>Electronics</v>
      </c>
      <c r="K72" s="20">
        <f>VLOOKUP(orders6[[#This Row],[product_id]],[1]!products[#Data],4)</f>
        <v>172.64</v>
      </c>
      <c r="L72" s="20">
        <f>VLOOKUP(orders6[[#This Row],[product_id]],[1]!orders_items[#Data],4)</f>
        <v>8</v>
      </c>
      <c r="M72" s="20">
        <f>VLOOKUP(orders6[[#This Row],[product_id]],[1]!orders_items[#Data],5)</f>
        <v>280.7</v>
      </c>
      <c r="N72" s="20">
        <f>VLOOKUP(orders6[[#This Row],[product_id]],[1]!orders_items[#Data],6)</f>
        <v>2245.6</v>
      </c>
      <c r="O72" s="27">
        <v>44997</v>
      </c>
      <c r="P72" s="27" t="str">
        <f>TEXT(orders6[[#This Row],[order_date]],"YYYY")</f>
        <v>2023</v>
      </c>
      <c r="Q72" s="27" t="str">
        <f>TEXT(orders6[[#This Row],[order_date]],"MMMM")</f>
        <v>March</v>
      </c>
      <c r="R72" s="27" t="str">
        <f>TEXT(orders6[[#This Row],[order_date]],"DDDD")</f>
        <v>Sunday</v>
      </c>
      <c r="S72" s="26">
        <v>0.5</v>
      </c>
      <c r="T72" s="20">
        <v>1316.08</v>
      </c>
    </row>
    <row r="73" spans="1:20" ht="15.75" customHeight="1" x14ac:dyDescent="0.3">
      <c r="A73" s="20">
        <v>72</v>
      </c>
      <c r="B73" s="20">
        <v>47</v>
      </c>
      <c r="C73" s="20" t="str">
        <f>VLOOKUP(fulltable!B:B,[1]!customers[#Data],4)</f>
        <v>Christopher Campbell</v>
      </c>
      <c r="D73" s="20" t="str">
        <f>VLOOKUP(orders6[[#This Row],[customer_id]],[1]!customers[#Data],6)</f>
        <v>Male</v>
      </c>
      <c r="E73" s="20">
        <f>VLOOKUP(orders6[[#This Row],[customer_id]],[1]!customers[#Data],7)</f>
        <v>30</v>
      </c>
      <c r="F73" s="20" t="str">
        <f>VLOOKUP(orders6[[#This Row],[customer_id]],[1]!customers[#Data],8)</f>
        <v>Young</v>
      </c>
      <c r="G73" s="20" t="str">
        <f>VLOOKUP(orders6[[#This Row],[customer_id]],[1]!customers[#Data],9)</f>
        <v>Houston</v>
      </c>
      <c r="H73" s="20">
        <f>VLOOKUP(orders6[[#This Row],[order_id]],[1]!orders_items[#Data],3)</f>
        <v>89</v>
      </c>
      <c r="I73" s="20" t="str">
        <f>VLOOKUP(orders6[[#This Row],[product_id]],[1]!products[#Data],2)</f>
        <v>HP Envy 32 All-in-One Desktop</v>
      </c>
      <c r="J73" s="20" t="str">
        <f>VLOOKUP(orders6[[#This Row],[product_id]],[1]!products[#Data],3)</f>
        <v>Home Appliances</v>
      </c>
      <c r="K73" s="20">
        <f>VLOOKUP(orders6[[#This Row],[product_id]],[1]!products[#Data],4)</f>
        <v>886.06</v>
      </c>
      <c r="L73" s="20">
        <f>VLOOKUP(orders6[[#This Row],[product_id]],[1]!orders_items[#Data],4)</f>
        <v>1</v>
      </c>
      <c r="M73" s="20">
        <f>VLOOKUP(orders6[[#This Row],[product_id]],[1]!orders_items[#Data],5)</f>
        <v>207.11</v>
      </c>
      <c r="N73" s="20">
        <f>VLOOKUP(orders6[[#This Row],[product_id]],[1]!orders_items[#Data],6)</f>
        <v>207.11</v>
      </c>
      <c r="O73" s="27">
        <v>44998</v>
      </c>
      <c r="P73" s="27" t="str">
        <f>TEXT(orders6[[#This Row],[order_date]],"YYYY")</f>
        <v>2023</v>
      </c>
      <c r="Q73" s="27" t="str">
        <f>TEXT(orders6[[#This Row],[order_date]],"MMMM")</f>
        <v>March</v>
      </c>
      <c r="R73" s="27" t="str">
        <f>TEXT(orders6[[#This Row],[order_date]],"DDDD")</f>
        <v>Monday</v>
      </c>
      <c r="S73" s="26">
        <v>0.5</v>
      </c>
      <c r="T73" s="20">
        <v>447.21</v>
      </c>
    </row>
    <row r="74" spans="1:20" ht="15.75" customHeight="1" x14ac:dyDescent="0.3">
      <c r="A74" s="20">
        <v>73</v>
      </c>
      <c r="B74" s="20">
        <v>69</v>
      </c>
      <c r="C74" s="20" t="str">
        <f>VLOOKUP(fulltable!B:B,[1]!customers[#Data],4)</f>
        <v>Mila Morgan</v>
      </c>
      <c r="D74" s="20" t="str">
        <f>VLOOKUP(orders6[[#This Row],[customer_id]],[1]!customers[#Data],6)</f>
        <v>Female</v>
      </c>
      <c r="E74" s="20">
        <f>VLOOKUP(orders6[[#This Row],[customer_id]],[1]!customers[#Data],7)</f>
        <v>63</v>
      </c>
      <c r="F74" s="20" t="str">
        <f>VLOOKUP(orders6[[#This Row],[customer_id]],[1]!customers[#Data],8)</f>
        <v>Retired</v>
      </c>
      <c r="G74" s="20" t="str">
        <f>VLOOKUP(orders6[[#This Row],[customer_id]],[1]!customers[#Data],9)</f>
        <v>Los Angeles</v>
      </c>
      <c r="H74" s="20">
        <f>VLOOKUP(orders6[[#This Row],[order_id]],[1]!orders_items[#Data],3)</f>
        <v>11</v>
      </c>
      <c r="I74" s="20" t="str">
        <f>VLOOKUP(orders6[[#This Row],[product_id]],[1]!products[#Data],2)</f>
        <v>Amazon Echo Dot (4th Gen)</v>
      </c>
      <c r="J74" s="20" t="str">
        <f>VLOOKUP(orders6[[#This Row],[product_id]],[1]!products[#Data],3)</f>
        <v>Electronics</v>
      </c>
      <c r="K74" s="20">
        <f>VLOOKUP(orders6[[#This Row],[product_id]],[1]!products[#Data],4)</f>
        <v>651.47</v>
      </c>
      <c r="L74" s="20">
        <f>VLOOKUP(orders6[[#This Row],[product_id]],[1]!orders_items[#Data],4)</f>
        <v>7</v>
      </c>
      <c r="M74" s="20">
        <f>VLOOKUP(orders6[[#This Row],[product_id]],[1]!orders_items[#Data],5)</f>
        <v>22.19</v>
      </c>
      <c r="N74" s="20">
        <f>VLOOKUP(orders6[[#This Row],[product_id]],[1]!orders_items[#Data],6)</f>
        <v>155.33000000000001</v>
      </c>
      <c r="O74" s="27">
        <v>44999</v>
      </c>
      <c r="P74" s="27" t="str">
        <f>TEXT(orders6[[#This Row],[order_date]],"YYYY")</f>
        <v>2023</v>
      </c>
      <c r="Q74" s="27" t="str">
        <f>TEXT(orders6[[#This Row],[order_date]],"MMMM")</f>
        <v>March</v>
      </c>
      <c r="R74" s="27" t="str">
        <f>TEXT(orders6[[#This Row],[order_date]],"DDDD")</f>
        <v>Tuesday</v>
      </c>
      <c r="S74" s="26">
        <v>0.5</v>
      </c>
      <c r="T74" s="20">
        <v>75</v>
      </c>
    </row>
    <row r="75" spans="1:20" ht="15.75" customHeight="1" x14ac:dyDescent="0.3">
      <c r="A75" s="20">
        <v>74</v>
      </c>
      <c r="B75" s="20">
        <v>20</v>
      </c>
      <c r="C75" s="20" t="str">
        <f>VLOOKUP(fulltable!B:B,[1]!customers[#Data],4)</f>
        <v>Mateo Martin</v>
      </c>
      <c r="D75" s="20" t="str">
        <f>VLOOKUP(orders6[[#This Row],[customer_id]],[1]!customers[#Data],6)</f>
        <v>Male</v>
      </c>
      <c r="E75" s="20">
        <f>VLOOKUP(orders6[[#This Row],[customer_id]],[1]!customers[#Data],7)</f>
        <v>29</v>
      </c>
      <c r="F75" s="20" t="str">
        <f>VLOOKUP(orders6[[#This Row],[customer_id]],[1]!customers[#Data],8)</f>
        <v>Young</v>
      </c>
      <c r="G75" s="20" t="str">
        <f>VLOOKUP(orders6[[#This Row],[customer_id]],[1]!customers[#Data],9)</f>
        <v>Los Angeles</v>
      </c>
      <c r="H75" s="20">
        <f>VLOOKUP(orders6[[#This Row],[order_id]],[1]!orders_items[#Data],3)</f>
        <v>89</v>
      </c>
      <c r="I75" s="20" t="str">
        <f>VLOOKUP(orders6[[#This Row],[product_id]],[1]!products[#Data],2)</f>
        <v>HP Envy 32 All-in-One Desktop</v>
      </c>
      <c r="J75" s="20" t="str">
        <f>VLOOKUP(orders6[[#This Row],[product_id]],[1]!products[#Data],3)</f>
        <v>Home Appliances</v>
      </c>
      <c r="K75" s="20">
        <f>VLOOKUP(orders6[[#This Row],[product_id]],[1]!products[#Data],4)</f>
        <v>886.06</v>
      </c>
      <c r="L75" s="20">
        <f>VLOOKUP(orders6[[#This Row],[product_id]],[1]!orders_items[#Data],4)</f>
        <v>1</v>
      </c>
      <c r="M75" s="20">
        <f>VLOOKUP(orders6[[#This Row],[product_id]],[1]!orders_items[#Data],5)</f>
        <v>207.11</v>
      </c>
      <c r="N75" s="20">
        <f>VLOOKUP(orders6[[#This Row],[product_id]],[1]!orders_items[#Data],6)</f>
        <v>207.11</v>
      </c>
      <c r="O75" s="27">
        <v>45000</v>
      </c>
      <c r="P75" s="27" t="str">
        <f>TEXT(orders6[[#This Row],[order_date]],"YYYY")</f>
        <v>2023</v>
      </c>
      <c r="Q75" s="27" t="str">
        <f>TEXT(orders6[[#This Row],[order_date]],"MMMM")</f>
        <v>March</v>
      </c>
      <c r="R75" s="27" t="str">
        <f>TEXT(orders6[[#This Row],[order_date]],"DDDD")</f>
        <v>Wednesday</v>
      </c>
      <c r="S75" s="26">
        <v>0.5</v>
      </c>
      <c r="T75" s="20">
        <v>1435.22</v>
      </c>
    </row>
    <row r="76" spans="1:20" ht="15.75" customHeight="1" x14ac:dyDescent="0.3">
      <c r="A76" s="20">
        <v>75</v>
      </c>
      <c r="B76" s="20">
        <v>73</v>
      </c>
      <c r="C76" s="20" t="str">
        <f>VLOOKUP(fulltable!B:B,[1]!customers[#Data],4)</f>
        <v>Layla Reed</v>
      </c>
      <c r="D76" s="20" t="str">
        <f>VLOOKUP(orders6[[#This Row],[customer_id]],[1]!customers[#Data],6)</f>
        <v>Female</v>
      </c>
      <c r="E76" s="20">
        <f>VLOOKUP(orders6[[#This Row],[customer_id]],[1]!customers[#Data],7)</f>
        <v>40</v>
      </c>
      <c r="F76" s="20" t="str">
        <f>VLOOKUP(orders6[[#This Row],[customer_id]],[1]!customers[#Data],8)</f>
        <v>Working Class</v>
      </c>
      <c r="G76" s="20" t="str">
        <f>VLOOKUP(orders6[[#This Row],[customer_id]],[1]!customers[#Data],9)</f>
        <v>Los Angeles</v>
      </c>
      <c r="H76" s="20">
        <f>VLOOKUP(orders6[[#This Row],[order_id]],[1]!orders_items[#Data],3)</f>
        <v>69</v>
      </c>
      <c r="I76" s="20" t="str">
        <f>VLOOKUP(orders6[[#This Row],[product_id]],[1]!products[#Data],2)</f>
        <v>Xiaomi Mi Band 6</v>
      </c>
      <c r="J76" s="20" t="str">
        <f>VLOOKUP(orders6[[#This Row],[product_id]],[1]!products[#Data],3)</f>
        <v>Home Appliances</v>
      </c>
      <c r="K76" s="20">
        <f>VLOOKUP(orders6[[#This Row],[product_id]],[1]!products[#Data],4)</f>
        <v>575.21</v>
      </c>
      <c r="L76" s="20">
        <f>VLOOKUP(orders6[[#This Row],[product_id]],[1]!orders_items[#Data],4)</f>
        <v>1</v>
      </c>
      <c r="M76" s="20">
        <f>VLOOKUP(orders6[[#This Row],[product_id]],[1]!orders_items[#Data],5)</f>
        <v>986.61</v>
      </c>
      <c r="N76" s="20">
        <f>VLOOKUP(orders6[[#This Row],[product_id]],[1]!orders_items[#Data],6)</f>
        <v>986.61</v>
      </c>
      <c r="O76" s="27">
        <v>45001</v>
      </c>
      <c r="P76" s="27" t="str">
        <f>TEXT(orders6[[#This Row],[order_date]],"YYYY")</f>
        <v>2023</v>
      </c>
      <c r="Q76" s="27" t="str">
        <f>TEXT(orders6[[#This Row],[order_date]],"MMMM")</f>
        <v>March</v>
      </c>
      <c r="R76" s="27" t="str">
        <f>TEXT(orders6[[#This Row],[order_date]],"DDDD")</f>
        <v>Thursday</v>
      </c>
      <c r="S76" s="26">
        <v>0.5</v>
      </c>
      <c r="T76" s="20">
        <v>1601.56</v>
      </c>
    </row>
    <row r="77" spans="1:20" ht="15.75" customHeight="1" x14ac:dyDescent="0.3">
      <c r="A77" s="20">
        <v>76</v>
      </c>
      <c r="B77" s="20">
        <v>16</v>
      </c>
      <c r="C77" s="20" t="str">
        <f>VLOOKUP(fulltable!B:B,[1]!customers[#Data],4)</f>
        <v>Logan Thomas</v>
      </c>
      <c r="D77" s="20" t="str">
        <f>VLOOKUP(orders6[[#This Row],[customer_id]],[1]!customers[#Data],6)</f>
        <v>Male</v>
      </c>
      <c r="E77" s="20">
        <f>VLOOKUP(orders6[[#This Row],[customer_id]],[1]!customers[#Data],7)</f>
        <v>40</v>
      </c>
      <c r="F77" s="20" t="str">
        <f>VLOOKUP(orders6[[#This Row],[customer_id]],[1]!customers[#Data],8)</f>
        <v>Working Class</v>
      </c>
      <c r="G77" s="20" t="str">
        <f>VLOOKUP(orders6[[#This Row],[customer_id]],[1]!customers[#Data],9)</f>
        <v>New York</v>
      </c>
      <c r="H77" s="20">
        <f>VLOOKUP(orders6[[#This Row],[order_id]],[1]!orders_items[#Data],3)</f>
        <v>33</v>
      </c>
      <c r="I77" s="20" t="str">
        <f>VLOOKUP(orders6[[#This Row],[product_id]],[1]!products[#Data],2)</f>
        <v>Harman Kardon Onyx Studio 7</v>
      </c>
      <c r="J77" s="20" t="str">
        <f>VLOOKUP(orders6[[#This Row],[product_id]],[1]!products[#Data],3)</f>
        <v>Electronics</v>
      </c>
      <c r="K77" s="20">
        <f>VLOOKUP(orders6[[#This Row],[product_id]],[1]!products[#Data],4)</f>
        <v>644.4</v>
      </c>
      <c r="L77" s="20">
        <f>VLOOKUP(orders6[[#This Row],[product_id]],[1]!orders_items[#Data],4)</f>
        <v>8</v>
      </c>
      <c r="M77" s="20">
        <f>VLOOKUP(orders6[[#This Row],[product_id]],[1]!orders_items[#Data],5)</f>
        <v>509.9</v>
      </c>
      <c r="N77" s="20">
        <f>VLOOKUP(orders6[[#This Row],[product_id]],[1]!orders_items[#Data],6)</f>
        <v>4079.2</v>
      </c>
      <c r="O77" s="27">
        <v>45002</v>
      </c>
      <c r="P77" s="27" t="str">
        <f>TEXT(orders6[[#This Row],[order_date]],"YYYY")</f>
        <v>2023</v>
      </c>
      <c r="Q77" s="27" t="str">
        <f>TEXT(orders6[[#This Row],[order_date]],"MMMM")</f>
        <v>March</v>
      </c>
      <c r="R77" s="27" t="str">
        <f>TEXT(orders6[[#This Row],[order_date]],"DDDD")</f>
        <v>Friday</v>
      </c>
      <c r="S77" s="26">
        <v>0.5</v>
      </c>
      <c r="T77" s="20">
        <v>377.25</v>
      </c>
    </row>
    <row r="78" spans="1:20" ht="15.75" customHeight="1" x14ac:dyDescent="0.3">
      <c r="A78" s="20">
        <v>77</v>
      </c>
      <c r="B78" s="20">
        <v>75</v>
      </c>
      <c r="C78" s="20" t="str">
        <f>VLOOKUP(fulltable!B:B,[1]!customers[#Data],4)</f>
        <v>Victoria Howard</v>
      </c>
      <c r="D78" s="20" t="str">
        <f>VLOOKUP(orders6[[#This Row],[customer_id]],[1]!customers[#Data],6)</f>
        <v>Female</v>
      </c>
      <c r="E78" s="20">
        <f>VLOOKUP(orders6[[#This Row],[customer_id]],[1]!customers[#Data],7)</f>
        <v>37</v>
      </c>
      <c r="F78" s="20" t="str">
        <f>VLOOKUP(orders6[[#This Row],[customer_id]],[1]!customers[#Data],8)</f>
        <v>Working Class</v>
      </c>
      <c r="G78" s="20" t="str">
        <f>VLOOKUP(orders6[[#This Row],[customer_id]],[1]!customers[#Data],9)</f>
        <v>Houston</v>
      </c>
      <c r="H78" s="20">
        <f>VLOOKUP(orders6[[#This Row],[order_id]],[1]!orders_items[#Data],3)</f>
        <v>96</v>
      </c>
      <c r="I78" s="20" t="str">
        <f>VLOOKUP(orders6[[#This Row],[product_id]],[1]!products[#Data],2)</f>
        <v>Apple iPad Pro 12.9-inch (6th Gen)</v>
      </c>
      <c r="J78" s="20" t="str">
        <f>VLOOKUP(orders6[[#This Row],[product_id]],[1]!products[#Data],3)</f>
        <v>Electronics</v>
      </c>
      <c r="K78" s="20">
        <f>VLOOKUP(orders6[[#This Row],[product_id]],[1]!products[#Data],4)</f>
        <v>479.46</v>
      </c>
      <c r="L78" s="20">
        <f>VLOOKUP(orders6[[#This Row],[product_id]],[1]!orders_items[#Data],4)</f>
        <v>7</v>
      </c>
      <c r="M78" s="20">
        <f>VLOOKUP(orders6[[#This Row],[product_id]],[1]!orders_items[#Data],5)</f>
        <v>798.5</v>
      </c>
      <c r="N78" s="20">
        <f>VLOOKUP(orders6[[#This Row],[product_id]],[1]!orders_items[#Data],6)</f>
        <v>5589.5</v>
      </c>
      <c r="O78" s="27">
        <v>45003</v>
      </c>
      <c r="P78" s="27" t="str">
        <f>TEXT(orders6[[#This Row],[order_date]],"YYYY")</f>
        <v>2023</v>
      </c>
      <c r="Q78" s="27" t="str">
        <f>TEXT(orders6[[#This Row],[order_date]],"MMMM")</f>
        <v>March</v>
      </c>
      <c r="R78" s="27" t="str">
        <f>TEXT(orders6[[#This Row],[order_date]],"DDDD")</f>
        <v>Saturday</v>
      </c>
      <c r="S78" s="26">
        <v>0.5</v>
      </c>
      <c r="T78" s="20">
        <v>387.8</v>
      </c>
    </row>
    <row r="79" spans="1:20" ht="15.75" customHeight="1" x14ac:dyDescent="0.3">
      <c r="A79" s="20">
        <v>78</v>
      </c>
      <c r="B79" s="20">
        <v>7</v>
      </c>
      <c r="C79" s="20" t="str">
        <f>VLOOKUP(fulltable!B:B,[1]!customers[#Data],4)</f>
        <v>Benjamin Miller</v>
      </c>
      <c r="D79" s="20" t="str">
        <f>VLOOKUP(orders6[[#This Row],[customer_id]],[1]!customers[#Data],6)</f>
        <v>Male</v>
      </c>
      <c r="E79" s="20">
        <f>VLOOKUP(orders6[[#This Row],[customer_id]],[1]!customers[#Data],7)</f>
        <v>58</v>
      </c>
      <c r="F79" s="20" t="str">
        <f>VLOOKUP(orders6[[#This Row],[customer_id]],[1]!customers[#Data],8)</f>
        <v>Retired</v>
      </c>
      <c r="G79" s="20" t="str">
        <f>VLOOKUP(orders6[[#This Row],[customer_id]],[1]!customers[#Data],9)</f>
        <v>New York</v>
      </c>
      <c r="H79" s="20">
        <f>VLOOKUP(orders6[[#This Row],[order_id]],[1]!orders_items[#Data],3)</f>
        <v>73</v>
      </c>
      <c r="I79" s="20" t="str">
        <f>VLOOKUP(orders6[[#This Row],[product_id]],[1]!products[#Data],2)</f>
        <v>Dell XPS 13 Laptop</v>
      </c>
      <c r="J79" s="20" t="str">
        <f>VLOOKUP(orders6[[#This Row],[product_id]],[1]!products[#Data],3)</f>
        <v>Home Appliances</v>
      </c>
      <c r="K79" s="20">
        <f>VLOOKUP(orders6[[#This Row],[product_id]],[1]!products[#Data],4)</f>
        <v>227.28</v>
      </c>
      <c r="L79" s="20">
        <f>VLOOKUP(orders6[[#This Row],[product_id]],[1]!orders_items[#Data],4)</f>
        <v>4</v>
      </c>
      <c r="M79" s="20">
        <f>VLOOKUP(orders6[[#This Row],[product_id]],[1]!orders_items[#Data],5)</f>
        <v>961.97</v>
      </c>
      <c r="N79" s="20">
        <f>VLOOKUP(orders6[[#This Row],[product_id]],[1]!orders_items[#Data],6)</f>
        <v>3847.88</v>
      </c>
      <c r="O79" s="27">
        <v>45004</v>
      </c>
      <c r="P79" s="27" t="str">
        <f>TEXT(orders6[[#This Row],[order_date]],"YYYY")</f>
        <v>2023</v>
      </c>
      <c r="Q79" s="27" t="str">
        <f>TEXT(orders6[[#This Row],[order_date]],"MMMM")</f>
        <v>March</v>
      </c>
      <c r="R79" s="27" t="str">
        <f>TEXT(orders6[[#This Row],[order_date]],"DDDD")</f>
        <v>Sunday</v>
      </c>
      <c r="S79" s="26">
        <v>0.5</v>
      </c>
      <c r="T79" s="20">
        <v>297.26</v>
      </c>
    </row>
    <row r="80" spans="1:20" ht="15.75" customHeight="1" x14ac:dyDescent="0.3">
      <c r="A80" s="20">
        <v>79</v>
      </c>
      <c r="B80" s="20">
        <v>67</v>
      </c>
      <c r="C80" s="20" t="str">
        <f>VLOOKUP(fulltable!B:B,[1]!customers[#Data],4)</f>
        <v>Sofia Gutierrez</v>
      </c>
      <c r="D80" s="20" t="str">
        <f>VLOOKUP(orders6[[#This Row],[customer_id]],[1]!customers[#Data],6)</f>
        <v>Female</v>
      </c>
      <c r="E80" s="20">
        <f>VLOOKUP(orders6[[#This Row],[customer_id]],[1]!customers[#Data],7)</f>
        <v>31</v>
      </c>
      <c r="F80" s="20" t="str">
        <f>VLOOKUP(orders6[[#This Row],[customer_id]],[1]!customers[#Data],8)</f>
        <v>Young</v>
      </c>
      <c r="G80" s="20" t="str">
        <f>VLOOKUP(orders6[[#This Row],[customer_id]],[1]!customers[#Data],9)</f>
        <v>Chicago</v>
      </c>
      <c r="H80" s="20">
        <f>VLOOKUP(orders6[[#This Row],[order_id]],[1]!orders_items[#Data],3)</f>
        <v>8</v>
      </c>
      <c r="I80" s="20" t="str">
        <f>VLOOKUP(orders6[[#This Row],[product_id]],[1]!products[#Data],2)</f>
        <v>Anker PowerCore 26800 Portable Charger</v>
      </c>
      <c r="J80" s="20" t="str">
        <f>VLOOKUP(orders6[[#This Row],[product_id]],[1]!products[#Data],3)</f>
        <v>Electronics</v>
      </c>
      <c r="K80" s="20">
        <f>VLOOKUP(orders6[[#This Row],[product_id]],[1]!products[#Data],4)</f>
        <v>530.14</v>
      </c>
      <c r="L80" s="20">
        <f>VLOOKUP(orders6[[#This Row],[product_id]],[1]!orders_items[#Data],4)</f>
        <v>4</v>
      </c>
      <c r="M80" s="20">
        <f>VLOOKUP(orders6[[#This Row],[product_id]],[1]!orders_items[#Data],5)</f>
        <v>331</v>
      </c>
      <c r="N80" s="20">
        <f>VLOOKUP(orders6[[#This Row],[product_id]],[1]!orders_items[#Data],6)</f>
        <v>1324</v>
      </c>
      <c r="O80" s="27">
        <v>45005</v>
      </c>
      <c r="P80" s="27" t="str">
        <f>TEXT(orders6[[#This Row],[order_date]],"YYYY")</f>
        <v>2023</v>
      </c>
      <c r="Q80" s="27" t="str">
        <f>TEXT(orders6[[#This Row],[order_date]],"MMMM")</f>
        <v>March</v>
      </c>
      <c r="R80" s="27" t="str">
        <f>TEXT(orders6[[#This Row],[order_date]],"DDDD")</f>
        <v>Monday</v>
      </c>
      <c r="S80" s="26">
        <v>0.5</v>
      </c>
      <c r="T80" s="20">
        <v>1928.64</v>
      </c>
    </row>
    <row r="81" spans="1:20" ht="15.75" customHeight="1" x14ac:dyDescent="0.3">
      <c r="A81" s="20">
        <v>80</v>
      </c>
      <c r="B81" s="20">
        <v>65</v>
      </c>
      <c r="C81" s="20" t="str">
        <f>VLOOKUP(fulltable!B:B,[1]!customers[#Data],4)</f>
        <v>Camila Cook</v>
      </c>
      <c r="D81" s="20" t="str">
        <f>VLOOKUP(orders6[[#This Row],[customer_id]],[1]!customers[#Data],6)</f>
        <v>Female</v>
      </c>
      <c r="E81" s="20">
        <f>VLOOKUP(orders6[[#This Row],[customer_id]],[1]!customers[#Data],7)</f>
        <v>51</v>
      </c>
      <c r="F81" s="20" t="str">
        <f>VLOOKUP(orders6[[#This Row],[customer_id]],[1]!customers[#Data],8)</f>
        <v>Retired</v>
      </c>
      <c r="G81" s="20" t="str">
        <f>VLOOKUP(orders6[[#This Row],[customer_id]],[1]!customers[#Data],9)</f>
        <v>Chicago</v>
      </c>
      <c r="H81" s="20">
        <f>VLOOKUP(orders6[[#This Row],[order_id]],[1]!orders_items[#Data],3)</f>
        <v>28</v>
      </c>
      <c r="I81" s="20" t="str">
        <f>VLOOKUP(orders6[[#This Row],[product_id]],[1]!products[#Data],2)</f>
        <v>Garmin Fenix 7X Sapphire Solar GPS Watch</v>
      </c>
      <c r="J81" s="20" t="str">
        <f>VLOOKUP(orders6[[#This Row],[product_id]],[1]!products[#Data],3)</f>
        <v>Home Appliances</v>
      </c>
      <c r="K81" s="20">
        <f>VLOOKUP(orders6[[#This Row],[product_id]],[1]!products[#Data],4)</f>
        <v>391.59</v>
      </c>
      <c r="L81" s="20">
        <f>VLOOKUP(orders6[[#This Row],[product_id]],[1]!orders_items[#Data],4)</f>
        <v>8</v>
      </c>
      <c r="M81" s="20">
        <f>VLOOKUP(orders6[[#This Row],[product_id]],[1]!orders_items[#Data],5)</f>
        <v>671.4</v>
      </c>
      <c r="N81" s="20">
        <f>VLOOKUP(orders6[[#This Row],[product_id]],[1]!orders_items[#Data],6)</f>
        <v>5371.2</v>
      </c>
      <c r="O81" s="27">
        <v>45006</v>
      </c>
      <c r="P81" s="27" t="str">
        <f>TEXT(orders6[[#This Row],[order_date]],"YYYY")</f>
        <v>2023</v>
      </c>
      <c r="Q81" s="27" t="str">
        <f>TEXT(orders6[[#This Row],[order_date]],"MMMM")</f>
        <v>March</v>
      </c>
      <c r="R81" s="27" t="str">
        <f>TEXT(orders6[[#This Row],[order_date]],"DDDD")</f>
        <v>Tuesday</v>
      </c>
      <c r="S81" s="26">
        <v>0.5</v>
      </c>
      <c r="T81" s="20">
        <v>33.159999999999997</v>
      </c>
    </row>
    <row r="82" spans="1:20" ht="15.75" customHeight="1" x14ac:dyDescent="0.3">
      <c r="A82" s="20">
        <v>81</v>
      </c>
      <c r="B82" s="20">
        <v>90</v>
      </c>
      <c r="C82" s="20" t="str">
        <f>VLOOKUP(fulltable!B:B,[1]!customers[#Data],4)</f>
        <v>Aurora Hughes</v>
      </c>
      <c r="D82" s="20" t="str">
        <f>VLOOKUP(orders6[[#This Row],[customer_id]],[1]!customers[#Data],6)</f>
        <v>Female</v>
      </c>
      <c r="E82" s="20">
        <f>VLOOKUP(orders6[[#This Row],[customer_id]],[1]!customers[#Data],7)</f>
        <v>43</v>
      </c>
      <c r="F82" s="20" t="str">
        <f>VLOOKUP(orders6[[#This Row],[customer_id]],[1]!customers[#Data],8)</f>
        <v>Working Class</v>
      </c>
      <c r="G82" s="20" t="str">
        <f>VLOOKUP(orders6[[#This Row],[customer_id]],[1]!customers[#Data],9)</f>
        <v>Chicago</v>
      </c>
      <c r="H82" s="20">
        <f>VLOOKUP(orders6[[#This Row],[order_id]],[1]!orders_items[#Data],3)</f>
        <v>19</v>
      </c>
      <c r="I82" s="20" t="str">
        <f>VLOOKUP(orders6[[#This Row],[product_id]],[1]!products[#Data],2)</f>
        <v>Sony A7R IV Full-Frame Mirrorless Camera</v>
      </c>
      <c r="J82" s="20" t="str">
        <f>VLOOKUP(orders6[[#This Row],[product_id]],[1]!products[#Data],3)</f>
        <v>Accessories</v>
      </c>
      <c r="K82" s="20">
        <f>VLOOKUP(orders6[[#This Row],[product_id]],[1]!products[#Data],4)</f>
        <v>766.1</v>
      </c>
      <c r="L82" s="20">
        <f>VLOOKUP(orders6[[#This Row],[product_id]],[1]!orders_items[#Data],4)</f>
        <v>7</v>
      </c>
      <c r="M82" s="20">
        <f>VLOOKUP(orders6[[#This Row],[product_id]],[1]!orders_items[#Data],5)</f>
        <v>173.98</v>
      </c>
      <c r="N82" s="20">
        <f>VLOOKUP(orders6[[#This Row],[product_id]],[1]!orders_items[#Data],6)</f>
        <v>1217.8599999999999</v>
      </c>
      <c r="O82" s="27">
        <v>45007</v>
      </c>
      <c r="P82" s="27" t="str">
        <f>TEXT(orders6[[#This Row],[order_date]],"YYYY")</f>
        <v>2023</v>
      </c>
      <c r="Q82" s="27" t="str">
        <f>TEXT(orders6[[#This Row],[order_date]],"MMMM")</f>
        <v>March</v>
      </c>
      <c r="R82" s="27" t="str">
        <f>TEXT(orders6[[#This Row],[order_date]],"DDDD")</f>
        <v>Wednesday</v>
      </c>
      <c r="S82" s="26">
        <v>0.5</v>
      </c>
      <c r="T82" s="20">
        <v>578.98</v>
      </c>
    </row>
    <row r="83" spans="1:20" ht="15.75" customHeight="1" x14ac:dyDescent="0.3">
      <c r="A83" s="20">
        <v>82</v>
      </c>
      <c r="B83" s="20">
        <v>96</v>
      </c>
      <c r="C83" s="20" t="str">
        <f>VLOOKUP(fulltable!B:B,[1]!customers[#Data],4)</f>
        <v>Willow Myers</v>
      </c>
      <c r="D83" s="20" t="str">
        <f>VLOOKUP(orders6[[#This Row],[customer_id]],[1]!customers[#Data],6)</f>
        <v>Female</v>
      </c>
      <c r="E83" s="20">
        <f>VLOOKUP(orders6[[#This Row],[customer_id]],[1]!customers[#Data],7)</f>
        <v>46</v>
      </c>
      <c r="F83" s="20" t="str">
        <f>VLOOKUP(orders6[[#This Row],[customer_id]],[1]!customers[#Data],8)</f>
        <v>Working Class</v>
      </c>
      <c r="G83" s="20" t="str">
        <f>VLOOKUP(orders6[[#This Row],[customer_id]],[1]!customers[#Data],9)</f>
        <v>Phoenix</v>
      </c>
      <c r="H83" s="20">
        <f>VLOOKUP(orders6[[#This Row],[order_id]],[1]!orders_items[#Data],3)</f>
        <v>65</v>
      </c>
      <c r="I83" s="20" t="str">
        <f>VLOOKUP(orders6[[#This Row],[product_id]],[1]!products[#Data],2)</f>
        <v>GoPro HERO11 Black</v>
      </c>
      <c r="J83" s="20" t="str">
        <f>VLOOKUP(orders6[[#This Row],[product_id]],[1]!products[#Data],3)</f>
        <v>Home Appliances</v>
      </c>
      <c r="K83" s="20">
        <f>VLOOKUP(orders6[[#This Row],[product_id]],[1]!products[#Data],4)</f>
        <v>48.4</v>
      </c>
      <c r="L83" s="20">
        <f>VLOOKUP(orders6[[#This Row],[product_id]],[1]!orders_items[#Data],4)</f>
        <v>5</v>
      </c>
      <c r="M83" s="20">
        <f>VLOOKUP(orders6[[#This Row],[product_id]],[1]!orders_items[#Data],5)</f>
        <v>46.62</v>
      </c>
      <c r="N83" s="20">
        <f>VLOOKUP(orders6[[#This Row],[product_id]],[1]!orders_items[#Data],6)</f>
        <v>233.1</v>
      </c>
      <c r="O83" s="27">
        <v>45008</v>
      </c>
      <c r="P83" s="27" t="str">
        <f>TEXT(orders6[[#This Row],[order_date]],"YYYY")</f>
        <v>2023</v>
      </c>
      <c r="Q83" s="27" t="str">
        <f>TEXT(orders6[[#This Row],[order_date]],"MMMM")</f>
        <v>March</v>
      </c>
      <c r="R83" s="27" t="str">
        <f>TEXT(orders6[[#This Row],[order_date]],"DDDD")</f>
        <v>Thursday</v>
      </c>
      <c r="S83" s="26">
        <v>0.5</v>
      </c>
      <c r="T83" s="20">
        <v>1057.1300000000001</v>
      </c>
    </row>
    <row r="84" spans="1:20" ht="15.75" customHeight="1" x14ac:dyDescent="0.3">
      <c r="A84" s="20">
        <v>83</v>
      </c>
      <c r="B84" s="20">
        <v>61</v>
      </c>
      <c r="C84" s="20" t="str">
        <f>VLOOKUP(fulltable!B:B,[1]!customers[#Data],4)</f>
        <v>Harper Stewart</v>
      </c>
      <c r="D84" s="20" t="str">
        <f>VLOOKUP(orders6[[#This Row],[customer_id]],[1]!customers[#Data],6)</f>
        <v>Female</v>
      </c>
      <c r="E84" s="20">
        <f>VLOOKUP(orders6[[#This Row],[customer_id]],[1]!customers[#Data],7)</f>
        <v>51</v>
      </c>
      <c r="F84" s="20" t="str">
        <f>VLOOKUP(orders6[[#This Row],[customer_id]],[1]!customers[#Data],8)</f>
        <v>Retired</v>
      </c>
      <c r="G84" s="20" t="str">
        <f>VLOOKUP(orders6[[#This Row],[customer_id]],[1]!customers[#Data],9)</f>
        <v>Los Angeles</v>
      </c>
      <c r="H84" s="20">
        <f>VLOOKUP(orders6[[#This Row],[order_id]],[1]!orders_items[#Data],3)</f>
        <v>19</v>
      </c>
      <c r="I84" s="20" t="str">
        <f>VLOOKUP(orders6[[#This Row],[product_id]],[1]!products[#Data],2)</f>
        <v>Sony A7R IV Full-Frame Mirrorless Camera</v>
      </c>
      <c r="J84" s="20" t="str">
        <f>VLOOKUP(orders6[[#This Row],[product_id]],[1]!products[#Data],3)</f>
        <v>Accessories</v>
      </c>
      <c r="K84" s="20">
        <f>VLOOKUP(orders6[[#This Row],[product_id]],[1]!products[#Data],4)</f>
        <v>766.1</v>
      </c>
      <c r="L84" s="20">
        <f>VLOOKUP(orders6[[#This Row],[product_id]],[1]!orders_items[#Data],4)</f>
        <v>7</v>
      </c>
      <c r="M84" s="20">
        <f>VLOOKUP(orders6[[#This Row],[product_id]],[1]!orders_items[#Data],5)</f>
        <v>173.98</v>
      </c>
      <c r="N84" s="20">
        <f>VLOOKUP(orders6[[#This Row],[product_id]],[1]!orders_items[#Data],6)</f>
        <v>1217.8599999999999</v>
      </c>
      <c r="O84" s="27">
        <v>45009</v>
      </c>
      <c r="P84" s="27" t="str">
        <f>TEXT(orders6[[#This Row],[order_date]],"YYYY")</f>
        <v>2023</v>
      </c>
      <c r="Q84" s="27" t="str">
        <f>TEXT(orders6[[#This Row],[order_date]],"MMMM")</f>
        <v>March</v>
      </c>
      <c r="R84" s="27" t="str">
        <f>TEXT(orders6[[#This Row],[order_date]],"DDDD")</f>
        <v>Friday</v>
      </c>
      <c r="S84" s="26">
        <v>0.5</v>
      </c>
      <c r="T84" s="20">
        <v>885.3</v>
      </c>
    </row>
    <row r="85" spans="1:20" ht="15.75" customHeight="1" x14ac:dyDescent="0.3">
      <c r="A85" s="20">
        <v>84</v>
      </c>
      <c r="B85" s="20">
        <v>11</v>
      </c>
      <c r="C85" s="20" t="str">
        <f>VLOOKUP(fulltable!B:B,[1]!customers[#Data],4)</f>
        <v>Mason Hernandez</v>
      </c>
      <c r="D85" s="20" t="str">
        <f>VLOOKUP(orders6[[#This Row],[customer_id]],[1]!customers[#Data],6)</f>
        <v>Male</v>
      </c>
      <c r="E85" s="20">
        <f>VLOOKUP(orders6[[#This Row],[customer_id]],[1]!customers[#Data],7)</f>
        <v>46</v>
      </c>
      <c r="F85" s="20" t="str">
        <f>VLOOKUP(orders6[[#This Row],[customer_id]],[1]!customers[#Data],8)</f>
        <v>Working Class</v>
      </c>
      <c r="G85" s="20" t="str">
        <f>VLOOKUP(orders6[[#This Row],[customer_id]],[1]!customers[#Data],9)</f>
        <v>Los Angeles</v>
      </c>
      <c r="H85" s="20">
        <f>VLOOKUP(orders6[[#This Row],[order_id]],[1]!orders_items[#Data],3)</f>
        <v>26</v>
      </c>
      <c r="I85" s="20" t="str">
        <f>VLOOKUP(orders6[[#This Row],[product_id]],[1]!products[#Data],2)</f>
        <v>Ember Temperature Control Smart Mug</v>
      </c>
      <c r="J85" s="20" t="str">
        <f>VLOOKUP(orders6[[#This Row],[product_id]],[1]!products[#Data],3)</f>
        <v>Home Appliances</v>
      </c>
      <c r="K85" s="20">
        <f>VLOOKUP(orders6[[#This Row],[product_id]],[1]!products[#Data],4)</f>
        <v>735.03</v>
      </c>
      <c r="L85" s="20">
        <f>VLOOKUP(orders6[[#This Row],[product_id]],[1]!orders_items[#Data],4)</f>
        <v>8</v>
      </c>
      <c r="M85" s="20">
        <f>VLOOKUP(orders6[[#This Row],[product_id]],[1]!orders_items[#Data],5)</f>
        <v>570.07000000000005</v>
      </c>
      <c r="N85" s="20">
        <f>VLOOKUP(orders6[[#This Row],[product_id]],[1]!orders_items[#Data],6)</f>
        <v>4560.5600000000004</v>
      </c>
      <c r="O85" s="27">
        <v>45010</v>
      </c>
      <c r="P85" s="27" t="str">
        <f>TEXT(orders6[[#This Row],[order_date]],"YYYY")</f>
        <v>2023</v>
      </c>
      <c r="Q85" s="27" t="str">
        <f>TEXT(orders6[[#This Row],[order_date]],"MMMM")</f>
        <v>March</v>
      </c>
      <c r="R85" s="27" t="str">
        <f>TEXT(orders6[[#This Row],[order_date]],"DDDD")</f>
        <v>Saturday</v>
      </c>
      <c r="S85" s="26">
        <v>0.5</v>
      </c>
      <c r="T85" s="20">
        <v>1050.28</v>
      </c>
    </row>
    <row r="86" spans="1:20" ht="15.75" customHeight="1" x14ac:dyDescent="0.3">
      <c r="A86" s="20">
        <v>85</v>
      </c>
      <c r="B86" s="20">
        <v>24</v>
      </c>
      <c r="C86" s="20" t="str">
        <f>VLOOKUP(fulltable!B:B,[1]!customers[#Data],4)</f>
        <v>Aiden White</v>
      </c>
      <c r="D86" s="20" t="str">
        <f>VLOOKUP(orders6[[#This Row],[customer_id]],[1]!customers[#Data],6)</f>
        <v>Male</v>
      </c>
      <c r="E86" s="20">
        <f>VLOOKUP(orders6[[#This Row],[customer_id]],[1]!customers[#Data],7)</f>
        <v>36</v>
      </c>
      <c r="F86" s="20" t="str">
        <f>VLOOKUP(orders6[[#This Row],[customer_id]],[1]!customers[#Data],8)</f>
        <v>Working Class</v>
      </c>
      <c r="G86" s="20" t="str">
        <f>VLOOKUP(orders6[[#This Row],[customer_id]],[1]!customers[#Data],9)</f>
        <v>Chicago</v>
      </c>
      <c r="H86" s="20">
        <f>VLOOKUP(orders6[[#This Row],[order_id]],[1]!orders_items[#Data],3)</f>
        <v>64</v>
      </c>
      <c r="I86" s="20" t="str">
        <f>VLOOKUP(orders6[[#This Row],[product_id]],[1]!products[#Data],2)</f>
        <v>Giorgio Armani Silk Tie</v>
      </c>
      <c r="J86" s="20" t="str">
        <f>VLOOKUP(orders6[[#This Row],[product_id]],[1]!products[#Data],3)</f>
        <v>Accessories</v>
      </c>
      <c r="K86" s="20">
        <f>VLOOKUP(orders6[[#This Row],[product_id]],[1]!products[#Data],4)</f>
        <v>538.14</v>
      </c>
      <c r="L86" s="20">
        <f>VLOOKUP(orders6[[#This Row],[product_id]],[1]!orders_items[#Data],4)</f>
        <v>9</v>
      </c>
      <c r="M86" s="20">
        <f>VLOOKUP(orders6[[#This Row],[product_id]],[1]!orders_items[#Data],5)</f>
        <v>452.84</v>
      </c>
      <c r="N86" s="20">
        <f>VLOOKUP(orders6[[#This Row],[product_id]],[1]!orders_items[#Data],6)</f>
        <v>4075.56</v>
      </c>
      <c r="O86" s="27">
        <v>45011</v>
      </c>
      <c r="P86" s="27" t="str">
        <f>TEXT(orders6[[#This Row],[order_date]],"YYYY")</f>
        <v>2023</v>
      </c>
      <c r="Q86" s="27" t="str">
        <f>TEXT(orders6[[#This Row],[order_date]],"MMMM")</f>
        <v>March</v>
      </c>
      <c r="R86" s="27" t="str">
        <f>TEXT(orders6[[#This Row],[order_date]],"DDDD")</f>
        <v>Sunday</v>
      </c>
      <c r="S86" s="26">
        <v>0.5</v>
      </c>
      <c r="T86" s="20">
        <v>88.22</v>
      </c>
    </row>
    <row r="87" spans="1:20" ht="15.75" customHeight="1" x14ac:dyDescent="0.3">
      <c r="A87" s="20">
        <v>86</v>
      </c>
      <c r="B87" s="20">
        <v>62</v>
      </c>
      <c r="C87" s="20" t="str">
        <f>VLOOKUP(fulltable!B:B,[1]!customers[#Data],4)</f>
        <v>Emily Morris</v>
      </c>
      <c r="D87" s="20" t="str">
        <f>VLOOKUP(orders6[[#This Row],[customer_id]],[1]!customers[#Data],6)</f>
        <v>Female</v>
      </c>
      <c r="E87" s="20">
        <f>VLOOKUP(orders6[[#This Row],[customer_id]],[1]!customers[#Data],7)</f>
        <v>36</v>
      </c>
      <c r="F87" s="20" t="str">
        <f>VLOOKUP(orders6[[#This Row],[customer_id]],[1]!customers[#Data],8)</f>
        <v>Working Class</v>
      </c>
      <c r="G87" s="20" t="str">
        <f>VLOOKUP(orders6[[#This Row],[customer_id]],[1]!customers[#Data],9)</f>
        <v>Houston</v>
      </c>
      <c r="H87" s="20">
        <f>VLOOKUP(orders6[[#This Row],[order_id]],[1]!orders_items[#Data],3)</f>
        <v>76</v>
      </c>
      <c r="I87" s="20" t="str">
        <f>VLOOKUP(orders6[[#This Row],[product_id]],[1]!products[#Data],2)</f>
        <v>Apple AirPods Pro</v>
      </c>
      <c r="J87" s="20" t="str">
        <f>VLOOKUP(orders6[[#This Row],[product_id]],[1]!products[#Data],3)</f>
        <v>Electronics</v>
      </c>
      <c r="K87" s="20">
        <f>VLOOKUP(orders6[[#This Row],[product_id]],[1]!products[#Data],4)</f>
        <v>58.17</v>
      </c>
      <c r="L87" s="20">
        <f>VLOOKUP(orders6[[#This Row],[product_id]],[1]!orders_items[#Data],4)</f>
        <v>4</v>
      </c>
      <c r="M87" s="20">
        <f>VLOOKUP(orders6[[#This Row],[product_id]],[1]!orders_items[#Data],5)</f>
        <v>214.78</v>
      </c>
      <c r="N87" s="20">
        <f>VLOOKUP(orders6[[#This Row],[product_id]],[1]!orders_items[#Data],6)</f>
        <v>859.12</v>
      </c>
      <c r="O87" s="27">
        <v>45012</v>
      </c>
      <c r="P87" s="27" t="str">
        <f>TEXT(orders6[[#This Row],[order_date]],"YYYY")</f>
        <v>2023</v>
      </c>
      <c r="Q87" s="27" t="str">
        <f>TEXT(orders6[[#This Row],[order_date]],"MMMM")</f>
        <v>March</v>
      </c>
      <c r="R87" s="27" t="str">
        <f>TEXT(orders6[[#This Row],[order_date]],"DDDD")</f>
        <v>Monday</v>
      </c>
      <c r="S87" s="26">
        <v>0.5</v>
      </c>
      <c r="T87" s="20">
        <v>719.6</v>
      </c>
    </row>
    <row r="88" spans="1:20" ht="15.75" customHeight="1" x14ac:dyDescent="0.3">
      <c r="A88" s="20">
        <v>87</v>
      </c>
      <c r="B88" s="20">
        <v>86</v>
      </c>
      <c r="C88" s="20" t="str">
        <f>VLOOKUP(fulltable!B:B,[1]!customers[#Data],4)</f>
        <v>Violet Bennett</v>
      </c>
      <c r="D88" s="20" t="str">
        <f>VLOOKUP(orders6[[#This Row],[customer_id]],[1]!customers[#Data],6)</f>
        <v>Female</v>
      </c>
      <c r="E88" s="20">
        <f>VLOOKUP(orders6[[#This Row],[customer_id]],[1]!customers[#Data],7)</f>
        <v>44</v>
      </c>
      <c r="F88" s="20" t="str">
        <f>VLOOKUP(orders6[[#This Row],[customer_id]],[1]!customers[#Data],8)</f>
        <v>Working Class</v>
      </c>
      <c r="G88" s="20" t="str">
        <f>VLOOKUP(orders6[[#This Row],[customer_id]],[1]!customers[#Data],9)</f>
        <v>Chicago</v>
      </c>
      <c r="H88" s="20">
        <f>VLOOKUP(orders6[[#This Row],[order_id]],[1]!orders_items[#Data],3)</f>
        <v>53</v>
      </c>
      <c r="I88" s="20" t="str">
        <f>VLOOKUP(orders6[[#This Row],[product_id]],[1]!products[#Data],2)</f>
        <v>LG OLED55C1PUB Alexa Built-In OLED TV</v>
      </c>
      <c r="J88" s="20" t="str">
        <f>VLOOKUP(orders6[[#This Row],[product_id]],[1]!products[#Data],3)</f>
        <v>Electronics</v>
      </c>
      <c r="K88" s="20">
        <f>VLOOKUP(orders6[[#This Row],[product_id]],[1]!products[#Data],4)</f>
        <v>515.09</v>
      </c>
      <c r="L88" s="20">
        <f>VLOOKUP(orders6[[#This Row],[product_id]],[1]!orders_items[#Data],4)</f>
        <v>3</v>
      </c>
      <c r="M88" s="20">
        <f>VLOOKUP(orders6[[#This Row],[product_id]],[1]!orders_items[#Data],5)</f>
        <v>734.26</v>
      </c>
      <c r="N88" s="20">
        <f>VLOOKUP(orders6[[#This Row],[product_id]],[1]!orders_items[#Data],6)</f>
        <v>2202.7799999999997</v>
      </c>
      <c r="O88" s="27">
        <v>45013</v>
      </c>
      <c r="P88" s="27" t="str">
        <f>TEXT(orders6[[#This Row],[order_date]],"YYYY")</f>
        <v>2023</v>
      </c>
      <c r="Q88" s="27" t="str">
        <f>TEXT(orders6[[#This Row],[order_date]],"MMMM")</f>
        <v>March</v>
      </c>
      <c r="R88" s="27" t="str">
        <f>TEXT(orders6[[#This Row],[order_date]],"DDDD")</f>
        <v>Tuesday</v>
      </c>
      <c r="S88" s="26">
        <v>0.5</v>
      </c>
      <c r="T88" s="20">
        <v>1744.63</v>
      </c>
    </row>
    <row r="89" spans="1:20" ht="15.75" customHeight="1" x14ac:dyDescent="0.3">
      <c r="A89" s="20">
        <v>88</v>
      </c>
      <c r="B89" s="20">
        <v>48</v>
      </c>
      <c r="C89" s="20" t="str">
        <f>VLOOKUP(fulltable!B:B,[1]!customers[#Data],4)</f>
        <v>Jaxon Mitchell</v>
      </c>
      <c r="D89" s="20" t="str">
        <f>VLOOKUP(orders6[[#This Row],[customer_id]],[1]!customers[#Data],6)</f>
        <v>Male</v>
      </c>
      <c r="E89" s="20">
        <f>VLOOKUP(orders6[[#This Row],[customer_id]],[1]!customers[#Data],7)</f>
        <v>48</v>
      </c>
      <c r="F89" s="20" t="str">
        <f>VLOOKUP(orders6[[#This Row],[customer_id]],[1]!customers[#Data],8)</f>
        <v>Working Class</v>
      </c>
      <c r="G89" s="20" t="str">
        <f>VLOOKUP(orders6[[#This Row],[customer_id]],[1]!customers[#Data],9)</f>
        <v>New York</v>
      </c>
      <c r="H89" s="20">
        <f>VLOOKUP(orders6[[#This Row],[order_id]],[1]!orders_items[#Data],3)</f>
        <v>2</v>
      </c>
      <c r="I89" s="20" t="str">
        <f>VLOOKUP(orders6[[#This Row],[product_id]],[1]!products[#Data],2)</f>
        <v>LG Smart French Door Refrigerator</v>
      </c>
      <c r="J89" s="20" t="str">
        <f>VLOOKUP(orders6[[#This Row],[product_id]],[1]!products[#Data],3)</f>
        <v>Electronics</v>
      </c>
      <c r="K89" s="20">
        <f>VLOOKUP(orders6[[#This Row],[product_id]],[1]!products[#Data],4)</f>
        <v>540.17999999999995</v>
      </c>
      <c r="L89" s="20">
        <f>VLOOKUP(orders6[[#This Row],[product_id]],[1]!orders_items[#Data],4)</f>
        <v>2</v>
      </c>
      <c r="M89" s="20">
        <f>VLOOKUP(orders6[[#This Row],[product_id]],[1]!orders_items[#Data],5)</f>
        <v>971.93</v>
      </c>
      <c r="N89" s="20">
        <f>VLOOKUP(orders6[[#This Row],[product_id]],[1]!orders_items[#Data],6)</f>
        <v>1943.86</v>
      </c>
      <c r="O89" s="27">
        <v>45014</v>
      </c>
      <c r="P89" s="27" t="str">
        <f>TEXT(orders6[[#This Row],[order_date]],"YYYY")</f>
        <v>2023</v>
      </c>
      <c r="Q89" s="27" t="str">
        <f>TEXT(orders6[[#This Row],[order_date]],"MMMM")</f>
        <v>March</v>
      </c>
      <c r="R89" s="27" t="str">
        <f>TEXT(orders6[[#This Row],[order_date]],"DDDD")</f>
        <v>Wednesday</v>
      </c>
      <c r="S89" s="26">
        <v>0.5</v>
      </c>
      <c r="T89" s="20">
        <v>1453.53</v>
      </c>
    </row>
    <row r="90" spans="1:20" ht="15.75" customHeight="1" x14ac:dyDescent="0.3">
      <c r="A90" s="20">
        <v>89</v>
      </c>
      <c r="B90" s="20">
        <v>57</v>
      </c>
      <c r="C90" s="20" t="str">
        <f>VLOOKUP(fulltable!B:B,[1]!customers[#Data],4)</f>
        <v>Charlotte Cruz</v>
      </c>
      <c r="D90" s="20" t="str">
        <f>VLOOKUP(orders6[[#This Row],[customer_id]],[1]!customers[#Data],6)</f>
        <v>Female</v>
      </c>
      <c r="E90" s="20">
        <f>VLOOKUP(orders6[[#This Row],[customer_id]],[1]!customers[#Data],7)</f>
        <v>54</v>
      </c>
      <c r="F90" s="20" t="str">
        <f>VLOOKUP(orders6[[#This Row],[customer_id]],[1]!customers[#Data],8)</f>
        <v>Retired</v>
      </c>
      <c r="G90" s="20" t="str">
        <f>VLOOKUP(orders6[[#This Row],[customer_id]],[1]!customers[#Data],9)</f>
        <v>Phoenix</v>
      </c>
      <c r="H90" s="20">
        <f>VLOOKUP(orders6[[#This Row],[order_id]],[1]!orders_items[#Data],3)</f>
        <v>98</v>
      </c>
      <c r="I90" s="20" t="str">
        <f>VLOOKUP(orders6[[#This Row],[product_id]],[1]!products[#Data],2)</f>
        <v>Hamilton Beach Breakfast Sandwich Maker</v>
      </c>
      <c r="J90" s="20" t="str">
        <f>VLOOKUP(orders6[[#This Row],[product_id]],[1]!products[#Data],3)</f>
        <v>Electronics</v>
      </c>
      <c r="K90" s="20">
        <f>VLOOKUP(orders6[[#This Row],[product_id]],[1]!products[#Data],4)</f>
        <v>94.42</v>
      </c>
      <c r="L90" s="20">
        <f>VLOOKUP(orders6[[#This Row],[product_id]],[1]!orders_items[#Data],4)</f>
        <v>2</v>
      </c>
      <c r="M90" s="20">
        <f>VLOOKUP(orders6[[#This Row],[product_id]],[1]!orders_items[#Data],5)</f>
        <v>659.83</v>
      </c>
      <c r="N90" s="20">
        <f>VLOOKUP(orders6[[#This Row],[product_id]],[1]!orders_items[#Data],6)</f>
        <v>1319.66</v>
      </c>
      <c r="O90" s="27">
        <v>45015</v>
      </c>
      <c r="P90" s="27" t="str">
        <f>TEXT(orders6[[#This Row],[order_date]],"YYYY")</f>
        <v>2023</v>
      </c>
      <c r="Q90" s="27" t="str">
        <f>TEXT(orders6[[#This Row],[order_date]],"MMMM")</f>
        <v>March</v>
      </c>
      <c r="R90" s="27" t="str">
        <f>TEXT(orders6[[#This Row],[order_date]],"DDDD")</f>
        <v>Thursday</v>
      </c>
      <c r="S90" s="26">
        <v>0.5</v>
      </c>
      <c r="T90" s="20">
        <v>810.52</v>
      </c>
    </row>
    <row r="91" spans="1:20" ht="15.75" customHeight="1" x14ac:dyDescent="0.3">
      <c r="A91" s="20">
        <v>90</v>
      </c>
      <c r="B91" s="20">
        <v>91</v>
      </c>
      <c r="C91" s="20" t="str">
        <f>VLOOKUP(fulltable!B:B,[1]!customers[#Data],4)</f>
        <v>Natalie Price</v>
      </c>
      <c r="D91" s="20" t="str">
        <f>VLOOKUP(orders6[[#This Row],[customer_id]],[1]!customers[#Data],6)</f>
        <v>Female</v>
      </c>
      <c r="E91" s="20">
        <f>VLOOKUP(orders6[[#This Row],[customer_id]],[1]!customers[#Data],7)</f>
        <v>55</v>
      </c>
      <c r="F91" s="20" t="str">
        <f>VLOOKUP(orders6[[#This Row],[customer_id]],[1]!customers[#Data],8)</f>
        <v>Retired</v>
      </c>
      <c r="G91" s="20" t="str">
        <f>VLOOKUP(orders6[[#This Row],[customer_id]],[1]!customers[#Data],9)</f>
        <v>Phoenix</v>
      </c>
      <c r="H91" s="20">
        <f>VLOOKUP(orders6[[#This Row],[order_id]],[1]!orders_items[#Data],3)</f>
        <v>40</v>
      </c>
      <c r="I91" s="20" t="str">
        <f>VLOOKUP(orders6[[#This Row],[product_id]],[1]!products[#Data],2)</f>
        <v>Shark Navigator Lift-Away Vacuum Cleaner</v>
      </c>
      <c r="J91" s="20" t="str">
        <f>VLOOKUP(orders6[[#This Row],[product_id]],[1]!products[#Data],3)</f>
        <v>Electronics</v>
      </c>
      <c r="K91" s="20">
        <f>VLOOKUP(orders6[[#This Row],[product_id]],[1]!products[#Data],4)</f>
        <v>966.83</v>
      </c>
      <c r="L91" s="20">
        <f>VLOOKUP(orders6[[#This Row],[product_id]],[1]!orders_items[#Data],4)</f>
        <v>9</v>
      </c>
      <c r="M91" s="20">
        <f>VLOOKUP(orders6[[#This Row],[product_id]],[1]!orders_items[#Data],5)</f>
        <v>929.37</v>
      </c>
      <c r="N91" s="20">
        <f>VLOOKUP(orders6[[#This Row],[product_id]],[1]!orders_items[#Data],6)</f>
        <v>8364.33</v>
      </c>
      <c r="O91" s="27">
        <v>45016</v>
      </c>
      <c r="P91" s="27" t="str">
        <f>TEXT(orders6[[#This Row],[order_date]],"YYYY")</f>
        <v>2023</v>
      </c>
      <c r="Q91" s="27" t="str">
        <f>TEXT(orders6[[#This Row],[order_date]],"MMMM")</f>
        <v>March</v>
      </c>
      <c r="R91" s="27" t="str">
        <f>TEXT(orders6[[#This Row],[order_date]],"DDDD")</f>
        <v>Friday</v>
      </c>
      <c r="S91" s="26">
        <v>0.5</v>
      </c>
      <c r="T91" s="20">
        <v>1539.19</v>
      </c>
    </row>
    <row r="92" spans="1:20" ht="15.75" customHeight="1" x14ac:dyDescent="0.3">
      <c r="A92" s="20">
        <v>91</v>
      </c>
      <c r="B92" s="20">
        <v>37</v>
      </c>
      <c r="C92" s="20" t="str">
        <f>VLOOKUP(fulltable!B:B,[1]!customers[#Data],4)</f>
        <v>Jayden Torres</v>
      </c>
      <c r="D92" s="20" t="str">
        <f>VLOOKUP(orders6[[#This Row],[customer_id]],[1]!customers[#Data],6)</f>
        <v>Male</v>
      </c>
      <c r="E92" s="20">
        <f>VLOOKUP(orders6[[#This Row],[customer_id]],[1]!customers[#Data],7)</f>
        <v>39</v>
      </c>
      <c r="F92" s="20" t="str">
        <f>VLOOKUP(orders6[[#This Row],[customer_id]],[1]!customers[#Data],8)</f>
        <v>Working Class</v>
      </c>
      <c r="G92" s="20" t="str">
        <f>VLOOKUP(orders6[[#This Row],[customer_id]],[1]!customers[#Data],9)</f>
        <v>Los Angeles</v>
      </c>
      <c r="H92" s="20">
        <f>VLOOKUP(orders6[[#This Row],[order_id]],[1]!orders_items[#Data],3)</f>
        <v>99</v>
      </c>
      <c r="I92" s="20" t="str">
        <f>VLOOKUP(orders6[[#This Row],[product_id]],[1]!products[#Data],2)</f>
        <v>Ray-Ban Wayfarer Sunglasses</v>
      </c>
      <c r="J92" s="20" t="str">
        <f>VLOOKUP(orders6[[#This Row],[product_id]],[1]!products[#Data],3)</f>
        <v>Home Appliances</v>
      </c>
      <c r="K92" s="20">
        <f>VLOOKUP(orders6[[#This Row],[product_id]],[1]!products[#Data],4)</f>
        <v>444.73</v>
      </c>
      <c r="L92" s="20">
        <f>VLOOKUP(orders6[[#This Row],[product_id]],[1]!orders_items[#Data],4)</f>
        <v>6</v>
      </c>
      <c r="M92" s="20">
        <f>VLOOKUP(orders6[[#This Row],[product_id]],[1]!orders_items[#Data],5)</f>
        <v>865.04</v>
      </c>
      <c r="N92" s="20">
        <f>VLOOKUP(orders6[[#This Row],[product_id]],[1]!orders_items[#Data],6)</f>
        <v>5190.24</v>
      </c>
      <c r="O92" s="27">
        <v>45017</v>
      </c>
      <c r="P92" s="27" t="str">
        <f>TEXT(orders6[[#This Row],[order_date]],"YYYY")</f>
        <v>2023</v>
      </c>
      <c r="Q92" s="27" t="str">
        <f>TEXT(orders6[[#This Row],[order_date]],"MMMM")</f>
        <v>April</v>
      </c>
      <c r="R92" s="27" t="str">
        <f>TEXT(orders6[[#This Row],[order_date]],"DDDD")</f>
        <v>Saturday</v>
      </c>
      <c r="S92" s="26">
        <v>0.5</v>
      </c>
      <c r="T92" s="20">
        <v>451.06</v>
      </c>
    </row>
    <row r="93" spans="1:20" ht="15.75" customHeight="1" x14ac:dyDescent="0.3">
      <c r="A93" s="20">
        <v>92</v>
      </c>
      <c r="B93" s="20">
        <v>16</v>
      </c>
      <c r="C93" s="20" t="str">
        <f>VLOOKUP(fulltable!B:B,[1]!customers[#Data],4)</f>
        <v>Logan Thomas</v>
      </c>
      <c r="D93" s="20" t="str">
        <f>VLOOKUP(orders6[[#This Row],[customer_id]],[1]!customers[#Data],6)</f>
        <v>Male</v>
      </c>
      <c r="E93" s="20">
        <f>VLOOKUP(orders6[[#This Row],[customer_id]],[1]!customers[#Data],7)</f>
        <v>40</v>
      </c>
      <c r="F93" s="20" t="str">
        <f>VLOOKUP(orders6[[#This Row],[customer_id]],[1]!customers[#Data],8)</f>
        <v>Working Class</v>
      </c>
      <c r="G93" s="20" t="str">
        <f>VLOOKUP(orders6[[#This Row],[customer_id]],[1]!customers[#Data],9)</f>
        <v>New York</v>
      </c>
      <c r="H93" s="20">
        <f>VLOOKUP(orders6[[#This Row],[order_id]],[1]!orders_items[#Data],3)</f>
        <v>64</v>
      </c>
      <c r="I93" s="20" t="str">
        <f>VLOOKUP(orders6[[#This Row],[product_id]],[1]!products[#Data],2)</f>
        <v>Giorgio Armani Silk Tie</v>
      </c>
      <c r="J93" s="20" t="str">
        <f>VLOOKUP(orders6[[#This Row],[product_id]],[1]!products[#Data],3)</f>
        <v>Accessories</v>
      </c>
      <c r="K93" s="20">
        <f>VLOOKUP(orders6[[#This Row],[product_id]],[1]!products[#Data],4)</f>
        <v>538.14</v>
      </c>
      <c r="L93" s="20">
        <f>VLOOKUP(orders6[[#This Row],[product_id]],[1]!orders_items[#Data],4)</f>
        <v>9</v>
      </c>
      <c r="M93" s="20">
        <f>VLOOKUP(orders6[[#This Row],[product_id]],[1]!orders_items[#Data],5)</f>
        <v>452.84</v>
      </c>
      <c r="N93" s="20">
        <f>VLOOKUP(orders6[[#This Row],[product_id]],[1]!orders_items[#Data],6)</f>
        <v>4075.56</v>
      </c>
      <c r="O93" s="27">
        <v>45018</v>
      </c>
      <c r="P93" s="27" t="str">
        <f>TEXT(orders6[[#This Row],[order_date]],"YYYY")</f>
        <v>2023</v>
      </c>
      <c r="Q93" s="27" t="str">
        <f>TEXT(orders6[[#This Row],[order_date]],"MMMM")</f>
        <v>April</v>
      </c>
      <c r="R93" s="27" t="str">
        <f>TEXT(orders6[[#This Row],[order_date]],"DDDD")</f>
        <v>Sunday</v>
      </c>
      <c r="S93" s="26">
        <v>0.5</v>
      </c>
      <c r="T93" s="20">
        <v>1356.87</v>
      </c>
    </row>
    <row r="94" spans="1:20" ht="15.75" customHeight="1" x14ac:dyDescent="0.3">
      <c r="A94" s="20">
        <v>93</v>
      </c>
      <c r="B94" s="20">
        <v>67</v>
      </c>
      <c r="C94" s="20" t="str">
        <f>VLOOKUP(fulltable!B:B,[1]!customers[#Data],4)</f>
        <v>Sofia Gutierrez</v>
      </c>
      <c r="D94" s="20" t="str">
        <f>VLOOKUP(orders6[[#This Row],[customer_id]],[1]!customers[#Data],6)</f>
        <v>Female</v>
      </c>
      <c r="E94" s="20">
        <f>VLOOKUP(orders6[[#This Row],[customer_id]],[1]!customers[#Data],7)</f>
        <v>31</v>
      </c>
      <c r="F94" s="20" t="str">
        <f>VLOOKUP(orders6[[#This Row],[customer_id]],[1]!customers[#Data],8)</f>
        <v>Young</v>
      </c>
      <c r="G94" s="20" t="str">
        <f>VLOOKUP(orders6[[#This Row],[customer_id]],[1]!customers[#Data],9)</f>
        <v>Chicago</v>
      </c>
      <c r="H94" s="20">
        <f>VLOOKUP(orders6[[#This Row],[order_id]],[1]!orders_items[#Data],3)</f>
        <v>20</v>
      </c>
      <c r="I94" s="20" t="str">
        <f>VLOOKUP(orders6[[#This Row],[product_id]],[1]!products[#Data],2)</f>
        <v>Samsung Smart Microwave Oven</v>
      </c>
      <c r="J94" s="20" t="str">
        <f>VLOOKUP(orders6[[#This Row],[product_id]],[1]!products[#Data],3)</f>
        <v>Electronics</v>
      </c>
      <c r="K94" s="20">
        <f>VLOOKUP(orders6[[#This Row],[product_id]],[1]!products[#Data],4)</f>
        <v>872.47</v>
      </c>
      <c r="L94" s="20">
        <f>VLOOKUP(orders6[[#This Row],[product_id]],[1]!orders_items[#Data],4)</f>
        <v>4</v>
      </c>
      <c r="M94" s="20">
        <f>VLOOKUP(orders6[[#This Row],[product_id]],[1]!orders_items[#Data],5)</f>
        <v>497.17</v>
      </c>
      <c r="N94" s="20">
        <f>VLOOKUP(orders6[[#This Row],[product_id]],[1]!orders_items[#Data],6)</f>
        <v>1988.68</v>
      </c>
      <c r="O94" s="27">
        <v>45019</v>
      </c>
      <c r="P94" s="27" t="str">
        <f>TEXT(orders6[[#This Row],[order_date]],"YYYY")</f>
        <v>2023</v>
      </c>
      <c r="Q94" s="27" t="str">
        <f>TEXT(orders6[[#This Row],[order_date]],"MMMM")</f>
        <v>April</v>
      </c>
      <c r="R94" s="27" t="str">
        <f>TEXT(orders6[[#This Row],[order_date]],"DDDD")</f>
        <v>Monday</v>
      </c>
      <c r="S94" s="26">
        <v>0.5</v>
      </c>
      <c r="T94" s="20">
        <v>1629.28</v>
      </c>
    </row>
    <row r="95" spans="1:20" ht="15.75" customHeight="1" x14ac:dyDescent="0.3">
      <c r="A95" s="20">
        <v>94</v>
      </c>
      <c r="B95" s="20">
        <v>55</v>
      </c>
      <c r="C95" s="20" t="str">
        <f>VLOOKUP(fulltable!B:B,[1]!customers[#Data],4)</f>
        <v>Sophia Diaz</v>
      </c>
      <c r="D95" s="20" t="str">
        <f>VLOOKUP(orders6[[#This Row],[customer_id]],[1]!customers[#Data],6)</f>
        <v>Female</v>
      </c>
      <c r="E95" s="20">
        <f>VLOOKUP(orders6[[#This Row],[customer_id]],[1]!customers[#Data],7)</f>
        <v>34</v>
      </c>
      <c r="F95" s="20" t="str">
        <f>VLOOKUP(orders6[[#This Row],[customer_id]],[1]!customers[#Data],8)</f>
        <v>Working Class</v>
      </c>
      <c r="G95" s="20" t="str">
        <f>VLOOKUP(orders6[[#This Row],[customer_id]],[1]!customers[#Data],9)</f>
        <v>Houston</v>
      </c>
      <c r="H95" s="20">
        <f>VLOOKUP(orders6[[#This Row],[order_id]],[1]!orders_items[#Data],3)</f>
        <v>79</v>
      </c>
      <c r="I95" s="20" t="str">
        <f>VLOOKUP(orders6[[#This Row],[product_id]],[1]!products[#Data],2)</f>
        <v>Philips Hue White and Color Ambiance Starter Kit</v>
      </c>
      <c r="J95" s="20" t="str">
        <f>VLOOKUP(orders6[[#This Row],[product_id]],[1]!products[#Data],3)</f>
        <v>Home Appliances</v>
      </c>
      <c r="K95" s="20">
        <f>VLOOKUP(orders6[[#This Row],[product_id]],[1]!products[#Data],4)</f>
        <v>521.59</v>
      </c>
      <c r="L95" s="20">
        <f>VLOOKUP(orders6[[#This Row],[product_id]],[1]!orders_items[#Data],4)</f>
        <v>1</v>
      </c>
      <c r="M95" s="20">
        <f>VLOOKUP(orders6[[#This Row],[product_id]],[1]!orders_items[#Data],5)</f>
        <v>321.16000000000003</v>
      </c>
      <c r="N95" s="20">
        <f>VLOOKUP(orders6[[#This Row],[product_id]],[1]!orders_items[#Data],6)</f>
        <v>321.16000000000003</v>
      </c>
      <c r="O95" s="27">
        <v>45020</v>
      </c>
      <c r="P95" s="27" t="str">
        <f>TEXT(orders6[[#This Row],[order_date]],"YYYY")</f>
        <v>2023</v>
      </c>
      <c r="Q95" s="27" t="str">
        <f>TEXT(orders6[[#This Row],[order_date]],"MMMM")</f>
        <v>April</v>
      </c>
      <c r="R95" s="27" t="str">
        <f>TEXT(orders6[[#This Row],[order_date]],"DDDD")</f>
        <v>Tuesday</v>
      </c>
      <c r="S95" s="26">
        <v>0.5</v>
      </c>
      <c r="T95" s="20">
        <v>1933.65</v>
      </c>
    </row>
    <row r="96" spans="1:20" ht="15.75" customHeight="1" x14ac:dyDescent="0.3">
      <c r="A96" s="20">
        <v>95</v>
      </c>
      <c r="B96" s="20">
        <v>92</v>
      </c>
      <c r="C96" s="20" t="str">
        <f>VLOOKUP(fulltable!B:B,[1]!customers[#Data],4)</f>
        <v>Emilia Alvarez</v>
      </c>
      <c r="D96" s="20" t="str">
        <f>VLOOKUP(orders6[[#This Row],[customer_id]],[1]!customers[#Data],6)</f>
        <v>Female</v>
      </c>
      <c r="E96" s="20">
        <f>VLOOKUP(orders6[[#This Row],[customer_id]],[1]!customers[#Data],7)</f>
        <v>60</v>
      </c>
      <c r="F96" s="20" t="str">
        <f>VLOOKUP(orders6[[#This Row],[customer_id]],[1]!customers[#Data],8)</f>
        <v>Retired</v>
      </c>
      <c r="G96" s="20" t="str">
        <f>VLOOKUP(orders6[[#This Row],[customer_id]],[1]!customers[#Data],9)</f>
        <v>Houston</v>
      </c>
      <c r="H96" s="20">
        <f>VLOOKUP(orders6[[#This Row],[order_id]],[1]!orders_items[#Data],3)</f>
        <v>42</v>
      </c>
      <c r="I96" s="20" t="str">
        <f>VLOOKUP(orders6[[#This Row],[product_id]],[1]!products[#Data],2)</f>
        <v>Keurig K-Elite Single Serve Coffee Maker</v>
      </c>
      <c r="J96" s="20" t="str">
        <f>VLOOKUP(orders6[[#This Row],[product_id]],[1]!products[#Data],3)</f>
        <v>Electronics</v>
      </c>
      <c r="K96" s="20">
        <f>VLOOKUP(orders6[[#This Row],[product_id]],[1]!products[#Data],4)</f>
        <v>819.79</v>
      </c>
      <c r="L96" s="20">
        <f>VLOOKUP(orders6[[#This Row],[product_id]],[1]!orders_items[#Data],4)</f>
        <v>4</v>
      </c>
      <c r="M96" s="20">
        <f>VLOOKUP(orders6[[#This Row],[product_id]],[1]!orders_items[#Data],5)</f>
        <v>837.13</v>
      </c>
      <c r="N96" s="20">
        <f>VLOOKUP(orders6[[#This Row],[product_id]],[1]!orders_items[#Data],6)</f>
        <v>3348.52</v>
      </c>
      <c r="O96" s="27">
        <v>45021</v>
      </c>
      <c r="P96" s="27" t="str">
        <f>TEXT(orders6[[#This Row],[order_date]],"YYYY")</f>
        <v>2023</v>
      </c>
      <c r="Q96" s="27" t="str">
        <f>TEXT(orders6[[#This Row],[order_date]],"MMMM")</f>
        <v>April</v>
      </c>
      <c r="R96" s="27" t="str">
        <f>TEXT(orders6[[#This Row],[order_date]],"DDDD")</f>
        <v>Wednesday</v>
      </c>
      <c r="S96" s="26">
        <v>0.5</v>
      </c>
      <c r="T96" s="20">
        <v>676.07</v>
      </c>
    </row>
    <row r="97" spans="1:20" ht="15.75" customHeight="1" x14ac:dyDescent="0.3">
      <c r="A97" s="20">
        <v>96</v>
      </c>
      <c r="B97" s="20">
        <v>3</v>
      </c>
      <c r="C97" s="20" t="str">
        <f>VLOOKUP(fulltable!B:B,[1]!customers[#Data],4)</f>
        <v>Oliver Williams</v>
      </c>
      <c r="D97" s="20" t="str">
        <f>VLOOKUP(orders6[[#This Row],[customer_id]],[1]!customers[#Data],6)</f>
        <v>Male</v>
      </c>
      <c r="E97" s="20">
        <f>VLOOKUP(orders6[[#This Row],[customer_id]],[1]!customers[#Data],7)</f>
        <v>37</v>
      </c>
      <c r="F97" s="20" t="str">
        <f>VLOOKUP(orders6[[#This Row],[customer_id]],[1]!customers[#Data],8)</f>
        <v>Working Class</v>
      </c>
      <c r="G97" s="20" t="str">
        <f>VLOOKUP(orders6[[#This Row],[customer_id]],[1]!customers[#Data],9)</f>
        <v>Houston</v>
      </c>
      <c r="H97" s="20">
        <f>VLOOKUP(orders6[[#This Row],[order_id]],[1]!orders_items[#Data],3)</f>
        <v>86</v>
      </c>
      <c r="I97" s="20" t="str">
        <f>VLOOKUP(orders6[[#This Row],[product_id]],[1]!products[#Data],2)</f>
        <v>Beats Fit Pro Earbuds</v>
      </c>
      <c r="J97" s="20" t="str">
        <f>VLOOKUP(orders6[[#This Row],[product_id]],[1]!products[#Data],3)</f>
        <v>Home Appliances</v>
      </c>
      <c r="K97" s="20">
        <f>VLOOKUP(orders6[[#This Row],[product_id]],[1]!products[#Data],4)</f>
        <v>887.96</v>
      </c>
      <c r="L97" s="20">
        <f>VLOOKUP(orders6[[#This Row],[product_id]],[1]!orders_items[#Data],4)</f>
        <v>5</v>
      </c>
      <c r="M97" s="20">
        <f>VLOOKUP(orders6[[#This Row],[product_id]],[1]!orders_items[#Data],5)</f>
        <v>885.15</v>
      </c>
      <c r="N97" s="20">
        <f>VLOOKUP(orders6[[#This Row],[product_id]],[1]!orders_items[#Data],6)</f>
        <v>4425.75</v>
      </c>
      <c r="O97" s="27">
        <v>45022</v>
      </c>
      <c r="P97" s="27" t="str">
        <f>TEXT(orders6[[#This Row],[order_date]],"YYYY")</f>
        <v>2023</v>
      </c>
      <c r="Q97" s="27" t="str">
        <f>TEXT(orders6[[#This Row],[order_date]],"MMMM")</f>
        <v>April</v>
      </c>
      <c r="R97" s="27" t="str">
        <f>TEXT(orders6[[#This Row],[order_date]],"DDDD")</f>
        <v>Thursday</v>
      </c>
      <c r="S97" s="26">
        <v>0.5</v>
      </c>
      <c r="T97" s="20">
        <v>1858.17</v>
      </c>
    </row>
    <row r="98" spans="1:20" ht="15.75" customHeight="1" x14ac:dyDescent="0.3">
      <c r="A98" s="20">
        <v>97</v>
      </c>
      <c r="B98" s="20">
        <v>31</v>
      </c>
      <c r="C98" s="20" t="str">
        <f>VLOOKUP(fulltable!B:B,[1]!customers[#Data],4)</f>
        <v>Luke Walker</v>
      </c>
      <c r="D98" s="20" t="str">
        <f>VLOOKUP(orders6[[#This Row],[customer_id]],[1]!customers[#Data],6)</f>
        <v>Male</v>
      </c>
      <c r="E98" s="20">
        <f>VLOOKUP(orders6[[#This Row],[customer_id]],[1]!customers[#Data],7)</f>
        <v>40</v>
      </c>
      <c r="F98" s="20" t="str">
        <f>VLOOKUP(orders6[[#This Row],[customer_id]],[1]!customers[#Data],8)</f>
        <v>Working Class</v>
      </c>
      <c r="G98" s="20" t="str">
        <f>VLOOKUP(orders6[[#This Row],[customer_id]],[1]!customers[#Data],9)</f>
        <v>Los Angeles</v>
      </c>
      <c r="H98" s="20">
        <f>VLOOKUP(orders6[[#This Row],[order_id]],[1]!orders_items[#Data],3)</f>
        <v>39</v>
      </c>
      <c r="I98" s="20" t="str">
        <f>VLOOKUP(orders6[[#This Row],[product_id]],[1]!products[#Data],2)</f>
        <v>Apple MacBook Air (M2)</v>
      </c>
      <c r="J98" s="20" t="str">
        <f>VLOOKUP(orders6[[#This Row],[product_id]],[1]!products[#Data],3)</f>
        <v>Home Appliances</v>
      </c>
      <c r="K98" s="20">
        <f>VLOOKUP(orders6[[#This Row],[product_id]],[1]!products[#Data],4)</f>
        <v>890.43</v>
      </c>
      <c r="L98" s="20">
        <f>VLOOKUP(orders6[[#This Row],[product_id]],[1]!orders_items[#Data],4)</f>
        <v>5</v>
      </c>
      <c r="M98" s="20">
        <f>VLOOKUP(orders6[[#This Row],[product_id]],[1]!orders_items[#Data],5)</f>
        <v>128.41999999999999</v>
      </c>
      <c r="N98" s="20">
        <f>VLOOKUP(orders6[[#This Row],[product_id]],[1]!orders_items[#Data],6)</f>
        <v>642.09999999999991</v>
      </c>
      <c r="O98" s="27">
        <v>45023</v>
      </c>
      <c r="P98" s="27" t="str">
        <f>TEXT(orders6[[#This Row],[order_date]],"YYYY")</f>
        <v>2023</v>
      </c>
      <c r="Q98" s="27" t="str">
        <f>TEXT(orders6[[#This Row],[order_date]],"MMMM")</f>
        <v>April</v>
      </c>
      <c r="R98" s="27" t="str">
        <f>TEXT(orders6[[#This Row],[order_date]],"DDDD")</f>
        <v>Friday</v>
      </c>
      <c r="S98" s="26">
        <v>0.5</v>
      </c>
      <c r="T98" s="20">
        <v>211.15</v>
      </c>
    </row>
    <row r="99" spans="1:20" ht="15.75" customHeight="1" x14ac:dyDescent="0.3">
      <c r="A99" s="20">
        <v>98</v>
      </c>
      <c r="B99" s="20">
        <v>69</v>
      </c>
      <c r="C99" s="20" t="str">
        <f>VLOOKUP(fulltable!B:B,[1]!customers[#Data],4)</f>
        <v>Mila Morgan</v>
      </c>
      <c r="D99" s="20" t="str">
        <f>VLOOKUP(orders6[[#This Row],[customer_id]],[1]!customers[#Data],6)</f>
        <v>Female</v>
      </c>
      <c r="E99" s="20">
        <f>VLOOKUP(orders6[[#This Row],[customer_id]],[1]!customers[#Data],7)</f>
        <v>63</v>
      </c>
      <c r="F99" s="20" t="str">
        <f>VLOOKUP(orders6[[#This Row],[customer_id]],[1]!customers[#Data],8)</f>
        <v>Retired</v>
      </c>
      <c r="G99" s="20" t="str">
        <f>VLOOKUP(orders6[[#This Row],[customer_id]],[1]!customers[#Data],9)</f>
        <v>Los Angeles</v>
      </c>
      <c r="H99" s="20">
        <f>VLOOKUP(orders6[[#This Row],[order_id]],[1]!orders_items[#Data],3)</f>
        <v>100</v>
      </c>
      <c r="I99" s="20" t="str">
        <f>VLOOKUP(orders6[[#This Row],[product_id]],[1]!products[#Data],2)</f>
        <v>Chanel Classic Flap Bag????????</v>
      </c>
      <c r="J99" s="20" t="str">
        <f>VLOOKUP(orders6[[#This Row],[product_id]],[1]!products[#Data],3)</f>
        <v>Accessories</v>
      </c>
      <c r="K99" s="20">
        <f>VLOOKUP(orders6[[#This Row],[product_id]],[1]!products[#Data],4)</f>
        <v>460.21</v>
      </c>
      <c r="L99" s="20">
        <f>VLOOKUP(orders6[[#This Row],[product_id]],[1]!orders_items[#Data],4)</f>
        <v>3</v>
      </c>
      <c r="M99" s="20">
        <f>VLOOKUP(orders6[[#This Row],[product_id]],[1]!orders_items[#Data],5)</f>
        <v>599.99</v>
      </c>
      <c r="N99" s="20">
        <f>VLOOKUP(orders6[[#This Row],[product_id]],[1]!orders_items[#Data],6)</f>
        <v>1799.97</v>
      </c>
      <c r="O99" s="27">
        <v>45024</v>
      </c>
      <c r="P99" s="27" t="str">
        <f>TEXT(orders6[[#This Row],[order_date]],"YYYY")</f>
        <v>2023</v>
      </c>
      <c r="Q99" s="27" t="str">
        <f>TEXT(orders6[[#This Row],[order_date]],"MMMM")</f>
        <v>April</v>
      </c>
      <c r="R99" s="27" t="str">
        <f>TEXT(orders6[[#This Row],[order_date]],"DDDD")</f>
        <v>Saturday</v>
      </c>
      <c r="S99" s="26">
        <v>0.5</v>
      </c>
      <c r="T99" s="20">
        <v>849.71</v>
      </c>
    </row>
    <row r="100" spans="1:20" ht="15.75" customHeight="1" x14ac:dyDescent="0.3">
      <c r="A100" s="20">
        <v>99</v>
      </c>
      <c r="B100" s="20">
        <v>59</v>
      </c>
      <c r="C100" s="20" t="str">
        <f>VLOOKUP(fulltable!B:B,[1]!customers[#Data],4)</f>
        <v>Evelyn Collins</v>
      </c>
      <c r="D100" s="20" t="str">
        <f>VLOOKUP(orders6[[#This Row],[customer_id]],[1]!customers[#Data],6)</f>
        <v>Female</v>
      </c>
      <c r="E100" s="20">
        <f>VLOOKUP(orders6[[#This Row],[customer_id]],[1]!customers[#Data],7)</f>
        <v>56</v>
      </c>
      <c r="F100" s="20" t="str">
        <f>VLOOKUP(orders6[[#This Row],[customer_id]],[1]!customers[#Data],8)</f>
        <v>Retired</v>
      </c>
      <c r="G100" s="20" t="str">
        <f>VLOOKUP(orders6[[#This Row],[customer_id]],[1]!customers[#Data],9)</f>
        <v>Los Angeles</v>
      </c>
      <c r="H100" s="20">
        <f>VLOOKUP(orders6[[#This Row],[order_id]],[1]!orders_items[#Data],3)</f>
        <v>35</v>
      </c>
      <c r="I100" s="20" t="str">
        <f>VLOOKUP(orders6[[#This Row],[product_id]],[1]!products[#Data],2)</f>
        <v>Gucci GG Marmont Belt</v>
      </c>
      <c r="J100" s="20" t="str">
        <f>VLOOKUP(orders6[[#This Row],[product_id]],[1]!products[#Data],3)</f>
        <v>Accessories</v>
      </c>
      <c r="K100" s="20">
        <f>VLOOKUP(orders6[[#This Row],[product_id]],[1]!products[#Data],4)</f>
        <v>860.37</v>
      </c>
      <c r="L100" s="20">
        <f>VLOOKUP(orders6[[#This Row],[product_id]],[1]!orders_items[#Data],4)</f>
        <v>8</v>
      </c>
      <c r="M100" s="20">
        <f>VLOOKUP(orders6[[#This Row],[product_id]],[1]!orders_items[#Data],5)</f>
        <v>742.66</v>
      </c>
      <c r="N100" s="20">
        <f>VLOOKUP(orders6[[#This Row],[product_id]],[1]!orders_items[#Data],6)</f>
        <v>5941.28</v>
      </c>
      <c r="O100" s="27">
        <v>45025</v>
      </c>
      <c r="P100" s="27" t="str">
        <f>TEXT(orders6[[#This Row],[order_date]],"YYYY")</f>
        <v>2023</v>
      </c>
      <c r="Q100" s="27" t="str">
        <f>TEXT(orders6[[#This Row],[order_date]],"MMMM")</f>
        <v>April</v>
      </c>
      <c r="R100" s="27" t="str">
        <f>TEXT(orders6[[#This Row],[order_date]],"DDDD")</f>
        <v>Sunday</v>
      </c>
      <c r="S100" s="26">
        <v>0.5</v>
      </c>
      <c r="T100" s="20">
        <v>921.08</v>
      </c>
    </row>
    <row r="101" spans="1:20" ht="15.75" customHeight="1" x14ac:dyDescent="0.3">
      <c r="A101" s="20">
        <v>100</v>
      </c>
      <c r="B101" s="20">
        <v>84</v>
      </c>
      <c r="C101" s="20" t="str">
        <f>VLOOKUP(fulltable!B:B,[1]!customers[#Data],4)</f>
        <v>Lily Wood</v>
      </c>
      <c r="D101" s="20" t="str">
        <f>VLOOKUP(orders6[[#This Row],[customer_id]],[1]!customers[#Data],6)</f>
        <v>Female</v>
      </c>
      <c r="E101" s="20">
        <f>VLOOKUP(orders6[[#This Row],[customer_id]],[1]!customers[#Data],7)</f>
        <v>64</v>
      </c>
      <c r="F101" s="20" t="str">
        <f>VLOOKUP(orders6[[#This Row],[customer_id]],[1]!customers[#Data],8)</f>
        <v>Retired</v>
      </c>
      <c r="G101" s="20" t="str">
        <f>VLOOKUP(orders6[[#This Row],[customer_id]],[1]!customers[#Data],9)</f>
        <v>Houston</v>
      </c>
      <c r="H101" s="20">
        <f>VLOOKUP(orders6[[#This Row],[order_id]],[1]!orders_items[#Data],3)</f>
        <v>38</v>
      </c>
      <c r="I101" s="20" t="str">
        <f>VLOOKUP(orders6[[#This Row],[product_id]],[1]!products[#Data],2)</f>
        <v>Apple MacBook Pro (16-inch, M1 Max)</v>
      </c>
      <c r="J101" s="20" t="str">
        <f>VLOOKUP(orders6[[#This Row],[product_id]],[1]!products[#Data],3)</f>
        <v>Accessories</v>
      </c>
      <c r="K101" s="20">
        <f>VLOOKUP(orders6[[#This Row],[product_id]],[1]!products[#Data],4)</f>
        <v>545.08000000000004</v>
      </c>
      <c r="L101" s="20">
        <f>VLOOKUP(orders6[[#This Row],[product_id]],[1]!orders_items[#Data],4)</f>
        <v>8</v>
      </c>
      <c r="M101" s="20">
        <f>VLOOKUP(orders6[[#This Row],[product_id]],[1]!orders_items[#Data],5)</f>
        <v>170.53</v>
      </c>
      <c r="N101" s="20">
        <f>VLOOKUP(orders6[[#This Row],[product_id]],[1]!orders_items[#Data],6)</f>
        <v>1364.24</v>
      </c>
      <c r="O101" s="27">
        <v>45026</v>
      </c>
      <c r="P101" s="27" t="str">
        <f>TEXT(orders6[[#This Row],[order_date]],"YYYY")</f>
        <v>2023</v>
      </c>
      <c r="Q101" s="27" t="str">
        <f>TEXT(orders6[[#This Row],[order_date]],"MMMM")</f>
        <v>April</v>
      </c>
      <c r="R101" s="27" t="str">
        <f>TEXT(orders6[[#This Row],[order_date]],"DDDD")</f>
        <v>Monday</v>
      </c>
      <c r="S101" s="26">
        <v>0.5</v>
      </c>
      <c r="T101" s="20">
        <v>1786.26</v>
      </c>
    </row>
    <row r="102" spans="1:20" ht="15.75" customHeight="1" x14ac:dyDescent="0.3">
      <c r="A102" s="20"/>
      <c r="S102" s="26"/>
      <c r="T102" s="20"/>
    </row>
    <row r="103" spans="1:20" ht="15.75" customHeight="1" x14ac:dyDescent="0.3">
      <c r="A103" s="20"/>
      <c r="S103" s="26"/>
      <c r="T103" s="20"/>
    </row>
    <row r="104" spans="1:20" ht="15.75" customHeight="1" x14ac:dyDescent="0.3">
      <c r="A104" s="20"/>
      <c r="S104" s="26"/>
      <c r="T104" s="20"/>
    </row>
    <row r="105" spans="1:20" ht="15.75" customHeight="1" x14ac:dyDescent="0.3">
      <c r="A105" s="20"/>
      <c r="S105" s="26"/>
      <c r="T105" s="20"/>
    </row>
    <row r="106" spans="1:20" ht="15.75" customHeight="1" x14ac:dyDescent="0.3">
      <c r="A106" s="20"/>
      <c r="S106" s="26"/>
      <c r="T106" s="20"/>
    </row>
    <row r="107" spans="1:20" ht="15.75" customHeight="1" x14ac:dyDescent="0.3">
      <c r="A107" s="20"/>
      <c r="S107" s="26"/>
      <c r="T107" s="20"/>
    </row>
    <row r="108" spans="1:20" ht="15.75" customHeight="1" x14ac:dyDescent="0.3">
      <c r="A108" s="20"/>
      <c r="S108" s="26"/>
      <c r="T108" s="20"/>
    </row>
    <row r="109" spans="1:20" ht="15.75" customHeight="1" x14ac:dyDescent="0.3">
      <c r="A109" s="20"/>
      <c r="S109" s="26"/>
      <c r="T109" s="20"/>
    </row>
    <row r="110" spans="1:20" ht="15.75" customHeight="1" x14ac:dyDescent="0.3">
      <c r="A110" s="20"/>
      <c r="S110" s="26"/>
      <c r="T110" s="20"/>
    </row>
    <row r="111" spans="1:20" ht="15.75" customHeight="1" x14ac:dyDescent="0.3">
      <c r="A111" s="20"/>
      <c r="S111" s="26"/>
      <c r="T111" s="20"/>
    </row>
    <row r="112" spans="1:20" ht="15.75" customHeight="1" x14ac:dyDescent="0.3">
      <c r="A112" s="20"/>
      <c r="S112" s="26"/>
      <c r="T112" s="20"/>
    </row>
    <row r="113" spans="1:20" ht="15.75" customHeight="1" x14ac:dyDescent="0.3">
      <c r="A113" s="20"/>
      <c r="S113" s="26"/>
      <c r="T113" s="20"/>
    </row>
    <row r="114" spans="1:20" ht="15.75" customHeight="1" x14ac:dyDescent="0.3">
      <c r="A114" s="20"/>
      <c r="S114" s="26"/>
      <c r="T114" s="20"/>
    </row>
    <row r="115" spans="1:20" ht="15.75" customHeight="1" x14ac:dyDescent="0.3">
      <c r="A115" s="20"/>
      <c r="S115" s="26"/>
      <c r="T115" s="20"/>
    </row>
    <row r="116" spans="1:20" ht="15.75" customHeight="1" x14ac:dyDescent="0.3">
      <c r="A116" s="20"/>
      <c r="S116" s="26"/>
      <c r="T116" s="20"/>
    </row>
    <row r="117" spans="1:20" ht="15.75" customHeight="1" x14ac:dyDescent="0.3">
      <c r="A117" s="20"/>
      <c r="S117" s="26"/>
      <c r="T117" s="20"/>
    </row>
    <row r="118" spans="1:20" ht="15.75" customHeight="1" x14ac:dyDescent="0.3">
      <c r="A118" s="20"/>
      <c r="S118" s="26"/>
      <c r="T118" s="20"/>
    </row>
    <row r="119" spans="1:20" ht="15.75" customHeight="1" x14ac:dyDescent="0.3">
      <c r="A119" s="20"/>
      <c r="S119" s="26"/>
      <c r="T119" s="20"/>
    </row>
    <row r="120" spans="1:20" ht="15.75" customHeight="1" x14ac:dyDescent="0.3">
      <c r="A120" s="20"/>
      <c r="S120" s="26"/>
      <c r="T120" s="20"/>
    </row>
    <row r="121" spans="1:20" ht="15.75" customHeight="1" x14ac:dyDescent="0.3">
      <c r="A121" s="20"/>
      <c r="S121" s="26"/>
      <c r="T121" s="20"/>
    </row>
    <row r="122" spans="1:20" ht="15.75" customHeight="1" x14ac:dyDescent="0.3">
      <c r="A122" s="20"/>
      <c r="S122" s="26"/>
      <c r="T122" s="20"/>
    </row>
    <row r="123" spans="1:20" ht="15.75" customHeight="1" x14ac:dyDescent="0.3">
      <c r="A123" s="20"/>
      <c r="S123" s="26"/>
      <c r="T123" s="20"/>
    </row>
    <row r="124" spans="1:20" ht="15.75" customHeight="1" x14ac:dyDescent="0.3">
      <c r="A124" s="20"/>
      <c r="S124" s="26"/>
      <c r="T124" s="20"/>
    </row>
    <row r="125" spans="1:20" ht="15.75" customHeight="1" x14ac:dyDescent="0.3">
      <c r="A125" s="20"/>
      <c r="S125" s="26"/>
      <c r="T125" s="20"/>
    </row>
    <row r="126" spans="1:20" ht="15.75" customHeight="1" x14ac:dyDescent="0.3">
      <c r="A126" s="20"/>
      <c r="S126" s="26"/>
      <c r="T126" s="20"/>
    </row>
    <row r="127" spans="1:20" ht="15.75" customHeight="1" x14ac:dyDescent="0.3">
      <c r="A127" s="20"/>
      <c r="S127" s="26"/>
      <c r="T127" s="20"/>
    </row>
    <row r="128" spans="1:20" ht="15.75" customHeight="1" x14ac:dyDescent="0.3">
      <c r="A128" s="20"/>
      <c r="S128" s="26"/>
      <c r="T128" s="20"/>
    </row>
    <row r="129" spans="1:20" ht="15.75" customHeight="1" x14ac:dyDescent="0.3">
      <c r="A129" s="20"/>
      <c r="S129" s="26"/>
      <c r="T129" s="20"/>
    </row>
    <row r="130" spans="1:20" ht="15.75" customHeight="1" x14ac:dyDescent="0.3">
      <c r="A130" s="20"/>
      <c r="S130" s="26"/>
      <c r="T130" s="20"/>
    </row>
    <row r="131" spans="1:20" ht="15.75" customHeight="1" x14ac:dyDescent="0.3">
      <c r="A131" s="20"/>
      <c r="S131" s="26"/>
      <c r="T131" s="20"/>
    </row>
    <row r="132" spans="1:20" ht="15.75" customHeight="1" x14ac:dyDescent="0.3">
      <c r="A132" s="20"/>
      <c r="S132" s="26"/>
      <c r="T132" s="20"/>
    </row>
    <row r="133" spans="1:20" ht="15.75" customHeight="1" x14ac:dyDescent="0.3">
      <c r="A133" s="20"/>
      <c r="S133" s="26"/>
      <c r="T133" s="20"/>
    </row>
    <row r="134" spans="1:20" ht="15.75" customHeight="1" x14ac:dyDescent="0.3">
      <c r="A134" s="20"/>
      <c r="S134" s="26"/>
      <c r="T134" s="20"/>
    </row>
    <row r="135" spans="1:20" ht="15.75" customHeight="1" x14ac:dyDescent="0.3">
      <c r="A135" s="20"/>
      <c r="S135" s="26"/>
      <c r="T135" s="20"/>
    </row>
    <row r="136" spans="1:20" ht="15.75" customHeight="1" x14ac:dyDescent="0.3">
      <c r="A136" s="20"/>
      <c r="S136" s="26"/>
      <c r="T136" s="20"/>
    </row>
    <row r="137" spans="1:20" ht="15.75" customHeight="1" x14ac:dyDescent="0.3">
      <c r="A137" s="20"/>
      <c r="S137" s="26"/>
      <c r="T137" s="20"/>
    </row>
    <row r="138" spans="1:20" ht="15.75" customHeight="1" x14ac:dyDescent="0.3">
      <c r="A138" s="20"/>
      <c r="S138" s="26"/>
      <c r="T138" s="20"/>
    </row>
    <row r="139" spans="1:20" ht="15.75" customHeight="1" x14ac:dyDescent="0.3">
      <c r="A139" s="20"/>
      <c r="S139" s="26"/>
      <c r="T139" s="20"/>
    </row>
    <row r="140" spans="1:20" ht="15.75" customHeight="1" x14ac:dyDescent="0.3">
      <c r="A140" s="20"/>
      <c r="S140" s="26"/>
      <c r="T140" s="20"/>
    </row>
    <row r="141" spans="1:20" ht="15.75" customHeight="1" x14ac:dyDescent="0.3">
      <c r="A141" s="20"/>
      <c r="S141" s="26"/>
      <c r="T141" s="20"/>
    </row>
    <row r="142" spans="1:20" ht="15.75" customHeight="1" x14ac:dyDescent="0.3">
      <c r="A142" s="20"/>
      <c r="S142" s="26"/>
      <c r="T142" s="20"/>
    </row>
    <row r="143" spans="1:20" ht="15.75" customHeight="1" x14ac:dyDescent="0.3">
      <c r="A143" s="20"/>
      <c r="S143" s="26"/>
      <c r="T143" s="20"/>
    </row>
    <row r="144" spans="1:20" ht="15.75" customHeight="1" x14ac:dyDescent="0.3">
      <c r="A144" s="20"/>
      <c r="S144" s="26"/>
      <c r="T144" s="20"/>
    </row>
    <row r="145" spans="1:20" ht="15.75" customHeight="1" x14ac:dyDescent="0.3">
      <c r="A145" s="20"/>
      <c r="S145" s="26"/>
      <c r="T145" s="20"/>
    </row>
    <row r="146" spans="1:20" ht="15.75" customHeight="1" x14ac:dyDescent="0.3">
      <c r="A146" s="20"/>
      <c r="S146" s="26"/>
      <c r="T146" s="20"/>
    </row>
    <row r="147" spans="1:20" ht="15.75" customHeight="1" x14ac:dyDescent="0.3">
      <c r="A147" s="20"/>
      <c r="S147" s="26"/>
      <c r="T147" s="20"/>
    </row>
    <row r="148" spans="1:20" ht="15.75" customHeight="1" x14ac:dyDescent="0.3">
      <c r="A148" s="20"/>
      <c r="S148" s="26"/>
      <c r="T148" s="20"/>
    </row>
    <row r="149" spans="1:20" ht="15.75" customHeight="1" x14ac:dyDescent="0.3">
      <c r="A149" s="20"/>
      <c r="S149" s="26"/>
      <c r="T149" s="20"/>
    </row>
    <row r="150" spans="1:20" ht="15.75" customHeight="1" x14ac:dyDescent="0.3">
      <c r="A150" s="20"/>
      <c r="S150" s="26"/>
      <c r="T150" s="20"/>
    </row>
    <row r="151" spans="1:20" ht="15.75" customHeight="1" x14ac:dyDescent="0.3">
      <c r="A151" s="20"/>
      <c r="S151" s="26"/>
      <c r="T151" s="20"/>
    </row>
    <row r="152" spans="1:20" ht="15.75" customHeight="1" x14ac:dyDescent="0.3">
      <c r="A152" s="20"/>
      <c r="S152" s="26"/>
      <c r="T152" s="20"/>
    </row>
    <row r="153" spans="1:20" ht="15.75" customHeight="1" x14ac:dyDescent="0.3">
      <c r="A153" s="20"/>
      <c r="S153" s="26"/>
      <c r="T153" s="20"/>
    </row>
    <row r="154" spans="1:20" ht="15.75" customHeight="1" x14ac:dyDescent="0.3">
      <c r="A154" s="20"/>
      <c r="S154" s="26"/>
      <c r="T154" s="20"/>
    </row>
    <row r="155" spans="1:20" ht="15.75" customHeight="1" x14ac:dyDescent="0.3">
      <c r="A155" s="20"/>
      <c r="S155" s="26"/>
      <c r="T155" s="20"/>
    </row>
    <row r="156" spans="1:20" ht="15.75" customHeight="1" x14ac:dyDescent="0.3">
      <c r="A156" s="20"/>
      <c r="S156" s="26"/>
      <c r="T156" s="20"/>
    </row>
    <row r="157" spans="1:20" ht="15.75" customHeight="1" x14ac:dyDescent="0.3">
      <c r="A157" s="20"/>
      <c r="S157" s="26"/>
      <c r="T157" s="20"/>
    </row>
    <row r="158" spans="1:20" ht="15.75" customHeight="1" x14ac:dyDescent="0.3">
      <c r="A158" s="20"/>
      <c r="S158" s="26"/>
      <c r="T158" s="20"/>
    </row>
    <row r="159" spans="1:20" ht="15.75" customHeight="1" x14ac:dyDescent="0.3">
      <c r="A159" s="20"/>
      <c r="S159" s="26"/>
      <c r="T159" s="20"/>
    </row>
    <row r="160" spans="1:20" ht="15.75" customHeight="1" x14ac:dyDescent="0.3">
      <c r="A160" s="20"/>
      <c r="S160" s="26"/>
      <c r="T160" s="20"/>
    </row>
    <row r="161" spans="1:20" ht="15.75" customHeight="1" x14ac:dyDescent="0.3">
      <c r="A161" s="20"/>
      <c r="S161" s="26"/>
      <c r="T161" s="20"/>
    </row>
    <row r="162" spans="1:20" ht="15.75" customHeight="1" x14ac:dyDescent="0.3">
      <c r="A162" s="20"/>
      <c r="S162" s="26"/>
      <c r="T162" s="20"/>
    </row>
    <row r="163" spans="1:20" ht="15.75" customHeight="1" x14ac:dyDescent="0.3">
      <c r="A163" s="20"/>
      <c r="S163" s="26"/>
      <c r="T163" s="20"/>
    </row>
    <row r="164" spans="1:20" ht="15.75" customHeight="1" x14ac:dyDescent="0.3">
      <c r="A164" s="20"/>
      <c r="S164" s="26"/>
      <c r="T164" s="20"/>
    </row>
    <row r="165" spans="1:20" ht="15.75" customHeight="1" x14ac:dyDescent="0.3">
      <c r="A165" s="20"/>
      <c r="S165" s="26"/>
      <c r="T165" s="20"/>
    </row>
    <row r="166" spans="1:20" ht="15.75" customHeight="1" x14ac:dyDescent="0.3">
      <c r="A166" s="20"/>
      <c r="S166" s="26"/>
      <c r="T166" s="20"/>
    </row>
    <row r="167" spans="1:20" ht="15.75" customHeight="1" x14ac:dyDescent="0.3">
      <c r="A167" s="20"/>
      <c r="S167" s="26"/>
      <c r="T167" s="20"/>
    </row>
    <row r="168" spans="1:20" ht="15.75" customHeight="1" x14ac:dyDescent="0.3">
      <c r="A168" s="20"/>
      <c r="S168" s="26"/>
      <c r="T168" s="20"/>
    </row>
    <row r="169" spans="1:20" ht="15.75" customHeight="1" x14ac:dyDescent="0.3">
      <c r="A169" s="20"/>
      <c r="S169" s="26"/>
      <c r="T169" s="20"/>
    </row>
    <row r="170" spans="1:20" ht="15.75" customHeight="1" x14ac:dyDescent="0.3">
      <c r="A170" s="20"/>
      <c r="S170" s="26"/>
      <c r="T170" s="20"/>
    </row>
    <row r="171" spans="1:20" ht="15.75" customHeight="1" x14ac:dyDescent="0.3">
      <c r="A171" s="20"/>
      <c r="S171" s="26"/>
      <c r="T171" s="20"/>
    </row>
    <row r="172" spans="1:20" ht="15.75" customHeight="1" x14ac:dyDescent="0.3">
      <c r="A172" s="20"/>
      <c r="S172" s="26"/>
      <c r="T172" s="20"/>
    </row>
    <row r="173" spans="1:20" ht="15.75" customHeight="1" x14ac:dyDescent="0.3">
      <c r="A173" s="20"/>
      <c r="S173" s="26"/>
      <c r="T173" s="20"/>
    </row>
    <row r="174" spans="1:20" ht="15.75" customHeight="1" x14ac:dyDescent="0.3">
      <c r="A174" s="20"/>
      <c r="S174" s="26"/>
      <c r="T174" s="20"/>
    </row>
    <row r="175" spans="1:20" ht="15.75" customHeight="1" x14ac:dyDescent="0.3">
      <c r="A175" s="20"/>
      <c r="S175" s="26"/>
      <c r="T175" s="20"/>
    </row>
    <row r="176" spans="1:20" ht="15.75" customHeight="1" x14ac:dyDescent="0.3">
      <c r="A176" s="20"/>
      <c r="S176" s="26"/>
      <c r="T176" s="20"/>
    </row>
    <row r="177" spans="1:20" ht="15.75" customHeight="1" x14ac:dyDescent="0.3">
      <c r="A177" s="20"/>
      <c r="S177" s="26"/>
      <c r="T177" s="20"/>
    </row>
    <row r="178" spans="1:20" ht="15.75" customHeight="1" x14ac:dyDescent="0.3">
      <c r="A178" s="20"/>
      <c r="S178" s="26"/>
      <c r="T178" s="20"/>
    </row>
    <row r="179" spans="1:20" ht="15.75" customHeight="1" x14ac:dyDescent="0.3">
      <c r="A179" s="20"/>
      <c r="S179" s="26"/>
      <c r="T179" s="20"/>
    </row>
    <row r="180" spans="1:20" ht="15.75" customHeight="1" x14ac:dyDescent="0.3">
      <c r="A180" s="20"/>
      <c r="S180" s="26"/>
      <c r="T180" s="20"/>
    </row>
    <row r="181" spans="1:20" ht="15.75" customHeight="1" x14ac:dyDescent="0.3">
      <c r="A181" s="20"/>
      <c r="S181" s="26"/>
      <c r="T181" s="20"/>
    </row>
    <row r="182" spans="1:20" ht="15.75" customHeight="1" x14ac:dyDescent="0.3">
      <c r="A182" s="20"/>
      <c r="S182" s="26"/>
      <c r="T182" s="20"/>
    </row>
    <row r="183" spans="1:20" ht="15.75" customHeight="1" x14ac:dyDescent="0.3">
      <c r="A183" s="20"/>
      <c r="S183" s="26"/>
      <c r="T183" s="20"/>
    </row>
    <row r="184" spans="1:20" ht="15.75" customHeight="1" x14ac:dyDescent="0.3">
      <c r="A184" s="20"/>
      <c r="S184" s="26"/>
      <c r="T184" s="20"/>
    </row>
    <row r="185" spans="1:20" ht="15.75" customHeight="1" x14ac:dyDescent="0.3">
      <c r="A185" s="20"/>
      <c r="S185" s="26"/>
      <c r="T185" s="20"/>
    </row>
    <row r="186" spans="1:20" ht="15.75" customHeight="1" x14ac:dyDescent="0.3">
      <c r="A186" s="20"/>
      <c r="S186" s="26"/>
      <c r="T186" s="20"/>
    </row>
    <row r="187" spans="1:20" ht="15.75" customHeight="1" x14ac:dyDescent="0.3">
      <c r="A187" s="20"/>
      <c r="S187" s="26"/>
      <c r="T187" s="20"/>
    </row>
    <row r="188" spans="1:20" ht="15.75" customHeight="1" x14ac:dyDescent="0.3">
      <c r="A188" s="20"/>
      <c r="S188" s="26"/>
      <c r="T188" s="20"/>
    </row>
    <row r="189" spans="1:20" ht="15.75" customHeight="1" x14ac:dyDescent="0.3">
      <c r="A189" s="20"/>
      <c r="S189" s="26"/>
      <c r="T189" s="20"/>
    </row>
    <row r="190" spans="1:20" ht="15.75" customHeight="1" x14ac:dyDescent="0.3">
      <c r="A190" s="20"/>
      <c r="S190" s="26"/>
      <c r="T190" s="20"/>
    </row>
    <row r="191" spans="1:20" ht="15.75" customHeight="1" x14ac:dyDescent="0.3">
      <c r="A191" s="20"/>
      <c r="S191" s="26"/>
      <c r="T191" s="20"/>
    </row>
    <row r="192" spans="1:20" ht="15.75" customHeight="1" x14ac:dyDescent="0.3">
      <c r="A192" s="20"/>
      <c r="S192" s="26"/>
      <c r="T192" s="20"/>
    </row>
    <row r="193" spans="1:20" ht="15.75" customHeight="1" x14ac:dyDescent="0.3">
      <c r="A193" s="20"/>
      <c r="S193" s="26"/>
      <c r="T193" s="20"/>
    </row>
    <row r="194" spans="1:20" ht="15.75" customHeight="1" x14ac:dyDescent="0.3">
      <c r="A194" s="20"/>
      <c r="S194" s="26"/>
      <c r="T194" s="20"/>
    </row>
    <row r="195" spans="1:20" ht="15.75" customHeight="1" x14ac:dyDescent="0.3">
      <c r="A195" s="20"/>
      <c r="S195" s="26"/>
      <c r="T195" s="20"/>
    </row>
    <row r="196" spans="1:20" ht="15.75" customHeight="1" x14ac:dyDescent="0.3">
      <c r="A196" s="20"/>
      <c r="S196" s="26"/>
      <c r="T196" s="20"/>
    </row>
    <row r="197" spans="1:20" ht="15.75" customHeight="1" x14ac:dyDescent="0.3">
      <c r="A197" s="20"/>
      <c r="S197" s="26"/>
      <c r="T197" s="20"/>
    </row>
    <row r="198" spans="1:20" ht="15.75" customHeight="1" x14ac:dyDescent="0.3">
      <c r="A198" s="20"/>
      <c r="S198" s="26"/>
      <c r="T198" s="20"/>
    </row>
    <row r="199" spans="1:20" ht="15.75" customHeight="1" x14ac:dyDescent="0.3">
      <c r="A199" s="20"/>
      <c r="S199" s="26"/>
      <c r="T199" s="20"/>
    </row>
    <row r="200" spans="1:20" ht="15.75" customHeight="1" x14ac:dyDescent="0.3">
      <c r="A200" s="20"/>
      <c r="S200" s="26"/>
      <c r="T200" s="20"/>
    </row>
    <row r="201" spans="1:20" ht="15.75" customHeight="1" x14ac:dyDescent="0.3">
      <c r="A201" s="20"/>
      <c r="S201" s="26"/>
      <c r="T201" s="20"/>
    </row>
    <row r="202" spans="1:20" ht="15.75" customHeight="1" x14ac:dyDescent="0.3">
      <c r="A202" s="20"/>
      <c r="S202" s="26"/>
      <c r="T202" s="20"/>
    </row>
    <row r="203" spans="1:20" ht="15.75" customHeight="1" x14ac:dyDescent="0.3">
      <c r="A203" s="20"/>
      <c r="S203" s="26"/>
      <c r="T203" s="20"/>
    </row>
    <row r="204" spans="1:20" ht="15.75" customHeight="1" x14ac:dyDescent="0.3">
      <c r="A204" s="20"/>
      <c r="S204" s="26"/>
      <c r="T204" s="20"/>
    </row>
    <row r="205" spans="1:20" ht="15.75" customHeight="1" x14ac:dyDescent="0.3">
      <c r="A205" s="20"/>
      <c r="S205" s="26"/>
      <c r="T205" s="20"/>
    </row>
    <row r="206" spans="1:20" ht="15.75" customHeight="1" x14ac:dyDescent="0.3">
      <c r="A206" s="20"/>
      <c r="S206" s="26"/>
      <c r="T206" s="20"/>
    </row>
    <row r="207" spans="1:20" ht="15.75" customHeight="1" x14ac:dyDescent="0.3">
      <c r="A207" s="20"/>
      <c r="S207" s="26"/>
      <c r="T207" s="20"/>
    </row>
    <row r="208" spans="1:20" ht="15.75" customHeight="1" x14ac:dyDescent="0.3">
      <c r="A208" s="20"/>
      <c r="S208" s="26"/>
      <c r="T208" s="20"/>
    </row>
    <row r="209" spans="1:20" ht="15.75" customHeight="1" x14ac:dyDescent="0.3">
      <c r="A209" s="20"/>
      <c r="S209" s="26"/>
      <c r="T209" s="20"/>
    </row>
    <row r="210" spans="1:20" ht="15.75" customHeight="1" x14ac:dyDescent="0.3">
      <c r="A210" s="20"/>
      <c r="S210" s="26"/>
      <c r="T210" s="20"/>
    </row>
    <row r="211" spans="1:20" ht="15.75" customHeight="1" x14ac:dyDescent="0.3">
      <c r="A211" s="20"/>
      <c r="S211" s="26"/>
      <c r="T211" s="20"/>
    </row>
    <row r="212" spans="1:20" ht="15.75" customHeight="1" x14ac:dyDescent="0.3">
      <c r="A212" s="20"/>
      <c r="S212" s="26"/>
      <c r="T212" s="20"/>
    </row>
    <row r="213" spans="1:20" ht="15.75" customHeight="1" x14ac:dyDescent="0.3">
      <c r="A213" s="20"/>
      <c r="S213" s="26"/>
      <c r="T213" s="20"/>
    </row>
    <row r="214" spans="1:20" ht="15.75" customHeight="1" x14ac:dyDescent="0.3">
      <c r="A214" s="20"/>
      <c r="S214" s="26"/>
      <c r="T214" s="20"/>
    </row>
    <row r="215" spans="1:20" ht="15.75" customHeight="1" x14ac:dyDescent="0.3">
      <c r="A215" s="20"/>
      <c r="S215" s="26"/>
      <c r="T215" s="20"/>
    </row>
    <row r="216" spans="1:20" ht="15.75" customHeight="1" x14ac:dyDescent="0.3">
      <c r="A216" s="20"/>
      <c r="S216" s="26"/>
      <c r="T216" s="20"/>
    </row>
    <row r="217" spans="1:20" ht="15.75" customHeight="1" x14ac:dyDescent="0.3">
      <c r="A217" s="20"/>
      <c r="S217" s="26"/>
      <c r="T217" s="20"/>
    </row>
    <row r="218" spans="1:20" ht="15.75" customHeight="1" x14ac:dyDescent="0.3">
      <c r="A218" s="20"/>
      <c r="S218" s="26"/>
      <c r="T218" s="20"/>
    </row>
    <row r="219" spans="1:20" ht="15.75" customHeight="1" x14ac:dyDescent="0.3">
      <c r="A219" s="20"/>
      <c r="S219" s="26"/>
      <c r="T219" s="20"/>
    </row>
    <row r="220" spans="1:20" ht="15.75" customHeight="1" x14ac:dyDescent="0.3">
      <c r="A220" s="20"/>
      <c r="S220" s="26"/>
      <c r="T220" s="20"/>
    </row>
    <row r="221" spans="1:20" ht="15.75" customHeight="1" x14ac:dyDescent="0.3">
      <c r="A221" s="20"/>
      <c r="S221" s="26"/>
      <c r="T221" s="20"/>
    </row>
    <row r="222" spans="1:20" ht="15.75" customHeight="1" x14ac:dyDescent="0.3">
      <c r="A222" s="20"/>
      <c r="S222" s="26"/>
      <c r="T222" s="20"/>
    </row>
    <row r="223" spans="1:20" ht="15.75" customHeight="1" x14ac:dyDescent="0.3">
      <c r="A223" s="20"/>
      <c r="S223" s="26"/>
      <c r="T223" s="20"/>
    </row>
    <row r="224" spans="1:20" ht="15.75" customHeight="1" x14ac:dyDescent="0.3">
      <c r="A224" s="20"/>
      <c r="S224" s="26"/>
      <c r="T224" s="20"/>
    </row>
    <row r="225" spans="1:20" ht="15.75" customHeight="1" x14ac:dyDescent="0.3">
      <c r="A225" s="20"/>
      <c r="S225" s="26"/>
      <c r="T225" s="20"/>
    </row>
    <row r="226" spans="1:20" ht="15.75" customHeight="1" x14ac:dyDescent="0.3">
      <c r="A226" s="20"/>
      <c r="S226" s="26"/>
      <c r="T226" s="20"/>
    </row>
    <row r="227" spans="1:20" ht="15.75" customHeight="1" x14ac:dyDescent="0.3">
      <c r="A227" s="20"/>
      <c r="S227" s="26"/>
      <c r="T227" s="20"/>
    </row>
    <row r="228" spans="1:20" ht="15.75" customHeight="1" x14ac:dyDescent="0.3">
      <c r="A228" s="20"/>
      <c r="S228" s="26"/>
      <c r="T228" s="20"/>
    </row>
    <row r="229" spans="1:20" ht="15.75" customHeight="1" x14ac:dyDescent="0.3">
      <c r="A229" s="20"/>
      <c r="S229" s="26"/>
      <c r="T229" s="20"/>
    </row>
    <row r="230" spans="1:20" ht="15.75" customHeight="1" x14ac:dyDescent="0.3">
      <c r="A230" s="20"/>
      <c r="S230" s="26"/>
      <c r="T230" s="20"/>
    </row>
    <row r="231" spans="1:20" ht="15.75" customHeight="1" x14ac:dyDescent="0.3">
      <c r="A231" s="20"/>
      <c r="S231" s="26"/>
      <c r="T231" s="20"/>
    </row>
    <row r="232" spans="1:20" ht="15.75" customHeight="1" x14ac:dyDescent="0.3">
      <c r="A232" s="20"/>
      <c r="S232" s="26"/>
      <c r="T232" s="20"/>
    </row>
    <row r="233" spans="1:20" ht="15.75" customHeight="1" x14ac:dyDescent="0.3">
      <c r="A233" s="20"/>
      <c r="S233" s="26"/>
      <c r="T233" s="20"/>
    </row>
    <row r="234" spans="1:20" ht="15.75" customHeight="1" x14ac:dyDescent="0.3">
      <c r="A234" s="20"/>
      <c r="S234" s="26"/>
      <c r="T234" s="20"/>
    </row>
    <row r="235" spans="1:20" ht="15.75" customHeight="1" x14ac:dyDescent="0.3">
      <c r="A235" s="20"/>
      <c r="S235" s="26"/>
      <c r="T235" s="20"/>
    </row>
    <row r="236" spans="1:20" ht="15.75" customHeight="1" x14ac:dyDescent="0.3">
      <c r="A236" s="20"/>
      <c r="S236" s="26"/>
      <c r="T236" s="20"/>
    </row>
    <row r="237" spans="1:20" ht="15.75" customHeight="1" x14ac:dyDescent="0.3">
      <c r="A237" s="20"/>
      <c r="S237" s="26"/>
      <c r="T237" s="20"/>
    </row>
    <row r="238" spans="1:20" ht="15.75" customHeight="1" x14ac:dyDescent="0.3">
      <c r="A238" s="20"/>
      <c r="S238" s="26"/>
      <c r="T238" s="20"/>
    </row>
    <row r="239" spans="1:20" ht="15.75" customHeight="1" x14ac:dyDescent="0.3">
      <c r="A239" s="20"/>
      <c r="S239" s="26"/>
      <c r="T239" s="20"/>
    </row>
    <row r="240" spans="1:20" ht="15.75" customHeight="1" x14ac:dyDescent="0.3">
      <c r="A240" s="20"/>
      <c r="S240" s="26"/>
      <c r="T240" s="20"/>
    </row>
    <row r="241" spans="1:20" ht="15.75" customHeight="1" x14ac:dyDescent="0.3">
      <c r="A241" s="20"/>
      <c r="S241" s="26"/>
      <c r="T241" s="20"/>
    </row>
    <row r="242" spans="1:20" ht="15.75" customHeight="1" x14ac:dyDescent="0.3">
      <c r="A242" s="20"/>
      <c r="S242" s="26"/>
      <c r="T242" s="20"/>
    </row>
    <row r="243" spans="1:20" ht="15.75" customHeight="1" x14ac:dyDescent="0.3">
      <c r="A243" s="20"/>
      <c r="S243" s="26"/>
      <c r="T243" s="20"/>
    </row>
    <row r="244" spans="1:20" ht="15.75" customHeight="1" x14ac:dyDescent="0.3">
      <c r="A244" s="20"/>
      <c r="S244" s="26"/>
      <c r="T244" s="20"/>
    </row>
    <row r="245" spans="1:20" ht="15.75" customHeight="1" x14ac:dyDescent="0.3">
      <c r="A245" s="20"/>
      <c r="S245" s="26"/>
      <c r="T245" s="20"/>
    </row>
    <row r="246" spans="1:20" ht="15.75" customHeight="1" x14ac:dyDescent="0.3">
      <c r="A246" s="20"/>
      <c r="S246" s="26"/>
      <c r="T246" s="20"/>
    </row>
    <row r="247" spans="1:20" ht="15.75" customHeight="1" x14ac:dyDescent="0.3">
      <c r="A247" s="20"/>
      <c r="S247" s="26"/>
      <c r="T247" s="20"/>
    </row>
    <row r="248" spans="1:20" ht="15.75" customHeight="1" x14ac:dyDescent="0.3">
      <c r="A248" s="20"/>
      <c r="S248" s="26"/>
      <c r="T248" s="20"/>
    </row>
    <row r="249" spans="1:20" ht="15.75" customHeight="1" x14ac:dyDescent="0.3">
      <c r="A249" s="20"/>
      <c r="S249" s="26"/>
      <c r="T249" s="20"/>
    </row>
    <row r="250" spans="1:20" ht="15.75" customHeight="1" x14ac:dyDescent="0.3">
      <c r="A250" s="20"/>
      <c r="S250" s="26"/>
      <c r="T250" s="20"/>
    </row>
    <row r="251" spans="1:20" ht="15.75" customHeight="1" x14ac:dyDescent="0.3">
      <c r="A251" s="20"/>
      <c r="S251" s="26"/>
      <c r="T251" s="20"/>
    </row>
    <row r="252" spans="1:20" ht="15.75" customHeight="1" x14ac:dyDescent="0.3">
      <c r="A252" s="20"/>
      <c r="S252" s="26"/>
      <c r="T252" s="20"/>
    </row>
    <row r="253" spans="1:20" ht="15.75" customHeight="1" x14ac:dyDescent="0.3">
      <c r="A253" s="20"/>
      <c r="S253" s="26"/>
      <c r="T253" s="20"/>
    </row>
    <row r="254" spans="1:20" ht="15.75" customHeight="1" x14ac:dyDescent="0.3">
      <c r="A254" s="20"/>
      <c r="S254" s="26"/>
      <c r="T254" s="20"/>
    </row>
    <row r="255" spans="1:20" ht="15.75" customHeight="1" x14ac:dyDescent="0.3">
      <c r="A255" s="20"/>
      <c r="S255" s="26"/>
      <c r="T255" s="20"/>
    </row>
    <row r="256" spans="1:20" ht="15.75" customHeight="1" x14ac:dyDescent="0.3">
      <c r="A256" s="20"/>
      <c r="S256" s="26"/>
      <c r="T256" s="20"/>
    </row>
    <row r="257" spans="1:20" ht="15.75" customHeight="1" x14ac:dyDescent="0.3">
      <c r="A257" s="20"/>
      <c r="S257" s="26"/>
      <c r="T257" s="20"/>
    </row>
    <row r="258" spans="1:20" ht="15.75" customHeight="1" x14ac:dyDescent="0.3">
      <c r="A258" s="20"/>
      <c r="S258" s="26"/>
      <c r="T258" s="20"/>
    </row>
    <row r="259" spans="1:20" ht="15.75" customHeight="1" x14ac:dyDescent="0.3">
      <c r="A259" s="20"/>
      <c r="S259" s="26"/>
      <c r="T259" s="20"/>
    </row>
    <row r="260" spans="1:20" ht="15.75" customHeight="1" x14ac:dyDescent="0.3">
      <c r="A260" s="20"/>
      <c r="S260" s="26"/>
      <c r="T260" s="20"/>
    </row>
    <row r="261" spans="1:20" ht="15.75" customHeight="1" x14ac:dyDescent="0.3">
      <c r="A261" s="20"/>
      <c r="S261" s="26"/>
      <c r="T261" s="20"/>
    </row>
    <row r="262" spans="1:20" ht="15.75" customHeight="1" x14ac:dyDescent="0.3">
      <c r="A262" s="20"/>
      <c r="S262" s="26"/>
      <c r="T262" s="20"/>
    </row>
    <row r="263" spans="1:20" ht="15.75" customHeight="1" x14ac:dyDescent="0.3">
      <c r="A263" s="20"/>
      <c r="S263" s="26"/>
      <c r="T263" s="20"/>
    </row>
    <row r="264" spans="1:20" ht="15.75" customHeight="1" x14ac:dyDescent="0.3">
      <c r="A264" s="20"/>
      <c r="S264" s="26"/>
      <c r="T264" s="20"/>
    </row>
    <row r="265" spans="1:20" ht="15.75" customHeight="1" x14ac:dyDescent="0.3">
      <c r="A265" s="20"/>
      <c r="S265" s="26"/>
      <c r="T265" s="20"/>
    </row>
    <row r="266" spans="1:20" ht="15.75" customHeight="1" x14ac:dyDescent="0.3">
      <c r="A266" s="20"/>
      <c r="S266" s="26"/>
      <c r="T266" s="20"/>
    </row>
    <row r="267" spans="1:20" ht="15.75" customHeight="1" x14ac:dyDescent="0.3">
      <c r="A267" s="20"/>
      <c r="S267" s="26"/>
      <c r="T267" s="20"/>
    </row>
    <row r="268" spans="1:20" ht="15.75" customHeight="1" x14ac:dyDescent="0.3">
      <c r="A268" s="20"/>
      <c r="S268" s="26"/>
      <c r="T268" s="20"/>
    </row>
    <row r="269" spans="1:20" ht="15.75" customHeight="1" x14ac:dyDescent="0.3">
      <c r="A269" s="20"/>
      <c r="S269" s="26"/>
      <c r="T269" s="20"/>
    </row>
    <row r="270" spans="1:20" ht="15.75" customHeight="1" x14ac:dyDescent="0.3">
      <c r="A270" s="20"/>
      <c r="S270" s="26"/>
      <c r="T270" s="20"/>
    </row>
    <row r="271" spans="1:20" ht="15.75" customHeight="1" x14ac:dyDescent="0.3">
      <c r="A271" s="20"/>
      <c r="S271" s="26"/>
      <c r="T271" s="20"/>
    </row>
    <row r="272" spans="1:20" ht="15.75" customHeight="1" x14ac:dyDescent="0.3">
      <c r="A272" s="20"/>
      <c r="S272" s="26"/>
      <c r="T272" s="20"/>
    </row>
    <row r="273" spans="1:20" ht="15.75" customHeight="1" x14ac:dyDescent="0.3">
      <c r="A273" s="20"/>
      <c r="S273" s="26"/>
      <c r="T273" s="20"/>
    </row>
    <row r="274" spans="1:20" ht="15.75" customHeight="1" x14ac:dyDescent="0.3">
      <c r="A274" s="20"/>
      <c r="S274" s="26"/>
      <c r="T274" s="20"/>
    </row>
    <row r="275" spans="1:20" ht="15.75" customHeight="1" x14ac:dyDescent="0.3">
      <c r="A275" s="20"/>
      <c r="S275" s="26"/>
      <c r="T275" s="20"/>
    </row>
    <row r="276" spans="1:20" ht="15.75" customHeight="1" x14ac:dyDescent="0.3">
      <c r="A276" s="20"/>
      <c r="S276" s="26"/>
      <c r="T276" s="20"/>
    </row>
    <row r="277" spans="1:20" ht="15.75" customHeight="1" x14ac:dyDescent="0.3">
      <c r="A277" s="20"/>
      <c r="S277" s="26"/>
      <c r="T277" s="20"/>
    </row>
    <row r="278" spans="1:20" ht="15.75" customHeight="1" x14ac:dyDescent="0.3">
      <c r="A278" s="20"/>
      <c r="S278" s="26"/>
      <c r="T278" s="20"/>
    </row>
    <row r="279" spans="1:20" ht="15.75" customHeight="1" x14ac:dyDescent="0.3">
      <c r="A279" s="20"/>
      <c r="S279" s="26"/>
      <c r="T279" s="20"/>
    </row>
    <row r="280" spans="1:20" ht="15.75" customHeight="1" x14ac:dyDescent="0.3">
      <c r="A280" s="20"/>
      <c r="S280" s="26"/>
      <c r="T280" s="20"/>
    </row>
    <row r="281" spans="1:20" ht="15.75" customHeight="1" x14ac:dyDescent="0.3">
      <c r="A281" s="20"/>
      <c r="S281" s="26"/>
      <c r="T281" s="20"/>
    </row>
    <row r="282" spans="1:20" ht="15.75" customHeight="1" x14ac:dyDescent="0.3">
      <c r="A282" s="20"/>
      <c r="S282" s="26"/>
      <c r="T282" s="20"/>
    </row>
    <row r="283" spans="1:20" ht="15.75" customHeight="1" x14ac:dyDescent="0.3">
      <c r="A283" s="20"/>
      <c r="S283" s="26"/>
      <c r="T283" s="20"/>
    </row>
    <row r="284" spans="1:20" ht="15.75" customHeight="1" x14ac:dyDescent="0.3">
      <c r="A284" s="20"/>
      <c r="S284" s="26"/>
      <c r="T284" s="20"/>
    </row>
    <row r="285" spans="1:20" ht="15.75" customHeight="1" x14ac:dyDescent="0.3">
      <c r="A285" s="20"/>
      <c r="S285" s="26"/>
      <c r="T285" s="20"/>
    </row>
    <row r="286" spans="1:20" ht="15.75" customHeight="1" x14ac:dyDescent="0.3">
      <c r="A286" s="20"/>
      <c r="S286" s="26"/>
      <c r="T286" s="20"/>
    </row>
    <row r="287" spans="1:20" ht="15.75" customHeight="1" x14ac:dyDescent="0.3">
      <c r="A287" s="20"/>
      <c r="S287" s="26"/>
      <c r="T287" s="20"/>
    </row>
    <row r="288" spans="1:20" ht="15.75" customHeight="1" x14ac:dyDescent="0.3">
      <c r="A288" s="20"/>
      <c r="S288" s="26"/>
      <c r="T288" s="20"/>
    </row>
    <row r="289" spans="1:20" ht="15.75" customHeight="1" x14ac:dyDescent="0.3">
      <c r="A289" s="20"/>
      <c r="S289" s="26"/>
      <c r="T289" s="20"/>
    </row>
    <row r="290" spans="1:20" ht="15.75" customHeight="1" x14ac:dyDescent="0.3">
      <c r="A290" s="20"/>
      <c r="S290" s="26"/>
      <c r="T290" s="20"/>
    </row>
    <row r="291" spans="1:20" ht="15.75" customHeight="1" x14ac:dyDescent="0.3">
      <c r="A291" s="20"/>
      <c r="S291" s="26"/>
      <c r="T291" s="20"/>
    </row>
    <row r="292" spans="1:20" ht="15.75" customHeight="1" x14ac:dyDescent="0.3">
      <c r="A292" s="20"/>
      <c r="S292" s="26"/>
      <c r="T292" s="20"/>
    </row>
    <row r="293" spans="1:20" ht="15.75" customHeight="1" x14ac:dyDescent="0.3">
      <c r="A293" s="20"/>
      <c r="S293" s="26"/>
      <c r="T293" s="20"/>
    </row>
    <row r="294" spans="1:20" ht="15.75" customHeight="1" x14ac:dyDescent="0.3">
      <c r="A294" s="20"/>
      <c r="S294" s="26"/>
      <c r="T294" s="20"/>
    </row>
    <row r="295" spans="1:20" ht="15.75" customHeight="1" x14ac:dyDescent="0.3">
      <c r="A295" s="20"/>
      <c r="S295" s="26"/>
      <c r="T295" s="20"/>
    </row>
    <row r="296" spans="1:20" ht="15.75" customHeight="1" x14ac:dyDescent="0.3">
      <c r="A296" s="20"/>
      <c r="S296" s="26"/>
      <c r="T296" s="20"/>
    </row>
    <row r="297" spans="1:20" ht="15.75" customHeight="1" x14ac:dyDescent="0.3">
      <c r="A297" s="20"/>
      <c r="S297" s="26"/>
      <c r="T297" s="20"/>
    </row>
    <row r="298" spans="1:20" ht="15.75" customHeight="1" x14ac:dyDescent="0.3">
      <c r="A298" s="20"/>
      <c r="S298" s="26"/>
      <c r="T298" s="20"/>
    </row>
    <row r="299" spans="1:20" ht="15.75" customHeight="1" x14ac:dyDescent="0.3">
      <c r="A299" s="20"/>
      <c r="S299" s="26"/>
      <c r="T299" s="20"/>
    </row>
    <row r="300" spans="1:20" ht="15.75" customHeight="1" x14ac:dyDescent="0.3">
      <c r="A300" s="20"/>
      <c r="S300" s="26"/>
      <c r="T300" s="20"/>
    </row>
    <row r="301" spans="1:20" ht="15.75" customHeight="1" x14ac:dyDescent="0.3">
      <c r="A301" s="20"/>
      <c r="S301" s="26"/>
      <c r="T301" s="20"/>
    </row>
    <row r="302" spans="1:20" ht="15.75" customHeight="1" x14ac:dyDescent="0.3">
      <c r="A302" s="20"/>
      <c r="S302" s="26"/>
      <c r="T302" s="20"/>
    </row>
    <row r="303" spans="1:20" ht="15.75" customHeight="1" x14ac:dyDescent="0.3">
      <c r="A303" s="20"/>
      <c r="S303" s="26"/>
      <c r="T303" s="20"/>
    </row>
    <row r="304" spans="1:20" ht="15.75" customHeight="1" x14ac:dyDescent="0.3">
      <c r="A304" s="20"/>
      <c r="S304" s="26"/>
      <c r="T304" s="20"/>
    </row>
    <row r="305" spans="1:20" ht="15.75" customHeight="1" x14ac:dyDescent="0.3">
      <c r="A305" s="20"/>
      <c r="S305" s="26"/>
      <c r="T305" s="20"/>
    </row>
    <row r="306" spans="1:20" ht="15.75" customHeight="1" x14ac:dyDescent="0.3">
      <c r="A306" s="20"/>
      <c r="S306" s="26"/>
      <c r="T306" s="20"/>
    </row>
    <row r="307" spans="1:20" ht="15.75" customHeight="1" x14ac:dyDescent="0.3">
      <c r="A307" s="20"/>
      <c r="S307" s="26"/>
      <c r="T307" s="20"/>
    </row>
    <row r="308" spans="1:20" ht="15.75" customHeight="1" x14ac:dyDescent="0.3">
      <c r="A308" s="20"/>
      <c r="S308" s="26"/>
      <c r="T308" s="20"/>
    </row>
    <row r="309" spans="1:20" ht="15.75" customHeight="1" x14ac:dyDescent="0.3">
      <c r="A309" s="20"/>
      <c r="S309" s="26"/>
      <c r="T309" s="20"/>
    </row>
    <row r="310" spans="1:20" ht="15.75" customHeight="1" x14ac:dyDescent="0.3">
      <c r="A310" s="20"/>
      <c r="S310" s="26"/>
      <c r="T310" s="20"/>
    </row>
    <row r="311" spans="1:20" ht="15.75" customHeight="1" x14ac:dyDescent="0.3">
      <c r="A311" s="20"/>
      <c r="S311" s="26"/>
      <c r="T311" s="20"/>
    </row>
    <row r="312" spans="1:20" ht="15.75" customHeight="1" x14ac:dyDescent="0.3">
      <c r="A312" s="20"/>
      <c r="S312" s="26"/>
      <c r="T312" s="20"/>
    </row>
    <row r="313" spans="1:20" ht="15.75" customHeight="1" x14ac:dyDescent="0.3">
      <c r="A313" s="20"/>
      <c r="S313" s="26"/>
      <c r="T313" s="20"/>
    </row>
    <row r="314" spans="1:20" ht="15.75" customHeight="1" x14ac:dyDescent="0.3">
      <c r="A314" s="20"/>
      <c r="S314" s="26"/>
      <c r="T314" s="20"/>
    </row>
    <row r="315" spans="1:20" ht="15.75" customHeight="1" x14ac:dyDescent="0.3">
      <c r="A315" s="20"/>
      <c r="S315" s="26"/>
      <c r="T315" s="20"/>
    </row>
    <row r="316" spans="1:20" ht="15.75" customHeight="1" x14ac:dyDescent="0.3">
      <c r="A316" s="20"/>
      <c r="S316" s="26"/>
      <c r="T316" s="20"/>
    </row>
    <row r="317" spans="1:20" ht="15.75" customHeight="1" x14ac:dyDescent="0.3">
      <c r="A317" s="20"/>
      <c r="S317" s="26"/>
      <c r="T317" s="20"/>
    </row>
    <row r="318" spans="1:20" ht="15.75" customHeight="1" x14ac:dyDescent="0.3">
      <c r="A318" s="20"/>
      <c r="S318" s="26"/>
      <c r="T318" s="20"/>
    </row>
    <row r="319" spans="1:20" ht="15.75" customHeight="1" x14ac:dyDescent="0.3">
      <c r="A319" s="20"/>
      <c r="S319" s="26"/>
      <c r="T319" s="20"/>
    </row>
    <row r="320" spans="1:20" ht="15.75" customHeight="1" x14ac:dyDescent="0.3">
      <c r="A320" s="20"/>
      <c r="S320" s="26"/>
      <c r="T320" s="20"/>
    </row>
    <row r="321" spans="1:20" ht="15.75" customHeight="1" x14ac:dyDescent="0.3">
      <c r="A321" s="20"/>
      <c r="S321" s="26"/>
      <c r="T321" s="20"/>
    </row>
    <row r="322" spans="1:20" ht="15.75" customHeight="1" x14ac:dyDescent="0.3">
      <c r="A322" s="20"/>
      <c r="S322" s="26"/>
      <c r="T322" s="20"/>
    </row>
    <row r="323" spans="1:20" ht="15.75" customHeight="1" x14ac:dyDescent="0.3">
      <c r="A323" s="20"/>
      <c r="S323" s="26"/>
      <c r="T323" s="20"/>
    </row>
    <row r="324" spans="1:20" ht="15.75" customHeight="1" x14ac:dyDescent="0.3">
      <c r="A324" s="20"/>
      <c r="S324" s="26"/>
      <c r="T324" s="20"/>
    </row>
    <row r="325" spans="1:20" ht="15.75" customHeight="1" x14ac:dyDescent="0.3">
      <c r="A325" s="20"/>
      <c r="S325" s="26"/>
      <c r="T325" s="20"/>
    </row>
    <row r="326" spans="1:20" ht="15.75" customHeight="1" x14ac:dyDescent="0.3">
      <c r="A326" s="20"/>
      <c r="S326" s="26"/>
      <c r="T326" s="20"/>
    </row>
    <row r="327" spans="1:20" ht="15.75" customHeight="1" x14ac:dyDescent="0.3">
      <c r="A327" s="20"/>
      <c r="S327" s="26"/>
      <c r="T327" s="20"/>
    </row>
    <row r="328" spans="1:20" ht="15.75" customHeight="1" x14ac:dyDescent="0.3">
      <c r="A328" s="20"/>
      <c r="S328" s="26"/>
      <c r="T328" s="20"/>
    </row>
    <row r="329" spans="1:20" ht="15.75" customHeight="1" x14ac:dyDescent="0.3">
      <c r="A329" s="20"/>
      <c r="S329" s="26"/>
      <c r="T329" s="20"/>
    </row>
    <row r="330" spans="1:20" ht="15.75" customHeight="1" x14ac:dyDescent="0.3">
      <c r="A330" s="20"/>
      <c r="S330" s="26"/>
      <c r="T330" s="20"/>
    </row>
    <row r="331" spans="1:20" ht="15.75" customHeight="1" x14ac:dyDescent="0.3">
      <c r="A331" s="20"/>
      <c r="S331" s="26"/>
      <c r="T331" s="20"/>
    </row>
    <row r="332" spans="1:20" ht="15.75" customHeight="1" x14ac:dyDescent="0.3">
      <c r="A332" s="20"/>
      <c r="S332" s="26"/>
      <c r="T332" s="20"/>
    </row>
    <row r="333" spans="1:20" ht="15.75" customHeight="1" x14ac:dyDescent="0.3">
      <c r="A333" s="20"/>
      <c r="S333" s="26"/>
      <c r="T333" s="20"/>
    </row>
    <row r="334" spans="1:20" ht="15.75" customHeight="1" x14ac:dyDescent="0.3">
      <c r="A334" s="20"/>
      <c r="S334" s="26"/>
      <c r="T334" s="20"/>
    </row>
    <row r="335" spans="1:20" ht="15.75" customHeight="1" x14ac:dyDescent="0.3">
      <c r="A335" s="20"/>
      <c r="S335" s="26"/>
      <c r="T335" s="20"/>
    </row>
    <row r="336" spans="1:20" ht="15.75" customHeight="1" x14ac:dyDescent="0.3">
      <c r="A336" s="20"/>
      <c r="S336" s="26"/>
      <c r="T336" s="20"/>
    </row>
    <row r="337" spans="1:20" ht="15.75" customHeight="1" x14ac:dyDescent="0.3">
      <c r="A337" s="20"/>
      <c r="S337" s="26"/>
      <c r="T337" s="20"/>
    </row>
    <row r="338" spans="1:20" ht="15.75" customHeight="1" x14ac:dyDescent="0.3">
      <c r="A338" s="20"/>
      <c r="S338" s="26"/>
      <c r="T338" s="20"/>
    </row>
    <row r="339" spans="1:20" ht="15.75" customHeight="1" x14ac:dyDescent="0.3">
      <c r="A339" s="20"/>
      <c r="S339" s="26"/>
      <c r="T339" s="20"/>
    </row>
    <row r="340" spans="1:20" ht="15.75" customHeight="1" x14ac:dyDescent="0.3">
      <c r="A340" s="20"/>
      <c r="S340" s="26"/>
      <c r="T340" s="20"/>
    </row>
    <row r="341" spans="1:20" ht="15.75" customHeight="1" x14ac:dyDescent="0.3">
      <c r="A341" s="20"/>
      <c r="S341" s="26"/>
      <c r="T341" s="20"/>
    </row>
    <row r="342" spans="1:20" ht="15.75" customHeight="1" x14ac:dyDescent="0.3">
      <c r="A342" s="20"/>
      <c r="S342" s="26"/>
      <c r="T342" s="20"/>
    </row>
    <row r="343" spans="1:20" ht="15.75" customHeight="1" x14ac:dyDescent="0.3">
      <c r="A343" s="20"/>
      <c r="S343" s="26"/>
      <c r="T343" s="20"/>
    </row>
    <row r="344" spans="1:20" ht="15.75" customHeight="1" x14ac:dyDescent="0.3">
      <c r="A344" s="20"/>
      <c r="S344" s="26"/>
      <c r="T344" s="20"/>
    </row>
    <row r="345" spans="1:20" ht="15.75" customHeight="1" x14ac:dyDescent="0.3">
      <c r="A345" s="20"/>
      <c r="S345" s="26"/>
      <c r="T345" s="20"/>
    </row>
    <row r="346" spans="1:20" ht="15.75" customHeight="1" x14ac:dyDescent="0.3">
      <c r="A346" s="20"/>
      <c r="S346" s="26"/>
      <c r="T346" s="20"/>
    </row>
    <row r="347" spans="1:20" ht="15.75" customHeight="1" x14ac:dyDescent="0.3">
      <c r="A347" s="20"/>
      <c r="S347" s="26"/>
      <c r="T347" s="20"/>
    </row>
    <row r="348" spans="1:20" ht="15.75" customHeight="1" x14ac:dyDescent="0.3">
      <c r="A348" s="20"/>
      <c r="S348" s="26"/>
      <c r="T348" s="20"/>
    </row>
    <row r="349" spans="1:20" ht="15.75" customHeight="1" x14ac:dyDescent="0.3">
      <c r="A349" s="20"/>
      <c r="S349" s="26"/>
      <c r="T349" s="20"/>
    </row>
    <row r="350" spans="1:20" ht="15.75" customHeight="1" x14ac:dyDescent="0.3">
      <c r="A350" s="20"/>
      <c r="S350" s="26"/>
      <c r="T350" s="20"/>
    </row>
    <row r="351" spans="1:20" ht="15.75" customHeight="1" x14ac:dyDescent="0.3">
      <c r="A351" s="20"/>
      <c r="S351" s="26"/>
      <c r="T351" s="20"/>
    </row>
    <row r="352" spans="1:20" ht="15.75" customHeight="1" x14ac:dyDescent="0.3">
      <c r="A352" s="20"/>
      <c r="S352" s="26"/>
      <c r="T352" s="20"/>
    </row>
    <row r="353" spans="1:20" ht="15.75" customHeight="1" x14ac:dyDescent="0.3">
      <c r="A353" s="20"/>
      <c r="S353" s="26"/>
      <c r="T353" s="20"/>
    </row>
    <row r="354" spans="1:20" ht="15.75" customHeight="1" x14ac:dyDescent="0.3">
      <c r="A354" s="20"/>
      <c r="S354" s="26"/>
      <c r="T354" s="20"/>
    </row>
    <row r="355" spans="1:20" ht="15.75" customHeight="1" x14ac:dyDescent="0.3">
      <c r="A355" s="20"/>
      <c r="S355" s="26"/>
      <c r="T355" s="20"/>
    </row>
    <row r="356" spans="1:20" ht="15.75" customHeight="1" x14ac:dyDescent="0.3">
      <c r="A356" s="20"/>
      <c r="S356" s="26"/>
      <c r="T356" s="20"/>
    </row>
    <row r="357" spans="1:20" ht="15.75" customHeight="1" x14ac:dyDescent="0.3">
      <c r="A357" s="20"/>
      <c r="S357" s="26"/>
      <c r="T357" s="20"/>
    </row>
    <row r="358" spans="1:20" ht="15.75" customHeight="1" x14ac:dyDescent="0.3">
      <c r="A358" s="20"/>
      <c r="S358" s="26"/>
      <c r="T358" s="20"/>
    </row>
    <row r="359" spans="1:20" ht="15.75" customHeight="1" x14ac:dyDescent="0.3">
      <c r="A359" s="20"/>
      <c r="S359" s="26"/>
      <c r="T359" s="20"/>
    </row>
    <row r="360" spans="1:20" ht="15.75" customHeight="1" x14ac:dyDescent="0.3">
      <c r="A360" s="20"/>
      <c r="S360" s="26"/>
      <c r="T360" s="20"/>
    </row>
    <row r="361" spans="1:20" ht="15.75" customHeight="1" x14ac:dyDescent="0.3">
      <c r="A361" s="20"/>
      <c r="S361" s="26"/>
      <c r="T361" s="20"/>
    </row>
    <row r="362" spans="1:20" ht="15.75" customHeight="1" x14ac:dyDescent="0.3">
      <c r="A362" s="20"/>
      <c r="S362" s="26"/>
      <c r="T362" s="20"/>
    </row>
    <row r="363" spans="1:20" ht="15.75" customHeight="1" x14ac:dyDescent="0.3">
      <c r="A363" s="20"/>
      <c r="S363" s="26"/>
      <c r="T363" s="20"/>
    </row>
    <row r="364" spans="1:20" ht="15.75" customHeight="1" x14ac:dyDescent="0.3">
      <c r="A364" s="20"/>
      <c r="S364" s="26"/>
      <c r="T364" s="20"/>
    </row>
    <row r="365" spans="1:20" ht="15.75" customHeight="1" x14ac:dyDescent="0.3">
      <c r="A365" s="20"/>
      <c r="S365" s="26"/>
      <c r="T365" s="20"/>
    </row>
    <row r="366" spans="1:20" ht="15.75" customHeight="1" x14ac:dyDescent="0.3">
      <c r="A366" s="20"/>
      <c r="S366" s="26"/>
      <c r="T366" s="20"/>
    </row>
    <row r="367" spans="1:20" ht="15.75" customHeight="1" x14ac:dyDescent="0.3">
      <c r="A367" s="20"/>
      <c r="S367" s="26"/>
      <c r="T367" s="20"/>
    </row>
    <row r="368" spans="1:20" ht="15.75" customHeight="1" x14ac:dyDescent="0.3">
      <c r="A368" s="20"/>
      <c r="S368" s="26"/>
      <c r="T368" s="20"/>
    </row>
    <row r="369" spans="1:20" ht="15.75" customHeight="1" x14ac:dyDescent="0.3">
      <c r="A369" s="20"/>
      <c r="S369" s="26"/>
      <c r="T369" s="20"/>
    </row>
    <row r="370" spans="1:20" ht="15.75" customHeight="1" x14ac:dyDescent="0.3">
      <c r="A370" s="20"/>
      <c r="S370" s="26"/>
      <c r="T370" s="20"/>
    </row>
    <row r="371" spans="1:20" ht="15.75" customHeight="1" x14ac:dyDescent="0.3">
      <c r="A371" s="20"/>
      <c r="S371" s="26"/>
      <c r="T371" s="20"/>
    </row>
    <row r="372" spans="1:20" ht="15.75" customHeight="1" x14ac:dyDescent="0.3">
      <c r="A372" s="20"/>
      <c r="S372" s="26"/>
      <c r="T372" s="20"/>
    </row>
    <row r="373" spans="1:20" ht="15.75" customHeight="1" x14ac:dyDescent="0.3">
      <c r="A373" s="20"/>
      <c r="S373" s="26"/>
      <c r="T373" s="20"/>
    </row>
    <row r="374" spans="1:20" ht="15.75" customHeight="1" x14ac:dyDescent="0.3">
      <c r="A374" s="20"/>
      <c r="S374" s="26"/>
      <c r="T374" s="20"/>
    </row>
    <row r="375" spans="1:20" ht="15.75" customHeight="1" x14ac:dyDescent="0.3">
      <c r="A375" s="20"/>
      <c r="S375" s="26"/>
      <c r="T375" s="20"/>
    </row>
    <row r="376" spans="1:20" ht="15.75" customHeight="1" x14ac:dyDescent="0.3">
      <c r="A376" s="20"/>
      <c r="S376" s="26"/>
      <c r="T376" s="20"/>
    </row>
    <row r="377" spans="1:20" ht="15.75" customHeight="1" x14ac:dyDescent="0.3">
      <c r="A377" s="20"/>
      <c r="S377" s="26"/>
      <c r="T377" s="20"/>
    </row>
    <row r="378" spans="1:20" ht="15.75" customHeight="1" x14ac:dyDescent="0.3">
      <c r="A378" s="20"/>
      <c r="S378" s="26"/>
      <c r="T378" s="20"/>
    </row>
    <row r="379" spans="1:20" ht="15.75" customHeight="1" x14ac:dyDescent="0.3">
      <c r="A379" s="20"/>
      <c r="S379" s="26"/>
      <c r="T379" s="20"/>
    </row>
    <row r="380" spans="1:20" ht="15.75" customHeight="1" x14ac:dyDescent="0.3">
      <c r="A380" s="20"/>
      <c r="S380" s="26"/>
      <c r="T380" s="20"/>
    </row>
    <row r="381" spans="1:20" ht="15.75" customHeight="1" x14ac:dyDescent="0.3">
      <c r="A381" s="20"/>
      <c r="S381" s="26"/>
      <c r="T381" s="20"/>
    </row>
    <row r="382" spans="1:20" ht="15.75" customHeight="1" x14ac:dyDescent="0.3">
      <c r="A382" s="20"/>
      <c r="S382" s="26"/>
      <c r="T382" s="20"/>
    </row>
    <row r="383" spans="1:20" ht="15.75" customHeight="1" x14ac:dyDescent="0.3">
      <c r="A383" s="20"/>
      <c r="S383" s="26"/>
      <c r="T383" s="20"/>
    </row>
    <row r="384" spans="1:20" ht="15.75" customHeight="1" x14ac:dyDescent="0.3">
      <c r="A384" s="20"/>
      <c r="S384" s="26"/>
      <c r="T384" s="20"/>
    </row>
    <row r="385" spans="1:20" ht="15.75" customHeight="1" x14ac:dyDescent="0.3">
      <c r="A385" s="20"/>
      <c r="S385" s="26"/>
      <c r="T385" s="20"/>
    </row>
    <row r="386" spans="1:20" ht="15.75" customHeight="1" x14ac:dyDescent="0.3">
      <c r="A386" s="20"/>
      <c r="S386" s="26"/>
      <c r="T386" s="20"/>
    </row>
    <row r="387" spans="1:20" ht="15.75" customHeight="1" x14ac:dyDescent="0.3">
      <c r="A387" s="20"/>
      <c r="S387" s="26"/>
      <c r="T387" s="20"/>
    </row>
    <row r="388" spans="1:20" ht="15.75" customHeight="1" x14ac:dyDescent="0.3">
      <c r="A388" s="20"/>
      <c r="S388" s="26"/>
      <c r="T388" s="20"/>
    </row>
    <row r="389" spans="1:20" ht="15.75" customHeight="1" x14ac:dyDescent="0.3">
      <c r="A389" s="20"/>
      <c r="S389" s="26"/>
      <c r="T389" s="20"/>
    </row>
    <row r="390" spans="1:20" ht="15.75" customHeight="1" x14ac:dyDescent="0.3">
      <c r="A390" s="20"/>
      <c r="S390" s="26"/>
      <c r="T390" s="20"/>
    </row>
    <row r="391" spans="1:20" ht="15.75" customHeight="1" x14ac:dyDescent="0.3">
      <c r="A391" s="20"/>
      <c r="S391" s="26"/>
      <c r="T391" s="20"/>
    </row>
    <row r="392" spans="1:20" ht="15.75" customHeight="1" x14ac:dyDescent="0.3">
      <c r="A392" s="20"/>
      <c r="S392" s="26"/>
      <c r="T392" s="20"/>
    </row>
    <row r="393" spans="1:20" ht="15.75" customHeight="1" x14ac:dyDescent="0.3">
      <c r="A393" s="20"/>
      <c r="S393" s="26"/>
      <c r="T393" s="20"/>
    </row>
    <row r="394" spans="1:20" ht="15.75" customHeight="1" x14ac:dyDescent="0.3">
      <c r="A394" s="20"/>
      <c r="S394" s="26"/>
      <c r="T394" s="20"/>
    </row>
    <row r="395" spans="1:20" ht="15.75" customHeight="1" x14ac:dyDescent="0.3">
      <c r="A395" s="20"/>
      <c r="S395" s="26"/>
      <c r="T395" s="20"/>
    </row>
    <row r="396" spans="1:20" ht="15.75" customHeight="1" x14ac:dyDescent="0.3">
      <c r="A396" s="20"/>
      <c r="S396" s="26"/>
      <c r="T396" s="20"/>
    </row>
    <row r="397" spans="1:20" ht="15.75" customHeight="1" x14ac:dyDescent="0.3">
      <c r="A397" s="20"/>
      <c r="S397" s="26"/>
      <c r="T397" s="20"/>
    </row>
    <row r="398" spans="1:20" ht="15.75" customHeight="1" x14ac:dyDescent="0.3">
      <c r="A398" s="20"/>
      <c r="S398" s="26"/>
      <c r="T398" s="20"/>
    </row>
    <row r="399" spans="1:20" ht="15.75" customHeight="1" x14ac:dyDescent="0.3">
      <c r="A399" s="20"/>
      <c r="S399" s="26"/>
      <c r="T399" s="20"/>
    </row>
    <row r="400" spans="1:20" ht="15.75" customHeight="1" x14ac:dyDescent="0.3">
      <c r="A400" s="20"/>
      <c r="S400" s="26"/>
      <c r="T400" s="20"/>
    </row>
    <row r="401" spans="1:20" ht="15.75" customHeight="1" x14ac:dyDescent="0.3">
      <c r="A401" s="20"/>
      <c r="S401" s="26"/>
      <c r="T401" s="20"/>
    </row>
    <row r="402" spans="1:20" ht="15.75" customHeight="1" x14ac:dyDescent="0.3">
      <c r="A402" s="20"/>
      <c r="S402" s="26"/>
      <c r="T402" s="20"/>
    </row>
    <row r="403" spans="1:20" ht="15.75" customHeight="1" x14ac:dyDescent="0.3">
      <c r="A403" s="20"/>
      <c r="S403" s="26"/>
      <c r="T403" s="20"/>
    </row>
    <row r="404" spans="1:20" ht="15.75" customHeight="1" x14ac:dyDescent="0.3">
      <c r="A404" s="20"/>
      <c r="S404" s="26"/>
      <c r="T404" s="20"/>
    </row>
    <row r="405" spans="1:20" ht="15.75" customHeight="1" x14ac:dyDescent="0.3">
      <c r="A405" s="20"/>
      <c r="S405" s="26"/>
      <c r="T405" s="20"/>
    </row>
    <row r="406" spans="1:20" ht="15.75" customHeight="1" x14ac:dyDescent="0.3">
      <c r="A406" s="20"/>
      <c r="S406" s="26"/>
      <c r="T406" s="20"/>
    </row>
    <row r="407" spans="1:20" ht="15.75" customHeight="1" x14ac:dyDescent="0.3">
      <c r="A407" s="20"/>
      <c r="S407" s="26"/>
      <c r="T407" s="20"/>
    </row>
    <row r="408" spans="1:20" ht="15.75" customHeight="1" x14ac:dyDescent="0.3">
      <c r="A408" s="20"/>
      <c r="S408" s="26"/>
      <c r="T408" s="20"/>
    </row>
    <row r="409" spans="1:20" ht="15.75" customHeight="1" x14ac:dyDescent="0.3">
      <c r="A409" s="20"/>
      <c r="S409" s="26"/>
      <c r="T409" s="20"/>
    </row>
    <row r="410" spans="1:20" ht="15.75" customHeight="1" x14ac:dyDescent="0.3">
      <c r="A410" s="20"/>
      <c r="S410" s="26"/>
      <c r="T410" s="20"/>
    </row>
    <row r="411" spans="1:20" ht="15.75" customHeight="1" x14ac:dyDescent="0.3">
      <c r="A411" s="20"/>
      <c r="S411" s="26"/>
      <c r="T411" s="20"/>
    </row>
    <row r="412" spans="1:20" ht="15.75" customHeight="1" x14ac:dyDescent="0.3">
      <c r="A412" s="20"/>
      <c r="S412" s="26"/>
      <c r="T412" s="20"/>
    </row>
    <row r="413" spans="1:20" ht="15.75" customHeight="1" x14ac:dyDescent="0.3">
      <c r="A413" s="20"/>
      <c r="S413" s="26"/>
      <c r="T413" s="20"/>
    </row>
    <row r="414" spans="1:20" ht="15.75" customHeight="1" x14ac:dyDescent="0.3">
      <c r="A414" s="20"/>
      <c r="S414" s="26"/>
      <c r="T414" s="20"/>
    </row>
    <row r="415" spans="1:20" ht="15.75" customHeight="1" x14ac:dyDescent="0.3">
      <c r="A415" s="20"/>
      <c r="S415" s="26"/>
      <c r="T415" s="20"/>
    </row>
    <row r="416" spans="1:20" ht="15.75" customHeight="1" x14ac:dyDescent="0.3">
      <c r="A416" s="20"/>
      <c r="S416" s="26"/>
      <c r="T416" s="20"/>
    </row>
    <row r="417" spans="1:20" ht="15.75" customHeight="1" x14ac:dyDescent="0.3">
      <c r="A417" s="20"/>
      <c r="S417" s="26"/>
      <c r="T417" s="20"/>
    </row>
    <row r="418" spans="1:20" ht="15.75" customHeight="1" x14ac:dyDescent="0.3">
      <c r="A418" s="20"/>
      <c r="S418" s="26"/>
      <c r="T418" s="20"/>
    </row>
    <row r="419" spans="1:20" ht="15.75" customHeight="1" x14ac:dyDescent="0.3">
      <c r="A419" s="20"/>
      <c r="S419" s="26"/>
      <c r="T419" s="20"/>
    </row>
    <row r="420" spans="1:20" ht="15.75" customHeight="1" x14ac:dyDescent="0.3">
      <c r="A420" s="20"/>
      <c r="S420" s="26"/>
      <c r="T420" s="20"/>
    </row>
    <row r="421" spans="1:20" ht="15.75" customHeight="1" x14ac:dyDescent="0.3">
      <c r="A421" s="20"/>
      <c r="S421" s="26"/>
      <c r="T421" s="20"/>
    </row>
    <row r="422" spans="1:20" ht="15.75" customHeight="1" x14ac:dyDescent="0.3">
      <c r="A422" s="20"/>
      <c r="S422" s="26"/>
      <c r="T422" s="20"/>
    </row>
    <row r="423" spans="1:20" ht="15.75" customHeight="1" x14ac:dyDescent="0.3">
      <c r="A423" s="20"/>
      <c r="S423" s="26"/>
      <c r="T423" s="20"/>
    </row>
    <row r="424" spans="1:20" ht="15.75" customHeight="1" x14ac:dyDescent="0.3">
      <c r="A424" s="20"/>
      <c r="S424" s="26"/>
      <c r="T424" s="20"/>
    </row>
    <row r="425" spans="1:20" ht="15.75" customHeight="1" x14ac:dyDescent="0.3">
      <c r="A425" s="20"/>
      <c r="S425" s="26"/>
      <c r="T425" s="20"/>
    </row>
    <row r="426" spans="1:20" ht="15.75" customHeight="1" x14ac:dyDescent="0.3">
      <c r="A426" s="20"/>
      <c r="S426" s="26"/>
      <c r="T426" s="20"/>
    </row>
    <row r="427" spans="1:20" ht="15.75" customHeight="1" x14ac:dyDescent="0.3">
      <c r="A427" s="20"/>
      <c r="S427" s="26"/>
      <c r="T427" s="20"/>
    </row>
    <row r="428" spans="1:20" ht="15.75" customHeight="1" x14ac:dyDescent="0.3">
      <c r="A428" s="20"/>
      <c r="S428" s="26"/>
      <c r="T428" s="20"/>
    </row>
    <row r="429" spans="1:20" ht="15.75" customHeight="1" x14ac:dyDescent="0.3">
      <c r="A429" s="20"/>
      <c r="S429" s="26"/>
      <c r="T429" s="20"/>
    </row>
    <row r="430" spans="1:20" ht="15.75" customHeight="1" x14ac:dyDescent="0.3">
      <c r="A430" s="20"/>
      <c r="S430" s="26"/>
      <c r="T430" s="20"/>
    </row>
    <row r="431" spans="1:20" ht="15.75" customHeight="1" x14ac:dyDescent="0.3">
      <c r="A431" s="20"/>
      <c r="S431" s="26"/>
      <c r="T431" s="20"/>
    </row>
    <row r="432" spans="1:20" ht="15.75" customHeight="1" x14ac:dyDescent="0.3">
      <c r="A432" s="20"/>
      <c r="S432" s="26"/>
      <c r="T432" s="20"/>
    </row>
    <row r="433" spans="1:20" ht="15.75" customHeight="1" x14ac:dyDescent="0.3">
      <c r="A433" s="20"/>
      <c r="S433" s="26"/>
      <c r="T433" s="20"/>
    </row>
    <row r="434" spans="1:20" ht="15.75" customHeight="1" x14ac:dyDescent="0.3">
      <c r="A434" s="20"/>
      <c r="S434" s="26"/>
      <c r="T434" s="20"/>
    </row>
    <row r="435" spans="1:20" ht="15.75" customHeight="1" x14ac:dyDescent="0.3">
      <c r="A435" s="20"/>
      <c r="S435" s="26"/>
      <c r="T435" s="20"/>
    </row>
    <row r="436" spans="1:20" ht="15.75" customHeight="1" x14ac:dyDescent="0.3">
      <c r="A436" s="20"/>
      <c r="S436" s="26"/>
      <c r="T436" s="20"/>
    </row>
    <row r="437" spans="1:20" ht="15.75" customHeight="1" x14ac:dyDescent="0.3">
      <c r="A437" s="20"/>
      <c r="S437" s="26"/>
      <c r="T437" s="20"/>
    </row>
    <row r="438" spans="1:20" ht="15.75" customHeight="1" x14ac:dyDescent="0.3">
      <c r="A438" s="20"/>
      <c r="S438" s="26"/>
      <c r="T438" s="20"/>
    </row>
    <row r="439" spans="1:20" ht="15.75" customHeight="1" x14ac:dyDescent="0.3">
      <c r="A439" s="20"/>
      <c r="S439" s="26"/>
      <c r="T439" s="20"/>
    </row>
    <row r="440" spans="1:20" ht="15.75" customHeight="1" x14ac:dyDescent="0.3">
      <c r="A440" s="20"/>
      <c r="S440" s="26"/>
      <c r="T440" s="20"/>
    </row>
    <row r="441" spans="1:20" ht="15.75" customHeight="1" x14ac:dyDescent="0.3">
      <c r="A441" s="20"/>
      <c r="S441" s="26"/>
      <c r="T441" s="20"/>
    </row>
    <row r="442" spans="1:20" ht="15.75" customHeight="1" x14ac:dyDescent="0.3">
      <c r="A442" s="20"/>
      <c r="S442" s="26"/>
      <c r="T442" s="20"/>
    </row>
    <row r="443" spans="1:20" ht="15.75" customHeight="1" x14ac:dyDescent="0.3">
      <c r="A443" s="20"/>
      <c r="S443" s="26"/>
      <c r="T443" s="20"/>
    </row>
    <row r="444" spans="1:20" ht="15.75" customHeight="1" x14ac:dyDescent="0.3">
      <c r="A444" s="20"/>
      <c r="S444" s="26"/>
      <c r="T444" s="20"/>
    </row>
    <row r="445" spans="1:20" ht="15.75" customHeight="1" x14ac:dyDescent="0.3">
      <c r="A445" s="20"/>
      <c r="S445" s="26"/>
      <c r="T445" s="20"/>
    </row>
    <row r="446" spans="1:20" ht="15.75" customHeight="1" x14ac:dyDescent="0.3">
      <c r="A446" s="20"/>
      <c r="S446" s="26"/>
      <c r="T446" s="20"/>
    </row>
    <row r="447" spans="1:20" ht="15.75" customHeight="1" x14ac:dyDescent="0.3">
      <c r="A447" s="20"/>
      <c r="S447" s="26"/>
      <c r="T447" s="20"/>
    </row>
    <row r="448" spans="1:20" ht="15.75" customHeight="1" x14ac:dyDescent="0.3">
      <c r="A448" s="20"/>
      <c r="S448" s="26"/>
      <c r="T448" s="20"/>
    </row>
    <row r="449" spans="1:20" ht="15.75" customHeight="1" x14ac:dyDescent="0.3">
      <c r="A449" s="20"/>
      <c r="S449" s="26"/>
      <c r="T449" s="20"/>
    </row>
    <row r="450" spans="1:20" ht="15.75" customHeight="1" x14ac:dyDescent="0.3">
      <c r="A450" s="20"/>
      <c r="S450" s="26"/>
      <c r="T450" s="20"/>
    </row>
    <row r="451" spans="1:20" ht="15.75" customHeight="1" x14ac:dyDescent="0.3">
      <c r="A451" s="20"/>
      <c r="S451" s="26"/>
      <c r="T451" s="20"/>
    </row>
    <row r="452" spans="1:20" ht="15.75" customHeight="1" x14ac:dyDescent="0.3">
      <c r="A452" s="20"/>
      <c r="S452" s="26"/>
      <c r="T452" s="20"/>
    </row>
    <row r="453" spans="1:20" ht="15.75" customHeight="1" x14ac:dyDescent="0.3">
      <c r="A453" s="20"/>
      <c r="S453" s="26"/>
      <c r="T453" s="20"/>
    </row>
    <row r="454" spans="1:20" ht="15.75" customHeight="1" x14ac:dyDescent="0.3">
      <c r="A454" s="20"/>
      <c r="S454" s="26"/>
      <c r="T454" s="20"/>
    </row>
    <row r="455" spans="1:20" ht="15.75" customHeight="1" x14ac:dyDescent="0.3">
      <c r="A455" s="20"/>
      <c r="S455" s="26"/>
      <c r="T455" s="20"/>
    </row>
    <row r="456" spans="1:20" ht="15.75" customHeight="1" x14ac:dyDescent="0.3">
      <c r="A456" s="20"/>
      <c r="S456" s="26"/>
      <c r="T456" s="20"/>
    </row>
    <row r="457" spans="1:20" ht="15.75" customHeight="1" x14ac:dyDescent="0.3">
      <c r="A457" s="20"/>
      <c r="S457" s="26"/>
      <c r="T457" s="20"/>
    </row>
    <row r="458" spans="1:20" ht="15.75" customHeight="1" x14ac:dyDescent="0.3">
      <c r="A458" s="20"/>
      <c r="S458" s="26"/>
      <c r="T458" s="20"/>
    </row>
    <row r="459" spans="1:20" ht="15.75" customHeight="1" x14ac:dyDescent="0.3">
      <c r="A459" s="20"/>
      <c r="S459" s="26"/>
      <c r="T459" s="20"/>
    </row>
    <row r="460" spans="1:20" ht="15.75" customHeight="1" x14ac:dyDescent="0.3">
      <c r="A460" s="20"/>
      <c r="S460" s="26"/>
      <c r="T460" s="20"/>
    </row>
    <row r="461" spans="1:20" ht="15.75" customHeight="1" x14ac:dyDescent="0.3">
      <c r="A461" s="20"/>
      <c r="S461" s="26"/>
      <c r="T461" s="20"/>
    </row>
    <row r="462" spans="1:20" ht="15.75" customHeight="1" x14ac:dyDescent="0.3">
      <c r="A462" s="20"/>
      <c r="S462" s="26"/>
      <c r="T462" s="20"/>
    </row>
    <row r="463" spans="1:20" ht="15.75" customHeight="1" x14ac:dyDescent="0.3">
      <c r="A463" s="20"/>
      <c r="S463" s="26"/>
      <c r="T463" s="20"/>
    </row>
    <row r="464" spans="1:20" ht="15.75" customHeight="1" x14ac:dyDescent="0.3">
      <c r="A464" s="20"/>
      <c r="S464" s="26"/>
      <c r="T464" s="20"/>
    </row>
    <row r="465" spans="1:20" ht="15.75" customHeight="1" x14ac:dyDescent="0.3">
      <c r="A465" s="20"/>
      <c r="S465" s="26"/>
      <c r="T465" s="20"/>
    </row>
    <row r="466" spans="1:20" ht="15.75" customHeight="1" x14ac:dyDescent="0.3">
      <c r="A466" s="20"/>
      <c r="S466" s="26"/>
      <c r="T466" s="20"/>
    </row>
    <row r="467" spans="1:20" ht="15.75" customHeight="1" x14ac:dyDescent="0.3">
      <c r="A467" s="20"/>
      <c r="S467" s="26"/>
      <c r="T467" s="20"/>
    </row>
    <row r="468" spans="1:20" ht="15.75" customHeight="1" x14ac:dyDescent="0.3">
      <c r="A468" s="20"/>
      <c r="S468" s="26"/>
      <c r="T468" s="20"/>
    </row>
    <row r="469" spans="1:20" ht="15.75" customHeight="1" x14ac:dyDescent="0.3">
      <c r="A469" s="20"/>
      <c r="S469" s="26"/>
      <c r="T469" s="20"/>
    </row>
    <row r="470" spans="1:20" ht="15.75" customHeight="1" x14ac:dyDescent="0.3">
      <c r="A470" s="20"/>
      <c r="S470" s="26"/>
      <c r="T470" s="20"/>
    </row>
    <row r="471" spans="1:20" ht="15.75" customHeight="1" x14ac:dyDescent="0.3">
      <c r="A471" s="20"/>
      <c r="S471" s="26"/>
      <c r="T471" s="20"/>
    </row>
    <row r="472" spans="1:20" ht="15.75" customHeight="1" x14ac:dyDescent="0.3">
      <c r="A472" s="20"/>
      <c r="S472" s="26"/>
      <c r="T472" s="20"/>
    </row>
    <row r="473" spans="1:20" ht="15.75" customHeight="1" x14ac:dyDescent="0.3">
      <c r="A473" s="20"/>
      <c r="S473" s="26"/>
      <c r="T473" s="20"/>
    </row>
    <row r="474" spans="1:20" ht="15.75" customHeight="1" x14ac:dyDescent="0.3">
      <c r="A474" s="20"/>
      <c r="S474" s="26"/>
      <c r="T474" s="20"/>
    </row>
    <row r="475" spans="1:20" ht="15.75" customHeight="1" x14ac:dyDescent="0.3">
      <c r="A475" s="20"/>
      <c r="S475" s="26"/>
      <c r="T475" s="20"/>
    </row>
    <row r="476" spans="1:20" ht="15.75" customHeight="1" x14ac:dyDescent="0.3">
      <c r="A476" s="20"/>
      <c r="S476" s="26"/>
      <c r="T476" s="20"/>
    </row>
    <row r="477" spans="1:20" ht="15.75" customHeight="1" x14ac:dyDescent="0.3">
      <c r="A477" s="20"/>
      <c r="S477" s="26"/>
      <c r="T477" s="20"/>
    </row>
    <row r="478" spans="1:20" ht="15.75" customHeight="1" x14ac:dyDescent="0.3">
      <c r="A478" s="20"/>
      <c r="S478" s="26"/>
      <c r="T478" s="20"/>
    </row>
    <row r="479" spans="1:20" ht="15.75" customHeight="1" x14ac:dyDescent="0.3">
      <c r="A479" s="20"/>
      <c r="S479" s="26"/>
      <c r="T479" s="20"/>
    </row>
    <row r="480" spans="1:20" ht="15.75" customHeight="1" x14ac:dyDescent="0.3">
      <c r="A480" s="20"/>
      <c r="S480" s="26"/>
      <c r="T480" s="20"/>
    </row>
    <row r="481" spans="1:20" ht="15.75" customHeight="1" x14ac:dyDescent="0.3">
      <c r="A481" s="20"/>
      <c r="S481" s="26"/>
      <c r="T481" s="20"/>
    </row>
    <row r="482" spans="1:20" ht="15.75" customHeight="1" x14ac:dyDescent="0.3">
      <c r="A482" s="20"/>
      <c r="S482" s="26"/>
      <c r="T482" s="20"/>
    </row>
    <row r="483" spans="1:20" ht="15.75" customHeight="1" x14ac:dyDescent="0.3">
      <c r="A483" s="20"/>
      <c r="S483" s="26"/>
      <c r="T483" s="20"/>
    </row>
    <row r="484" spans="1:20" ht="15.75" customHeight="1" x14ac:dyDescent="0.3">
      <c r="A484" s="20"/>
      <c r="S484" s="26"/>
      <c r="T484" s="20"/>
    </row>
    <row r="485" spans="1:20" ht="15.75" customHeight="1" x14ac:dyDescent="0.3">
      <c r="A485" s="20"/>
      <c r="S485" s="26"/>
      <c r="T485" s="20"/>
    </row>
    <row r="486" spans="1:20" ht="15.75" customHeight="1" x14ac:dyDescent="0.3">
      <c r="A486" s="20"/>
      <c r="S486" s="26"/>
      <c r="T486" s="20"/>
    </row>
    <row r="487" spans="1:20" ht="15.75" customHeight="1" x14ac:dyDescent="0.3">
      <c r="A487" s="20"/>
      <c r="S487" s="26"/>
      <c r="T487" s="20"/>
    </row>
    <row r="488" spans="1:20" ht="15.75" customHeight="1" x14ac:dyDescent="0.3">
      <c r="A488" s="20"/>
      <c r="S488" s="26"/>
      <c r="T488" s="20"/>
    </row>
    <row r="489" spans="1:20" ht="15.75" customHeight="1" x14ac:dyDescent="0.3">
      <c r="A489" s="20"/>
      <c r="S489" s="26"/>
      <c r="T489" s="20"/>
    </row>
    <row r="490" spans="1:20" ht="15.75" customHeight="1" x14ac:dyDescent="0.3">
      <c r="A490" s="20"/>
      <c r="S490" s="26"/>
      <c r="T490" s="20"/>
    </row>
    <row r="491" spans="1:20" ht="15.75" customHeight="1" x14ac:dyDescent="0.3">
      <c r="A491" s="20"/>
      <c r="S491" s="26"/>
      <c r="T491" s="20"/>
    </row>
    <row r="492" spans="1:20" ht="15.75" customHeight="1" x14ac:dyDescent="0.3">
      <c r="A492" s="20"/>
      <c r="S492" s="26"/>
      <c r="T492" s="20"/>
    </row>
    <row r="493" spans="1:20" ht="15.75" customHeight="1" x14ac:dyDescent="0.3">
      <c r="A493" s="20"/>
      <c r="S493" s="26"/>
      <c r="T493" s="20"/>
    </row>
    <row r="494" spans="1:20" ht="15.75" customHeight="1" x14ac:dyDescent="0.3">
      <c r="A494" s="20"/>
      <c r="S494" s="26"/>
      <c r="T494" s="20"/>
    </row>
    <row r="495" spans="1:20" ht="15.75" customHeight="1" x14ac:dyDescent="0.3">
      <c r="A495" s="20"/>
      <c r="S495" s="26"/>
      <c r="T495" s="20"/>
    </row>
    <row r="496" spans="1:20" ht="15.75" customHeight="1" x14ac:dyDescent="0.3">
      <c r="A496" s="20"/>
      <c r="S496" s="26"/>
      <c r="T496" s="20"/>
    </row>
    <row r="497" spans="1:20" ht="15.75" customHeight="1" x14ac:dyDescent="0.3">
      <c r="A497" s="20"/>
      <c r="S497" s="26"/>
      <c r="T497" s="20"/>
    </row>
    <row r="498" spans="1:20" ht="15.75" customHeight="1" x14ac:dyDescent="0.3">
      <c r="A498" s="20"/>
      <c r="S498" s="26"/>
      <c r="T498" s="20"/>
    </row>
    <row r="499" spans="1:20" ht="15.75" customHeight="1" x14ac:dyDescent="0.3">
      <c r="A499" s="20"/>
      <c r="S499" s="26"/>
      <c r="T499" s="20"/>
    </row>
    <row r="500" spans="1:20" ht="15.75" customHeight="1" x14ac:dyDescent="0.3">
      <c r="A500" s="20"/>
      <c r="S500" s="26"/>
      <c r="T500" s="20"/>
    </row>
    <row r="501" spans="1:20" ht="15.75" customHeight="1" x14ac:dyDescent="0.3">
      <c r="A501" s="20"/>
      <c r="S501" s="26"/>
      <c r="T501" s="20"/>
    </row>
    <row r="502" spans="1:20" ht="15.75" customHeight="1" x14ac:dyDescent="0.3">
      <c r="A502" s="20"/>
      <c r="S502" s="26"/>
      <c r="T502" s="20"/>
    </row>
    <row r="503" spans="1:20" ht="15.75" customHeight="1" x14ac:dyDescent="0.3">
      <c r="A503" s="20"/>
      <c r="S503" s="26"/>
      <c r="T503" s="20"/>
    </row>
    <row r="504" spans="1:20" ht="15.75" customHeight="1" x14ac:dyDescent="0.3">
      <c r="A504" s="20"/>
      <c r="S504" s="26"/>
      <c r="T504" s="20"/>
    </row>
    <row r="505" spans="1:20" ht="15.75" customHeight="1" x14ac:dyDescent="0.3">
      <c r="A505" s="20"/>
      <c r="S505" s="26"/>
      <c r="T505" s="20"/>
    </row>
    <row r="506" spans="1:20" ht="15.75" customHeight="1" x14ac:dyDescent="0.3">
      <c r="A506" s="20"/>
      <c r="S506" s="26"/>
      <c r="T506" s="20"/>
    </row>
    <row r="507" spans="1:20" ht="15.75" customHeight="1" x14ac:dyDescent="0.3">
      <c r="A507" s="20"/>
      <c r="S507" s="26"/>
      <c r="T507" s="20"/>
    </row>
    <row r="508" spans="1:20" ht="15.75" customHeight="1" x14ac:dyDescent="0.3">
      <c r="A508" s="20"/>
      <c r="S508" s="26"/>
      <c r="T508" s="20"/>
    </row>
    <row r="509" spans="1:20" ht="15.75" customHeight="1" x14ac:dyDescent="0.3">
      <c r="A509" s="20"/>
      <c r="S509" s="26"/>
      <c r="T509" s="20"/>
    </row>
    <row r="510" spans="1:20" ht="15.75" customHeight="1" x14ac:dyDescent="0.3">
      <c r="A510" s="20"/>
      <c r="S510" s="26"/>
      <c r="T510" s="20"/>
    </row>
    <row r="511" spans="1:20" ht="15.75" customHeight="1" x14ac:dyDescent="0.3">
      <c r="A511" s="20"/>
      <c r="S511" s="26"/>
      <c r="T511" s="20"/>
    </row>
    <row r="512" spans="1:20" ht="15.75" customHeight="1" x14ac:dyDescent="0.3">
      <c r="A512" s="20"/>
      <c r="S512" s="26"/>
      <c r="T512" s="20"/>
    </row>
    <row r="513" spans="1:20" ht="15.75" customHeight="1" x14ac:dyDescent="0.3">
      <c r="A513" s="20"/>
      <c r="S513" s="26"/>
      <c r="T513" s="20"/>
    </row>
    <row r="514" spans="1:20" ht="15.75" customHeight="1" x14ac:dyDescent="0.3">
      <c r="A514" s="20"/>
      <c r="S514" s="26"/>
      <c r="T514" s="20"/>
    </row>
    <row r="515" spans="1:20" ht="15.75" customHeight="1" x14ac:dyDescent="0.3">
      <c r="A515" s="20"/>
      <c r="S515" s="26"/>
      <c r="T515" s="20"/>
    </row>
    <row r="516" spans="1:20" ht="15.75" customHeight="1" x14ac:dyDescent="0.3">
      <c r="A516" s="20"/>
      <c r="S516" s="26"/>
      <c r="T516" s="20"/>
    </row>
    <row r="517" spans="1:20" ht="15.75" customHeight="1" x14ac:dyDescent="0.3">
      <c r="A517" s="20"/>
      <c r="S517" s="26"/>
      <c r="T517" s="20"/>
    </row>
    <row r="518" spans="1:20" ht="15.75" customHeight="1" x14ac:dyDescent="0.3">
      <c r="A518" s="20"/>
      <c r="S518" s="26"/>
      <c r="T518" s="20"/>
    </row>
    <row r="519" spans="1:20" ht="15.75" customHeight="1" x14ac:dyDescent="0.3">
      <c r="A519" s="20"/>
      <c r="S519" s="26"/>
      <c r="T519" s="20"/>
    </row>
    <row r="520" spans="1:20" ht="15.75" customHeight="1" x14ac:dyDescent="0.3">
      <c r="A520" s="20"/>
      <c r="S520" s="26"/>
      <c r="T520" s="20"/>
    </row>
    <row r="521" spans="1:20" ht="15.75" customHeight="1" x14ac:dyDescent="0.3">
      <c r="A521" s="20"/>
      <c r="S521" s="26"/>
      <c r="T521" s="20"/>
    </row>
    <row r="522" spans="1:20" ht="15.75" customHeight="1" x14ac:dyDescent="0.3">
      <c r="A522" s="20"/>
      <c r="S522" s="26"/>
      <c r="T522" s="20"/>
    </row>
    <row r="523" spans="1:20" ht="15.75" customHeight="1" x14ac:dyDescent="0.3">
      <c r="A523" s="20"/>
      <c r="S523" s="26"/>
      <c r="T523" s="20"/>
    </row>
    <row r="524" spans="1:20" ht="15.75" customHeight="1" x14ac:dyDescent="0.3">
      <c r="A524" s="20"/>
      <c r="S524" s="26"/>
      <c r="T524" s="20"/>
    </row>
    <row r="525" spans="1:20" ht="15.75" customHeight="1" x14ac:dyDescent="0.3">
      <c r="A525" s="20"/>
      <c r="S525" s="26"/>
      <c r="T525" s="20"/>
    </row>
    <row r="526" spans="1:20" ht="15.75" customHeight="1" x14ac:dyDescent="0.3">
      <c r="A526" s="20"/>
      <c r="S526" s="26"/>
      <c r="T526" s="20"/>
    </row>
    <row r="527" spans="1:20" ht="15.75" customHeight="1" x14ac:dyDescent="0.3">
      <c r="A527" s="20"/>
      <c r="S527" s="26"/>
      <c r="T527" s="20"/>
    </row>
    <row r="528" spans="1:20" ht="15.75" customHeight="1" x14ac:dyDescent="0.3">
      <c r="A528" s="20"/>
      <c r="S528" s="26"/>
      <c r="T528" s="20"/>
    </row>
    <row r="529" spans="1:20" ht="15.75" customHeight="1" x14ac:dyDescent="0.3">
      <c r="A529" s="20"/>
      <c r="S529" s="26"/>
      <c r="T529" s="20"/>
    </row>
    <row r="530" spans="1:20" ht="15.75" customHeight="1" x14ac:dyDescent="0.3">
      <c r="A530" s="20"/>
      <c r="S530" s="26"/>
      <c r="T530" s="20"/>
    </row>
    <row r="531" spans="1:20" ht="15.75" customHeight="1" x14ac:dyDescent="0.3">
      <c r="A531" s="20"/>
      <c r="S531" s="26"/>
      <c r="T531" s="20"/>
    </row>
    <row r="532" spans="1:20" ht="15.75" customHeight="1" x14ac:dyDescent="0.3">
      <c r="A532" s="20"/>
      <c r="S532" s="26"/>
      <c r="T532" s="20"/>
    </row>
    <row r="533" spans="1:20" ht="15.75" customHeight="1" x14ac:dyDescent="0.3">
      <c r="A533" s="20"/>
      <c r="S533" s="26"/>
      <c r="T533" s="20"/>
    </row>
    <row r="534" spans="1:20" ht="15.75" customHeight="1" x14ac:dyDescent="0.3">
      <c r="A534" s="20"/>
      <c r="S534" s="26"/>
      <c r="T534" s="20"/>
    </row>
    <row r="535" spans="1:20" ht="15.75" customHeight="1" x14ac:dyDescent="0.3">
      <c r="A535" s="20"/>
      <c r="S535" s="26"/>
      <c r="T535" s="20"/>
    </row>
    <row r="536" spans="1:20" ht="15.75" customHeight="1" x14ac:dyDescent="0.3">
      <c r="A536" s="20"/>
      <c r="S536" s="26"/>
      <c r="T536" s="20"/>
    </row>
    <row r="537" spans="1:20" ht="15.75" customHeight="1" x14ac:dyDescent="0.3">
      <c r="A537" s="20"/>
      <c r="S537" s="26"/>
      <c r="T537" s="20"/>
    </row>
    <row r="538" spans="1:20" ht="15.75" customHeight="1" x14ac:dyDescent="0.3">
      <c r="A538" s="20"/>
      <c r="S538" s="26"/>
      <c r="T538" s="20"/>
    </row>
    <row r="539" spans="1:20" ht="15.75" customHeight="1" x14ac:dyDescent="0.3">
      <c r="A539" s="20"/>
      <c r="S539" s="26"/>
      <c r="T539" s="20"/>
    </row>
    <row r="540" spans="1:20" ht="15.75" customHeight="1" x14ac:dyDescent="0.3">
      <c r="A540" s="20"/>
      <c r="S540" s="26"/>
      <c r="T540" s="20"/>
    </row>
    <row r="541" spans="1:20" ht="15.75" customHeight="1" x14ac:dyDescent="0.3">
      <c r="A541" s="20"/>
      <c r="S541" s="26"/>
      <c r="T541" s="20"/>
    </row>
    <row r="542" spans="1:20" ht="15.75" customHeight="1" x14ac:dyDescent="0.3">
      <c r="A542" s="20"/>
      <c r="S542" s="26"/>
      <c r="T542" s="20"/>
    </row>
    <row r="543" spans="1:20" ht="15.75" customHeight="1" x14ac:dyDescent="0.3">
      <c r="A543" s="20"/>
      <c r="S543" s="26"/>
      <c r="T543" s="20"/>
    </row>
    <row r="544" spans="1:20" ht="15.75" customHeight="1" x14ac:dyDescent="0.3">
      <c r="A544" s="20"/>
      <c r="S544" s="26"/>
      <c r="T544" s="20"/>
    </row>
    <row r="545" spans="1:20" ht="15.75" customHeight="1" x14ac:dyDescent="0.3">
      <c r="A545" s="20"/>
      <c r="S545" s="26"/>
      <c r="T545" s="20"/>
    </row>
    <row r="546" spans="1:20" ht="15.75" customHeight="1" x14ac:dyDescent="0.3">
      <c r="A546" s="20"/>
      <c r="S546" s="26"/>
      <c r="T546" s="20"/>
    </row>
    <row r="547" spans="1:20" ht="15.75" customHeight="1" x14ac:dyDescent="0.3">
      <c r="A547" s="20"/>
      <c r="S547" s="26"/>
      <c r="T547" s="20"/>
    </row>
    <row r="548" spans="1:20" ht="15.75" customHeight="1" x14ac:dyDescent="0.3">
      <c r="A548" s="20"/>
      <c r="S548" s="26"/>
      <c r="T548" s="20"/>
    </row>
    <row r="549" spans="1:20" ht="15.75" customHeight="1" x14ac:dyDescent="0.3">
      <c r="A549" s="20"/>
      <c r="S549" s="26"/>
      <c r="T549" s="20"/>
    </row>
    <row r="550" spans="1:20" ht="15.75" customHeight="1" x14ac:dyDescent="0.3">
      <c r="A550" s="20"/>
      <c r="S550" s="26"/>
      <c r="T550" s="20"/>
    </row>
    <row r="551" spans="1:20" ht="15.75" customHeight="1" x14ac:dyDescent="0.3">
      <c r="A551" s="20"/>
      <c r="S551" s="26"/>
      <c r="T551" s="20"/>
    </row>
    <row r="552" spans="1:20" ht="15.75" customHeight="1" x14ac:dyDescent="0.3">
      <c r="A552" s="20"/>
      <c r="S552" s="26"/>
      <c r="T552" s="20"/>
    </row>
    <row r="553" spans="1:20" ht="15.75" customHeight="1" x14ac:dyDescent="0.3">
      <c r="A553" s="20"/>
      <c r="S553" s="26"/>
      <c r="T553" s="20"/>
    </row>
    <row r="554" spans="1:20" ht="15.75" customHeight="1" x14ac:dyDescent="0.3">
      <c r="A554" s="20"/>
      <c r="S554" s="26"/>
      <c r="T554" s="20"/>
    </row>
    <row r="555" spans="1:20" ht="15.75" customHeight="1" x14ac:dyDescent="0.3">
      <c r="A555" s="20"/>
      <c r="S555" s="26"/>
      <c r="T555" s="20"/>
    </row>
    <row r="556" spans="1:20" ht="15.75" customHeight="1" x14ac:dyDescent="0.3">
      <c r="A556" s="20"/>
      <c r="S556" s="26"/>
      <c r="T556" s="20"/>
    </row>
    <row r="557" spans="1:20" ht="15.75" customHeight="1" x14ac:dyDescent="0.3">
      <c r="A557" s="20"/>
      <c r="S557" s="26"/>
      <c r="T557" s="20"/>
    </row>
    <row r="558" spans="1:20" ht="15.75" customHeight="1" x14ac:dyDescent="0.3">
      <c r="A558" s="20"/>
      <c r="S558" s="26"/>
      <c r="T558" s="20"/>
    </row>
    <row r="559" spans="1:20" ht="15.75" customHeight="1" x14ac:dyDescent="0.3">
      <c r="A559" s="20"/>
      <c r="S559" s="26"/>
      <c r="T559" s="20"/>
    </row>
    <row r="560" spans="1:20" ht="15.75" customHeight="1" x14ac:dyDescent="0.3">
      <c r="A560" s="20"/>
      <c r="S560" s="26"/>
      <c r="T560" s="20"/>
    </row>
    <row r="561" spans="1:20" ht="15.75" customHeight="1" x14ac:dyDescent="0.3">
      <c r="A561" s="20"/>
      <c r="S561" s="26"/>
      <c r="T561" s="20"/>
    </row>
    <row r="562" spans="1:20" ht="15.75" customHeight="1" x14ac:dyDescent="0.3">
      <c r="A562" s="20"/>
      <c r="S562" s="26"/>
      <c r="T562" s="20"/>
    </row>
    <row r="563" spans="1:20" ht="15.75" customHeight="1" x14ac:dyDescent="0.3">
      <c r="A563" s="20"/>
      <c r="S563" s="26"/>
      <c r="T563" s="20"/>
    </row>
    <row r="564" spans="1:20" ht="15.75" customHeight="1" x14ac:dyDescent="0.3">
      <c r="A564" s="20"/>
      <c r="S564" s="26"/>
      <c r="T564" s="20"/>
    </row>
    <row r="565" spans="1:20" ht="15.75" customHeight="1" x14ac:dyDescent="0.3">
      <c r="A565" s="20"/>
      <c r="S565" s="26"/>
      <c r="T565" s="20"/>
    </row>
    <row r="566" spans="1:20" ht="15.75" customHeight="1" x14ac:dyDescent="0.3">
      <c r="A566" s="20"/>
      <c r="S566" s="26"/>
      <c r="T566" s="20"/>
    </row>
    <row r="567" spans="1:20" ht="15.75" customHeight="1" x14ac:dyDescent="0.3">
      <c r="A567" s="20"/>
      <c r="S567" s="26"/>
      <c r="T567" s="20"/>
    </row>
    <row r="568" spans="1:20" ht="15.75" customHeight="1" x14ac:dyDescent="0.3">
      <c r="A568" s="20"/>
      <c r="S568" s="26"/>
      <c r="T568" s="20"/>
    </row>
    <row r="569" spans="1:20" ht="15.75" customHeight="1" x14ac:dyDescent="0.3">
      <c r="A569" s="20"/>
      <c r="S569" s="26"/>
      <c r="T569" s="20"/>
    </row>
    <row r="570" spans="1:20" ht="15.75" customHeight="1" x14ac:dyDescent="0.3">
      <c r="A570" s="20"/>
      <c r="S570" s="26"/>
      <c r="T570" s="20"/>
    </row>
    <row r="571" spans="1:20" ht="15.75" customHeight="1" x14ac:dyDescent="0.3">
      <c r="A571" s="20"/>
      <c r="S571" s="26"/>
      <c r="T571" s="20"/>
    </row>
    <row r="572" spans="1:20" ht="15.75" customHeight="1" x14ac:dyDescent="0.3">
      <c r="A572" s="20"/>
      <c r="S572" s="26"/>
      <c r="T572" s="20"/>
    </row>
    <row r="573" spans="1:20" ht="15.75" customHeight="1" x14ac:dyDescent="0.3">
      <c r="A573" s="20"/>
      <c r="S573" s="26"/>
      <c r="T573" s="20"/>
    </row>
    <row r="574" spans="1:20" ht="15.75" customHeight="1" x14ac:dyDescent="0.3">
      <c r="A574" s="20"/>
      <c r="S574" s="26"/>
      <c r="T574" s="20"/>
    </row>
    <row r="575" spans="1:20" ht="15.75" customHeight="1" x14ac:dyDescent="0.3">
      <c r="A575" s="20"/>
      <c r="S575" s="26"/>
      <c r="T575" s="20"/>
    </row>
    <row r="576" spans="1:20" ht="15.75" customHeight="1" x14ac:dyDescent="0.3">
      <c r="A576" s="20"/>
      <c r="S576" s="26"/>
      <c r="T576" s="20"/>
    </row>
    <row r="577" spans="1:20" ht="15.75" customHeight="1" x14ac:dyDescent="0.3">
      <c r="A577" s="20"/>
      <c r="S577" s="26"/>
      <c r="T577" s="20"/>
    </row>
    <row r="578" spans="1:20" ht="15.75" customHeight="1" x14ac:dyDescent="0.3">
      <c r="A578" s="20"/>
      <c r="S578" s="26"/>
      <c r="T578" s="20"/>
    </row>
    <row r="579" spans="1:20" ht="15.75" customHeight="1" x14ac:dyDescent="0.3">
      <c r="A579" s="20"/>
      <c r="S579" s="26"/>
      <c r="T579" s="20"/>
    </row>
    <row r="580" spans="1:20" ht="15.75" customHeight="1" x14ac:dyDescent="0.3">
      <c r="A580" s="20"/>
      <c r="S580" s="26"/>
      <c r="T580" s="20"/>
    </row>
    <row r="581" spans="1:20" ht="15.75" customHeight="1" x14ac:dyDescent="0.3">
      <c r="A581" s="20"/>
      <c r="S581" s="26"/>
      <c r="T581" s="20"/>
    </row>
    <row r="582" spans="1:20" ht="15.75" customHeight="1" x14ac:dyDescent="0.3">
      <c r="A582" s="20"/>
      <c r="S582" s="26"/>
      <c r="T582" s="20"/>
    </row>
    <row r="583" spans="1:20" ht="15.75" customHeight="1" x14ac:dyDescent="0.3">
      <c r="A583" s="20"/>
      <c r="S583" s="26"/>
      <c r="T583" s="20"/>
    </row>
    <row r="584" spans="1:20" ht="15.75" customHeight="1" x14ac:dyDescent="0.3">
      <c r="A584" s="20"/>
      <c r="S584" s="26"/>
      <c r="T584" s="20"/>
    </row>
    <row r="585" spans="1:20" ht="15.75" customHeight="1" x14ac:dyDescent="0.3">
      <c r="A585" s="20"/>
      <c r="S585" s="26"/>
      <c r="T585" s="20"/>
    </row>
    <row r="586" spans="1:20" ht="15.75" customHeight="1" x14ac:dyDescent="0.3">
      <c r="A586" s="20"/>
      <c r="S586" s="26"/>
      <c r="T586" s="20"/>
    </row>
    <row r="587" spans="1:20" ht="15.75" customHeight="1" x14ac:dyDescent="0.3">
      <c r="A587" s="20"/>
      <c r="S587" s="26"/>
      <c r="T587" s="20"/>
    </row>
    <row r="588" spans="1:20" ht="15.75" customHeight="1" x14ac:dyDescent="0.3">
      <c r="A588" s="20"/>
      <c r="S588" s="26"/>
      <c r="T588" s="20"/>
    </row>
    <row r="589" spans="1:20" ht="15.75" customHeight="1" x14ac:dyDescent="0.3">
      <c r="A589" s="20"/>
      <c r="S589" s="26"/>
      <c r="T589" s="20"/>
    </row>
    <row r="590" spans="1:20" ht="15.75" customHeight="1" x14ac:dyDescent="0.3">
      <c r="A590" s="20"/>
      <c r="S590" s="26"/>
      <c r="T590" s="20"/>
    </row>
    <row r="591" spans="1:20" ht="15.75" customHeight="1" x14ac:dyDescent="0.3">
      <c r="A591" s="20"/>
      <c r="S591" s="26"/>
      <c r="T591" s="20"/>
    </row>
    <row r="592" spans="1:20" ht="15.75" customHeight="1" x14ac:dyDescent="0.3">
      <c r="A592" s="20"/>
      <c r="S592" s="26"/>
      <c r="T592" s="20"/>
    </row>
    <row r="593" spans="1:20" ht="15.75" customHeight="1" x14ac:dyDescent="0.3">
      <c r="A593" s="20"/>
      <c r="S593" s="26"/>
      <c r="T593" s="20"/>
    </row>
    <row r="594" spans="1:20" ht="15.75" customHeight="1" x14ac:dyDescent="0.3">
      <c r="A594" s="20"/>
      <c r="S594" s="26"/>
      <c r="T594" s="20"/>
    </row>
    <row r="595" spans="1:20" ht="15.75" customHeight="1" x14ac:dyDescent="0.3">
      <c r="A595" s="20"/>
      <c r="S595" s="26"/>
      <c r="T595" s="20"/>
    </row>
    <row r="596" spans="1:20" ht="15.75" customHeight="1" x14ac:dyDescent="0.3">
      <c r="A596" s="20"/>
      <c r="S596" s="26"/>
      <c r="T596" s="20"/>
    </row>
    <row r="597" spans="1:20" ht="15.75" customHeight="1" x14ac:dyDescent="0.3">
      <c r="A597" s="20"/>
      <c r="S597" s="26"/>
      <c r="T597" s="20"/>
    </row>
    <row r="598" spans="1:20" ht="15.75" customHeight="1" x14ac:dyDescent="0.3">
      <c r="A598" s="20"/>
      <c r="S598" s="26"/>
      <c r="T598" s="20"/>
    </row>
    <row r="599" spans="1:20" ht="15.75" customHeight="1" x14ac:dyDescent="0.3">
      <c r="A599" s="20"/>
      <c r="S599" s="26"/>
      <c r="T599" s="20"/>
    </row>
    <row r="600" spans="1:20" ht="15.75" customHeight="1" x14ac:dyDescent="0.3">
      <c r="A600" s="20"/>
      <c r="S600" s="26"/>
      <c r="T600" s="20"/>
    </row>
    <row r="601" spans="1:20" ht="15.75" customHeight="1" x14ac:dyDescent="0.3">
      <c r="A601" s="20"/>
      <c r="S601" s="26"/>
      <c r="T601" s="20"/>
    </row>
    <row r="602" spans="1:20" ht="15.75" customHeight="1" x14ac:dyDescent="0.3">
      <c r="A602" s="20"/>
      <c r="S602" s="26"/>
      <c r="T602" s="20"/>
    </row>
    <row r="603" spans="1:20" ht="15.75" customHeight="1" x14ac:dyDescent="0.3">
      <c r="A603" s="20"/>
      <c r="S603" s="26"/>
      <c r="T603" s="20"/>
    </row>
    <row r="604" spans="1:20" ht="15.75" customHeight="1" x14ac:dyDescent="0.3">
      <c r="A604" s="20"/>
      <c r="S604" s="26"/>
      <c r="T604" s="20"/>
    </row>
    <row r="605" spans="1:20" ht="15.75" customHeight="1" x14ac:dyDescent="0.3">
      <c r="A605" s="20"/>
      <c r="S605" s="26"/>
      <c r="T605" s="20"/>
    </row>
    <row r="606" spans="1:20" ht="15.75" customHeight="1" x14ac:dyDescent="0.3">
      <c r="A606" s="20"/>
      <c r="S606" s="26"/>
      <c r="T606" s="20"/>
    </row>
    <row r="607" spans="1:20" ht="15.75" customHeight="1" x14ac:dyDescent="0.3">
      <c r="A607" s="20"/>
      <c r="S607" s="26"/>
      <c r="T607" s="20"/>
    </row>
    <row r="608" spans="1:20" ht="15.75" customHeight="1" x14ac:dyDescent="0.3">
      <c r="A608" s="20"/>
      <c r="S608" s="26"/>
      <c r="T608" s="20"/>
    </row>
    <row r="609" spans="1:20" ht="15.75" customHeight="1" x14ac:dyDescent="0.3">
      <c r="A609" s="20"/>
      <c r="S609" s="26"/>
      <c r="T609" s="20"/>
    </row>
    <row r="610" spans="1:20" ht="15.75" customHeight="1" x14ac:dyDescent="0.3">
      <c r="A610" s="20"/>
      <c r="S610" s="26"/>
      <c r="T610" s="20"/>
    </row>
    <row r="611" spans="1:20" ht="15.75" customHeight="1" x14ac:dyDescent="0.3">
      <c r="A611" s="20"/>
      <c r="S611" s="26"/>
      <c r="T611" s="20"/>
    </row>
    <row r="612" spans="1:20" ht="15.75" customHeight="1" x14ac:dyDescent="0.3">
      <c r="A612" s="20"/>
      <c r="S612" s="26"/>
      <c r="T612" s="20"/>
    </row>
    <row r="613" spans="1:20" ht="15.75" customHeight="1" x14ac:dyDescent="0.3">
      <c r="A613" s="20"/>
      <c r="S613" s="26"/>
      <c r="T613" s="20"/>
    </row>
    <row r="614" spans="1:20" ht="15.75" customHeight="1" x14ac:dyDescent="0.3">
      <c r="A614" s="20"/>
      <c r="S614" s="26"/>
      <c r="T614" s="20"/>
    </row>
    <row r="615" spans="1:20" ht="15.75" customHeight="1" x14ac:dyDescent="0.3">
      <c r="A615" s="20"/>
      <c r="S615" s="26"/>
      <c r="T615" s="20"/>
    </row>
    <row r="616" spans="1:20" ht="15.75" customHeight="1" x14ac:dyDescent="0.3">
      <c r="A616" s="20"/>
      <c r="S616" s="26"/>
      <c r="T616" s="20"/>
    </row>
    <row r="617" spans="1:20" ht="15.75" customHeight="1" x14ac:dyDescent="0.3">
      <c r="A617" s="20"/>
      <c r="S617" s="26"/>
      <c r="T617" s="20"/>
    </row>
    <row r="618" spans="1:20" ht="15.75" customHeight="1" x14ac:dyDescent="0.3">
      <c r="A618" s="20"/>
      <c r="S618" s="26"/>
      <c r="T618" s="20"/>
    </row>
    <row r="619" spans="1:20" ht="15.75" customHeight="1" x14ac:dyDescent="0.3">
      <c r="A619" s="20"/>
      <c r="S619" s="26"/>
      <c r="T619" s="20"/>
    </row>
    <row r="620" spans="1:20" ht="15.75" customHeight="1" x14ac:dyDescent="0.3">
      <c r="A620" s="20"/>
      <c r="S620" s="26"/>
      <c r="T620" s="20"/>
    </row>
    <row r="621" spans="1:20" ht="15.75" customHeight="1" x14ac:dyDescent="0.3">
      <c r="A621" s="20"/>
      <c r="S621" s="26"/>
      <c r="T621" s="20"/>
    </row>
    <row r="622" spans="1:20" ht="15.75" customHeight="1" x14ac:dyDescent="0.3">
      <c r="A622" s="20"/>
      <c r="S622" s="26"/>
      <c r="T622" s="20"/>
    </row>
    <row r="623" spans="1:20" ht="15.75" customHeight="1" x14ac:dyDescent="0.3">
      <c r="A623" s="20"/>
      <c r="S623" s="26"/>
      <c r="T623" s="20"/>
    </row>
    <row r="624" spans="1:20" ht="15.75" customHeight="1" x14ac:dyDescent="0.3">
      <c r="A624" s="20"/>
      <c r="S624" s="26"/>
      <c r="T624" s="20"/>
    </row>
    <row r="625" spans="1:20" ht="15.75" customHeight="1" x14ac:dyDescent="0.3">
      <c r="A625" s="20"/>
      <c r="S625" s="26"/>
      <c r="T625" s="20"/>
    </row>
    <row r="626" spans="1:20" ht="15.75" customHeight="1" x14ac:dyDescent="0.3">
      <c r="A626" s="20"/>
      <c r="S626" s="26"/>
      <c r="T626" s="20"/>
    </row>
    <row r="627" spans="1:20" ht="15.75" customHeight="1" x14ac:dyDescent="0.3">
      <c r="A627" s="20"/>
      <c r="S627" s="26"/>
      <c r="T627" s="20"/>
    </row>
    <row r="628" spans="1:20" ht="15.75" customHeight="1" x14ac:dyDescent="0.3">
      <c r="A628" s="20"/>
      <c r="S628" s="26"/>
      <c r="T628" s="20"/>
    </row>
    <row r="629" spans="1:20" ht="15.75" customHeight="1" x14ac:dyDescent="0.3">
      <c r="A629" s="20"/>
      <c r="S629" s="26"/>
      <c r="T629" s="20"/>
    </row>
    <row r="630" spans="1:20" ht="15.75" customHeight="1" x14ac:dyDescent="0.3">
      <c r="A630" s="20"/>
      <c r="S630" s="26"/>
      <c r="T630" s="20"/>
    </row>
    <row r="631" spans="1:20" ht="15.75" customHeight="1" x14ac:dyDescent="0.3">
      <c r="A631" s="20"/>
      <c r="S631" s="26"/>
      <c r="T631" s="20"/>
    </row>
    <row r="632" spans="1:20" ht="15.75" customHeight="1" x14ac:dyDescent="0.3">
      <c r="A632" s="20"/>
      <c r="S632" s="26"/>
      <c r="T632" s="20"/>
    </row>
    <row r="633" spans="1:20" ht="15.75" customHeight="1" x14ac:dyDescent="0.3">
      <c r="A633" s="20"/>
      <c r="S633" s="26"/>
      <c r="T633" s="20"/>
    </row>
    <row r="634" spans="1:20" ht="15.75" customHeight="1" x14ac:dyDescent="0.3">
      <c r="A634" s="20"/>
      <c r="S634" s="26"/>
      <c r="T634" s="20"/>
    </row>
    <row r="635" spans="1:20" ht="15.75" customHeight="1" x14ac:dyDescent="0.3">
      <c r="A635" s="20"/>
      <c r="S635" s="26"/>
      <c r="T635" s="20"/>
    </row>
    <row r="636" spans="1:20" ht="15.75" customHeight="1" x14ac:dyDescent="0.3">
      <c r="A636" s="20"/>
      <c r="S636" s="26"/>
      <c r="T636" s="20"/>
    </row>
    <row r="637" spans="1:20" ht="15.75" customHeight="1" x14ac:dyDescent="0.3">
      <c r="A637" s="20"/>
      <c r="S637" s="26"/>
      <c r="T637" s="20"/>
    </row>
    <row r="638" spans="1:20" ht="15.75" customHeight="1" x14ac:dyDescent="0.3">
      <c r="A638" s="20"/>
      <c r="S638" s="26"/>
      <c r="T638" s="20"/>
    </row>
    <row r="639" spans="1:20" ht="15.75" customHeight="1" x14ac:dyDescent="0.3">
      <c r="A639" s="20"/>
      <c r="S639" s="26"/>
      <c r="T639" s="20"/>
    </row>
    <row r="640" spans="1:20" ht="15.75" customHeight="1" x14ac:dyDescent="0.3">
      <c r="A640" s="20"/>
      <c r="S640" s="26"/>
      <c r="T640" s="20"/>
    </row>
    <row r="641" spans="1:20" ht="15.75" customHeight="1" x14ac:dyDescent="0.3">
      <c r="A641" s="20"/>
      <c r="S641" s="26"/>
      <c r="T641" s="20"/>
    </row>
    <row r="642" spans="1:20" ht="15.75" customHeight="1" x14ac:dyDescent="0.3">
      <c r="A642" s="20"/>
      <c r="S642" s="26"/>
      <c r="T642" s="20"/>
    </row>
    <row r="643" spans="1:20" ht="15.75" customHeight="1" x14ac:dyDescent="0.3">
      <c r="A643" s="20"/>
      <c r="S643" s="26"/>
      <c r="T643" s="20"/>
    </row>
    <row r="644" spans="1:20" ht="15.75" customHeight="1" x14ac:dyDescent="0.3">
      <c r="A644" s="20"/>
      <c r="S644" s="26"/>
      <c r="T644" s="20"/>
    </row>
    <row r="645" spans="1:20" ht="15.75" customHeight="1" x14ac:dyDescent="0.3">
      <c r="A645" s="20"/>
      <c r="S645" s="26"/>
      <c r="T645" s="20"/>
    </row>
    <row r="646" spans="1:20" ht="15.75" customHeight="1" x14ac:dyDescent="0.3">
      <c r="A646" s="20"/>
      <c r="S646" s="26"/>
      <c r="T646" s="20"/>
    </row>
    <row r="647" spans="1:20" ht="15.75" customHeight="1" x14ac:dyDescent="0.3">
      <c r="A647" s="20"/>
      <c r="S647" s="26"/>
      <c r="T647" s="20"/>
    </row>
    <row r="648" spans="1:20" ht="15.75" customHeight="1" x14ac:dyDescent="0.3">
      <c r="A648" s="20"/>
      <c r="S648" s="26"/>
      <c r="T648" s="20"/>
    </row>
    <row r="649" spans="1:20" ht="15.75" customHeight="1" x14ac:dyDescent="0.3">
      <c r="A649" s="20"/>
      <c r="S649" s="26"/>
      <c r="T649" s="20"/>
    </row>
    <row r="650" spans="1:20" ht="15.75" customHeight="1" x14ac:dyDescent="0.3">
      <c r="A650" s="20"/>
      <c r="S650" s="26"/>
      <c r="T650" s="20"/>
    </row>
    <row r="651" spans="1:20" ht="15.75" customHeight="1" x14ac:dyDescent="0.3">
      <c r="A651" s="20"/>
      <c r="S651" s="26"/>
      <c r="T651" s="20"/>
    </row>
    <row r="652" spans="1:20" ht="15.75" customHeight="1" x14ac:dyDescent="0.3">
      <c r="A652" s="20"/>
      <c r="S652" s="26"/>
      <c r="T652" s="20"/>
    </row>
    <row r="653" spans="1:20" ht="15.75" customHeight="1" x14ac:dyDescent="0.3">
      <c r="A653" s="20"/>
      <c r="S653" s="26"/>
      <c r="T653" s="20"/>
    </row>
    <row r="654" spans="1:20" ht="15.75" customHeight="1" x14ac:dyDescent="0.3">
      <c r="A654" s="20"/>
      <c r="S654" s="26"/>
      <c r="T654" s="20"/>
    </row>
    <row r="655" spans="1:20" ht="15.75" customHeight="1" x14ac:dyDescent="0.3">
      <c r="A655" s="20"/>
      <c r="S655" s="26"/>
      <c r="T655" s="20"/>
    </row>
    <row r="656" spans="1:20" ht="15.75" customHeight="1" x14ac:dyDescent="0.3">
      <c r="A656" s="20"/>
      <c r="S656" s="26"/>
      <c r="T656" s="20"/>
    </row>
    <row r="657" spans="1:20" ht="15.75" customHeight="1" x14ac:dyDescent="0.3">
      <c r="A657" s="20"/>
      <c r="S657" s="26"/>
      <c r="T657" s="20"/>
    </row>
    <row r="658" spans="1:20" ht="15.75" customHeight="1" x14ac:dyDescent="0.3">
      <c r="A658" s="20"/>
      <c r="S658" s="26"/>
      <c r="T658" s="20"/>
    </row>
    <row r="659" spans="1:20" ht="15.75" customHeight="1" x14ac:dyDescent="0.3">
      <c r="A659" s="20"/>
      <c r="S659" s="26"/>
      <c r="T659" s="20"/>
    </row>
    <row r="660" spans="1:20" ht="15.75" customHeight="1" x14ac:dyDescent="0.3">
      <c r="A660" s="20"/>
      <c r="S660" s="26"/>
      <c r="T660" s="20"/>
    </row>
    <row r="661" spans="1:20" ht="15.75" customHeight="1" x14ac:dyDescent="0.3">
      <c r="A661" s="20"/>
      <c r="S661" s="26"/>
      <c r="T661" s="20"/>
    </row>
    <row r="662" spans="1:20" ht="15.75" customHeight="1" x14ac:dyDescent="0.3">
      <c r="A662" s="20"/>
      <c r="S662" s="26"/>
      <c r="T662" s="20"/>
    </row>
    <row r="663" spans="1:20" ht="15.75" customHeight="1" x14ac:dyDescent="0.3">
      <c r="A663" s="20"/>
      <c r="S663" s="26"/>
      <c r="T663" s="20"/>
    </row>
    <row r="664" spans="1:20" ht="15.75" customHeight="1" x14ac:dyDescent="0.3">
      <c r="A664" s="20"/>
      <c r="S664" s="26"/>
      <c r="T664" s="20"/>
    </row>
    <row r="665" spans="1:20" ht="15.75" customHeight="1" x14ac:dyDescent="0.3">
      <c r="A665" s="20"/>
      <c r="S665" s="26"/>
      <c r="T665" s="20"/>
    </row>
    <row r="666" spans="1:20" ht="15.75" customHeight="1" x14ac:dyDescent="0.3">
      <c r="A666" s="20"/>
      <c r="S666" s="26"/>
      <c r="T666" s="20"/>
    </row>
    <row r="667" spans="1:20" ht="15.75" customHeight="1" x14ac:dyDescent="0.3">
      <c r="A667" s="20"/>
      <c r="S667" s="26"/>
      <c r="T667" s="20"/>
    </row>
    <row r="668" spans="1:20" ht="15.75" customHeight="1" x14ac:dyDescent="0.3">
      <c r="A668" s="20"/>
      <c r="S668" s="26"/>
      <c r="T668" s="20"/>
    </row>
    <row r="669" spans="1:20" ht="15.75" customHeight="1" x14ac:dyDescent="0.3">
      <c r="A669" s="20"/>
      <c r="S669" s="26"/>
      <c r="T669" s="20"/>
    </row>
    <row r="670" spans="1:20" ht="15.75" customHeight="1" x14ac:dyDescent="0.3">
      <c r="A670" s="20"/>
      <c r="S670" s="26"/>
      <c r="T670" s="20"/>
    </row>
    <row r="671" spans="1:20" ht="15.75" customHeight="1" x14ac:dyDescent="0.3">
      <c r="A671" s="20"/>
      <c r="S671" s="26"/>
      <c r="T671" s="20"/>
    </row>
    <row r="672" spans="1:20" ht="15.75" customHeight="1" x14ac:dyDescent="0.3">
      <c r="A672" s="20"/>
      <c r="S672" s="26"/>
      <c r="T672" s="20"/>
    </row>
    <row r="673" spans="1:20" ht="15.75" customHeight="1" x14ac:dyDescent="0.3">
      <c r="A673" s="20"/>
      <c r="S673" s="26"/>
      <c r="T673" s="20"/>
    </row>
    <row r="674" spans="1:20" ht="15.75" customHeight="1" x14ac:dyDescent="0.3">
      <c r="A674" s="20"/>
      <c r="S674" s="26"/>
      <c r="T674" s="20"/>
    </row>
    <row r="675" spans="1:20" ht="15.75" customHeight="1" x14ac:dyDescent="0.3">
      <c r="A675" s="20"/>
      <c r="S675" s="26"/>
      <c r="T675" s="20"/>
    </row>
    <row r="676" spans="1:20" ht="15.75" customHeight="1" x14ac:dyDescent="0.3">
      <c r="A676" s="20"/>
      <c r="S676" s="26"/>
      <c r="T676" s="20"/>
    </row>
    <row r="677" spans="1:20" ht="15.75" customHeight="1" x14ac:dyDescent="0.3">
      <c r="A677" s="20"/>
      <c r="S677" s="26"/>
      <c r="T677" s="20"/>
    </row>
    <row r="678" spans="1:20" ht="15.75" customHeight="1" x14ac:dyDescent="0.3">
      <c r="A678" s="20"/>
      <c r="S678" s="26"/>
      <c r="T678" s="20"/>
    </row>
    <row r="679" spans="1:20" ht="15.75" customHeight="1" x14ac:dyDescent="0.3">
      <c r="A679" s="20"/>
      <c r="S679" s="26"/>
      <c r="T679" s="20"/>
    </row>
    <row r="680" spans="1:20" ht="15.75" customHeight="1" x14ac:dyDescent="0.3">
      <c r="A680" s="20"/>
      <c r="S680" s="26"/>
      <c r="T680" s="20"/>
    </row>
    <row r="681" spans="1:20" ht="15.75" customHeight="1" x14ac:dyDescent="0.3">
      <c r="A681" s="20"/>
      <c r="S681" s="26"/>
      <c r="T681" s="20"/>
    </row>
    <row r="682" spans="1:20" ht="15.75" customHeight="1" x14ac:dyDescent="0.3">
      <c r="A682" s="20"/>
      <c r="S682" s="26"/>
      <c r="T682" s="20"/>
    </row>
    <row r="683" spans="1:20" ht="15.75" customHeight="1" x14ac:dyDescent="0.3">
      <c r="A683" s="20"/>
      <c r="S683" s="26"/>
      <c r="T683" s="20"/>
    </row>
    <row r="684" spans="1:20" ht="15.75" customHeight="1" x14ac:dyDescent="0.3">
      <c r="A684" s="20"/>
      <c r="S684" s="26"/>
      <c r="T684" s="20"/>
    </row>
    <row r="685" spans="1:20" ht="15.75" customHeight="1" x14ac:dyDescent="0.3">
      <c r="A685" s="20"/>
      <c r="S685" s="26"/>
      <c r="T685" s="20"/>
    </row>
    <row r="686" spans="1:20" ht="15.75" customHeight="1" x14ac:dyDescent="0.3">
      <c r="A686" s="20"/>
      <c r="S686" s="26"/>
      <c r="T686" s="20"/>
    </row>
    <row r="687" spans="1:20" ht="15.75" customHeight="1" x14ac:dyDescent="0.3">
      <c r="A687" s="20"/>
      <c r="S687" s="26"/>
      <c r="T687" s="20"/>
    </row>
    <row r="688" spans="1:20" ht="15.75" customHeight="1" x14ac:dyDescent="0.3">
      <c r="A688" s="20"/>
      <c r="S688" s="26"/>
      <c r="T688" s="20"/>
    </row>
    <row r="689" spans="1:20" ht="15.75" customHeight="1" x14ac:dyDescent="0.3">
      <c r="A689" s="20"/>
      <c r="S689" s="26"/>
      <c r="T689" s="20"/>
    </row>
    <row r="690" spans="1:20" ht="15.75" customHeight="1" x14ac:dyDescent="0.3">
      <c r="A690" s="20"/>
      <c r="S690" s="26"/>
      <c r="T690" s="20"/>
    </row>
    <row r="691" spans="1:20" ht="15.75" customHeight="1" x14ac:dyDescent="0.3">
      <c r="A691" s="20"/>
      <c r="S691" s="26"/>
      <c r="T691" s="20"/>
    </row>
    <row r="692" spans="1:20" ht="15.75" customHeight="1" x14ac:dyDescent="0.3">
      <c r="A692" s="20"/>
      <c r="S692" s="26"/>
      <c r="T692" s="20"/>
    </row>
    <row r="693" spans="1:20" ht="15.75" customHeight="1" x14ac:dyDescent="0.3">
      <c r="A693" s="20"/>
      <c r="S693" s="26"/>
      <c r="T693" s="20"/>
    </row>
    <row r="694" spans="1:20" ht="15.75" customHeight="1" x14ac:dyDescent="0.3">
      <c r="A694" s="20"/>
      <c r="S694" s="26"/>
      <c r="T694" s="20"/>
    </row>
    <row r="695" spans="1:20" ht="15.75" customHeight="1" x14ac:dyDescent="0.3">
      <c r="A695" s="20"/>
      <c r="S695" s="26"/>
      <c r="T695" s="20"/>
    </row>
    <row r="696" spans="1:20" ht="15.75" customHeight="1" x14ac:dyDescent="0.3">
      <c r="A696" s="20"/>
      <c r="S696" s="26"/>
      <c r="T696" s="20"/>
    </row>
    <row r="697" spans="1:20" ht="15.75" customHeight="1" x14ac:dyDescent="0.3">
      <c r="A697" s="20"/>
      <c r="S697" s="26"/>
      <c r="T697" s="20"/>
    </row>
    <row r="698" spans="1:20" ht="15.75" customHeight="1" x14ac:dyDescent="0.3">
      <c r="A698" s="20"/>
      <c r="S698" s="26"/>
      <c r="T698" s="20"/>
    </row>
    <row r="699" spans="1:20" ht="15.75" customHeight="1" x14ac:dyDescent="0.3">
      <c r="A699" s="20"/>
      <c r="S699" s="26"/>
      <c r="T699" s="20"/>
    </row>
    <row r="700" spans="1:20" ht="15.75" customHeight="1" x14ac:dyDescent="0.3">
      <c r="A700" s="20"/>
      <c r="S700" s="26"/>
      <c r="T700" s="20"/>
    </row>
    <row r="701" spans="1:20" ht="15.75" customHeight="1" x14ac:dyDescent="0.3">
      <c r="A701" s="20"/>
      <c r="S701" s="26"/>
      <c r="T701" s="20"/>
    </row>
    <row r="702" spans="1:20" ht="15.75" customHeight="1" x14ac:dyDescent="0.3">
      <c r="A702" s="20"/>
      <c r="S702" s="26"/>
      <c r="T702" s="20"/>
    </row>
    <row r="703" spans="1:20" ht="15.75" customHeight="1" x14ac:dyDescent="0.3">
      <c r="A703" s="20"/>
      <c r="S703" s="26"/>
      <c r="T703" s="20"/>
    </row>
    <row r="704" spans="1:20" ht="15.75" customHeight="1" x14ac:dyDescent="0.3">
      <c r="A704" s="20"/>
      <c r="S704" s="26"/>
      <c r="T704" s="20"/>
    </row>
    <row r="705" spans="1:20" ht="15.75" customHeight="1" x14ac:dyDescent="0.3">
      <c r="A705" s="20"/>
      <c r="S705" s="26"/>
      <c r="T705" s="20"/>
    </row>
    <row r="706" spans="1:20" ht="15.75" customHeight="1" x14ac:dyDescent="0.3">
      <c r="A706" s="20"/>
      <c r="S706" s="26"/>
      <c r="T706" s="20"/>
    </row>
    <row r="707" spans="1:20" ht="15.75" customHeight="1" x14ac:dyDescent="0.3">
      <c r="A707" s="20"/>
      <c r="S707" s="26"/>
      <c r="T707" s="20"/>
    </row>
    <row r="708" spans="1:20" ht="15.75" customHeight="1" x14ac:dyDescent="0.3">
      <c r="A708" s="20"/>
      <c r="S708" s="26"/>
      <c r="T708" s="20"/>
    </row>
    <row r="709" spans="1:20" ht="15.75" customHeight="1" x14ac:dyDescent="0.3">
      <c r="A709" s="20"/>
      <c r="S709" s="26"/>
      <c r="T709" s="20"/>
    </row>
    <row r="710" spans="1:20" ht="15.75" customHeight="1" x14ac:dyDescent="0.3">
      <c r="A710" s="20"/>
      <c r="S710" s="26"/>
      <c r="T710" s="20"/>
    </row>
    <row r="711" spans="1:20" ht="15.75" customHeight="1" x14ac:dyDescent="0.3">
      <c r="A711" s="20"/>
      <c r="S711" s="26"/>
      <c r="T711" s="20"/>
    </row>
    <row r="712" spans="1:20" ht="15.75" customHeight="1" x14ac:dyDescent="0.3">
      <c r="A712" s="20"/>
      <c r="S712" s="26"/>
      <c r="T712" s="20"/>
    </row>
    <row r="713" spans="1:20" ht="15.75" customHeight="1" x14ac:dyDescent="0.3">
      <c r="A713" s="20"/>
      <c r="S713" s="26"/>
      <c r="T713" s="20"/>
    </row>
    <row r="714" spans="1:20" ht="15.75" customHeight="1" x14ac:dyDescent="0.3">
      <c r="A714" s="20"/>
      <c r="S714" s="26"/>
      <c r="T714" s="20"/>
    </row>
    <row r="715" spans="1:20" ht="15.75" customHeight="1" x14ac:dyDescent="0.3">
      <c r="A715" s="20"/>
      <c r="S715" s="26"/>
      <c r="T715" s="20"/>
    </row>
    <row r="716" spans="1:20" ht="15.75" customHeight="1" x14ac:dyDescent="0.3">
      <c r="A716" s="20"/>
      <c r="S716" s="26"/>
      <c r="T716" s="20"/>
    </row>
    <row r="717" spans="1:20" ht="15.75" customHeight="1" x14ac:dyDescent="0.3">
      <c r="A717" s="20"/>
      <c r="S717" s="26"/>
      <c r="T717" s="20"/>
    </row>
    <row r="718" spans="1:20" ht="15.75" customHeight="1" x14ac:dyDescent="0.3">
      <c r="A718" s="20"/>
      <c r="S718" s="26"/>
      <c r="T718" s="20"/>
    </row>
    <row r="719" spans="1:20" ht="15.75" customHeight="1" x14ac:dyDescent="0.3">
      <c r="A719" s="20"/>
      <c r="S719" s="26"/>
      <c r="T719" s="20"/>
    </row>
    <row r="720" spans="1:20" ht="15.75" customHeight="1" x14ac:dyDescent="0.3">
      <c r="A720" s="20"/>
      <c r="S720" s="26"/>
      <c r="T720" s="20"/>
    </row>
    <row r="721" spans="1:20" ht="15.75" customHeight="1" x14ac:dyDescent="0.3">
      <c r="A721" s="20"/>
      <c r="S721" s="26"/>
      <c r="T721" s="20"/>
    </row>
    <row r="722" spans="1:20" ht="15.75" customHeight="1" x14ac:dyDescent="0.3">
      <c r="A722" s="20"/>
      <c r="S722" s="26"/>
      <c r="T722" s="20"/>
    </row>
    <row r="723" spans="1:20" ht="15.75" customHeight="1" x14ac:dyDescent="0.3">
      <c r="A723" s="20"/>
      <c r="S723" s="26"/>
      <c r="T723" s="20"/>
    </row>
    <row r="724" spans="1:20" ht="15.75" customHeight="1" x14ac:dyDescent="0.3">
      <c r="A724" s="20"/>
      <c r="S724" s="26"/>
      <c r="T724" s="20"/>
    </row>
    <row r="725" spans="1:20" ht="15.75" customHeight="1" x14ac:dyDescent="0.3">
      <c r="A725" s="20"/>
      <c r="S725" s="26"/>
      <c r="T725" s="20"/>
    </row>
    <row r="726" spans="1:20" ht="15.75" customHeight="1" x14ac:dyDescent="0.3">
      <c r="A726" s="20"/>
      <c r="S726" s="26"/>
      <c r="T726" s="20"/>
    </row>
    <row r="727" spans="1:20" ht="15.75" customHeight="1" x14ac:dyDescent="0.3">
      <c r="A727" s="20"/>
      <c r="S727" s="26"/>
      <c r="T727" s="20"/>
    </row>
    <row r="728" spans="1:20" ht="15.75" customHeight="1" x14ac:dyDescent="0.3">
      <c r="A728" s="20"/>
      <c r="S728" s="26"/>
      <c r="T728" s="20"/>
    </row>
    <row r="729" spans="1:20" ht="15.75" customHeight="1" x14ac:dyDescent="0.3">
      <c r="A729" s="20"/>
      <c r="S729" s="26"/>
      <c r="T729" s="20"/>
    </row>
    <row r="730" spans="1:20" ht="15.75" customHeight="1" x14ac:dyDescent="0.3">
      <c r="A730" s="20"/>
      <c r="S730" s="26"/>
      <c r="T730" s="20"/>
    </row>
    <row r="731" spans="1:20" ht="15.75" customHeight="1" x14ac:dyDescent="0.3">
      <c r="A731" s="20"/>
      <c r="S731" s="26"/>
      <c r="T731" s="20"/>
    </row>
    <row r="732" spans="1:20" ht="15.75" customHeight="1" x14ac:dyDescent="0.3">
      <c r="A732" s="20"/>
      <c r="S732" s="26"/>
      <c r="T732" s="20"/>
    </row>
    <row r="733" spans="1:20" ht="15.75" customHeight="1" x14ac:dyDescent="0.3">
      <c r="A733" s="20"/>
      <c r="S733" s="26"/>
      <c r="T733" s="20"/>
    </row>
    <row r="734" spans="1:20" ht="15.75" customHeight="1" x14ac:dyDescent="0.3">
      <c r="A734" s="20"/>
      <c r="S734" s="26"/>
      <c r="T734" s="20"/>
    </row>
    <row r="735" spans="1:20" ht="15.75" customHeight="1" x14ac:dyDescent="0.3">
      <c r="A735" s="20"/>
      <c r="S735" s="26"/>
      <c r="T735" s="20"/>
    </row>
    <row r="736" spans="1:20" ht="15.75" customHeight="1" x14ac:dyDescent="0.3">
      <c r="A736" s="20"/>
      <c r="S736" s="26"/>
      <c r="T736" s="20"/>
    </row>
    <row r="737" spans="1:20" ht="15.75" customHeight="1" x14ac:dyDescent="0.3">
      <c r="A737" s="20"/>
      <c r="S737" s="26"/>
      <c r="T737" s="20"/>
    </row>
    <row r="738" spans="1:20" ht="15.75" customHeight="1" x14ac:dyDescent="0.3">
      <c r="A738" s="20"/>
      <c r="S738" s="26"/>
      <c r="T738" s="20"/>
    </row>
    <row r="739" spans="1:20" ht="15.75" customHeight="1" x14ac:dyDescent="0.3">
      <c r="A739" s="20"/>
      <c r="S739" s="26"/>
      <c r="T739" s="20"/>
    </row>
    <row r="740" spans="1:20" ht="15.75" customHeight="1" x14ac:dyDescent="0.3">
      <c r="A740" s="20"/>
      <c r="S740" s="26"/>
      <c r="T740" s="20"/>
    </row>
    <row r="741" spans="1:20" ht="15.75" customHeight="1" x14ac:dyDescent="0.3">
      <c r="A741" s="20"/>
      <c r="S741" s="26"/>
      <c r="T741" s="20"/>
    </row>
    <row r="742" spans="1:20" ht="15.75" customHeight="1" x14ac:dyDescent="0.3">
      <c r="A742" s="20"/>
      <c r="S742" s="26"/>
      <c r="T742" s="20"/>
    </row>
    <row r="743" spans="1:20" ht="15.75" customHeight="1" x14ac:dyDescent="0.3">
      <c r="A743" s="20"/>
      <c r="S743" s="26"/>
      <c r="T743" s="20"/>
    </row>
    <row r="744" spans="1:20" ht="15.75" customHeight="1" x14ac:dyDescent="0.3">
      <c r="A744" s="20"/>
      <c r="S744" s="26"/>
      <c r="T744" s="20"/>
    </row>
    <row r="745" spans="1:20" ht="15.75" customHeight="1" x14ac:dyDescent="0.3">
      <c r="A745" s="20"/>
      <c r="S745" s="26"/>
      <c r="T745" s="20"/>
    </row>
    <row r="746" spans="1:20" ht="15.75" customHeight="1" x14ac:dyDescent="0.3">
      <c r="A746" s="20"/>
      <c r="S746" s="26"/>
      <c r="T746" s="20"/>
    </row>
    <row r="747" spans="1:20" ht="15.75" customHeight="1" x14ac:dyDescent="0.3">
      <c r="A747" s="20"/>
      <c r="S747" s="26"/>
      <c r="T747" s="20"/>
    </row>
    <row r="748" spans="1:20" ht="15.75" customHeight="1" x14ac:dyDescent="0.3">
      <c r="A748" s="20"/>
      <c r="S748" s="26"/>
      <c r="T748" s="20"/>
    </row>
    <row r="749" spans="1:20" ht="15.75" customHeight="1" x14ac:dyDescent="0.3">
      <c r="A749" s="20"/>
      <c r="S749" s="26"/>
      <c r="T749" s="20"/>
    </row>
    <row r="750" spans="1:20" ht="15.75" customHeight="1" x14ac:dyDescent="0.3">
      <c r="A750" s="20"/>
      <c r="S750" s="26"/>
      <c r="T750" s="20"/>
    </row>
    <row r="751" spans="1:20" ht="15.75" customHeight="1" x14ac:dyDescent="0.3">
      <c r="A751" s="20"/>
      <c r="S751" s="26"/>
      <c r="T751" s="20"/>
    </row>
    <row r="752" spans="1:20" ht="15.75" customHeight="1" x14ac:dyDescent="0.3">
      <c r="A752" s="20"/>
      <c r="S752" s="26"/>
      <c r="T752" s="20"/>
    </row>
    <row r="753" spans="1:20" ht="15.75" customHeight="1" x14ac:dyDescent="0.3">
      <c r="A753" s="20"/>
      <c r="S753" s="26"/>
      <c r="T753" s="20"/>
    </row>
    <row r="754" spans="1:20" ht="15.75" customHeight="1" x14ac:dyDescent="0.3">
      <c r="A754" s="20"/>
      <c r="S754" s="26"/>
      <c r="T754" s="20"/>
    </row>
    <row r="755" spans="1:20" ht="15.75" customHeight="1" x14ac:dyDescent="0.3">
      <c r="A755" s="20"/>
      <c r="S755" s="26"/>
      <c r="T755" s="20"/>
    </row>
    <row r="756" spans="1:20" ht="15.75" customHeight="1" x14ac:dyDescent="0.3">
      <c r="A756" s="20"/>
      <c r="S756" s="26"/>
      <c r="T756" s="20"/>
    </row>
    <row r="757" spans="1:20" ht="15.75" customHeight="1" x14ac:dyDescent="0.3">
      <c r="A757" s="20"/>
      <c r="S757" s="26"/>
      <c r="T757" s="20"/>
    </row>
    <row r="758" spans="1:20" ht="15.75" customHeight="1" x14ac:dyDescent="0.3">
      <c r="A758" s="20"/>
      <c r="S758" s="26"/>
      <c r="T758" s="20"/>
    </row>
    <row r="759" spans="1:20" ht="15.75" customHeight="1" x14ac:dyDescent="0.3">
      <c r="A759" s="20"/>
      <c r="S759" s="26"/>
      <c r="T759" s="20"/>
    </row>
    <row r="760" spans="1:20" ht="15.75" customHeight="1" x14ac:dyDescent="0.3">
      <c r="A760" s="20"/>
      <c r="S760" s="26"/>
      <c r="T760" s="20"/>
    </row>
    <row r="761" spans="1:20" ht="15.75" customHeight="1" x14ac:dyDescent="0.3">
      <c r="A761" s="20"/>
      <c r="S761" s="26"/>
      <c r="T761" s="20"/>
    </row>
    <row r="762" spans="1:20" ht="15.75" customHeight="1" x14ac:dyDescent="0.3">
      <c r="A762" s="20"/>
      <c r="S762" s="26"/>
      <c r="T762" s="20"/>
    </row>
    <row r="763" spans="1:20" ht="15.75" customHeight="1" x14ac:dyDescent="0.3">
      <c r="A763" s="20"/>
      <c r="S763" s="26"/>
      <c r="T763" s="20"/>
    </row>
    <row r="764" spans="1:20" ht="15.75" customHeight="1" x14ac:dyDescent="0.3">
      <c r="A764" s="20"/>
      <c r="S764" s="26"/>
      <c r="T764" s="20"/>
    </row>
    <row r="765" spans="1:20" ht="15.75" customHeight="1" x14ac:dyDescent="0.3">
      <c r="A765" s="20"/>
      <c r="S765" s="26"/>
      <c r="T765" s="20"/>
    </row>
    <row r="766" spans="1:20" ht="15.75" customHeight="1" x14ac:dyDescent="0.3">
      <c r="A766" s="20"/>
      <c r="S766" s="26"/>
      <c r="T766" s="20"/>
    </row>
    <row r="767" spans="1:20" ht="15.75" customHeight="1" x14ac:dyDescent="0.3">
      <c r="A767" s="20"/>
      <c r="S767" s="26"/>
      <c r="T767" s="20"/>
    </row>
    <row r="768" spans="1:20" ht="15.75" customHeight="1" x14ac:dyDescent="0.3">
      <c r="A768" s="20"/>
      <c r="S768" s="26"/>
      <c r="T768" s="20"/>
    </row>
    <row r="769" spans="1:20" ht="15.75" customHeight="1" x14ac:dyDescent="0.3">
      <c r="A769" s="20"/>
      <c r="S769" s="26"/>
      <c r="T769" s="20"/>
    </row>
    <row r="770" spans="1:20" ht="15.75" customHeight="1" x14ac:dyDescent="0.3">
      <c r="A770" s="20"/>
      <c r="S770" s="26"/>
      <c r="T770" s="20"/>
    </row>
    <row r="771" spans="1:20" ht="15.75" customHeight="1" x14ac:dyDescent="0.3">
      <c r="A771" s="20"/>
      <c r="S771" s="26"/>
      <c r="T771" s="20"/>
    </row>
    <row r="772" spans="1:20" ht="15.75" customHeight="1" x14ac:dyDescent="0.3">
      <c r="A772" s="20"/>
      <c r="S772" s="26"/>
      <c r="T772" s="20"/>
    </row>
    <row r="773" spans="1:20" ht="15.75" customHeight="1" x14ac:dyDescent="0.3">
      <c r="A773" s="20"/>
      <c r="S773" s="26"/>
      <c r="T773" s="20"/>
    </row>
    <row r="774" spans="1:20" ht="15.75" customHeight="1" x14ac:dyDescent="0.3">
      <c r="A774" s="20"/>
      <c r="S774" s="26"/>
      <c r="T774" s="20"/>
    </row>
    <row r="775" spans="1:20" ht="15.75" customHeight="1" x14ac:dyDescent="0.3">
      <c r="A775" s="20"/>
      <c r="S775" s="26"/>
      <c r="T775" s="20"/>
    </row>
    <row r="776" spans="1:20" ht="15.75" customHeight="1" x14ac:dyDescent="0.3">
      <c r="A776" s="20"/>
      <c r="S776" s="26"/>
      <c r="T776" s="20"/>
    </row>
    <row r="777" spans="1:20" ht="15.75" customHeight="1" x14ac:dyDescent="0.3">
      <c r="A777" s="20"/>
      <c r="S777" s="26"/>
      <c r="T777" s="20"/>
    </row>
    <row r="778" spans="1:20" ht="15.75" customHeight="1" x14ac:dyDescent="0.3">
      <c r="A778" s="20"/>
      <c r="S778" s="26"/>
      <c r="T778" s="20"/>
    </row>
    <row r="779" spans="1:20" ht="15.75" customHeight="1" x14ac:dyDescent="0.3">
      <c r="A779" s="20"/>
      <c r="S779" s="26"/>
      <c r="T779" s="20"/>
    </row>
    <row r="780" spans="1:20" ht="15.75" customHeight="1" x14ac:dyDescent="0.3">
      <c r="A780" s="20"/>
      <c r="S780" s="26"/>
      <c r="T780" s="20"/>
    </row>
    <row r="781" spans="1:20" ht="15.75" customHeight="1" x14ac:dyDescent="0.3">
      <c r="A781" s="20"/>
      <c r="S781" s="26"/>
      <c r="T781" s="20"/>
    </row>
    <row r="782" spans="1:20" ht="15.75" customHeight="1" x14ac:dyDescent="0.3">
      <c r="A782" s="20"/>
      <c r="S782" s="26"/>
      <c r="T782" s="20"/>
    </row>
    <row r="783" spans="1:20" ht="15.75" customHeight="1" x14ac:dyDescent="0.3">
      <c r="A783" s="20"/>
      <c r="S783" s="26"/>
      <c r="T783" s="20"/>
    </row>
    <row r="784" spans="1:20" ht="15.75" customHeight="1" x14ac:dyDescent="0.3">
      <c r="A784" s="20"/>
      <c r="S784" s="26"/>
      <c r="T784" s="20"/>
    </row>
    <row r="785" spans="1:20" ht="15.75" customHeight="1" x14ac:dyDescent="0.3">
      <c r="A785" s="20"/>
      <c r="S785" s="26"/>
      <c r="T785" s="20"/>
    </row>
    <row r="786" spans="1:20" ht="15.75" customHeight="1" x14ac:dyDescent="0.3">
      <c r="A786" s="20"/>
      <c r="S786" s="26"/>
      <c r="T786" s="20"/>
    </row>
    <row r="787" spans="1:20" ht="15.75" customHeight="1" x14ac:dyDescent="0.3">
      <c r="A787" s="20"/>
      <c r="S787" s="26"/>
      <c r="T787" s="20"/>
    </row>
    <row r="788" spans="1:20" ht="15.75" customHeight="1" x14ac:dyDescent="0.3">
      <c r="A788" s="20"/>
      <c r="S788" s="26"/>
      <c r="T788" s="20"/>
    </row>
    <row r="789" spans="1:20" ht="15.75" customHeight="1" x14ac:dyDescent="0.3">
      <c r="A789" s="20"/>
      <c r="S789" s="26"/>
      <c r="T789" s="20"/>
    </row>
    <row r="790" spans="1:20" ht="15.75" customHeight="1" x14ac:dyDescent="0.3">
      <c r="A790" s="20"/>
      <c r="S790" s="26"/>
      <c r="T790" s="20"/>
    </row>
    <row r="791" spans="1:20" ht="15.75" customHeight="1" x14ac:dyDescent="0.3">
      <c r="A791" s="20"/>
      <c r="S791" s="26"/>
      <c r="T791" s="20"/>
    </row>
    <row r="792" spans="1:20" ht="15.75" customHeight="1" x14ac:dyDescent="0.3">
      <c r="A792" s="20"/>
      <c r="S792" s="26"/>
      <c r="T792" s="20"/>
    </row>
    <row r="793" spans="1:20" ht="15.75" customHeight="1" x14ac:dyDescent="0.3">
      <c r="A793" s="20"/>
      <c r="S793" s="26"/>
      <c r="T793" s="20"/>
    </row>
    <row r="794" spans="1:20" ht="15.75" customHeight="1" x14ac:dyDescent="0.3">
      <c r="A794" s="20"/>
      <c r="S794" s="26"/>
      <c r="T794" s="20"/>
    </row>
    <row r="795" spans="1:20" ht="15.75" customHeight="1" x14ac:dyDescent="0.3">
      <c r="A795" s="20"/>
      <c r="S795" s="26"/>
      <c r="T795" s="20"/>
    </row>
    <row r="796" spans="1:20" ht="15.75" customHeight="1" x14ac:dyDescent="0.3">
      <c r="A796" s="20"/>
      <c r="S796" s="26"/>
      <c r="T796" s="20"/>
    </row>
    <row r="797" spans="1:20" ht="15.75" customHeight="1" x14ac:dyDescent="0.3">
      <c r="A797" s="20"/>
      <c r="S797" s="26"/>
      <c r="T797" s="20"/>
    </row>
    <row r="798" spans="1:20" ht="15.75" customHeight="1" x14ac:dyDescent="0.3">
      <c r="A798" s="20"/>
      <c r="S798" s="26"/>
      <c r="T798" s="20"/>
    </row>
    <row r="799" spans="1:20" ht="15.75" customHeight="1" x14ac:dyDescent="0.3">
      <c r="A799" s="20"/>
      <c r="S799" s="26"/>
      <c r="T799" s="20"/>
    </row>
    <row r="800" spans="1:20" ht="15.75" customHeight="1" x14ac:dyDescent="0.3">
      <c r="A800" s="20"/>
      <c r="S800" s="26"/>
      <c r="T800" s="20"/>
    </row>
    <row r="801" spans="1:20" ht="15.75" customHeight="1" x14ac:dyDescent="0.3">
      <c r="A801" s="20"/>
      <c r="S801" s="26"/>
      <c r="T801" s="20"/>
    </row>
    <row r="802" spans="1:20" ht="15.75" customHeight="1" x14ac:dyDescent="0.3">
      <c r="A802" s="20"/>
      <c r="S802" s="26"/>
      <c r="T802" s="20"/>
    </row>
    <row r="803" spans="1:20" ht="15.75" customHeight="1" x14ac:dyDescent="0.3">
      <c r="A803" s="20"/>
      <c r="S803" s="26"/>
      <c r="T803" s="20"/>
    </row>
    <row r="804" spans="1:20" ht="15.75" customHeight="1" x14ac:dyDescent="0.3">
      <c r="A804" s="20"/>
      <c r="S804" s="26"/>
      <c r="T804" s="20"/>
    </row>
    <row r="805" spans="1:20" ht="15.75" customHeight="1" x14ac:dyDescent="0.3">
      <c r="A805" s="20"/>
      <c r="S805" s="26"/>
      <c r="T805" s="20"/>
    </row>
    <row r="806" spans="1:20" ht="15.75" customHeight="1" x14ac:dyDescent="0.3">
      <c r="A806" s="20"/>
      <c r="S806" s="26"/>
      <c r="T806" s="20"/>
    </row>
    <row r="807" spans="1:20" ht="15.75" customHeight="1" x14ac:dyDescent="0.3">
      <c r="A807" s="20"/>
      <c r="S807" s="26"/>
      <c r="T807" s="20"/>
    </row>
    <row r="808" spans="1:20" ht="15.75" customHeight="1" x14ac:dyDescent="0.3">
      <c r="A808" s="20"/>
      <c r="S808" s="26"/>
      <c r="T808" s="20"/>
    </row>
    <row r="809" spans="1:20" ht="15.75" customHeight="1" x14ac:dyDescent="0.3">
      <c r="A809" s="20"/>
      <c r="S809" s="26"/>
      <c r="T809" s="20"/>
    </row>
    <row r="810" spans="1:20" ht="15.75" customHeight="1" x14ac:dyDescent="0.3">
      <c r="A810" s="20"/>
      <c r="S810" s="26"/>
      <c r="T810" s="20"/>
    </row>
    <row r="811" spans="1:20" ht="15.75" customHeight="1" x14ac:dyDescent="0.3">
      <c r="A811" s="20"/>
      <c r="S811" s="26"/>
      <c r="T811" s="20"/>
    </row>
    <row r="812" spans="1:20" ht="15.75" customHeight="1" x14ac:dyDescent="0.3">
      <c r="A812" s="20"/>
      <c r="S812" s="26"/>
      <c r="T812" s="20"/>
    </row>
    <row r="813" spans="1:20" ht="15.75" customHeight="1" x14ac:dyDescent="0.3">
      <c r="A813" s="20"/>
      <c r="S813" s="26"/>
      <c r="T813" s="20"/>
    </row>
    <row r="814" spans="1:20" ht="15.75" customHeight="1" x14ac:dyDescent="0.3">
      <c r="A814" s="20"/>
      <c r="S814" s="26"/>
      <c r="T814" s="20"/>
    </row>
    <row r="815" spans="1:20" ht="15.75" customHeight="1" x14ac:dyDescent="0.3">
      <c r="A815" s="20"/>
      <c r="S815" s="26"/>
      <c r="T815" s="20"/>
    </row>
    <row r="816" spans="1:20" ht="15.75" customHeight="1" x14ac:dyDescent="0.3">
      <c r="A816" s="20"/>
      <c r="S816" s="26"/>
      <c r="T816" s="20"/>
    </row>
    <row r="817" spans="1:20" ht="15.75" customHeight="1" x14ac:dyDescent="0.3">
      <c r="A817" s="20"/>
      <c r="S817" s="26"/>
      <c r="T817" s="20"/>
    </row>
    <row r="818" spans="1:20" ht="15.75" customHeight="1" x14ac:dyDescent="0.3">
      <c r="A818" s="20"/>
      <c r="S818" s="26"/>
      <c r="T818" s="20"/>
    </row>
    <row r="819" spans="1:20" ht="15.75" customHeight="1" x14ac:dyDescent="0.3">
      <c r="A819" s="20"/>
      <c r="S819" s="26"/>
      <c r="T819" s="20"/>
    </row>
    <row r="820" spans="1:20" ht="15.75" customHeight="1" x14ac:dyDescent="0.3">
      <c r="A820" s="20"/>
      <c r="S820" s="26"/>
      <c r="T820" s="20"/>
    </row>
    <row r="821" spans="1:20" ht="15.75" customHeight="1" x14ac:dyDescent="0.3">
      <c r="A821" s="20"/>
      <c r="S821" s="26"/>
      <c r="T821" s="20"/>
    </row>
    <row r="822" spans="1:20" ht="15.75" customHeight="1" x14ac:dyDescent="0.3">
      <c r="A822" s="20"/>
      <c r="S822" s="26"/>
      <c r="T822" s="20"/>
    </row>
    <row r="823" spans="1:20" ht="15.75" customHeight="1" x14ac:dyDescent="0.3">
      <c r="A823" s="20"/>
      <c r="S823" s="26"/>
      <c r="T823" s="20"/>
    </row>
    <row r="824" spans="1:20" ht="15.75" customHeight="1" x14ac:dyDescent="0.3">
      <c r="A824" s="20"/>
      <c r="S824" s="26"/>
      <c r="T824" s="20"/>
    </row>
    <row r="825" spans="1:20" ht="15.75" customHeight="1" x14ac:dyDescent="0.3">
      <c r="A825" s="20"/>
      <c r="S825" s="26"/>
      <c r="T825" s="20"/>
    </row>
    <row r="826" spans="1:20" ht="15.75" customHeight="1" x14ac:dyDescent="0.3">
      <c r="A826" s="20"/>
      <c r="S826" s="26"/>
      <c r="T826" s="20"/>
    </row>
    <row r="827" spans="1:20" ht="15.75" customHeight="1" x14ac:dyDescent="0.3">
      <c r="A827" s="20"/>
      <c r="S827" s="26"/>
      <c r="T827" s="20"/>
    </row>
    <row r="828" spans="1:20" ht="15.75" customHeight="1" x14ac:dyDescent="0.3">
      <c r="A828" s="20"/>
      <c r="S828" s="26"/>
      <c r="T828" s="20"/>
    </row>
    <row r="829" spans="1:20" ht="15.75" customHeight="1" x14ac:dyDescent="0.3">
      <c r="A829" s="20"/>
      <c r="S829" s="26"/>
      <c r="T829" s="20"/>
    </row>
    <row r="830" spans="1:20" ht="15.75" customHeight="1" x14ac:dyDescent="0.3">
      <c r="A830" s="20"/>
      <c r="S830" s="26"/>
      <c r="T830" s="20"/>
    </row>
    <row r="831" spans="1:20" ht="15.75" customHeight="1" x14ac:dyDescent="0.3">
      <c r="A831" s="20"/>
      <c r="S831" s="26"/>
      <c r="T831" s="20"/>
    </row>
    <row r="832" spans="1:20" ht="15.75" customHeight="1" x14ac:dyDescent="0.3">
      <c r="A832" s="20"/>
      <c r="S832" s="26"/>
      <c r="T832" s="20"/>
    </row>
    <row r="833" spans="1:20" ht="15.75" customHeight="1" x14ac:dyDescent="0.3">
      <c r="A833" s="20"/>
      <c r="S833" s="26"/>
      <c r="T833" s="20"/>
    </row>
    <row r="834" spans="1:20" ht="15.75" customHeight="1" x14ac:dyDescent="0.3">
      <c r="A834" s="20"/>
      <c r="S834" s="26"/>
      <c r="T834" s="20"/>
    </row>
    <row r="835" spans="1:20" ht="15.75" customHeight="1" x14ac:dyDescent="0.3">
      <c r="A835" s="20"/>
      <c r="S835" s="26"/>
      <c r="T835" s="20"/>
    </row>
    <row r="836" spans="1:20" ht="15.75" customHeight="1" x14ac:dyDescent="0.3">
      <c r="A836" s="20"/>
      <c r="S836" s="26"/>
      <c r="T836" s="20"/>
    </row>
    <row r="837" spans="1:20" ht="15.75" customHeight="1" x14ac:dyDescent="0.3">
      <c r="A837" s="20"/>
      <c r="S837" s="26"/>
      <c r="T837" s="20"/>
    </row>
    <row r="838" spans="1:20" ht="15.75" customHeight="1" x14ac:dyDescent="0.3">
      <c r="A838" s="20"/>
      <c r="S838" s="26"/>
      <c r="T838" s="20"/>
    </row>
    <row r="839" spans="1:20" ht="15.75" customHeight="1" x14ac:dyDescent="0.3">
      <c r="A839" s="20"/>
      <c r="S839" s="26"/>
      <c r="T839" s="20"/>
    </row>
    <row r="840" spans="1:20" ht="15.75" customHeight="1" x14ac:dyDescent="0.3">
      <c r="A840" s="20"/>
      <c r="S840" s="26"/>
      <c r="T840" s="20"/>
    </row>
    <row r="841" spans="1:20" ht="15.75" customHeight="1" x14ac:dyDescent="0.3">
      <c r="A841" s="20"/>
      <c r="S841" s="26"/>
      <c r="T841" s="20"/>
    </row>
    <row r="842" spans="1:20" ht="15.75" customHeight="1" x14ac:dyDescent="0.3">
      <c r="A842" s="20"/>
      <c r="S842" s="26"/>
      <c r="T842" s="20"/>
    </row>
    <row r="843" spans="1:20" ht="15.75" customHeight="1" x14ac:dyDescent="0.3">
      <c r="A843" s="20"/>
      <c r="S843" s="26"/>
      <c r="T843" s="20"/>
    </row>
    <row r="844" spans="1:20" ht="15.75" customHeight="1" x14ac:dyDescent="0.3">
      <c r="A844" s="20"/>
      <c r="S844" s="26"/>
      <c r="T844" s="20"/>
    </row>
    <row r="845" spans="1:20" ht="15.75" customHeight="1" x14ac:dyDescent="0.3">
      <c r="A845" s="20"/>
      <c r="S845" s="26"/>
      <c r="T845" s="20"/>
    </row>
    <row r="846" spans="1:20" ht="15.75" customHeight="1" x14ac:dyDescent="0.3">
      <c r="A846" s="20"/>
      <c r="S846" s="26"/>
      <c r="T846" s="20"/>
    </row>
    <row r="847" spans="1:20" ht="15.75" customHeight="1" x14ac:dyDescent="0.3">
      <c r="A847" s="20"/>
      <c r="S847" s="26"/>
      <c r="T847" s="20"/>
    </row>
    <row r="848" spans="1:20" ht="15.75" customHeight="1" x14ac:dyDescent="0.3">
      <c r="A848" s="20"/>
      <c r="S848" s="26"/>
      <c r="T848" s="20"/>
    </row>
    <row r="849" spans="1:20" ht="15.75" customHeight="1" x14ac:dyDescent="0.3">
      <c r="A849" s="20"/>
      <c r="S849" s="26"/>
      <c r="T849" s="20"/>
    </row>
    <row r="850" spans="1:20" ht="15.75" customHeight="1" x14ac:dyDescent="0.3">
      <c r="A850" s="20"/>
      <c r="S850" s="26"/>
      <c r="T850" s="20"/>
    </row>
    <row r="851" spans="1:20" ht="15.75" customHeight="1" x14ac:dyDescent="0.3">
      <c r="A851" s="20"/>
      <c r="S851" s="26"/>
      <c r="T851" s="20"/>
    </row>
    <row r="852" spans="1:20" ht="15.75" customHeight="1" x14ac:dyDescent="0.3">
      <c r="A852" s="20"/>
      <c r="S852" s="26"/>
      <c r="T852" s="20"/>
    </row>
    <row r="853" spans="1:20" ht="15.75" customHeight="1" x14ac:dyDescent="0.3">
      <c r="A853" s="20"/>
      <c r="S853" s="26"/>
      <c r="T853" s="20"/>
    </row>
    <row r="854" spans="1:20" ht="15.75" customHeight="1" x14ac:dyDescent="0.3">
      <c r="A854" s="20"/>
      <c r="S854" s="26"/>
      <c r="T854" s="20"/>
    </row>
    <row r="855" spans="1:20" ht="15.75" customHeight="1" x14ac:dyDescent="0.3">
      <c r="A855" s="20"/>
      <c r="S855" s="26"/>
      <c r="T855" s="20"/>
    </row>
    <row r="856" spans="1:20" ht="15.75" customHeight="1" x14ac:dyDescent="0.3">
      <c r="A856" s="20"/>
      <c r="S856" s="26"/>
      <c r="T856" s="20"/>
    </row>
    <row r="857" spans="1:20" ht="15.75" customHeight="1" x14ac:dyDescent="0.3">
      <c r="A857" s="20"/>
      <c r="S857" s="26"/>
      <c r="T857" s="20"/>
    </row>
    <row r="858" spans="1:20" ht="15.75" customHeight="1" x14ac:dyDescent="0.3">
      <c r="A858" s="20"/>
      <c r="S858" s="26"/>
      <c r="T858" s="20"/>
    </row>
    <row r="859" spans="1:20" ht="15.75" customHeight="1" x14ac:dyDescent="0.3">
      <c r="A859" s="20"/>
      <c r="S859" s="26"/>
      <c r="T859" s="20"/>
    </row>
    <row r="860" spans="1:20" ht="15.75" customHeight="1" x14ac:dyDescent="0.3">
      <c r="A860" s="20"/>
      <c r="S860" s="26"/>
      <c r="T860" s="20"/>
    </row>
    <row r="861" spans="1:20" ht="15.75" customHeight="1" x14ac:dyDescent="0.3">
      <c r="A861" s="20"/>
      <c r="S861" s="26"/>
      <c r="T861" s="20"/>
    </row>
    <row r="862" spans="1:20" ht="15.75" customHeight="1" x14ac:dyDescent="0.3">
      <c r="A862" s="20"/>
      <c r="S862" s="26"/>
      <c r="T862" s="20"/>
    </row>
    <row r="863" spans="1:20" ht="15.75" customHeight="1" x14ac:dyDescent="0.3">
      <c r="A863" s="20"/>
      <c r="S863" s="26"/>
      <c r="T863" s="20"/>
    </row>
    <row r="864" spans="1:20" ht="15.75" customHeight="1" x14ac:dyDescent="0.3">
      <c r="A864" s="20"/>
      <c r="S864" s="26"/>
      <c r="T864" s="20"/>
    </row>
    <row r="865" spans="1:20" ht="15.75" customHeight="1" x14ac:dyDescent="0.3">
      <c r="A865" s="20"/>
      <c r="S865" s="26"/>
      <c r="T865" s="20"/>
    </row>
    <row r="866" spans="1:20" ht="15.75" customHeight="1" x14ac:dyDescent="0.3">
      <c r="A866" s="20"/>
      <c r="S866" s="26"/>
      <c r="T866" s="20"/>
    </row>
    <row r="867" spans="1:20" ht="15.75" customHeight="1" x14ac:dyDescent="0.3">
      <c r="A867" s="20"/>
      <c r="S867" s="26"/>
      <c r="T867" s="20"/>
    </row>
    <row r="868" spans="1:20" ht="15.75" customHeight="1" x14ac:dyDescent="0.3">
      <c r="A868" s="20"/>
      <c r="S868" s="26"/>
      <c r="T868" s="20"/>
    </row>
    <row r="869" spans="1:20" ht="15.75" customHeight="1" x14ac:dyDescent="0.3">
      <c r="A869" s="20"/>
      <c r="S869" s="26"/>
      <c r="T869" s="20"/>
    </row>
    <row r="870" spans="1:20" ht="15.75" customHeight="1" x14ac:dyDescent="0.3">
      <c r="A870" s="20"/>
      <c r="S870" s="26"/>
      <c r="T870" s="20"/>
    </row>
    <row r="871" spans="1:20" ht="15.75" customHeight="1" x14ac:dyDescent="0.3">
      <c r="A871" s="20"/>
      <c r="S871" s="26"/>
      <c r="T871" s="20"/>
    </row>
    <row r="872" spans="1:20" ht="15.75" customHeight="1" x14ac:dyDescent="0.3">
      <c r="A872" s="20"/>
      <c r="S872" s="26"/>
      <c r="T872" s="20"/>
    </row>
    <row r="873" spans="1:20" ht="15.75" customHeight="1" x14ac:dyDescent="0.3">
      <c r="A873" s="20"/>
      <c r="S873" s="26"/>
      <c r="T873" s="20"/>
    </row>
    <row r="874" spans="1:20" ht="15.75" customHeight="1" x14ac:dyDescent="0.3">
      <c r="A874" s="20"/>
      <c r="S874" s="26"/>
      <c r="T874" s="20"/>
    </row>
    <row r="875" spans="1:20" ht="15.75" customHeight="1" x14ac:dyDescent="0.3">
      <c r="A875" s="20"/>
      <c r="S875" s="26"/>
      <c r="T875" s="20"/>
    </row>
    <row r="876" spans="1:20" ht="15.75" customHeight="1" x14ac:dyDescent="0.3">
      <c r="A876" s="20"/>
      <c r="S876" s="26"/>
      <c r="T876" s="20"/>
    </row>
    <row r="877" spans="1:20" ht="15.75" customHeight="1" x14ac:dyDescent="0.3">
      <c r="A877" s="20"/>
      <c r="S877" s="26"/>
      <c r="T877" s="20"/>
    </row>
    <row r="878" spans="1:20" ht="15.75" customHeight="1" x14ac:dyDescent="0.3">
      <c r="A878" s="20"/>
      <c r="S878" s="26"/>
      <c r="T878" s="20"/>
    </row>
    <row r="879" spans="1:20" ht="15.75" customHeight="1" x14ac:dyDescent="0.3">
      <c r="A879" s="20"/>
      <c r="S879" s="26"/>
      <c r="T879" s="20"/>
    </row>
    <row r="880" spans="1:20" ht="15.75" customHeight="1" x14ac:dyDescent="0.3">
      <c r="A880" s="20"/>
      <c r="S880" s="26"/>
      <c r="T880" s="20"/>
    </row>
    <row r="881" spans="1:20" ht="15.75" customHeight="1" x14ac:dyDescent="0.3">
      <c r="A881" s="20"/>
      <c r="S881" s="26"/>
      <c r="T881" s="20"/>
    </row>
    <row r="882" spans="1:20" ht="15.75" customHeight="1" x14ac:dyDescent="0.3">
      <c r="A882" s="20"/>
      <c r="S882" s="26"/>
      <c r="T882" s="20"/>
    </row>
    <row r="883" spans="1:20" ht="15.75" customHeight="1" x14ac:dyDescent="0.3">
      <c r="A883" s="20"/>
      <c r="S883" s="26"/>
      <c r="T883" s="20"/>
    </row>
    <row r="884" spans="1:20" ht="15.75" customHeight="1" x14ac:dyDescent="0.3">
      <c r="A884" s="20"/>
      <c r="S884" s="26"/>
      <c r="T884" s="20"/>
    </row>
    <row r="885" spans="1:20" ht="15.75" customHeight="1" x14ac:dyDescent="0.3">
      <c r="A885" s="20"/>
      <c r="S885" s="26"/>
      <c r="T885" s="20"/>
    </row>
    <row r="886" spans="1:20" ht="15.75" customHeight="1" x14ac:dyDescent="0.3">
      <c r="A886" s="20"/>
      <c r="S886" s="26"/>
      <c r="T886" s="20"/>
    </row>
    <row r="887" spans="1:20" ht="15.75" customHeight="1" x14ac:dyDescent="0.3">
      <c r="A887" s="20"/>
      <c r="S887" s="26"/>
      <c r="T887" s="20"/>
    </row>
    <row r="888" spans="1:20" ht="15.75" customHeight="1" x14ac:dyDescent="0.3">
      <c r="A888" s="20"/>
      <c r="S888" s="26"/>
      <c r="T888" s="20"/>
    </row>
    <row r="889" spans="1:20" ht="15.75" customHeight="1" x14ac:dyDescent="0.3">
      <c r="A889" s="20"/>
      <c r="S889" s="26"/>
      <c r="T889" s="20"/>
    </row>
    <row r="890" spans="1:20" ht="15.75" customHeight="1" x14ac:dyDescent="0.3">
      <c r="A890" s="20"/>
      <c r="S890" s="26"/>
      <c r="T890" s="20"/>
    </row>
    <row r="891" spans="1:20" ht="15.75" customHeight="1" x14ac:dyDescent="0.3">
      <c r="A891" s="20"/>
      <c r="S891" s="26"/>
      <c r="T891" s="20"/>
    </row>
    <row r="892" spans="1:20" ht="15.75" customHeight="1" x14ac:dyDescent="0.3">
      <c r="A892" s="20"/>
      <c r="S892" s="26"/>
      <c r="T892" s="20"/>
    </row>
    <row r="893" spans="1:20" ht="15.75" customHeight="1" x14ac:dyDescent="0.3">
      <c r="A893" s="20"/>
      <c r="S893" s="26"/>
      <c r="T893" s="20"/>
    </row>
    <row r="894" spans="1:20" ht="15.75" customHeight="1" x14ac:dyDescent="0.3">
      <c r="A894" s="20"/>
      <c r="S894" s="26"/>
      <c r="T894" s="20"/>
    </row>
    <row r="895" spans="1:20" ht="15.75" customHeight="1" x14ac:dyDescent="0.3">
      <c r="A895" s="20"/>
      <c r="S895" s="26"/>
      <c r="T895" s="20"/>
    </row>
    <row r="896" spans="1:20" ht="15.75" customHeight="1" x14ac:dyDescent="0.3">
      <c r="A896" s="20"/>
      <c r="S896" s="26"/>
      <c r="T896" s="20"/>
    </row>
    <row r="897" spans="1:20" ht="15.75" customHeight="1" x14ac:dyDescent="0.3">
      <c r="A897" s="20"/>
      <c r="S897" s="26"/>
      <c r="T897" s="20"/>
    </row>
    <row r="898" spans="1:20" ht="15.75" customHeight="1" x14ac:dyDescent="0.3">
      <c r="A898" s="20"/>
      <c r="S898" s="26"/>
      <c r="T898" s="20"/>
    </row>
    <row r="899" spans="1:20" ht="15.75" customHeight="1" x14ac:dyDescent="0.3">
      <c r="A899" s="20"/>
      <c r="S899" s="26"/>
      <c r="T899" s="20"/>
    </row>
    <row r="900" spans="1:20" ht="15.75" customHeight="1" x14ac:dyDescent="0.3">
      <c r="A900" s="20"/>
      <c r="S900" s="26"/>
      <c r="T900" s="20"/>
    </row>
    <row r="901" spans="1:20" ht="15.75" customHeight="1" x14ac:dyDescent="0.3">
      <c r="A901" s="20"/>
      <c r="S901" s="26"/>
      <c r="T901" s="20"/>
    </row>
    <row r="902" spans="1:20" ht="15.75" customHeight="1" x14ac:dyDescent="0.3">
      <c r="A902" s="20"/>
      <c r="S902" s="26"/>
      <c r="T902" s="20"/>
    </row>
    <row r="903" spans="1:20" ht="15.75" customHeight="1" x14ac:dyDescent="0.3">
      <c r="A903" s="20"/>
      <c r="S903" s="26"/>
      <c r="T903" s="20"/>
    </row>
    <row r="904" spans="1:20" ht="15.75" customHeight="1" x14ac:dyDescent="0.3">
      <c r="A904" s="20"/>
      <c r="S904" s="26"/>
      <c r="T904" s="20"/>
    </row>
    <row r="905" spans="1:20" ht="15.75" customHeight="1" x14ac:dyDescent="0.3">
      <c r="A905" s="20"/>
      <c r="S905" s="26"/>
      <c r="T905" s="20"/>
    </row>
    <row r="906" spans="1:20" ht="15.75" customHeight="1" x14ac:dyDescent="0.3">
      <c r="A906" s="20"/>
      <c r="S906" s="26"/>
      <c r="T906" s="20"/>
    </row>
    <row r="907" spans="1:20" ht="15.75" customHeight="1" x14ac:dyDescent="0.3">
      <c r="A907" s="20"/>
      <c r="S907" s="26"/>
      <c r="T907" s="20"/>
    </row>
    <row r="908" spans="1:20" ht="15.75" customHeight="1" x14ac:dyDescent="0.3">
      <c r="A908" s="20"/>
      <c r="S908" s="26"/>
      <c r="T908" s="20"/>
    </row>
    <row r="909" spans="1:20" ht="15.75" customHeight="1" x14ac:dyDescent="0.3">
      <c r="A909" s="20"/>
      <c r="S909" s="26"/>
      <c r="T909" s="20"/>
    </row>
    <row r="910" spans="1:20" ht="15.75" customHeight="1" x14ac:dyDescent="0.3">
      <c r="A910" s="20"/>
      <c r="S910" s="26"/>
      <c r="T910" s="20"/>
    </row>
    <row r="911" spans="1:20" ht="15.75" customHeight="1" x14ac:dyDescent="0.3">
      <c r="A911" s="20"/>
      <c r="S911" s="26"/>
      <c r="T911" s="20"/>
    </row>
    <row r="912" spans="1:20" ht="15.75" customHeight="1" x14ac:dyDescent="0.3">
      <c r="A912" s="20"/>
      <c r="S912" s="26"/>
      <c r="T912" s="20"/>
    </row>
    <row r="913" spans="1:20" ht="15.75" customHeight="1" x14ac:dyDescent="0.3">
      <c r="A913" s="20"/>
      <c r="S913" s="26"/>
      <c r="T913" s="20"/>
    </row>
    <row r="914" spans="1:20" ht="15.75" customHeight="1" x14ac:dyDescent="0.3">
      <c r="A914" s="20"/>
      <c r="S914" s="26"/>
      <c r="T914" s="20"/>
    </row>
    <row r="915" spans="1:20" ht="15.75" customHeight="1" x14ac:dyDescent="0.3">
      <c r="A915" s="20"/>
      <c r="S915" s="26"/>
      <c r="T915" s="20"/>
    </row>
    <row r="916" spans="1:20" ht="15.75" customHeight="1" x14ac:dyDescent="0.3">
      <c r="A916" s="20"/>
      <c r="S916" s="26"/>
      <c r="T916" s="20"/>
    </row>
    <row r="917" spans="1:20" ht="15.75" customHeight="1" x14ac:dyDescent="0.3">
      <c r="A917" s="20"/>
      <c r="S917" s="26"/>
      <c r="T917" s="20"/>
    </row>
    <row r="918" spans="1:20" ht="15.75" customHeight="1" x14ac:dyDescent="0.3">
      <c r="A918" s="20"/>
      <c r="S918" s="26"/>
      <c r="T918" s="20"/>
    </row>
    <row r="919" spans="1:20" ht="15.75" customHeight="1" x14ac:dyDescent="0.3">
      <c r="A919" s="20"/>
      <c r="S919" s="26"/>
      <c r="T919" s="20"/>
    </row>
    <row r="920" spans="1:20" ht="15.75" customHeight="1" x14ac:dyDescent="0.3">
      <c r="A920" s="20"/>
      <c r="S920" s="26"/>
      <c r="T920" s="20"/>
    </row>
    <row r="921" spans="1:20" ht="15.75" customHeight="1" x14ac:dyDescent="0.3">
      <c r="A921" s="20"/>
      <c r="S921" s="26"/>
      <c r="T921" s="20"/>
    </row>
    <row r="922" spans="1:20" ht="15.75" customHeight="1" x14ac:dyDescent="0.3">
      <c r="A922" s="20"/>
      <c r="S922" s="26"/>
      <c r="T922" s="20"/>
    </row>
    <row r="923" spans="1:20" ht="15.75" customHeight="1" x14ac:dyDescent="0.3">
      <c r="A923" s="20"/>
      <c r="S923" s="26"/>
      <c r="T923" s="20"/>
    </row>
    <row r="924" spans="1:20" ht="15.75" customHeight="1" x14ac:dyDescent="0.3">
      <c r="A924" s="20"/>
      <c r="S924" s="26"/>
      <c r="T924" s="20"/>
    </row>
    <row r="925" spans="1:20" ht="15.75" customHeight="1" x14ac:dyDescent="0.3">
      <c r="A925" s="20"/>
      <c r="S925" s="26"/>
      <c r="T925" s="20"/>
    </row>
    <row r="926" spans="1:20" ht="15.75" customHeight="1" x14ac:dyDescent="0.3">
      <c r="A926" s="20"/>
      <c r="S926" s="26"/>
      <c r="T926" s="20"/>
    </row>
    <row r="927" spans="1:20" ht="15.75" customHeight="1" x14ac:dyDescent="0.3">
      <c r="A927" s="20"/>
      <c r="S927" s="26"/>
      <c r="T927" s="20"/>
    </row>
    <row r="928" spans="1:20" ht="15.75" customHeight="1" x14ac:dyDescent="0.3">
      <c r="A928" s="20"/>
      <c r="S928" s="26"/>
      <c r="T928" s="20"/>
    </row>
    <row r="929" spans="1:20" ht="15.75" customHeight="1" x14ac:dyDescent="0.3">
      <c r="A929" s="20"/>
      <c r="S929" s="26"/>
      <c r="T929" s="20"/>
    </row>
    <row r="930" spans="1:20" ht="15.75" customHeight="1" x14ac:dyDescent="0.3">
      <c r="A930" s="20"/>
      <c r="S930" s="26"/>
      <c r="T930" s="20"/>
    </row>
    <row r="931" spans="1:20" ht="15.75" customHeight="1" x14ac:dyDescent="0.3">
      <c r="A931" s="20"/>
      <c r="S931" s="26"/>
      <c r="T931" s="20"/>
    </row>
    <row r="932" spans="1:20" ht="15.75" customHeight="1" x14ac:dyDescent="0.3">
      <c r="A932" s="20"/>
      <c r="S932" s="26"/>
      <c r="T932" s="20"/>
    </row>
    <row r="933" spans="1:20" ht="15.75" customHeight="1" x14ac:dyDescent="0.3">
      <c r="A933" s="20"/>
      <c r="S933" s="26"/>
      <c r="T933" s="20"/>
    </row>
    <row r="934" spans="1:20" ht="15.75" customHeight="1" x14ac:dyDescent="0.3">
      <c r="A934" s="20"/>
      <c r="S934" s="26"/>
      <c r="T934" s="20"/>
    </row>
    <row r="935" spans="1:20" ht="15.75" customHeight="1" x14ac:dyDescent="0.3">
      <c r="A935" s="20"/>
      <c r="S935" s="26"/>
      <c r="T935" s="20"/>
    </row>
    <row r="936" spans="1:20" ht="15.75" customHeight="1" x14ac:dyDescent="0.3">
      <c r="A936" s="20"/>
      <c r="S936" s="26"/>
      <c r="T936" s="20"/>
    </row>
    <row r="937" spans="1:20" ht="15.75" customHeight="1" x14ac:dyDescent="0.3">
      <c r="A937" s="20"/>
      <c r="S937" s="26"/>
      <c r="T937" s="20"/>
    </row>
    <row r="938" spans="1:20" ht="15.75" customHeight="1" x14ac:dyDescent="0.3">
      <c r="A938" s="20"/>
      <c r="S938" s="26"/>
      <c r="T938" s="20"/>
    </row>
    <row r="939" spans="1:20" ht="15.75" customHeight="1" x14ac:dyDescent="0.3">
      <c r="A939" s="20"/>
      <c r="S939" s="26"/>
      <c r="T939" s="20"/>
    </row>
    <row r="940" spans="1:20" ht="15.75" customHeight="1" x14ac:dyDescent="0.3">
      <c r="A940" s="20"/>
      <c r="S940" s="26"/>
      <c r="T940" s="20"/>
    </row>
    <row r="941" spans="1:20" ht="15.75" customHeight="1" x14ac:dyDescent="0.3">
      <c r="A941" s="20"/>
      <c r="S941" s="26"/>
      <c r="T941" s="20"/>
    </row>
    <row r="942" spans="1:20" ht="15.75" customHeight="1" x14ac:dyDescent="0.3">
      <c r="A942" s="20"/>
      <c r="S942" s="26"/>
      <c r="T942" s="20"/>
    </row>
    <row r="943" spans="1:20" ht="15.75" customHeight="1" x14ac:dyDescent="0.3">
      <c r="A943" s="20"/>
      <c r="S943" s="26"/>
      <c r="T943" s="20"/>
    </row>
    <row r="944" spans="1:20" ht="15.75" customHeight="1" x14ac:dyDescent="0.3">
      <c r="A944" s="20"/>
      <c r="S944" s="26"/>
      <c r="T944" s="20"/>
    </row>
    <row r="945" spans="1:20" ht="15.75" customHeight="1" x14ac:dyDescent="0.3">
      <c r="A945" s="20"/>
      <c r="S945" s="26"/>
      <c r="T945" s="20"/>
    </row>
    <row r="946" spans="1:20" ht="15.75" customHeight="1" x14ac:dyDescent="0.3">
      <c r="A946" s="20"/>
      <c r="S946" s="26"/>
      <c r="T946" s="20"/>
    </row>
    <row r="947" spans="1:20" ht="15.75" customHeight="1" x14ac:dyDescent="0.3">
      <c r="A947" s="20"/>
      <c r="S947" s="26"/>
      <c r="T947" s="20"/>
    </row>
    <row r="948" spans="1:20" ht="15.75" customHeight="1" x14ac:dyDescent="0.3">
      <c r="A948" s="20"/>
      <c r="S948" s="26"/>
      <c r="T948" s="20"/>
    </row>
    <row r="949" spans="1:20" ht="15.75" customHeight="1" x14ac:dyDescent="0.3">
      <c r="A949" s="20"/>
      <c r="S949" s="26"/>
      <c r="T949" s="20"/>
    </row>
    <row r="950" spans="1:20" ht="15.75" customHeight="1" x14ac:dyDescent="0.3">
      <c r="A950" s="20"/>
      <c r="S950" s="26"/>
      <c r="T950" s="20"/>
    </row>
    <row r="951" spans="1:20" ht="15.75" customHeight="1" x14ac:dyDescent="0.3">
      <c r="A951" s="20"/>
      <c r="S951" s="26"/>
      <c r="T951" s="20"/>
    </row>
    <row r="952" spans="1:20" ht="15.75" customHeight="1" x14ac:dyDescent="0.3">
      <c r="A952" s="20"/>
      <c r="S952" s="26"/>
      <c r="T952" s="20"/>
    </row>
    <row r="953" spans="1:20" ht="15.75" customHeight="1" x14ac:dyDescent="0.3">
      <c r="A953" s="20"/>
      <c r="S953" s="26"/>
      <c r="T953" s="20"/>
    </row>
    <row r="954" spans="1:20" ht="15.75" customHeight="1" x14ac:dyDescent="0.3">
      <c r="A954" s="20"/>
      <c r="S954" s="26"/>
      <c r="T954" s="20"/>
    </row>
    <row r="955" spans="1:20" ht="15.75" customHeight="1" x14ac:dyDescent="0.3">
      <c r="A955" s="20"/>
      <c r="S955" s="26"/>
      <c r="T955" s="20"/>
    </row>
    <row r="956" spans="1:20" ht="15.75" customHeight="1" x14ac:dyDescent="0.3">
      <c r="A956" s="20"/>
      <c r="S956" s="26"/>
      <c r="T956" s="20"/>
    </row>
    <row r="957" spans="1:20" ht="15.75" customHeight="1" x14ac:dyDescent="0.3">
      <c r="A957" s="20"/>
      <c r="S957" s="26"/>
      <c r="T957" s="20"/>
    </row>
    <row r="958" spans="1:20" ht="15.75" customHeight="1" x14ac:dyDescent="0.3">
      <c r="A958" s="20"/>
      <c r="S958" s="26"/>
      <c r="T958" s="20"/>
    </row>
    <row r="959" spans="1:20" ht="15.75" customHeight="1" x14ac:dyDescent="0.3">
      <c r="A959" s="20"/>
      <c r="S959" s="26"/>
      <c r="T959" s="20"/>
    </row>
    <row r="960" spans="1:20" ht="15.75" customHeight="1" x14ac:dyDescent="0.3">
      <c r="A960" s="20"/>
      <c r="S960" s="26"/>
      <c r="T960" s="20"/>
    </row>
    <row r="961" spans="1:20" ht="15.75" customHeight="1" x14ac:dyDescent="0.3">
      <c r="A961" s="20"/>
      <c r="S961" s="26"/>
      <c r="T961" s="20"/>
    </row>
    <row r="962" spans="1:20" ht="15.75" customHeight="1" x14ac:dyDescent="0.3">
      <c r="A962" s="20"/>
      <c r="S962" s="26"/>
      <c r="T962" s="20"/>
    </row>
    <row r="963" spans="1:20" ht="15.75" customHeight="1" x14ac:dyDescent="0.3">
      <c r="A963" s="20"/>
      <c r="S963" s="26"/>
      <c r="T963" s="20"/>
    </row>
    <row r="964" spans="1:20" ht="15.75" customHeight="1" x14ac:dyDescent="0.3">
      <c r="A964" s="20"/>
      <c r="S964" s="26"/>
      <c r="T964" s="20"/>
    </row>
    <row r="965" spans="1:20" ht="15.75" customHeight="1" x14ac:dyDescent="0.3">
      <c r="A965" s="20"/>
      <c r="S965" s="26"/>
      <c r="T965" s="20"/>
    </row>
    <row r="966" spans="1:20" ht="15.75" customHeight="1" x14ac:dyDescent="0.3">
      <c r="A966" s="20"/>
      <c r="S966" s="26"/>
      <c r="T966" s="20"/>
    </row>
    <row r="967" spans="1:20" ht="15.75" customHeight="1" x14ac:dyDescent="0.3">
      <c r="A967" s="20"/>
      <c r="S967" s="26"/>
      <c r="T967" s="20"/>
    </row>
    <row r="968" spans="1:20" ht="15.75" customHeight="1" x14ac:dyDescent="0.3">
      <c r="A968" s="20"/>
      <c r="S968" s="26"/>
      <c r="T968" s="20"/>
    </row>
    <row r="969" spans="1:20" ht="15.75" customHeight="1" x14ac:dyDescent="0.3">
      <c r="A969" s="20"/>
      <c r="S969" s="26"/>
      <c r="T969" s="20"/>
    </row>
    <row r="970" spans="1:20" ht="15.75" customHeight="1" x14ac:dyDescent="0.3">
      <c r="A970" s="20"/>
      <c r="S970" s="26"/>
      <c r="T970" s="20"/>
    </row>
    <row r="971" spans="1:20" ht="15.75" customHeight="1" x14ac:dyDescent="0.3">
      <c r="A971" s="20"/>
      <c r="S971" s="26"/>
      <c r="T971" s="20"/>
    </row>
    <row r="972" spans="1:20" ht="15.75" customHeight="1" x14ac:dyDescent="0.3">
      <c r="A972" s="20"/>
      <c r="S972" s="26"/>
      <c r="T972" s="20"/>
    </row>
    <row r="973" spans="1:20" ht="15.75" customHeight="1" x14ac:dyDescent="0.3">
      <c r="A973" s="20"/>
      <c r="S973" s="26"/>
      <c r="T973" s="20"/>
    </row>
    <row r="974" spans="1:20" ht="15.75" customHeight="1" x14ac:dyDescent="0.3">
      <c r="A974" s="20"/>
      <c r="S974" s="26"/>
      <c r="T974" s="20"/>
    </row>
    <row r="975" spans="1:20" ht="15.75" customHeight="1" x14ac:dyDescent="0.3">
      <c r="A975" s="20"/>
      <c r="S975" s="26"/>
      <c r="T975" s="20"/>
    </row>
    <row r="976" spans="1:20" ht="15.75" customHeight="1" x14ac:dyDescent="0.3">
      <c r="A976" s="20"/>
      <c r="S976" s="26"/>
      <c r="T976" s="20"/>
    </row>
    <row r="977" spans="1:20" ht="15.75" customHeight="1" x14ac:dyDescent="0.3">
      <c r="A977" s="20"/>
      <c r="S977" s="26"/>
      <c r="T977" s="20"/>
    </row>
    <row r="978" spans="1:20" ht="15.75" customHeight="1" x14ac:dyDescent="0.3">
      <c r="A978" s="20"/>
      <c r="S978" s="26"/>
      <c r="T978" s="20"/>
    </row>
    <row r="979" spans="1:20" ht="15.75" customHeight="1" x14ac:dyDescent="0.3">
      <c r="A979" s="20"/>
      <c r="S979" s="26"/>
      <c r="T979" s="20"/>
    </row>
    <row r="980" spans="1:20" ht="15.75" customHeight="1" x14ac:dyDescent="0.3">
      <c r="A980" s="20"/>
      <c r="S980" s="26"/>
      <c r="T980" s="20"/>
    </row>
    <row r="981" spans="1:20" ht="15.75" customHeight="1" x14ac:dyDescent="0.3">
      <c r="A981" s="20"/>
      <c r="S981" s="26"/>
      <c r="T981" s="20"/>
    </row>
    <row r="982" spans="1:20" ht="15.75" customHeight="1" x14ac:dyDescent="0.3">
      <c r="A982" s="20"/>
      <c r="S982" s="26"/>
      <c r="T982" s="20"/>
    </row>
    <row r="983" spans="1:20" ht="15.75" customHeight="1" x14ac:dyDescent="0.3">
      <c r="A983" s="20"/>
      <c r="S983" s="26"/>
      <c r="T983" s="20"/>
    </row>
    <row r="984" spans="1:20" ht="15.75" customHeight="1" x14ac:dyDescent="0.3">
      <c r="A984" s="20"/>
      <c r="S984" s="26"/>
      <c r="T984" s="20"/>
    </row>
    <row r="985" spans="1:20" ht="15.75" customHeight="1" x14ac:dyDescent="0.3">
      <c r="A985" s="20"/>
      <c r="S985" s="26"/>
      <c r="T985" s="20"/>
    </row>
    <row r="986" spans="1:20" ht="15.75" customHeight="1" x14ac:dyDescent="0.3">
      <c r="A986" s="20"/>
      <c r="S986" s="26"/>
      <c r="T986" s="20"/>
    </row>
    <row r="987" spans="1:20" ht="15.75" customHeight="1" x14ac:dyDescent="0.3">
      <c r="A987" s="20"/>
      <c r="S987" s="26"/>
      <c r="T987" s="20"/>
    </row>
    <row r="988" spans="1:20" ht="15.75" customHeight="1" x14ac:dyDescent="0.3">
      <c r="A988" s="20"/>
      <c r="S988" s="26"/>
      <c r="T988" s="20"/>
    </row>
    <row r="989" spans="1:20" ht="15.75" customHeight="1" x14ac:dyDescent="0.3">
      <c r="A989" s="20"/>
      <c r="S989" s="26"/>
      <c r="T989" s="20"/>
    </row>
    <row r="990" spans="1:20" ht="15.75" customHeight="1" x14ac:dyDescent="0.3">
      <c r="A990" s="20"/>
      <c r="S990" s="26"/>
      <c r="T990" s="20"/>
    </row>
    <row r="991" spans="1:20" ht="15.75" customHeight="1" x14ac:dyDescent="0.3"/>
    <row r="992" spans="1:20"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E12" sqref="E12"/>
    </sheetView>
  </sheetViews>
  <sheetFormatPr defaultColWidth="14.44140625" defaultRowHeight="15" customHeight="1" x14ac:dyDescent="0.3"/>
  <cols>
    <col min="1" max="1" width="17.33203125" bestFit="1" customWidth="1"/>
    <col min="2" max="2" width="12.5546875" bestFit="1" customWidth="1"/>
    <col min="3" max="3" width="14.6640625" bestFit="1" customWidth="1"/>
    <col min="4" max="4" width="12.5546875" bestFit="1" customWidth="1"/>
    <col min="5" max="5" width="13.88671875" bestFit="1" customWidth="1"/>
    <col min="6" max="6" width="17" bestFit="1" customWidth="1"/>
    <col min="7" max="26" width="8.6640625" customWidth="1"/>
  </cols>
  <sheetData>
    <row r="1" spans="1:6" ht="14.4" x14ac:dyDescent="0.3">
      <c r="A1" s="23" t="s">
        <v>426</v>
      </c>
      <c r="B1" s="23" t="s">
        <v>0</v>
      </c>
      <c r="C1" s="23" t="s">
        <v>8</v>
      </c>
      <c r="D1" s="23" t="s">
        <v>427</v>
      </c>
      <c r="E1" s="23" t="s">
        <v>428</v>
      </c>
      <c r="F1" s="23" t="s">
        <v>429</v>
      </c>
    </row>
    <row r="2" spans="1:6" ht="14.4" x14ac:dyDescent="0.3">
      <c r="A2" s="20">
        <v>1</v>
      </c>
      <c r="B2" s="20">
        <v>81</v>
      </c>
      <c r="C2" s="20">
        <v>19</v>
      </c>
      <c r="D2" s="20">
        <v>4</v>
      </c>
      <c r="E2" s="20">
        <v>356.44</v>
      </c>
      <c r="F2" s="24">
        <f>PRODUCT(orders_items[[#This Row],[quantity]],orders_items[[#This Row],[unit_price]])</f>
        <v>1425.76</v>
      </c>
    </row>
    <row r="3" spans="1:6" ht="14.4" x14ac:dyDescent="0.3">
      <c r="A3" s="20">
        <v>2</v>
      </c>
      <c r="B3" s="20">
        <v>87</v>
      </c>
      <c r="C3" s="20">
        <v>89</v>
      </c>
      <c r="D3" s="20">
        <v>2</v>
      </c>
      <c r="E3" s="20">
        <v>971.93</v>
      </c>
      <c r="F3" s="24">
        <f>PRODUCT(orders_items[[#This Row],[quantity]],orders_items[[#This Row],[unit_price]])</f>
        <v>1943.86</v>
      </c>
    </row>
    <row r="4" spans="1:6" ht="14.4" x14ac:dyDescent="0.3">
      <c r="A4" s="20">
        <v>3</v>
      </c>
      <c r="B4" s="20">
        <v>47</v>
      </c>
      <c r="C4" s="20">
        <v>17</v>
      </c>
      <c r="D4" s="20">
        <v>1</v>
      </c>
      <c r="E4" s="20">
        <v>316.93</v>
      </c>
      <c r="F4" s="24">
        <f>PRODUCT(orders_items[[#This Row],[quantity]],orders_items[[#This Row],[unit_price]])</f>
        <v>316.93</v>
      </c>
    </row>
    <row r="5" spans="1:6" ht="14.4" x14ac:dyDescent="0.3">
      <c r="A5" s="20">
        <v>4</v>
      </c>
      <c r="B5" s="20">
        <v>64</v>
      </c>
      <c r="C5" s="20">
        <v>44</v>
      </c>
      <c r="D5" s="20">
        <v>2</v>
      </c>
      <c r="E5" s="20">
        <v>940.3</v>
      </c>
      <c r="F5" s="24">
        <f>PRODUCT(orders_items[[#This Row],[quantity]],orders_items[[#This Row],[unit_price]])</f>
        <v>1880.6</v>
      </c>
    </row>
    <row r="6" spans="1:6" ht="14.4" x14ac:dyDescent="0.3">
      <c r="A6" s="20">
        <v>5</v>
      </c>
      <c r="B6" s="20">
        <v>35</v>
      </c>
      <c r="C6" s="20">
        <v>10</v>
      </c>
      <c r="D6" s="20">
        <v>9</v>
      </c>
      <c r="E6" s="20">
        <v>483.53</v>
      </c>
      <c r="F6" s="24">
        <f>PRODUCT(orders_items[[#This Row],[quantity]],orders_items[[#This Row],[unit_price]])</f>
        <v>4351.7699999999995</v>
      </c>
    </row>
    <row r="7" spans="1:6" ht="14.4" x14ac:dyDescent="0.3">
      <c r="A7" s="20">
        <v>6</v>
      </c>
      <c r="B7" s="20">
        <v>23</v>
      </c>
      <c r="C7" s="20">
        <v>31</v>
      </c>
      <c r="D7" s="20">
        <v>5</v>
      </c>
      <c r="E7" s="20">
        <v>630.55999999999995</v>
      </c>
      <c r="F7" s="24">
        <f>PRODUCT(orders_items[[#This Row],[quantity]],orders_items[[#This Row],[unit_price]])</f>
        <v>3152.7999999999997</v>
      </c>
    </row>
    <row r="8" spans="1:6" ht="14.4" x14ac:dyDescent="0.3">
      <c r="A8" s="20">
        <v>7</v>
      </c>
      <c r="B8" s="20">
        <v>65</v>
      </c>
      <c r="C8" s="20">
        <v>30</v>
      </c>
      <c r="D8" s="20">
        <v>1</v>
      </c>
      <c r="E8" s="20">
        <v>847.13</v>
      </c>
      <c r="F8" s="24">
        <f>PRODUCT(orders_items[[#This Row],[quantity]],orders_items[[#This Row],[unit_price]])</f>
        <v>847.13</v>
      </c>
    </row>
    <row r="9" spans="1:6" ht="14.4" x14ac:dyDescent="0.3">
      <c r="A9" s="20">
        <v>8</v>
      </c>
      <c r="B9" s="20">
        <v>36</v>
      </c>
      <c r="C9" s="20">
        <v>6</v>
      </c>
      <c r="D9" s="20">
        <v>4</v>
      </c>
      <c r="E9" s="20">
        <v>331</v>
      </c>
      <c r="F9" s="24">
        <f>PRODUCT(orders_items[[#This Row],[quantity]],orders_items[[#This Row],[unit_price]])</f>
        <v>1324</v>
      </c>
    </row>
    <row r="10" spans="1:6" ht="14.4" x14ac:dyDescent="0.3">
      <c r="A10" s="20">
        <v>9</v>
      </c>
      <c r="B10" s="20">
        <v>4</v>
      </c>
      <c r="C10" s="20">
        <v>48</v>
      </c>
      <c r="D10" s="20">
        <v>1</v>
      </c>
      <c r="E10" s="20">
        <v>928.84</v>
      </c>
      <c r="F10" s="24">
        <f>PRODUCT(orders_items[[#This Row],[quantity]],orders_items[[#This Row],[unit_price]])</f>
        <v>928.84</v>
      </c>
    </row>
    <row r="11" spans="1:6" ht="14.4" x14ac:dyDescent="0.3">
      <c r="A11" s="20">
        <v>10</v>
      </c>
      <c r="B11" s="20">
        <v>65</v>
      </c>
      <c r="C11" s="20">
        <v>48</v>
      </c>
      <c r="D11" s="20">
        <v>3</v>
      </c>
      <c r="E11" s="20">
        <v>557.66</v>
      </c>
      <c r="F11" s="24">
        <f>PRODUCT(orders_items[[#This Row],[quantity]],orders_items[[#This Row],[unit_price]])</f>
        <v>1672.98</v>
      </c>
    </row>
    <row r="12" spans="1:6" ht="14.4" x14ac:dyDescent="0.3">
      <c r="A12" s="20">
        <v>11</v>
      </c>
      <c r="B12" s="20">
        <v>100</v>
      </c>
      <c r="C12" s="20">
        <v>27</v>
      </c>
      <c r="D12" s="20">
        <v>7</v>
      </c>
      <c r="E12" s="20">
        <v>22.19</v>
      </c>
      <c r="F12" s="24">
        <f>PRODUCT(orders_items[[#This Row],[quantity]],orders_items[[#This Row],[unit_price]])</f>
        <v>155.33000000000001</v>
      </c>
    </row>
    <row r="13" spans="1:6" ht="14.4" x14ac:dyDescent="0.3">
      <c r="A13" s="20">
        <v>12</v>
      </c>
      <c r="B13" s="20">
        <v>59</v>
      </c>
      <c r="C13" s="20">
        <v>24</v>
      </c>
      <c r="D13" s="20">
        <v>7</v>
      </c>
      <c r="E13" s="20">
        <v>895.85</v>
      </c>
      <c r="F13" s="24">
        <f>PRODUCT(orders_items[[#This Row],[quantity]],orders_items[[#This Row],[unit_price]])</f>
        <v>6270.95</v>
      </c>
    </row>
    <row r="14" spans="1:6" ht="14.4" x14ac:dyDescent="0.3">
      <c r="A14" s="20">
        <v>13</v>
      </c>
      <c r="B14" s="20">
        <v>1</v>
      </c>
      <c r="C14" s="20">
        <v>86</v>
      </c>
      <c r="D14" s="20">
        <v>1</v>
      </c>
      <c r="E14" s="20">
        <v>800.63</v>
      </c>
      <c r="F14" s="24">
        <f>PRODUCT(orders_items[[#This Row],[quantity]],orders_items[[#This Row],[unit_price]])</f>
        <v>800.63</v>
      </c>
    </row>
    <row r="15" spans="1:6" ht="14.4" x14ac:dyDescent="0.3">
      <c r="A15" s="20">
        <v>14</v>
      </c>
      <c r="B15" s="20">
        <v>31</v>
      </c>
      <c r="C15" s="20">
        <v>41</v>
      </c>
      <c r="D15" s="20">
        <v>9</v>
      </c>
      <c r="E15" s="20">
        <v>363.48</v>
      </c>
      <c r="F15" s="24">
        <f>PRODUCT(orders_items[[#This Row],[quantity]],orders_items[[#This Row],[unit_price]])</f>
        <v>3271.32</v>
      </c>
    </row>
    <row r="16" spans="1:6" ht="14.4" x14ac:dyDescent="0.3">
      <c r="A16" s="20">
        <v>15</v>
      </c>
      <c r="B16" s="20">
        <v>7</v>
      </c>
      <c r="C16" s="20">
        <v>21</v>
      </c>
      <c r="D16" s="20">
        <v>8</v>
      </c>
      <c r="E16" s="20">
        <v>248.35</v>
      </c>
      <c r="F16" s="24">
        <f>PRODUCT(orders_items[[#This Row],[quantity]],orders_items[[#This Row],[unit_price]])</f>
        <v>1986.8</v>
      </c>
    </row>
    <row r="17" spans="1:6" ht="14.4" x14ac:dyDescent="0.3">
      <c r="A17" s="20">
        <v>16</v>
      </c>
      <c r="B17" s="20">
        <v>88</v>
      </c>
      <c r="C17" s="20">
        <v>47</v>
      </c>
      <c r="D17" s="20">
        <v>9</v>
      </c>
      <c r="E17" s="20">
        <v>678.06</v>
      </c>
      <c r="F17" s="24">
        <f>PRODUCT(orders_items[[#This Row],[quantity]],orders_items[[#This Row],[unit_price]])</f>
        <v>6102.5399999999991</v>
      </c>
    </row>
    <row r="18" spans="1:6" ht="14.4" x14ac:dyDescent="0.3">
      <c r="A18" s="20">
        <v>17</v>
      </c>
      <c r="B18" s="20">
        <v>91</v>
      </c>
      <c r="C18" s="20">
        <v>7</v>
      </c>
      <c r="D18" s="20">
        <v>4</v>
      </c>
      <c r="E18" s="20">
        <v>263.75</v>
      </c>
      <c r="F18" s="24">
        <f>PRODUCT(orders_items[[#This Row],[quantity]],orders_items[[#This Row],[unit_price]])</f>
        <v>1055</v>
      </c>
    </row>
    <row r="19" spans="1:6" ht="14.4" x14ac:dyDescent="0.3">
      <c r="A19" s="20">
        <v>18</v>
      </c>
      <c r="B19" s="20">
        <v>35</v>
      </c>
      <c r="C19" s="20">
        <v>87</v>
      </c>
      <c r="D19" s="20">
        <v>6</v>
      </c>
      <c r="E19" s="20">
        <v>671.61</v>
      </c>
      <c r="F19" s="24">
        <f>PRODUCT(orders_items[[#This Row],[quantity]],orders_items[[#This Row],[unit_price]])</f>
        <v>4029.66</v>
      </c>
    </row>
    <row r="20" spans="1:6" ht="14.4" x14ac:dyDescent="0.3">
      <c r="A20" s="20">
        <v>19</v>
      </c>
      <c r="B20" s="20">
        <v>80</v>
      </c>
      <c r="C20" s="20">
        <v>64</v>
      </c>
      <c r="D20" s="20">
        <v>7</v>
      </c>
      <c r="E20" s="20">
        <v>173.98</v>
      </c>
      <c r="F20" s="24">
        <f>PRODUCT(orders_items[[#This Row],[quantity]],orders_items[[#This Row],[unit_price]])</f>
        <v>1217.8599999999999</v>
      </c>
    </row>
    <row r="21" spans="1:6" ht="15.75" customHeight="1" x14ac:dyDescent="0.3">
      <c r="A21" s="20">
        <v>20</v>
      </c>
      <c r="B21" s="20">
        <v>29</v>
      </c>
      <c r="C21" s="20">
        <v>80</v>
      </c>
      <c r="D21" s="20">
        <v>4</v>
      </c>
      <c r="E21" s="20">
        <v>497.17</v>
      </c>
      <c r="F21" s="24">
        <f>PRODUCT(orders_items[[#This Row],[quantity]],orders_items[[#This Row],[unit_price]])</f>
        <v>1988.68</v>
      </c>
    </row>
    <row r="22" spans="1:6" ht="15.75" customHeight="1" x14ac:dyDescent="0.3">
      <c r="A22" s="20">
        <v>21</v>
      </c>
      <c r="B22" s="20">
        <v>39</v>
      </c>
      <c r="C22" s="20">
        <v>48</v>
      </c>
      <c r="D22" s="20">
        <v>4</v>
      </c>
      <c r="E22" s="20">
        <v>397.06</v>
      </c>
      <c r="F22" s="24">
        <f>PRODUCT(orders_items[[#This Row],[quantity]],orders_items[[#This Row],[unit_price]])</f>
        <v>1588.24</v>
      </c>
    </row>
    <row r="23" spans="1:6" ht="15.75" customHeight="1" x14ac:dyDescent="0.3">
      <c r="A23" s="20">
        <v>22</v>
      </c>
      <c r="B23" s="20">
        <v>86</v>
      </c>
      <c r="C23" s="20">
        <v>66</v>
      </c>
      <c r="D23" s="20">
        <v>4</v>
      </c>
      <c r="E23" s="20">
        <v>138.57</v>
      </c>
      <c r="F23" s="24">
        <f>PRODUCT(orders_items[[#This Row],[quantity]],orders_items[[#This Row],[unit_price]])</f>
        <v>554.28</v>
      </c>
    </row>
    <row r="24" spans="1:6" ht="15.75" customHeight="1" x14ac:dyDescent="0.3">
      <c r="A24" s="20">
        <v>23</v>
      </c>
      <c r="B24" s="20">
        <v>78</v>
      </c>
      <c r="C24" s="20">
        <v>18</v>
      </c>
      <c r="D24" s="20">
        <v>7</v>
      </c>
      <c r="E24" s="20">
        <v>316.23</v>
      </c>
      <c r="F24" s="24">
        <f>PRODUCT(orders_items[[#This Row],[quantity]],orders_items[[#This Row],[unit_price]])</f>
        <v>2213.61</v>
      </c>
    </row>
    <row r="25" spans="1:6" ht="15.75" customHeight="1" x14ac:dyDescent="0.3">
      <c r="A25" s="20">
        <v>24</v>
      </c>
      <c r="B25" s="20">
        <v>75</v>
      </c>
      <c r="C25" s="20">
        <v>80</v>
      </c>
      <c r="D25" s="20">
        <v>5</v>
      </c>
      <c r="E25" s="20">
        <v>948.39</v>
      </c>
      <c r="F25" s="24">
        <f>PRODUCT(orders_items[[#This Row],[quantity]],orders_items[[#This Row],[unit_price]])</f>
        <v>4741.95</v>
      </c>
    </row>
    <row r="26" spans="1:6" ht="15.75" customHeight="1" x14ac:dyDescent="0.3">
      <c r="A26" s="20">
        <v>25</v>
      </c>
      <c r="B26" s="20">
        <v>49</v>
      </c>
      <c r="C26" s="20">
        <v>99</v>
      </c>
      <c r="D26" s="20">
        <v>9</v>
      </c>
      <c r="E26" s="20">
        <v>126.11</v>
      </c>
      <c r="F26" s="24">
        <f>PRODUCT(orders_items[[#This Row],[quantity]],orders_items[[#This Row],[unit_price]])</f>
        <v>1134.99</v>
      </c>
    </row>
    <row r="27" spans="1:6" ht="15.75" customHeight="1" x14ac:dyDescent="0.3">
      <c r="A27" s="20">
        <v>26</v>
      </c>
      <c r="B27" s="20">
        <v>2</v>
      </c>
      <c r="C27" s="20">
        <v>96</v>
      </c>
      <c r="D27" s="20">
        <v>8</v>
      </c>
      <c r="E27" s="20">
        <v>570.07000000000005</v>
      </c>
      <c r="F27" s="24">
        <f>PRODUCT(orders_items[[#This Row],[quantity]],orders_items[[#This Row],[unit_price]])</f>
        <v>4560.5600000000004</v>
      </c>
    </row>
    <row r="28" spans="1:6" ht="15.75" customHeight="1" x14ac:dyDescent="0.3">
      <c r="A28" s="20">
        <v>27</v>
      </c>
      <c r="B28" s="20">
        <v>38</v>
      </c>
      <c r="C28" s="20">
        <v>67</v>
      </c>
      <c r="D28" s="20">
        <v>9</v>
      </c>
      <c r="E28" s="20">
        <v>392.79</v>
      </c>
      <c r="F28" s="24">
        <f>PRODUCT(orders_items[[#This Row],[quantity]],orders_items[[#This Row],[unit_price]])</f>
        <v>3535.11</v>
      </c>
    </row>
    <row r="29" spans="1:6" ht="15.75" customHeight="1" x14ac:dyDescent="0.3">
      <c r="A29" s="20">
        <v>28</v>
      </c>
      <c r="B29" s="20">
        <v>75</v>
      </c>
      <c r="C29" s="20">
        <v>14</v>
      </c>
      <c r="D29" s="20">
        <v>8</v>
      </c>
      <c r="E29" s="20">
        <v>671.4</v>
      </c>
      <c r="F29" s="24">
        <f>PRODUCT(orders_items[[#This Row],[quantity]],orders_items[[#This Row],[unit_price]])</f>
        <v>5371.2</v>
      </c>
    </row>
    <row r="30" spans="1:6" ht="15.75" customHeight="1" x14ac:dyDescent="0.3">
      <c r="A30" s="20">
        <v>29</v>
      </c>
      <c r="B30" s="20">
        <v>41</v>
      </c>
      <c r="C30" s="20">
        <v>90</v>
      </c>
      <c r="D30" s="20">
        <v>8</v>
      </c>
      <c r="E30" s="20">
        <v>280.7</v>
      </c>
      <c r="F30" s="24">
        <f>PRODUCT(orders_items[[#This Row],[quantity]],orders_items[[#This Row],[unit_price]])</f>
        <v>2245.6</v>
      </c>
    </row>
    <row r="31" spans="1:6" ht="15.75" customHeight="1" x14ac:dyDescent="0.3">
      <c r="A31" s="20">
        <v>30</v>
      </c>
      <c r="B31" s="20">
        <v>33</v>
      </c>
      <c r="C31" s="20">
        <v>3</v>
      </c>
      <c r="D31" s="20">
        <v>7</v>
      </c>
      <c r="E31" s="20">
        <v>563.05999999999995</v>
      </c>
      <c r="F31" s="24">
        <f>PRODUCT(orders_items[[#This Row],[quantity]],orders_items[[#This Row],[unit_price]])</f>
        <v>3941.4199999999996</v>
      </c>
    </row>
    <row r="32" spans="1:6" ht="15.75" customHeight="1" x14ac:dyDescent="0.3">
      <c r="A32" s="20">
        <v>31</v>
      </c>
      <c r="B32" s="20">
        <v>73</v>
      </c>
      <c r="C32" s="20">
        <v>17</v>
      </c>
      <c r="D32" s="20">
        <v>7</v>
      </c>
      <c r="E32" s="20">
        <v>705.7</v>
      </c>
      <c r="F32" s="24">
        <f>PRODUCT(orders_items[[#This Row],[quantity]],orders_items[[#This Row],[unit_price]])</f>
        <v>4939.9000000000005</v>
      </c>
    </row>
    <row r="33" spans="1:6" ht="15.75" customHeight="1" x14ac:dyDescent="0.3">
      <c r="A33" s="20">
        <v>32</v>
      </c>
      <c r="B33" s="20">
        <v>69</v>
      </c>
      <c r="C33" s="20">
        <v>35</v>
      </c>
      <c r="D33" s="20">
        <v>2</v>
      </c>
      <c r="E33" s="20">
        <v>357.57</v>
      </c>
      <c r="F33" s="24">
        <f>PRODUCT(orders_items[[#This Row],[quantity]],orders_items[[#This Row],[unit_price]])</f>
        <v>715.14</v>
      </c>
    </row>
    <row r="34" spans="1:6" ht="15.75" customHeight="1" x14ac:dyDescent="0.3">
      <c r="A34" s="20">
        <v>33</v>
      </c>
      <c r="B34" s="20">
        <v>79</v>
      </c>
      <c r="C34" s="20">
        <v>44</v>
      </c>
      <c r="D34" s="20">
        <v>8</v>
      </c>
      <c r="E34" s="20">
        <v>509.9</v>
      </c>
      <c r="F34" s="24">
        <f>PRODUCT(orders_items[[#This Row],[quantity]],orders_items[[#This Row],[unit_price]])</f>
        <v>4079.2</v>
      </c>
    </row>
    <row r="35" spans="1:6" ht="15.75" customHeight="1" x14ac:dyDescent="0.3">
      <c r="A35" s="20">
        <v>34</v>
      </c>
      <c r="B35" s="20">
        <v>18</v>
      </c>
      <c r="C35" s="20">
        <v>79</v>
      </c>
      <c r="D35" s="20">
        <v>6</v>
      </c>
      <c r="E35" s="20">
        <v>762.15</v>
      </c>
      <c r="F35" s="24">
        <f>PRODUCT(orders_items[[#This Row],[quantity]],orders_items[[#This Row],[unit_price]])</f>
        <v>4572.8999999999996</v>
      </c>
    </row>
    <row r="36" spans="1:6" ht="15.75" customHeight="1" x14ac:dyDescent="0.3">
      <c r="A36" s="20">
        <v>35</v>
      </c>
      <c r="B36" s="20">
        <v>16</v>
      </c>
      <c r="C36" s="20">
        <v>74</v>
      </c>
      <c r="D36" s="20">
        <v>8</v>
      </c>
      <c r="E36" s="20">
        <v>742.66</v>
      </c>
      <c r="F36" s="24">
        <f>PRODUCT(orders_items[[#This Row],[quantity]],orders_items[[#This Row],[unit_price]])</f>
        <v>5941.28</v>
      </c>
    </row>
    <row r="37" spans="1:6" ht="15.75" customHeight="1" x14ac:dyDescent="0.3">
      <c r="A37" s="20">
        <v>36</v>
      </c>
      <c r="B37" s="20">
        <v>9</v>
      </c>
      <c r="C37" s="20">
        <v>85</v>
      </c>
      <c r="D37" s="20">
        <v>8</v>
      </c>
      <c r="E37" s="20">
        <v>857.85</v>
      </c>
      <c r="F37" s="24">
        <f>PRODUCT(orders_items[[#This Row],[quantity]],orders_items[[#This Row],[unit_price]])</f>
        <v>6862.8</v>
      </c>
    </row>
    <row r="38" spans="1:6" ht="15.75" customHeight="1" x14ac:dyDescent="0.3">
      <c r="A38" s="20">
        <v>37</v>
      </c>
      <c r="B38" s="20">
        <v>50</v>
      </c>
      <c r="C38" s="20">
        <v>93</v>
      </c>
      <c r="D38" s="20">
        <v>5</v>
      </c>
      <c r="E38" s="20">
        <v>850.51</v>
      </c>
      <c r="F38" s="24">
        <f>PRODUCT(orders_items[[#This Row],[quantity]],orders_items[[#This Row],[unit_price]])</f>
        <v>4252.55</v>
      </c>
    </row>
    <row r="39" spans="1:6" ht="15.75" customHeight="1" x14ac:dyDescent="0.3">
      <c r="A39" s="20">
        <v>38</v>
      </c>
      <c r="B39" s="20">
        <v>24</v>
      </c>
      <c r="C39" s="20">
        <v>1</v>
      </c>
      <c r="D39" s="20">
        <v>8</v>
      </c>
      <c r="E39" s="20">
        <v>170.53</v>
      </c>
      <c r="F39" s="24">
        <f>PRODUCT(orders_items[[#This Row],[quantity]],orders_items[[#This Row],[unit_price]])</f>
        <v>1364.24</v>
      </c>
    </row>
    <row r="40" spans="1:6" ht="15.75" customHeight="1" x14ac:dyDescent="0.3">
      <c r="A40" s="20">
        <v>39</v>
      </c>
      <c r="B40" s="20">
        <v>32</v>
      </c>
      <c r="C40" s="20">
        <v>19</v>
      </c>
      <c r="D40" s="20">
        <v>5</v>
      </c>
      <c r="E40" s="20">
        <v>128.41999999999999</v>
      </c>
      <c r="F40" s="24">
        <f>PRODUCT(orders_items[[#This Row],[quantity]],orders_items[[#This Row],[unit_price]])</f>
        <v>642.09999999999991</v>
      </c>
    </row>
    <row r="41" spans="1:6" ht="15.75" customHeight="1" x14ac:dyDescent="0.3">
      <c r="A41" s="20">
        <v>40</v>
      </c>
      <c r="B41" s="20">
        <v>7</v>
      </c>
      <c r="C41" s="20">
        <v>9</v>
      </c>
      <c r="D41" s="20">
        <v>9</v>
      </c>
      <c r="E41" s="20">
        <v>929.37</v>
      </c>
      <c r="F41" s="24">
        <f>PRODUCT(orders_items[[#This Row],[quantity]],orders_items[[#This Row],[unit_price]])</f>
        <v>8364.33</v>
      </c>
    </row>
    <row r="42" spans="1:6" ht="15.75" customHeight="1" x14ac:dyDescent="0.3">
      <c r="A42" s="20">
        <v>41</v>
      </c>
      <c r="B42" s="20">
        <v>17</v>
      </c>
      <c r="C42" s="20">
        <v>38</v>
      </c>
      <c r="D42" s="20">
        <v>2</v>
      </c>
      <c r="E42" s="20">
        <v>946.26</v>
      </c>
      <c r="F42" s="24">
        <f>PRODUCT(orders_items[[#This Row],[quantity]],orders_items[[#This Row],[unit_price]])</f>
        <v>1892.52</v>
      </c>
    </row>
    <row r="43" spans="1:6" ht="15.75" customHeight="1" x14ac:dyDescent="0.3">
      <c r="A43" s="20">
        <v>42</v>
      </c>
      <c r="B43" s="20">
        <v>7</v>
      </c>
      <c r="C43" s="20">
        <v>65</v>
      </c>
      <c r="D43" s="20">
        <v>4</v>
      </c>
      <c r="E43" s="20">
        <v>837.13</v>
      </c>
      <c r="F43" s="24">
        <f>PRODUCT(orders_items[[#This Row],[quantity]],orders_items[[#This Row],[unit_price]])</f>
        <v>3348.52</v>
      </c>
    </row>
    <row r="44" spans="1:6" ht="15.75" customHeight="1" x14ac:dyDescent="0.3">
      <c r="A44" s="20">
        <v>43</v>
      </c>
      <c r="B44" s="20">
        <v>77</v>
      </c>
      <c r="C44" s="20">
        <v>33</v>
      </c>
      <c r="D44" s="20">
        <v>2</v>
      </c>
      <c r="E44" s="20">
        <v>219.99</v>
      </c>
      <c r="F44" s="24">
        <f>PRODUCT(orders_items[[#This Row],[quantity]],orders_items[[#This Row],[unit_price]])</f>
        <v>439.98</v>
      </c>
    </row>
    <row r="45" spans="1:6" ht="15.75" customHeight="1" x14ac:dyDescent="0.3">
      <c r="A45" s="20">
        <v>44</v>
      </c>
      <c r="B45" s="20">
        <v>97</v>
      </c>
      <c r="C45" s="20">
        <v>35</v>
      </c>
      <c r="D45" s="20">
        <v>8</v>
      </c>
      <c r="E45" s="20">
        <v>146.16999999999999</v>
      </c>
      <c r="F45" s="24">
        <f>PRODUCT(orders_items[[#This Row],[quantity]],orders_items[[#This Row],[unit_price]])</f>
        <v>1169.3599999999999</v>
      </c>
    </row>
    <row r="46" spans="1:6" ht="15.75" customHeight="1" x14ac:dyDescent="0.3">
      <c r="A46" s="20">
        <v>45</v>
      </c>
      <c r="B46" s="20">
        <v>93</v>
      </c>
      <c r="C46" s="20">
        <v>57</v>
      </c>
      <c r="D46" s="20">
        <v>1</v>
      </c>
      <c r="E46" s="20">
        <v>199.52</v>
      </c>
      <c r="F46" s="24">
        <f>PRODUCT(orders_items[[#This Row],[quantity]],orders_items[[#This Row],[unit_price]])</f>
        <v>199.52</v>
      </c>
    </row>
    <row r="47" spans="1:6" ht="15.75" customHeight="1" x14ac:dyDescent="0.3">
      <c r="A47" s="20">
        <v>46</v>
      </c>
      <c r="B47" s="20">
        <v>3</v>
      </c>
      <c r="C47" s="20">
        <v>22</v>
      </c>
      <c r="D47" s="20">
        <v>7</v>
      </c>
      <c r="E47" s="20">
        <v>434.42</v>
      </c>
      <c r="F47" s="24">
        <f>PRODUCT(orders_items[[#This Row],[quantity]],orders_items[[#This Row],[unit_price]])</f>
        <v>3040.94</v>
      </c>
    </row>
    <row r="48" spans="1:6" ht="15.75" customHeight="1" x14ac:dyDescent="0.3">
      <c r="A48" s="20">
        <v>47</v>
      </c>
      <c r="B48" s="20">
        <v>36</v>
      </c>
      <c r="C48" s="20">
        <v>35</v>
      </c>
      <c r="D48" s="20">
        <v>7</v>
      </c>
      <c r="E48" s="20">
        <v>622.83000000000004</v>
      </c>
      <c r="F48" s="24">
        <f>PRODUCT(orders_items[[#This Row],[quantity]],orders_items[[#This Row],[unit_price]])</f>
        <v>4359.8100000000004</v>
      </c>
    </row>
    <row r="49" spans="1:6" ht="15.75" customHeight="1" x14ac:dyDescent="0.3">
      <c r="A49" s="20">
        <v>48</v>
      </c>
      <c r="B49" s="20">
        <v>60</v>
      </c>
      <c r="C49" s="20">
        <v>47</v>
      </c>
      <c r="D49" s="20">
        <v>2</v>
      </c>
      <c r="E49" s="20">
        <v>777.09</v>
      </c>
      <c r="F49" s="24">
        <f>PRODUCT(orders_items[[#This Row],[quantity]],orders_items[[#This Row],[unit_price]])</f>
        <v>1554.18</v>
      </c>
    </row>
    <row r="50" spans="1:6" ht="15.75" customHeight="1" x14ac:dyDescent="0.3">
      <c r="A50" s="20">
        <v>49</v>
      </c>
      <c r="B50" s="20">
        <v>57</v>
      </c>
      <c r="C50" s="20">
        <v>47</v>
      </c>
      <c r="D50" s="20">
        <v>4</v>
      </c>
      <c r="E50" s="20">
        <v>708.67</v>
      </c>
      <c r="F50" s="24">
        <f>PRODUCT(orders_items[[#This Row],[quantity]],orders_items[[#This Row],[unit_price]])</f>
        <v>2834.68</v>
      </c>
    </row>
    <row r="51" spans="1:6" ht="15.75" customHeight="1" x14ac:dyDescent="0.3">
      <c r="A51" s="20">
        <v>50</v>
      </c>
      <c r="B51" s="20">
        <v>9</v>
      </c>
      <c r="C51" s="20">
        <v>60</v>
      </c>
      <c r="D51" s="20">
        <v>5</v>
      </c>
      <c r="E51" s="20">
        <v>504.86</v>
      </c>
      <c r="F51" s="24">
        <f>PRODUCT(orders_items[[#This Row],[quantity]],orders_items[[#This Row],[unit_price]])</f>
        <v>2524.3000000000002</v>
      </c>
    </row>
    <row r="52" spans="1:6" ht="15.75" customHeight="1" x14ac:dyDescent="0.3">
      <c r="A52" s="20">
        <v>51</v>
      </c>
      <c r="B52" s="20">
        <v>10</v>
      </c>
      <c r="C52" s="20">
        <v>95</v>
      </c>
      <c r="D52" s="20">
        <v>3</v>
      </c>
      <c r="E52" s="20">
        <v>276.31</v>
      </c>
      <c r="F52" s="24">
        <f>PRODUCT(orders_items[[#This Row],[quantity]],orders_items[[#This Row],[unit_price]])</f>
        <v>828.93000000000006</v>
      </c>
    </row>
    <row r="53" spans="1:6" ht="15.75" customHeight="1" x14ac:dyDescent="0.3">
      <c r="A53" s="20">
        <v>52</v>
      </c>
      <c r="B53" s="20">
        <v>56</v>
      </c>
      <c r="C53" s="20">
        <v>55</v>
      </c>
      <c r="D53" s="20">
        <v>3</v>
      </c>
      <c r="E53" s="20">
        <v>34.71</v>
      </c>
      <c r="F53" s="24">
        <f>PRODUCT(orders_items[[#This Row],[quantity]],orders_items[[#This Row],[unit_price]])</f>
        <v>104.13</v>
      </c>
    </row>
    <row r="54" spans="1:6" ht="15.75" customHeight="1" x14ac:dyDescent="0.3">
      <c r="A54" s="20">
        <v>53</v>
      </c>
      <c r="B54" s="20">
        <v>29</v>
      </c>
      <c r="C54" s="20">
        <v>25</v>
      </c>
      <c r="D54" s="20">
        <v>3</v>
      </c>
      <c r="E54" s="20">
        <v>734.26</v>
      </c>
      <c r="F54" s="24">
        <f>PRODUCT(orders_items[[#This Row],[quantity]],orders_items[[#This Row],[unit_price]])</f>
        <v>2202.7799999999997</v>
      </c>
    </row>
    <row r="55" spans="1:6" ht="15.75" customHeight="1" x14ac:dyDescent="0.3">
      <c r="A55" s="20">
        <v>54</v>
      </c>
      <c r="B55" s="20">
        <v>47</v>
      </c>
      <c r="C55" s="20">
        <v>12</v>
      </c>
      <c r="D55" s="20">
        <v>3</v>
      </c>
      <c r="E55" s="20">
        <v>31.31</v>
      </c>
      <c r="F55" s="24">
        <f>PRODUCT(orders_items[[#This Row],[quantity]],orders_items[[#This Row],[unit_price]])</f>
        <v>93.929999999999993</v>
      </c>
    </row>
    <row r="56" spans="1:6" ht="15.75" customHeight="1" x14ac:dyDescent="0.3">
      <c r="A56" s="20">
        <v>55</v>
      </c>
      <c r="B56" s="20">
        <v>85</v>
      </c>
      <c r="C56" s="20">
        <v>27</v>
      </c>
      <c r="D56" s="20">
        <v>2</v>
      </c>
      <c r="E56" s="20">
        <v>893.18</v>
      </c>
      <c r="F56" s="24">
        <f>PRODUCT(orders_items[[#This Row],[quantity]],orders_items[[#This Row],[unit_price]])</f>
        <v>1786.36</v>
      </c>
    </row>
    <row r="57" spans="1:6" ht="15.75" customHeight="1" x14ac:dyDescent="0.3">
      <c r="A57" s="20">
        <v>56</v>
      </c>
      <c r="B57" s="20">
        <v>6</v>
      </c>
      <c r="C57" s="20">
        <v>66</v>
      </c>
      <c r="D57" s="20">
        <v>5</v>
      </c>
      <c r="E57" s="20">
        <v>220.87</v>
      </c>
      <c r="F57" s="24">
        <f>PRODUCT(orders_items[[#This Row],[quantity]],orders_items[[#This Row],[unit_price]])</f>
        <v>1104.3499999999999</v>
      </c>
    </row>
    <row r="58" spans="1:6" ht="15.75" customHeight="1" x14ac:dyDescent="0.3">
      <c r="A58" s="20">
        <v>57</v>
      </c>
      <c r="B58" s="20">
        <v>54</v>
      </c>
      <c r="C58" s="20">
        <v>71</v>
      </c>
      <c r="D58" s="20">
        <v>5</v>
      </c>
      <c r="E58" s="20">
        <v>144.41</v>
      </c>
      <c r="F58" s="24">
        <f>PRODUCT(orders_items[[#This Row],[quantity]],orders_items[[#This Row],[unit_price]])</f>
        <v>722.05</v>
      </c>
    </row>
    <row r="59" spans="1:6" ht="15.75" customHeight="1" x14ac:dyDescent="0.3">
      <c r="A59" s="20">
        <v>58</v>
      </c>
      <c r="B59" s="20">
        <v>84</v>
      </c>
      <c r="C59" s="20">
        <v>70</v>
      </c>
      <c r="D59" s="20">
        <v>5</v>
      </c>
      <c r="E59" s="20">
        <v>736.45</v>
      </c>
      <c r="F59" s="24">
        <f>PRODUCT(orders_items[[#This Row],[quantity]],orders_items[[#This Row],[unit_price]])</f>
        <v>3682.25</v>
      </c>
    </row>
    <row r="60" spans="1:6" ht="15.75" customHeight="1" x14ac:dyDescent="0.3">
      <c r="A60" s="20">
        <v>59</v>
      </c>
      <c r="B60" s="20">
        <v>88</v>
      </c>
      <c r="C60" s="20">
        <v>28</v>
      </c>
      <c r="D60" s="20">
        <v>1</v>
      </c>
      <c r="E60" s="20">
        <v>197.66</v>
      </c>
      <c r="F60" s="24">
        <f>PRODUCT(orders_items[[#This Row],[quantity]],orders_items[[#This Row],[unit_price]])</f>
        <v>197.66</v>
      </c>
    </row>
    <row r="61" spans="1:6" ht="15.75" customHeight="1" x14ac:dyDescent="0.3">
      <c r="A61" s="20">
        <v>60</v>
      </c>
      <c r="B61" s="20">
        <v>60</v>
      </c>
      <c r="C61" s="20">
        <v>48</v>
      </c>
      <c r="D61" s="20">
        <v>3</v>
      </c>
      <c r="E61" s="20">
        <v>134.76</v>
      </c>
      <c r="F61" s="24">
        <f>PRODUCT(orders_items[[#This Row],[quantity]],orders_items[[#This Row],[unit_price]])</f>
        <v>404.28</v>
      </c>
    </row>
    <row r="62" spans="1:6" ht="15.75" customHeight="1" x14ac:dyDescent="0.3">
      <c r="A62" s="20">
        <v>61</v>
      </c>
      <c r="B62" s="20">
        <v>50</v>
      </c>
      <c r="C62" s="20">
        <v>87</v>
      </c>
      <c r="D62" s="20">
        <v>7</v>
      </c>
      <c r="E62" s="20">
        <v>256.32</v>
      </c>
      <c r="F62" s="24">
        <f>PRODUCT(orders_items[[#This Row],[quantity]],orders_items[[#This Row],[unit_price]])</f>
        <v>1794.24</v>
      </c>
    </row>
    <row r="63" spans="1:6" ht="15.75" customHeight="1" x14ac:dyDescent="0.3">
      <c r="A63" s="20">
        <v>62</v>
      </c>
      <c r="B63" s="20">
        <v>21</v>
      </c>
      <c r="C63" s="20">
        <v>45</v>
      </c>
      <c r="D63" s="20">
        <v>5</v>
      </c>
      <c r="E63" s="20">
        <v>47.46</v>
      </c>
      <c r="F63" s="24">
        <f>PRODUCT(orders_items[[#This Row],[quantity]],orders_items[[#This Row],[unit_price]])</f>
        <v>237.3</v>
      </c>
    </row>
    <row r="64" spans="1:6" ht="15.75" customHeight="1" x14ac:dyDescent="0.3">
      <c r="A64" s="20">
        <v>63</v>
      </c>
      <c r="B64" s="20">
        <v>52</v>
      </c>
      <c r="C64" s="20">
        <v>23</v>
      </c>
      <c r="D64" s="20">
        <v>9</v>
      </c>
      <c r="E64" s="20">
        <v>12.12</v>
      </c>
      <c r="F64" s="24">
        <f>PRODUCT(orders_items[[#This Row],[quantity]],orders_items[[#This Row],[unit_price]])</f>
        <v>109.08</v>
      </c>
    </row>
    <row r="65" spans="1:6" ht="15.75" customHeight="1" x14ac:dyDescent="0.3">
      <c r="A65" s="20">
        <v>64</v>
      </c>
      <c r="B65" s="20">
        <v>41</v>
      </c>
      <c r="C65" s="20">
        <v>29</v>
      </c>
      <c r="D65" s="20">
        <v>9</v>
      </c>
      <c r="E65" s="20">
        <v>452.84</v>
      </c>
      <c r="F65" s="24">
        <f>PRODUCT(orders_items[[#This Row],[quantity]],orders_items[[#This Row],[unit_price]])</f>
        <v>4075.56</v>
      </c>
    </row>
    <row r="66" spans="1:6" ht="15.75" customHeight="1" x14ac:dyDescent="0.3">
      <c r="A66" s="20">
        <v>65</v>
      </c>
      <c r="B66" s="20">
        <v>37</v>
      </c>
      <c r="C66" s="20">
        <v>80</v>
      </c>
      <c r="D66" s="20">
        <v>5</v>
      </c>
      <c r="E66" s="20">
        <v>46.62</v>
      </c>
      <c r="F66" s="24">
        <f>PRODUCT(orders_items[[#This Row],[quantity]],orders_items[[#This Row],[unit_price]])</f>
        <v>233.1</v>
      </c>
    </row>
    <row r="67" spans="1:6" ht="15.75" customHeight="1" x14ac:dyDescent="0.3">
      <c r="A67" s="20">
        <v>66</v>
      </c>
      <c r="B67" s="20">
        <v>34</v>
      </c>
      <c r="C67" s="20">
        <v>62</v>
      </c>
      <c r="D67" s="20">
        <v>4</v>
      </c>
      <c r="E67" s="20">
        <v>328.58</v>
      </c>
      <c r="F67" s="24">
        <f>PRODUCT(orders_items[[#This Row],[quantity]],orders_items[[#This Row],[unit_price]])</f>
        <v>1314.32</v>
      </c>
    </row>
    <row r="68" spans="1:6" ht="15.75" customHeight="1" x14ac:dyDescent="0.3">
      <c r="A68" s="20">
        <v>67</v>
      </c>
      <c r="B68" s="20">
        <v>89</v>
      </c>
      <c r="C68" s="20">
        <v>7</v>
      </c>
      <c r="D68" s="20">
        <v>6</v>
      </c>
      <c r="E68" s="20">
        <v>242.55</v>
      </c>
      <c r="F68" s="24">
        <f>PRODUCT(orders_items[[#This Row],[quantity]],orders_items[[#This Row],[unit_price]])</f>
        <v>1455.3000000000002</v>
      </c>
    </row>
    <row r="69" spans="1:6" ht="15.75" customHeight="1" x14ac:dyDescent="0.3">
      <c r="A69" s="20">
        <v>68</v>
      </c>
      <c r="B69" s="20">
        <v>81</v>
      </c>
      <c r="C69" s="20">
        <v>81</v>
      </c>
      <c r="D69" s="20">
        <v>8</v>
      </c>
      <c r="E69" s="20">
        <v>762.37</v>
      </c>
      <c r="F69" s="24">
        <f>PRODUCT(orders_items[[#This Row],[quantity]],orders_items[[#This Row],[unit_price]])</f>
        <v>6098.96</v>
      </c>
    </row>
    <row r="70" spans="1:6" ht="15.75" customHeight="1" x14ac:dyDescent="0.3">
      <c r="A70" s="20">
        <v>69</v>
      </c>
      <c r="B70" s="20">
        <v>56</v>
      </c>
      <c r="C70" s="20">
        <v>73</v>
      </c>
      <c r="D70" s="20">
        <v>1</v>
      </c>
      <c r="E70" s="20">
        <v>986.61</v>
      </c>
      <c r="F70" s="24">
        <f>PRODUCT(orders_items[[#This Row],[quantity]],orders_items[[#This Row],[unit_price]])</f>
        <v>986.61</v>
      </c>
    </row>
    <row r="71" spans="1:6" ht="15.75" customHeight="1" x14ac:dyDescent="0.3">
      <c r="A71" s="20">
        <v>70</v>
      </c>
      <c r="B71" s="20">
        <v>8</v>
      </c>
      <c r="C71" s="20">
        <v>34</v>
      </c>
      <c r="D71" s="20">
        <v>1</v>
      </c>
      <c r="E71" s="20">
        <v>206.58</v>
      </c>
      <c r="F71" s="24">
        <f>PRODUCT(orders_items[[#This Row],[quantity]],orders_items[[#This Row],[unit_price]])</f>
        <v>206.58</v>
      </c>
    </row>
    <row r="72" spans="1:6" ht="15.75" customHeight="1" x14ac:dyDescent="0.3">
      <c r="A72" s="20">
        <v>71</v>
      </c>
      <c r="B72" s="20">
        <v>34</v>
      </c>
      <c r="C72" s="20">
        <v>29</v>
      </c>
      <c r="D72" s="20">
        <v>5</v>
      </c>
      <c r="E72" s="20">
        <v>27.21</v>
      </c>
      <c r="F72" s="24">
        <f>PRODUCT(orders_items[[#This Row],[quantity]],orders_items[[#This Row],[unit_price]])</f>
        <v>136.05000000000001</v>
      </c>
    </row>
    <row r="73" spans="1:6" ht="15.75" customHeight="1" x14ac:dyDescent="0.3">
      <c r="A73" s="20">
        <v>72</v>
      </c>
      <c r="B73" s="20">
        <v>30</v>
      </c>
      <c r="C73" s="20">
        <v>89</v>
      </c>
      <c r="D73" s="20">
        <v>1</v>
      </c>
      <c r="E73" s="20">
        <v>253.1</v>
      </c>
      <c r="F73" s="24">
        <f>PRODUCT(orders_items[[#This Row],[quantity]],orders_items[[#This Row],[unit_price]])</f>
        <v>253.1</v>
      </c>
    </row>
    <row r="74" spans="1:6" ht="15.75" customHeight="1" x14ac:dyDescent="0.3">
      <c r="A74" s="20">
        <v>73</v>
      </c>
      <c r="B74" s="20">
        <v>81</v>
      </c>
      <c r="C74" s="20">
        <v>11</v>
      </c>
      <c r="D74" s="20">
        <v>4</v>
      </c>
      <c r="E74" s="20">
        <v>961.97</v>
      </c>
      <c r="F74" s="24">
        <f>PRODUCT(orders_items[[#This Row],[quantity]],orders_items[[#This Row],[unit_price]])</f>
        <v>3847.88</v>
      </c>
    </row>
    <row r="75" spans="1:6" ht="15.75" customHeight="1" x14ac:dyDescent="0.3">
      <c r="A75" s="20">
        <v>74</v>
      </c>
      <c r="B75" s="20">
        <v>41</v>
      </c>
      <c r="C75" s="20">
        <v>89</v>
      </c>
      <c r="D75" s="20">
        <v>8</v>
      </c>
      <c r="E75" s="20">
        <v>722.91</v>
      </c>
      <c r="F75" s="24">
        <f>PRODUCT(orders_items[[#This Row],[quantity]],orders_items[[#This Row],[unit_price]])</f>
        <v>5783.28</v>
      </c>
    </row>
    <row r="76" spans="1:6" ht="15.75" customHeight="1" x14ac:dyDescent="0.3">
      <c r="A76" s="20">
        <v>75</v>
      </c>
      <c r="B76" s="20">
        <v>53</v>
      </c>
      <c r="C76" s="20">
        <v>69</v>
      </c>
      <c r="D76" s="20">
        <v>6</v>
      </c>
      <c r="E76" s="20">
        <v>925.49</v>
      </c>
      <c r="F76" s="24">
        <f>PRODUCT(orders_items[[#This Row],[quantity]],orders_items[[#This Row],[unit_price]])</f>
        <v>5552.9400000000005</v>
      </c>
    </row>
    <row r="77" spans="1:6" ht="15.75" customHeight="1" x14ac:dyDescent="0.3">
      <c r="A77" s="20">
        <v>76</v>
      </c>
      <c r="B77" s="20">
        <v>30</v>
      </c>
      <c r="C77" s="20">
        <v>33</v>
      </c>
      <c r="D77" s="20">
        <v>4</v>
      </c>
      <c r="E77" s="20">
        <v>214.78</v>
      </c>
      <c r="F77" s="24">
        <f>PRODUCT(orders_items[[#This Row],[quantity]],orders_items[[#This Row],[unit_price]])</f>
        <v>859.12</v>
      </c>
    </row>
    <row r="78" spans="1:6" ht="15.75" customHeight="1" x14ac:dyDescent="0.3">
      <c r="A78" s="20">
        <v>77</v>
      </c>
      <c r="B78" s="20">
        <v>78</v>
      </c>
      <c r="C78" s="20">
        <v>96</v>
      </c>
      <c r="D78" s="20">
        <v>6</v>
      </c>
      <c r="E78" s="20">
        <v>485.15</v>
      </c>
      <c r="F78" s="24">
        <f>PRODUCT(orders_items[[#This Row],[quantity]],orders_items[[#This Row],[unit_price]])</f>
        <v>2910.8999999999996</v>
      </c>
    </row>
    <row r="79" spans="1:6" ht="15.75" customHeight="1" x14ac:dyDescent="0.3">
      <c r="A79" s="20">
        <v>78</v>
      </c>
      <c r="B79" s="20">
        <v>13</v>
      </c>
      <c r="C79" s="20">
        <v>73</v>
      </c>
      <c r="D79" s="20">
        <v>6</v>
      </c>
      <c r="E79" s="20">
        <v>467.54</v>
      </c>
      <c r="F79" s="24">
        <f>PRODUCT(orders_items[[#This Row],[quantity]],orders_items[[#This Row],[unit_price]])</f>
        <v>2805.2400000000002</v>
      </c>
    </row>
    <row r="80" spans="1:6" ht="15.75" customHeight="1" x14ac:dyDescent="0.3">
      <c r="A80" s="20">
        <v>79</v>
      </c>
      <c r="B80" s="20">
        <v>41</v>
      </c>
      <c r="C80" s="20">
        <v>8</v>
      </c>
      <c r="D80" s="20">
        <v>1</v>
      </c>
      <c r="E80" s="20">
        <v>321.16000000000003</v>
      </c>
      <c r="F80" s="24">
        <f>PRODUCT(orders_items[[#This Row],[quantity]],orders_items[[#This Row],[unit_price]])</f>
        <v>321.16000000000003</v>
      </c>
    </row>
    <row r="81" spans="1:6" ht="15.75" customHeight="1" x14ac:dyDescent="0.3">
      <c r="A81" s="20">
        <v>80</v>
      </c>
      <c r="B81" s="20">
        <v>67</v>
      </c>
      <c r="C81" s="20">
        <v>28</v>
      </c>
      <c r="D81" s="20">
        <v>9</v>
      </c>
      <c r="E81" s="20">
        <v>987.58</v>
      </c>
      <c r="F81" s="24">
        <f>PRODUCT(orders_items[[#This Row],[quantity]],orders_items[[#This Row],[unit_price]])</f>
        <v>8888.2200000000012</v>
      </c>
    </row>
    <row r="82" spans="1:6" ht="15.75" customHeight="1" x14ac:dyDescent="0.3">
      <c r="A82" s="20">
        <v>81</v>
      </c>
      <c r="B82" s="20">
        <v>83</v>
      </c>
      <c r="C82" s="20">
        <v>19</v>
      </c>
      <c r="D82" s="20">
        <v>9</v>
      </c>
      <c r="E82" s="20">
        <v>960.71</v>
      </c>
      <c r="F82" s="24">
        <f>PRODUCT(orders_items[[#This Row],[quantity]],orders_items[[#This Row],[unit_price]])</f>
        <v>8646.39</v>
      </c>
    </row>
    <row r="83" spans="1:6" ht="15.75" customHeight="1" x14ac:dyDescent="0.3">
      <c r="A83" s="20">
        <v>82</v>
      </c>
      <c r="B83" s="20">
        <v>52</v>
      </c>
      <c r="C83" s="20">
        <v>65</v>
      </c>
      <c r="D83" s="20">
        <v>4</v>
      </c>
      <c r="E83" s="20">
        <v>862.49</v>
      </c>
      <c r="F83" s="24">
        <f>PRODUCT(orders_items[[#This Row],[quantity]],orders_items[[#This Row],[unit_price]])</f>
        <v>3449.96</v>
      </c>
    </row>
    <row r="84" spans="1:6" ht="15.75" customHeight="1" x14ac:dyDescent="0.3">
      <c r="A84" s="20">
        <v>83</v>
      </c>
      <c r="B84" s="20">
        <v>8</v>
      </c>
      <c r="C84" s="20">
        <v>19</v>
      </c>
      <c r="D84" s="20">
        <v>7</v>
      </c>
      <c r="E84" s="20">
        <v>398</v>
      </c>
      <c r="F84" s="24">
        <f>PRODUCT(orders_items[[#This Row],[quantity]],orders_items[[#This Row],[unit_price]])</f>
        <v>2786</v>
      </c>
    </row>
    <row r="85" spans="1:6" ht="15.75" customHeight="1" x14ac:dyDescent="0.3">
      <c r="A85" s="20">
        <v>84</v>
      </c>
      <c r="B85" s="20">
        <v>92</v>
      </c>
      <c r="C85" s="20">
        <v>26</v>
      </c>
      <c r="D85" s="20">
        <v>1</v>
      </c>
      <c r="E85" s="20">
        <v>192.86</v>
      </c>
      <c r="F85" s="24">
        <f>PRODUCT(orders_items[[#This Row],[quantity]],orders_items[[#This Row],[unit_price]])</f>
        <v>192.86</v>
      </c>
    </row>
    <row r="86" spans="1:6" ht="15.75" customHeight="1" x14ac:dyDescent="0.3">
      <c r="A86" s="20">
        <v>85</v>
      </c>
      <c r="B86" s="20">
        <v>78</v>
      </c>
      <c r="C86" s="20">
        <v>64</v>
      </c>
      <c r="D86" s="20">
        <v>7</v>
      </c>
      <c r="E86" s="20">
        <v>90.54</v>
      </c>
      <c r="F86" s="24">
        <f>PRODUCT(orders_items[[#This Row],[quantity]],orders_items[[#This Row],[unit_price]])</f>
        <v>633.78000000000009</v>
      </c>
    </row>
    <row r="87" spans="1:6" ht="15.75" customHeight="1" x14ac:dyDescent="0.3">
      <c r="A87" s="20">
        <v>86</v>
      </c>
      <c r="B87" s="20">
        <v>79</v>
      </c>
      <c r="C87" s="20">
        <v>76</v>
      </c>
      <c r="D87" s="20">
        <v>5</v>
      </c>
      <c r="E87" s="20">
        <v>885.15</v>
      </c>
      <c r="F87" s="24">
        <f>PRODUCT(orders_items[[#This Row],[quantity]],orders_items[[#This Row],[unit_price]])</f>
        <v>4425.75</v>
      </c>
    </row>
    <row r="88" spans="1:6" ht="15.75" customHeight="1" x14ac:dyDescent="0.3">
      <c r="A88" s="20">
        <v>87</v>
      </c>
      <c r="B88" s="20">
        <v>53</v>
      </c>
      <c r="C88" s="20">
        <v>53</v>
      </c>
      <c r="D88" s="20">
        <v>6</v>
      </c>
      <c r="E88" s="20">
        <v>804.43</v>
      </c>
      <c r="F88" s="24">
        <f>PRODUCT(orders_items[[#This Row],[quantity]],orders_items[[#This Row],[unit_price]])</f>
        <v>4826.58</v>
      </c>
    </row>
    <row r="89" spans="1:6" ht="15.75" customHeight="1" x14ac:dyDescent="0.3">
      <c r="A89" s="20">
        <v>88</v>
      </c>
      <c r="B89" s="20">
        <v>41</v>
      </c>
      <c r="C89" s="20">
        <v>2</v>
      </c>
      <c r="D89" s="20">
        <v>2</v>
      </c>
      <c r="E89" s="20">
        <v>904.04</v>
      </c>
      <c r="F89" s="24">
        <f>PRODUCT(orders_items[[#This Row],[quantity]],orders_items[[#This Row],[unit_price]])</f>
        <v>1808.08</v>
      </c>
    </row>
    <row r="90" spans="1:6" ht="15.75" customHeight="1" x14ac:dyDescent="0.3">
      <c r="A90" s="20">
        <v>89</v>
      </c>
      <c r="B90" s="20">
        <v>40</v>
      </c>
      <c r="C90" s="20">
        <v>98</v>
      </c>
      <c r="D90" s="20">
        <v>1</v>
      </c>
      <c r="E90" s="20">
        <v>207.11</v>
      </c>
      <c r="F90" s="24">
        <f>PRODUCT(orders_items[[#This Row],[quantity]],orders_items[[#This Row],[unit_price]])</f>
        <v>207.11</v>
      </c>
    </row>
    <row r="91" spans="1:6" ht="15.75" customHeight="1" x14ac:dyDescent="0.3">
      <c r="A91" s="20">
        <v>90</v>
      </c>
      <c r="B91" s="20">
        <v>31</v>
      </c>
      <c r="C91" s="20">
        <v>40</v>
      </c>
      <c r="D91" s="20">
        <v>8</v>
      </c>
      <c r="E91" s="20">
        <v>670.84</v>
      </c>
      <c r="F91" s="24">
        <f>PRODUCT(orders_items[[#This Row],[quantity]],orders_items[[#This Row],[unit_price]])</f>
        <v>5366.72</v>
      </c>
    </row>
    <row r="92" spans="1:6" ht="15.75" customHeight="1" x14ac:dyDescent="0.3">
      <c r="A92" s="20">
        <v>91</v>
      </c>
      <c r="B92" s="20">
        <v>46</v>
      </c>
      <c r="C92" s="20">
        <v>99</v>
      </c>
      <c r="D92" s="20">
        <v>2</v>
      </c>
      <c r="E92" s="20">
        <v>572.11</v>
      </c>
      <c r="F92" s="24">
        <f>PRODUCT(orders_items[[#This Row],[quantity]],orders_items[[#This Row],[unit_price]])</f>
        <v>1144.22</v>
      </c>
    </row>
    <row r="93" spans="1:6" ht="15.75" customHeight="1" x14ac:dyDescent="0.3">
      <c r="A93" s="20">
        <v>92</v>
      </c>
      <c r="B93" s="20">
        <v>62</v>
      </c>
      <c r="C93" s="20">
        <v>64</v>
      </c>
      <c r="D93" s="20">
        <v>5</v>
      </c>
      <c r="E93" s="20">
        <v>19.82</v>
      </c>
      <c r="F93" s="24">
        <f>PRODUCT(orders_items[[#This Row],[quantity]],orders_items[[#This Row],[unit_price]])</f>
        <v>99.1</v>
      </c>
    </row>
    <row r="94" spans="1:6" ht="15.75" customHeight="1" x14ac:dyDescent="0.3">
      <c r="A94" s="20">
        <v>93</v>
      </c>
      <c r="B94" s="20">
        <v>21</v>
      </c>
      <c r="C94" s="20">
        <v>20</v>
      </c>
      <c r="D94" s="20">
        <v>4</v>
      </c>
      <c r="E94" s="20">
        <v>216.19</v>
      </c>
      <c r="F94" s="24">
        <f>PRODUCT(orders_items[[#This Row],[quantity]],orders_items[[#This Row],[unit_price]])</f>
        <v>864.76</v>
      </c>
    </row>
    <row r="95" spans="1:6" ht="15.75" customHeight="1" x14ac:dyDescent="0.3">
      <c r="A95" s="20">
        <v>94</v>
      </c>
      <c r="B95" s="20">
        <v>40</v>
      </c>
      <c r="C95" s="20">
        <v>79</v>
      </c>
      <c r="D95" s="20">
        <v>7</v>
      </c>
      <c r="E95" s="20">
        <v>315.62</v>
      </c>
      <c r="F95" s="24">
        <f>PRODUCT(orders_items[[#This Row],[quantity]],orders_items[[#This Row],[unit_price]])</f>
        <v>2209.34</v>
      </c>
    </row>
    <row r="96" spans="1:6" ht="15.75" customHeight="1" x14ac:dyDescent="0.3">
      <c r="A96" s="20">
        <v>95</v>
      </c>
      <c r="B96" s="20">
        <v>43</v>
      </c>
      <c r="C96" s="20">
        <v>42</v>
      </c>
      <c r="D96" s="20">
        <v>3</v>
      </c>
      <c r="E96" s="20">
        <v>66.58</v>
      </c>
      <c r="F96" s="24">
        <f>PRODUCT(orders_items[[#This Row],[quantity]],orders_items[[#This Row],[unit_price]])</f>
        <v>199.74</v>
      </c>
    </row>
    <row r="97" spans="1:6" ht="15.75" customHeight="1" x14ac:dyDescent="0.3">
      <c r="A97" s="20">
        <v>96</v>
      </c>
      <c r="B97" s="20">
        <v>97</v>
      </c>
      <c r="C97" s="20">
        <v>86</v>
      </c>
      <c r="D97" s="20">
        <v>7</v>
      </c>
      <c r="E97" s="20">
        <v>798.5</v>
      </c>
      <c r="F97" s="24">
        <f>PRODUCT(orders_items[[#This Row],[quantity]],orders_items[[#This Row],[unit_price]])</f>
        <v>5589.5</v>
      </c>
    </row>
    <row r="98" spans="1:6" ht="15.75" customHeight="1" x14ac:dyDescent="0.3">
      <c r="A98" s="20">
        <v>97</v>
      </c>
      <c r="B98" s="20">
        <v>91</v>
      </c>
      <c r="C98" s="20">
        <v>39</v>
      </c>
      <c r="D98" s="20">
        <v>5</v>
      </c>
      <c r="E98" s="20">
        <v>152.54</v>
      </c>
      <c r="F98" s="24">
        <f>PRODUCT(orders_items[[#This Row],[quantity]],orders_items[[#This Row],[unit_price]])</f>
        <v>762.69999999999993</v>
      </c>
    </row>
    <row r="99" spans="1:6" ht="15.75" customHeight="1" x14ac:dyDescent="0.3">
      <c r="A99" s="20">
        <v>98</v>
      </c>
      <c r="B99" s="20">
        <v>62</v>
      </c>
      <c r="C99" s="20">
        <v>100</v>
      </c>
      <c r="D99" s="20">
        <v>2</v>
      </c>
      <c r="E99" s="20">
        <v>659.83</v>
      </c>
      <c r="F99" s="24">
        <f>PRODUCT(orders_items[[#This Row],[quantity]],orders_items[[#This Row],[unit_price]])</f>
        <v>1319.66</v>
      </c>
    </row>
    <row r="100" spans="1:6" ht="15.75" customHeight="1" x14ac:dyDescent="0.3">
      <c r="A100" s="20">
        <v>99</v>
      </c>
      <c r="B100" s="20">
        <v>42</v>
      </c>
      <c r="C100" s="20">
        <v>35</v>
      </c>
      <c r="D100" s="20">
        <v>6</v>
      </c>
      <c r="E100" s="20">
        <v>865.04</v>
      </c>
      <c r="F100" s="24">
        <f>PRODUCT(orders_items[[#This Row],[quantity]],orders_items[[#This Row],[unit_price]])</f>
        <v>5190.24</v>
      </c>
    </row>
    <row r="101" spans="1:6" ht="15.75" customHeight="1" x14ac:dyDescent="0.3">
      <c r="A101" s="20">
        <v>100</v>
      </c>
      <c r="B101" s="20">
        <v>94</v>
      </c>
      <c r="C101" s="20">
        <v>38</v>
      </c>
      <c r="D101" s="20">
        <v>3</v>
      </c>
      <c r="E101" s="20">
        <v>599.99</v>
      </c>
      <c r="F101" s="24">
        <f>PRODUCT(orders_items[[#This Row],[quantity]],orders_items[[#This Row],[unit_price]])</f>
        <v>1799.97</v>
      </c>
    </row>
    <row r="102" spans="1:6" ht="15.75" customHeight="1" x14ac:dyDescent="0.3"/>
    <row r="103" spans="1:6" ht="15.75" customHeight="1" x14ac:dyDescent="0.3"/>
    <row r="104" spans="1:6" ht="15.75" customHeight="1" x14ac:dyDescent="0.3"/>
    <row r="105" spans="1:6" ht="15.75" customHeight="1" x14ac:dyDescent="0.3"/>
    <row r="106" spans="1:6" ht="15.75" customHeight="1" x14ac:dyDescent="0.3"/>
    <row r="107" spans="1:6" ht="15.75" customHeight="1" x14ac:dyDescent="0.3"/>
    <row r="108" spans="1:6" ht="15.75" customHeight="1" x14ac:dyDescent="0.3"/>
    <row r="109" spans="1:6" ht="15.75" customHeight="1" x14ac:dyDescent="0.3"/>
    <row r="110" spans="1:6" ht="15.75" customHeight="1" x14ac:dyDescent="0.3"/>
    <row r="111" spans="1:6" ht="15.75" customHeight="1" x14ac:dyDescent="0.3"/>
    <row r="112" spans="1:6"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election activeCell="I26" sqref="I26"/>
    </sheetView>
  </sheetViews>
  <sheetFormatPr defaultColWidth="11.88671875" defaultRowHeight="15" customHeight="1" x14ac:dyDescent="0.3"/>
  <cols>
    <col min="1" max="1" width="15.88671875" bestFit="1" customWidth="1"/>
    <col min="2" max="2" width="15.21875" style="22" bestFit="1" customWidth="1"/>
    <col min="3" max="3" width="14" bestFit="1" customWidth="1"/>
    <col min="4" max="4" width="22.109375" bestFit="1" customWidth="1"/>
    <col min="5" max="5" width="11.5546875" bestFit="1" customWidth="1"/>
    <col min="6" max="6" width="11.5546875" customWidth="1"/>
    <col min="7" max="7" width="8.44140625" bestFit="1" customWidth="1"/>
    <col min="8" max="8" width="15.44140625" bestFit="1" customWidth="1"/>
    <col min="9" max="9" width="11.44140625" bestFit="1" customWidth="1"/>
  </cols>
  <sheetData>
    <row r="1" spans="1:14" ht="15.6" x14ac:dyDescent="0.3">
      <c r="A1" s="15" t="s">
        <v>1</v>
      </c>
      <c r="B1" s="16" t="s">
        <v>115</v>
      </c>
      <c r="C1" s="9" t="s">
        <v>116</v>
      </c>
      <c r="D1" s="17" t="s">
        <v>117</v>
      </c>
      <c r="E1" s="18" t="s">
        <v>118</v>
      </c>
      <c r="F1" s="18" t="s">
        <v>119</v>
      </c>
      <c r="G1" s="15" t="s">
        <v>120</v>
      </c>
      <c r="H1" s="15" t="s">
        <v>121</v>
      </c>
      <c r="I1" s="15" t="s">
        <v>122</v>
      </c>
      <c r="J1" s="19"/>
    </row>
    <row r="2" spans="1:14" ht="15.6" x14ac:dyDescent="0.3">
      <c r="A2" s="20">
        <v>1</v>
      </c>
      <c r="B2" s="21" t="s">
        <v>123</v>
      </c>
      <c r="C2" s="12" t="s">
        <v>124</v>
      </c>
      <c r="D2" s="12" t="s">
        <v>125</v>
      </c>
      <c r="E2" s="12" t="s">
        <v>126</v>
      </c>
      <c r="F2" s="12" t="str">
        <f>IF(customers[[#This Row],[Gender]]="M","Male","Female")</f>
        <v>Male</v>
      </c>
      <c r="G2" s="20">
        <v>19</v>
      </c>
      <c r="H2" s="20" t="str">
        <f>IF(customers[[#This Row],[age]]&lt;=33, "Young", IF(customers[[#This Row],[age]]&lt;=49, "Working Class", "Retired"))</f>
        <v>Young</v>
      </c>
      <c r="I2" s="20" t="s">
        <v>127</v>
      </c>
    </row>
    <row r="3" spans="1:14" ht="15.6" x14ac:dyDescent="0.3">
      <c r="A3" s="20">
        <v>2</v>
      </c>
      <c r="B3" s="21" t="s">
        <v>128</v>
      </c>
      <c r="C3" s="12" t="s">
        <v>129</v>
      </c>
      <c r="D3" s="12" t="s">
        <v>130</v>
      </c>
      <c r="E3" s="12" t="s">
        <v>126</v>
      </c>
      <c r="F3" s="12" t="str">
        <f>IF(customers[[#This Row],[Gender]]="M","Male","Female")</f>
        <v>Male</v>
      </c>
      <c r="G3" s="20">
        <v>43</v>
      </c>
      <c r="H3" s="20" t="str">
        <f>IF(customers[[#This Row],[age]]&lt;=33, "Young", IF(customers[[#This Row],[age]]&lt;=49, "Working Class", "Retired"))</f>
        <v>Working Class</v>
      </c>
      <c r="I3" s="20" t="s">
        <v>131</v>
      </c>
      <c r="M3" t="str">
        <f>CONCATENATE(B2," ",C2)</f>
        <v>LIAM SMITH</v>
      </c>
      <c r="N3" t="str">
        <f>PROPER(M3)</f>
        <v>Liam Smith</v>
      </c>
    </row>
    <row r="4" spans="1:14" ht="15.6" x14ac:dyDescent="0.3">
      <c r="A4" s="20">
        <v>3</v>
      </c>
      <c r="B4" s="21" t="s">
        <v>132</v>
      </c>
      <c r="C4" s="12" t="s">
        <v>133</v>
      </c>
      <c r="D4" s="12" t="s">
        <v>134</v>
      </c>
      <c r="E4" s="12" t="s">
        <v>126</v>
      </c>
      <c r="F4" s="12" t="str">
        <f>IF(customers[[#This Row],[Gender]]="M","Male","Female")</f>
        <v>Male</v>
      </c>
      <c r="G4" s="20">
        <v>37</v>
      </c>
      <c r="H4" s="20" t="str">
        <f>IF(customers[[#This Row],[age]]&lt;=33, "Young", IF(customers[[#This Row],[age]]&lt;=49, "Working Class", "Retired"))</f>
        <v>Working Class</v>
      </c>
      <c r="I4" s="20" t="s">
        <v>127</v>
      </c>
    </row>
    <row r="5" spans="1:14" ht="15.6" x14ac:dyDescent="0.3">
      <c r="A5" s="20">
        <v>4</v>
      </c>
      <c r="B5" s="21" t="s">
        <v>135</v>
      </c>
      <c r="C5" s="12" t="s">
        <v>136</v>
      </c>
      <c r="D5" s="12" t="s">
        <v>137</v>
      </c>
      <c r="E5" s="12" t="s">
        <v>126</v>
      </c>
      <c r="F5" s="12" t="str">
        <f>IF(customers[[#This Row],[Gender]]="M","Male","Female")</f>
        <v>Male</v>
      </c>
      <c r="G5" s="20">
        <v>20</v>
      </c>
      <c r="H5" s="20" t="str">
        <f>IF(customers[[#This Row],[age]]&lt;=33, "Young", IF(customers[[#This Row],[age]]&lt;=49, "Working Class", "Retired"))</f>
        <v>Young</v>
      </c>
      <c r="I5" s="20" t="s">
        <v>131</v>
      </c>
    </row>
    <row r="6" spans="1:14" ht="15.6" x14ac:dyDescent="0.3">
      <c r="A6" s="20">
        <v>5</v>
      </c>
      <c r="B6" s="21" t="s">
        <v>138</v>
      </c>
      <c r="C6" s="12" t="s">
        <v>139</v>
      </c>
      <c r="D6" s="12" t="s">
        <v>140</v>
      </c>
      <c r="E6" s="12" t="s">
        <v>126</v>
      </c>
      <c r="F6" s="12" t="str">
        <f>IF(customers[[#This Row],[Gender]]="M","Male","Female")</f>
        <v>Male</v>
      </c>
      <c r="G6" s="20">
        <v>56</v>
      </c>
      <c r="H6" s="20" t="str">
        <f>IF(customers[[#This Row],[age]]&lt;=33, "Young", IF(customers[[#This Row],[age]]&lt;=49, "Working Class", "Retired"))</f>
        <v>Retired</v>
      </c>
      <c r="I6" s="20" t="s">
        <v>127</v>
      </c>
    </row>
    <row r="7" spans="1:14" ht="15.6" x14ac:dyDescent="0.3">
      <c r="A7" s="20">
        <v>6</v>
      </c>
      <c r="B7" s="21" t="s">
        <v>141</v>
      </c>
      <c r="C7" s="12" t="s">
        <v>142</v>
      </c>
      <c r="D7" s="12" t="s">
        <v>143</v>
      </c>
      <c r="E7" s="12" t="s">
        <v>126</v>
      </c>
      <c r="F7" s="12" t="str">
        <f>IF(customers[[#This Row],[Gender]]="M","Male","Female")</f>
        <v>Male</v>
      </c>
      <c r="G7" s="20">
        <v>51</v>
      </c>
      <c r="H7" s="20" t="str">
        <f>IF(customers[[#This Row],[age]]&lt;=33, "Young", IF(customers[[#This Row],[age]]&lt;=49, "Working Class", "Retired"))</f>
        <v>Retired</v>
      </c>
      <c r="I7" s="20" t="s">
        <v>131</v>
      </c>
    </row>
    <row r="8" spans="1:14" ht="15.6" x14ac:dyDescent="0.3">
      <c r="A8" s="20">
        <v>7</v>
      </c>
      <c r="B8" s="21" t="s">
        <v>144</v>
      </c>
      <c r="C8" s="12" t="s">
        <v>145</v>
      </c>
      <c r="D8" s="12" t="s">
        <v>146</v>
      </c>
      <c r="E8" s="12" t="s">
        <v>126</v>
      </c>
      <c r="F8" s="12" t="str">
        <f>IF(customers[[#This Row],[Gender]]="M","Male","Female")</f>
        <v>Male</v>
      </c>
      <c r="G8" s="20">
        <v>58</v>
      </c>
      <c r="H8" s="20" t="str">
        <f>IF(customers[[#This Row],[age]]&lt;=33, "Young", IF(customers[[#This Row],[age]]&lt;=49, "Working Class", "Retired"))</f>
        <v>Retired</v>
      </c>
      <c r="I8" s="20" t="s">
        <v>147</v>
      </c>
    </row>
    <row r="9" spans="1:14" ht="15.6" x14ac:dyDescent="0.3">
      <c r="A9" s="20">
        <v>8</v>
      </c>
      <c r="B9" s="21" t="s">
        <v>148</v>
      </c>
      <c r="C9" s="12" t="s">
        <v>149</v>
      </c>
      <c r="D9" s="12" t="s">
        <v>150</v>
      </c>
      <c r="E9" s="12" t="s">
        <v>126</v>
      </c>
      <c r="F9" s="12" t="str">
        <f>IF(customers[[#This Row],[Gender]]="M","Male","Female")</f>
        <v>Male</v>
      </c>
      <c r="G9" s="20">
        <v>34</v>
      </c>
      <c r="H9" s="20" t="str">
        <f>IF(customers[[#This Row],[age]]&lt;=33, "Young", IF(customers[[#This Row],[age]]&lt;=49, "Working Class", "Retired"))</f>
        <v>Working Class</v>
      </c>
      <c r="I9" s="20" t="s">
        <v>147</v>
      </c>
    </row>
    <row r="10" spans="1:14" ht="15.6" x14ac:dyDescent="0.3">
      <c r="A10" s="20">
        <v>9</v>
      </c>
      <c r="B10" s="21" t="s">
        <v>151</v>
      </c>
      <c r="C10" s="12" t="s">
        <v>152</v>
      </c>
      <c r="D10" s="12" t="s">
        <v>153</v>
      </c>
      <c r="E10" s="12" t="s">
        <v>126</v>
      </c>
      <c r="F10" s="12" t="str">
        <f>IF(customers[[#This Row],[Gender]]="M","Male","Female")</f>
        <v>Male</v>
      </c>
      <c r="G10" s="20">
        <v>28</v>
      </c>
      <c r="H10" s="20" t="str">
        <f>IF(customers[[#This Row],[age]]&lt;=33, "Young", IF(customers[[#This Row],[age]]&lt;=49, "Working Class", "Retired"))</f>
        <v>Young</v>
      </c>
      <c r="I10" s="20" t="s">
        <v>127</v>
      </c>
    </row>
    <row r="11" spans="1:14" ht="15.6" x14ac:dyDescent="0.3">
      <c r="A11" s="20">
        <v>10</v>
      </c>
      <c r="B11" s="21" t="s">
        <v>154</v>
      </c>
      <c r="C11" s="12" t="s">
        <v>155</v>
      </c>
      <c r="D11" s="12" t="s">
        <v>156</v>
      </c>
      <c r="E11" s="12" t="s">
        <v>126</v>
      </c>
      <c r="F11" s="12" t="str">
        <f>IF(customers[[#This Row],[Gender]]="M","Male","Female")</f>
        <v>Male</v>
      </c>
      <c r="G11" s="20">
        <v>31</v>
      </c>
      <c r="H11" s="20" t="str">
        <f>IF(customers[[#This Row],[age]]&lt;=33, "Young", IF(customers[[#This Row],[age]]&lt;=49, "Working Class", "Retired"))</f>
        <v>Young</v>
      </c>
      <c r="I11" s="20" t="s">
        <v>147</v>
      </c>
    </row>
    <row r="12" spans="1:14" ht="15.6" x14ac:dyDescent="0.3">
      <c r="A12" s="20">
        <v>11</v>
      </c>
      <c r="B12" s="21" t="s">
        <v>157</v>
      </c>
      <c r="C12" s="12" t="s">
        <v>158</v>
      </c>
      <c r="D12" s="12" t="s">
        <v>159</v>
      </c>
      <c r="E12" s="12" t="s">
        <v>126</v>
      </c>
      <c r="F12" s="12" t="str">
        <f>IF(customers[[#This Row],[Gender]]="M","Male","Female")</f>
        <v>Male</v>
      </c>
      <c r="G12" s="20">
        <v>46</v>
      </c>
      <c r="H12" s="20" t="str">
        <f>IF(customers[[#This Row],[age]]&lt;=33, "Young", IF(customers[[#This Row],[age]]&lt;=49, "Working Class", "Retired"))</f>
        <v>Working Class</v>
      </c>
      <c r="I12" s="20" t="s">
        <v>160</v>
      </c>
    </row>
    <row r="13" spans="1:14" ht="15.6" x14ac:dyDescent="0.3">
      <c r="A13" s="20">
        <v>12</v>
      </c>
      <c r="B13" s="21" t="s">
        <v>161</v>
      </c>
      <c r="C13" s="12" t="s">
        <v>162</v>
      </c>
      <c r="D13" s="12" t="s">
        <v>163</v>
      </c>
      <c r="E13" s="12" t="s">
        <v>126</v>
      </c>
      <c r="F13" s="12" t="str">
        <f>IF(customers[[#This Row],[Gender]]="M","Male","Female")</f>
        <v>Male</v>
      </c>
      <c r="G13" s="20">
        <v>36</v>
      </c>
      <c r="H13" s="20" t="str">
        <f>IF(customers[[#This Row],[age]]&lt;=33, "Young", IF(customers[[#This Row],[age]]&lt;=49, "Working Class", "Retired"))</f>
        <v>Working Class</v>
      </c>
      <c r="I13" s="20" t="s">
        <v>164</v>
      </c>
    </row>
    <row r="14" spans="1:14" ht="15.6" x14ac:dyDescent="0.3">
      <c r="A14" s="20">
        <v>13</v>
      </c>
      <c r="B14" s="21" t="s">
        <v>165</v>
      </c>
      <c r="C14" s="12" t="s">
        <v>166</v>
      </c>
      <c r="D14" s="12" t="s">
        <v>167</v>
      </c>
      <c r="E14" s="12" t="s">
        <v>126</v>
      </c>
      <c r="F14" s="12" t="str">
        <f>IF(customers[[#This Row],[Gender]]="M","Male","Female")</f>
        <v>Male</v>
      </c>
      <c r="G14" s="20">
        <v>35</v>
      </c>
      <c r="H14" s="20" t="str">
        <f>IF(customers[[#This Row],[age]]&lt;=33, "Young", IF(customers[[#This Row],[age]]&lt;=49, "Working Class", "Retired"))</f>
        <v>Working Class</v>
      </c>
      <c r="I14" s="20" t="s">
        <v>127</v>
      </c>
    </row>
    <row r="15" spans="1:14" ht="15.6" x14ac:dyDescent="0.3">
      <c r="A15" s="20">
        <v>14</v>
      </c>
      <c r="B15" s="21" t="s">
        <v>168</v>
      </c>
      <c r="C15" s="12" t="s">
        <v>169</v>
      </c>
      <c r="D15" s="12" t="s">
        <v>170</v>
      </c>
      <c r="E15" s="12" t="s">
        <v>126</v>
      </c>
      <c r="F15" s="12" t="str">
        <f>IF(customers[[#This Row],[Gender]]="M","Male","Female")</f>
        <v>Male</v>
      </c>
      <c r="G15" s="20">
        <v>24</v>
      </c>
      <c r="H15" s="20" t="str">
        <f>IF(customers[[#This Row],[age]]&lt;=33, "Young", IF(customers[[#This Row],[age]]&lt;=49, "Working Class", "Retired"))</f>
        <v>Young</v>
      </c>
      <c r="I15" s="20" t="s">
        <v>164</v>
      </c>
    </row>
    <row r="16" spans="1:14" ht="15.6" x14ac:dyDescent="0.3">
      <c r="A16" s="20">
        <v>15</v>
      </c>
      <c r="B16" s="21" t="s">
        <v>171</v>
      </c>
      <c r="C16" s="12" t="s">
        <v>172</v>
      </c>
      <c r="D16" s="12" t="s">
        <v>173</v>
      </c>
      <c r="E16" s="12" t="s">
        <v>126</v>
      </c>
      <c r="F16" s="12" t="str">
        <f>IF(customers[[#This Row],[Gender]]="M","Male","Female")</f>
        <v>Male</v>
      </c>
      <c r="G16" s="20">
        <v>35</v>
      </c>
      <c r="H16" s="20" t="str">
        <f>IF(customers[[#This Row],[age]]&lt;=33, "Young", IF(customers[[#This Row],[age]]&lt;=49, "Working Class", "Retired"))</f>
        <v>Working Class</v>
      </c>
      <c r="I16" s="20" t="s">
        <v>164</v>
      </c>
    </row>
    <row r="17" spans="1:9" ht="15.6" x14ac:dyDescent="0.3">
      <c r="A17" s="20">
        <v>16</v>
      </c>
      <c r="B17" s="21" t="s">
        <v>174</v>
      </c>
      <c r="C17" s="12" t="s">
        <v>175</v>
      </c>
      <c r="D17" s="12" t="s">
        <v>176</v>
      </c>
      <c r="E17" s="12" t="s">
        <v>126</v>
      </c>
      <c r="F17" s="12" t="str">
        <f>IF(customers[[#This Row],[Gender]]="M","Male","Female")</f>
        <v>Male</v>
      </c>
      <c r="G17" s="20">
        <v>40</v>
      </c>
      <c r="H17" s="20" t="str">
        <f>IF(customers[[#This Row],[age]]&lt;=33, "Young", IF(customers[[#This Row],[age]]&lt;=49, "Working Class", "Retired"))</f>
        <v>Working Class</v>
      </c>
      <c r="I17" s="20" t="s">
        <v>147</v>
      </c>
    </row>
    <row r="18" spans="1:9" ht="15.6" x14ac:dyDescent="0.3">
      <c r="A18" s="20">
        <v>17</v>
      </c>
      <c r="B18" s="21" t="s">
        <v>177</v>
      </c>
      <c r="C18" s="12" t="s">
        <v>178</v>
      </c>
      <c r="D18" s="12" t="s">
        <v>179</v>
      </c>
      <c r="E18" s="12" t="s">
        <v>126</v>
      </c>
      <c r="F18" s="12" t="str">
        <f>IF(customers[[#This Row],[Gender]]="M","Male","Female")</f>
        <v>Male</v>
      </c>
      <c r="G18" s="20">
        <v>25</v>
      </c>
      <c r="H18" s="20" t="str">
        <f>IF(customers[[#This Row],[age]]&lt;=33, "Young", IF(customers[[#This Row],[age]]&lt;=49, "Working Class", "Retired"))</f>
        <v>Young</v>
      </c>
      <c r="I18" s="20" t="s">
        <v>164</v>
      </c>
    </row>
    <row r="19" spans="1:9" ht="15.6" x14ac:dyDescent="0.3">
      <c r="A19" s="20">
        <v>18</v>
      </c>
      <c r="B19" s="21" t="s">
        <v>180</v>
      </c>
      <c r="C19" s="12" t="s">
        <v>181</v>
      </c>
      <c r="D19" s="12" t="s">
        <v>182</v>
      </c>
      <c r="E19" s="12" t="s">
        <v>126</v>
      </c>
      <c r="F19" s="12" t="str">
        <f>IF(customers[[#This Row],[Gender]]="M","Male","Female")</f>
        <v>Male</v>
      </c>
      <c r="G19" s="20">
        <v>53</v>
      </c>
      <c r="H19" s="20" t="str">
        <f>IF(customers[[#This Row],[age]]&lt;=33, "Young", IF(customers[[#This Row],[age]]&lt;=49, "Working Class", "Retired"))</f>
        <v>Retired</v>
      </c>
      <c r="I19" s="20" t="s">
        <v>131</v>
      </c>
    </row>
    <row r="20" spans="1:9" ht="15.6" x14ac:dyDescent="0.3">
      <c r="A20" s="20">
        <v>19</v>
      </c>
      <c r="B20" s="21" t="s">
        <v>183</v>
      </c>
      <c r="C20" s="12" t="s">
        <v>177</v>
      </c>
      <c r="D20" s="12" t="s">
        <v>184</v>
      </c>
      <c r="E20" s="12" t="s">
        <v>126</v>
      </c>
      <c r="F20" s="12" t="str">
        <f>IF(customers[[#This Row],[Gender]]="M","Male","Female")</f>
        <v>Male</v>
      </c>
      <c r="G20" s="20">
        <v>43</v>
      </c>
      <c r="H20" s="20" t="str">
        <f>IF(customers[[#This Row],[age]]&lt;=33, "Young", IF(customers[[#This Row],[age]]&lt;=49, "Working Class", "Retired"))</f>
        <v>Working Class</v>
      </c>
      <c r="I20" s="20" t="s">
        <v>127</v>
      </c>
    </row>
    <row r="21" spans="1:9" ht="15.75" customHeight="1" x14ac:dyDescent="0.3">
      <c r="A21" s="20">
        <v>20</v>
      </c>
      <c r="B21" s="21" t="s">
        <v>185</v>
      </c>
      <c r="C21" s="12" t="s">
        <v>186</v>
      </c>
      <c r="D21" s="12" t="s">
        <v>187</v>
      </c>
      <c r="E21" s="12" t="s">
        <v>126</v>
      </c>
      <c r="F21" s="12" t="str">
        <f>IF(customers[[#This Row],[Gender]]="M","Male","Female")</f>
        <v>Male</v>
      </c>
      <c r="G21" s="20">
        <v>29</v>
      </c>
      <c r="H21" s="20" t="str">
        <f>IF(customers[[#This Row],[age]]&lt;=33, "Young", IF(customers[[#This Row],[age]]&lt;=49, "Working Class", "Retired"))</f>
        <v>Young</v>
      </c>
      <c r="I21" s="20" t="s">
        <v>160</v>
      </c>
    </row>
    <row r="22" spans="1:9" ht="15.75" customHeight="1" x14ac:dyDescent="0.3">
      <c r="A22" s="20">
        <v>21</v>
      </c>
      <c r="B22" s="21" t="s">
        <v>188</v>
      </c>
      <c r="C22" s="12" t="s">
        <v>189</v>
      </c>
      <c r="D22" s="12" t="s">
        <v>190</v>
      </c>
      <c r="E22" s="12" t="s">
        <v>126</v>
      </c>
      <c r="F22" s="12" t="str">
        <f>IF(customers[[#This Row],[Gender]]="M","Male","Female")</f>
        <v>Male</v>
      </c>
      <c r="G22" s="20">
        <v>27</v>
      </c>
      <c r="H22" s="20" t="str">
        <f>IF(customers[[#This Row],[age]]&lt;=33, "Young", IF(customers[[#This Row],[age]]&lt;=49, "Working Class", "Retired"))</f>
        <v>Young</v>
      </c>
      <c r="I22" s="20" t="s">
        <v>131</v>
      </c>
    </row>
    <row r="23" spans="1:9" ht="15.75" customHeight="1" x14ac:dyDescent="0.3">
      <c r="A23" s="20">
        <v>22</v>
      </c>
      <c r="B23" s="21" t="s">
        <v>191</v>
      </c>
      <c r="C23" s="12" t="s">
        <v>192</v>
      </c>
      <c r="D23" s="12" t="s">
        <v>193</v>
      </c>
      <c r="E23" s="12" t="s">
        <v>126</v>
      </c>
      <c r="F23" s="12" t="str">
        <f>IF(customers[[#This Row],[Gender]]="M","Male","Female")</f>
        <v>Male</v>
      </c>
      <c r="G23" s="20">
        <v>49</v>
      </c>
      <c r="H23" s="20" t="str">
        <f>IF(customers[[#This Row],[age]]&lt;=33, "Young", IF(customers[[#This Row],[age]]&lt;=49, "Working Class", "Retired"))</f>
        <v>Working Class</v>
      </c>
      <c r="I23" s="20" t="s">
        <v>127</v>
      </c>
    </row>
    <row r="24" spans="1:9" ht="15.75" customHeight="1" x14ac:dyDescent="0.3">
      <c r="A24" s="20">
        <v>23</v>
      </c>
      <c r="B24" s="21" t="s">
        <v>194</v>
      </c>
      <c r="C24" s="12" t="s">
        <v>195</v>
      </c>
      <c r="D24" s="12" t="s">
        <v>196</v>
      </c>
      <c r="E24" s="12" t="s">
        <v>126</v>
      </c>
      <c r="F24" s="12" t="str">
        <f>IF(customers[[#This Row],[Gender]]="M","Male","Female")</f>
        <v>Male</v>
      </c>
      <c r="G24" s="20">
        <v>44</v>
      </c>
      <c r="H24" s="20" t="str">
        <f>IF(customers[[#This Row],[age]]&lt;=33, "Young", IF(customers[[#This Row],[age]]&lt;=49, "Working Class", "Retired"))</f>
        <v>Working Class</v>
      </c>
      <c r="I24" s="20" t="s">
        <v>164</v>
      </c>
    </row>
    <row r="25" spans="1:9" ht="15.75" customHeight="1" x14ac:dyDescent="0.3">
      <c r="A25" s="20">
        <v>24</v>
      </c>
      <c r="B25" s="21" t="s">
        <v>197</v>
      </c>
      <c r="C25" s="12" t="s">
        <v>198</v>
      </c>
      <c r="D25" s="12" t="s">
        <v>199</v>
      </c>
      <c r="E25" s="12" t="s">
        <v>126</v>
      </c>
      <c r="F25" s="12" t="str">
        <f>IF(customers[[#This Row],[Gender]]="M","Male","Female")</f>
        <v>Male</v>
      </c>
      <c r="G25" s="20">
        <v>36</v>
      </c>
      <c r="H25" s="20" t="str">
        <f>IF(customers[[#This Row],[age]]&lt;=33, "Young", IF(customers[[#This Row],[age]]&lt;=49, "Working Class", "Retired"))</f>
        <v>Working Class</v>
      </c>
      <c r="I25" s="20" t="s">
        <v>164</v>
      </c>
    </row>
    <row r="26" spans="1:9" ht="15.75" customHeight="1" x14ac:dyDescent="0.3">
      <c r="A26" s="20">
        <v>25</v>
      </c>
      <c r="B26" s="21" t="s">
        <v>200</v>
      </c>
      <c r="C26" s="12" t="s">
        <v>201</v>
      </c>
      <c r="D26" s="12" t="s">
        <v>202</v>
      </c>
      <c r="E26" s="12" t="s">
        <v>126</v>
      </c>
      <c r="F26" s="12" t="str">
        <f>IF(customers[[#This Row],[Gender]]="M","Male","Female")</f>
        <v>Male</v>
      </c>
      <c r="G26" s="20">
        <v>38</v>
      </c>
      <c r="H26" s="20" t="str">
        <f>IF(customers[[#This Row],[age]]&lt;=33, "Young", IF(customers[[#This Row],[age]]&lt;=49, "Working Class", "Retired"))</f>
        <v>Working Class</v>
      </c>
      <c r="I26" s="20" t="s">
        <v>164</v>
      </c>
    </row>
    <row r="27" spans="1:9" ht="15.75" customHeight="1" x14ac:dyDescent="0.3">
      <c r="A27" s="20">
        <v>26</v>
      </c>
      <c r="B27" s="21" t="s">
        <v>203</v>
      </c>
      <c r="C27" s="12" t="s">
        <v>204</v>
      </c>
      <c r="D27" s="12" t="s">
        <v>205</v>
      </c>
      <c r="E27" s="12" t="s">
        <v>126</v>
      </c>
      <c r="F27" s="12" t="str">
        <f>IF(customers[[#This Row],[Gender]]="M","Male","Female")</f>
        <v>Male</v>
      </c>
      <c r="G27" s="20">
        <v>28</v>
      </c>
      <c r="H27" s="20" t="str">
        <f>IF(customers[[#This Row],[age]]&lt;=33, "Young", IF(customers[[#This Row],[age]]&lt;=49, "Working Class", "Retired"))</f>
        <v>Young</v>
      </c>
      <c r="I27" s="20" t="s">
        <v>160</v>
      </c>
    </row>
    <row r="28" spans="1:9" ht="15.75" customHeight="1" x14ac:dyDescent="0.3">
      <c r="A28" s="20">
        <v>27</v>
      </c>
      <c r="B28" s="21" t="s">
        <v>206</v>
      </c>
      <c r="C28" s="12" t="s">
        <v>207</v>
      </c>
      <c r="D28" s="12" t="s">
        <v>208</v>
      </c>
      <c r="E28" s="12" t="s">
        <v>126</v>
      </c>
      <c r="F28" s="12" t="str">
        <f>IF(customers[[#This Row],[Gender]]="M","Male","Female")</f>
        <v>Male</v>
      </c>
      <c r="G28" s="20">
        <v>37</v>
      </c>
      <c r="H28" s="20" t="str">
        <f>IF(customers[[#This Row],[age]]&lt;=33, "Young", IF(customers[[#This Row],[age]]&lt;=49, "Working Class", "Retired"))</f>
        <v>Working Class</v>
      </c>
      <c r="I28" s="20" t="s">
        <v>131</v>
      </c>
    </row>
    <row r="29" spans="1:9" ht="15.75" customHeight="1" x14ac:dyDescent="0.3">
      <c r="A29" s="20">
        <v>28</v>
      </c>
      <c r="B29" s="21" t="s">
        <v>209</v>
      </c>
      <c r="C29" s="12" t="s">
        <v>210</v>
      </c>
      <c r="D29" s="12" t="s">
        <v>211</v>
      </c>
      <c r="E29" s="12" t="s">
        <v>126</v>
      </c>
      <c r="F29" s="12" t="str">
        <f>IF(customers[[#This Row],[Gender]]="M","Male","Female")</f>
        <v>Male</v>
      </c>
      <c r="G29" s="20">
        <v>63</v>
      </c>
      <c r="H29" s="20" t="str">
        <f>IF(customers[[#This Row],[age]]&lt;=33, "Young", IF(customers[[#This Row],[age]]&lt;=49, "Working Class", "Retired"))</f>
        <v>Retired</v>
      </c>
      <c r="I29" s="20" t="s">
        <v>164</v>
      </c>
    </row>
    <row r="30" spans="1:9" ht="15.75" customHeight="1" x14ac:dyDescent="0.3">
      <c r="A30" s="20">
        <v>29</v>
      </c>
      <c r="B30" s="21" t="s">
        <v>212</v>
      </c>
      <c r="C30" s="12" t="s">
        <v>213</v>
      </c>
      <c r="D30" s="12" t="s">
        <v>214</v>
      </c>
      <c r="E30" s="12" t="s">
        <v>126</v>
      </c>
      <c r="F30" s="12" t="str">
        <f>IF(customers[[#This Row],[Gender]]="M","Male","Female")</f>
        <v>Male</v>
      </c>
      <c r="G30" s="20">
        <v>64</v>
      </c>
      <c r="H30" s="20" t="str">
        <f>IF(customers[[#This Row],[age]]&lt;=33, "Young", IF(customers[[#This Row],[age]]&lt;=49, "Working Class", "Retired"))</f>
        <v>Retired</v>
      </c>
      <c r="I30" s="20" t="s">
        <v>164</v>
      </c>
    </row>
    <row r="31" spans="1:9" ht="15.75" customHeight="1" x14ac:dyDescent="0.3">
      <c r="A31" s="20">
        <v>30</v>
      </c>
      <c r="B31" s="21" t="s">
        <v>215</v>
      </c>
      <c r="C31" s="12" t="s">
        <v>216</v>
      </c>
      <c r="D31" s="12" t="s">
        <v>217</v>
      </c>
      <c r="E31" s="12" t="s">
        <v>126</v>
      </c>
      <c r="F31" s="12" t="str">
        <f>IF(customers[[#This Row],[Gender]]="M","Male","Female")</f>
        <v>Male</v>
      </c>
      <c r="G31" s="20">
        <v>37</v>
      </c>
      <c r="H31" s="20" t="str">
        <f>IF(customers[[#This Row],[age]]&lt;=33, "Young", IF(customers[[#This Row],[age]]&lt;=49, "Working Class", "Retired"))</f>
        <v>Working Class</v>
      </c>
      <c r="I31" s="20" t="s">
        <v>147</v>
      </c>
    </row>
    <row r="32" spans="1:9" ht="15.75" customHeight="1" x14ac:dyDescent="0.3">
      <c r="A32" s="20">
        <v>31</v>
      </c>
      <c r="B32" s="21" t="s">
        <v>218</v>
      </c>
      <c r="C32" s="12" t="s">
        <v>219</v>
      </c>
      <c r="D32" s="12" t="s">
        <v>220</v>
      </c>
      <c r="E32" s="12" t="s">
        <v>126</v>
      </c>
      <c r="F32" s="12" t="str">
        <f>IF(customers[[#This Row],[Gender]]="M","Male","Female")</f>
        <v>Male</v>
      </c>
      <c r="G32" s="20">
        <v>40</v>
      </c>
      <c r="H32" s="20" t="str">
        <f>IF(customers[[#This Row],[age]]&lt;=33, "Young", IF(customers[[#This Row],[age]]&lt;=49, "Working Class", "Retired"))</f>
        <v>Working Class</v>
      </c>
      <c r="I32" s="20" t="s">
        <v>160</v>
      </c>
    </row>
    <row r="33" spans="1:9" ht="15.75" customHeight="1" x14ac:dyDescent="0.3">
      <c r="A33" s="20">
        <v>32</v>
      </c>
      <c r="B33" s="21" t="s">
        <v>221</v>
      </c>
      <c r="C33" s="12" t="s">
        <v>222</v>
      </c>
      <c r="D33" s="12" t="s">
        <v>223</v>
      </c>
      <c r="E33" s="12" t="s">
        <v>126</v>
      </c>
      <c r="F33" s="12" t="str">
        <f>IF(customers[[#This Row],[Gender]]="M","Male","Female")</f>
        <v>Male</v>
      </c>
      <c r="G33" s="20">
        <v>25</v>
      </c>
      <c r="H33" s="20" t="str">
        <f>IF(customers[[#This Row],[age]]&lt;=33, "Young", IF(customers[[#This Row],[age]]&lt;=49, "Working Class", "Retired"))</f>
        <v>Young</v>
      </c>
      <c r="I33" s="20" t="s">
        <v>127</v>
      </c>
    </row>
    <row r="34" spans="1:9" ht="15.75" customHeight="1" x14ac:dyDescent="0.3">
      <c r="A34" s="20">
        <v>33</v>
      </c>
      <c r="B34" s="21" t="s">
        <v>224</v>
      </c>
      <c r="C34" s="12" t="s">
        <v>225</v>
      </c>
      <c r="D34" s="12" t="s">
        <v>226</v>
      </c>
      <c r="E34" s="12" t="s">
        <v>126</v>
      </c>
      <c r="F34" s="12" t="str">
        <f>IF(customers[[#This Row],[Gender]]="M","Male","Female")</f>
        <v>Male</v>
      </c>
      <c r="G34" s="20">
        <v>48</v>
      </c>
      <c r="H34" s="20" t="str">
        <f>IF(customers[[#This Row],[age]]&lt;=33, "Young", IF(customers[[#This Row],[age]]&lt;=49, "Working Class", "Retired"))</f>
        <v>Working Class</v>
      </c>
      <c r="I34" s="20" t="s">
        <v>127</v>
      </c>
    </row>
    <row r="35" spans="1:9" ht="15.75" customHeight="1" x14ac:dyDescent="0.3">
      <c r="A35" s="20">
        <v>34</v>
      </c>
      <c r="B35" s="21" t="s">
        <v>227</v>
      </c>
      <c r="C35" s="12" t="s">
        <v>228</v>
      </c>
      <c r="D35" s="12" t="s">
        <v>229</v>
      </c>
      <c r="E35" s="12" t="s">
        <v>126</v>
      </c>
      <c r="F35" s="12" t="str">
        <f>IF(customers[[#This Row],[Gender]]="M","Male","Female")</f>
        <v>Male</v>
      </c>
      <c r="G35" s="20">
        <v>31</v>
      </c>
      <c r="H35" s="20" t="str">
        <f>IF(customers[[#This Row],[age]]&lt;=33, "Young", IF(customers[[#This Row],[age]]&lt;=49, "Working Class", "Retired"))</f>
        <v>Young</v>
      </c>
      <c r="I35" s="20" t="s">
        <v>131</v>
      </c>
    </row>
    <row r="36" spans="1:9" ht="15.75" customHeight="1" x14ac:dyDescent="0.3">
      <c r="A36" s="20">
        <v>35</v>
      </c>
      <c r="B36" s="21" t="s">
        <v>230</v>
      </c>
      <c r="C36" s="12" t="s">
        <v>231</v>
      </c>
      <c r="D36" s="12" t="s">
        <v>232</v>
      </c>
      <c r="E36" s="12" t="s">
        <v>126</v>
      </c>
      <c r="F36" s="12" t="str">
        <f>IF(customers[[#This Row],[Gender]]="M","Male","Female")</f>
        <v>Male</v>
      </c>
      <c r="G36" s="20">
        <v>21</v>
      </c>
      <c r="H36" s="20" t="str">
        <f>IF(customers[[#This Row],[age]]&lt;=33, "Young", IF(customers[[#This Row],[age]]&lt;=49, "Working Class", "Retired"))</f>
        <v>Young</v>
      </c>
      <c r="I36" s="20" t="s">
        <v>131</v>
      </c>
    </row>
    <row r="37" spans="1:9" ht="15.75" customHeight="1" x14ac:dyDescent="0.3">
      <c r="A37" s="20">
        <v>36</v>
      </c>
      <c r="B37" s="21" t="s">
        <v>233</v>
      </c>
      <c r="C37" s="12" t="s">
        <v>234</v>
      </c>
      <c r="D37" s="12" t="s">
        <v>235</v>
      </c>
      <c r="E37" s="12" t="s">
        <v>126</v>
      </c>
      <c r="F37" s="12" t="str">
        <f>IF(customers[[#This Row],[Gender]]="M","Male","Female")</f>
        <v>Male</v>
      </c>
      <c r="G37" s="20">
        <v>46</v>
      </c>
      <c r="H37" s="20" t="str">
        <f>IF(customers[[#This Row],[age]]&lt;=33, "Young", IF(customers[[#This Row],[age]]&lt;=49, "Working Class", "Retired"))</f>
        <v>Working Class</v>
      </c>
      <c r="I37" s="20" t="s">
        <v>160</v>
      </c>
    </row>
    <row r="38" spans="1:9" ht="15.75" customHeight="1" x14ac:dyDescent="0.3">
      <c r="A38" s="20">
        <v>37</v>
      </c>
      <c r="B38" s="21" t="s">
        <v>236</v>
      </c>
      <c r="C38" s="12" t="s">
        <v>237</v>
      </c>
      <c r="D38" s="12" t="s">
        <v>238</v>
      </c>
      <c r="E38" s="12" t="s">
        <v>126</v>
      </c>
      <c r="F38" s="12" t="str">
        <f>IF(customers[[#This Row],[Gender]]="M","Male","Female")</f>
        <v>Male</v>
      </c>
      <c r="G38" s="20">
        <v>39</v>
      </c>
      <c r="H38" s="20" t="str">
        <f>IF(customers[[#This Row],[age]]&lt;=33, "Young", IF(customers[[#This Row],[age]]&lt;=49, "Working Class", "Retired"))</f>
        <v>Working Class</v>
      </c>
      <c r="I38" s="20" t="s">
        <v>160</v>
      </c>
    </row>
    <row r="39" spans="1:9" ht="15.75" customHeight="1" x14ac:dyDescent="0.3">
      <c r="A39" s="20">
        <v>38</v>
      </c>
      <c r="B39" s="21" t="s">
        <v>239</v>
      </c>
      <c r="C39" s="12" t="s">
        <v>240</v>
      </c>
      <c r="D39" s="12" t="s">
        <v>241</v>
      </c>
      <c r="E39" s="12" t="s">
        <v>126</v>
      </c>
      <c r="F39" s="12" t="str">
        <f>IF(customers[[#This Row],[Gender]]="M","Male","Female")</f>
        <v>Male</v>
      </c>
      <c r="G39" s="20">
        <v>22</v>
      </c>
      <c r="H39" s="20" t="str">
        <f>IF(customers[[#This Row],[age]]&lt;=33, "Young", IF(customers[[#This Row],[age]]&lt;=49, "Working Class", "Retired"))</f>
        <v>Young</v>
      </c>
      <c r="I39" s="20" t="s">
        <v>127</v>
      </c>
    </row>
    <row r="40" spans="1:9" ht="15.75" customHeight="1" x14ac:dyDescent="0.3">
      <c r="A40" s="20">
        <v>39</v>
      </c>
      <c r="B40" s="21" t="s">
        <v>242</v>
      </c>
      <c r="C40" s="12" t="s">
        <v>243</v>
      </c>
      <c r="D40" s="12" t="s">
        <v>244</v>
      </c>
      <c r="E40" s="12" t="s">
        <v>126</v>
      </c>
      <c r="F40" s="12" t="str">
        <f>IF(customers[[#This Row],[Gender]]="M","Male","Female")</f>
        <v>Male</v>
      </c>
      <c r="G40" s="20">
        <v>46</v>
      </c>
      <c r="H40" s="20" t="str">
        <f>IF(customers[[#This Row],[age]]&lt;=33, "Young", IF(customers[[#This Row],[age]]&lt;=49, "Working Class", "Retired"))</f>
        <v>Working Class</v>
      </c>
      <c r="I40" s="20" t="s">
        <v>131</v>
      </c>
    </row>
    <row r="41" spans="1:9" ht="15.75" customHeight="1" x14ac:dyDescent="0.3">
      <c r="A41" s="20">
        <v>40</v>
      </c>
      <c r="B41" s="21" t="s">
        <v>245</v>
      </c>
      <c r="C41" s="12" t="s">
        <v>246</v>
      </c>
      <c r="D41" s="12" t="s">
        <v>247</v>
      </c>
      <c r="E41" s="12" t="s">
        <v>126</v>
      </c>
      <c r="F41" s="12" t="str">
        <f>IF(customers[[#This Row],[Gender]]="M","Male","Female")</f>
        <v>Male</v>
      </c>
      <c r="G41" s="20">
        <v>31</v>
      </c>
      <c r="H41" s="20" t="str">
        <f>IF(customers[[#This Row],[age]]&lt;=33, "Young", IF(customers[[#This Row],[age]]&lt;=49, "Working Class", "Retired"))</f>
        <v>Young</v>
      </c>
      <c r="I41" s="20" t="s">
        <v>147</v>
      </c>
    </row>
    <row r="42" spans="1:9" ht="15.75" customHeight="1" x14ac:dyDescent="0.3">
      <c r="A42" s="20">
        <v>41</v>
      </c>
      <c r="B42" s="21" t="s">
        <v>248</v>
      </c>
      <c r="C42" s="12" t="s">
        <v>249</v>
      </c>
      <c r="D42" s="12" t="s">
        <v>250</v>
      </c>
      <c r="E42" s="12" t="s">
        <v>126</v>
      </c>
      <c r="F42" s="12" t="str">
        <f>IF(customers[[#This Row],[Gender]]="M","Male","Female")</f>
        <v>Male</v>
      </c>
      <c r="G42" s="20">
        <v>22</v>
      </c>
      <c r="H42" s="20" t="str">
        <f>IF(customers[[#This Row],[age]]&lt;=33, "Young", IF(customers[[#This Row],[age]]&lt;=49, "Working Class", "Retired"))</f>
        <v>Young</v>
      </c>
      <c r="I42" s="20" t="s">
        <v>127</v>
      </c>
    </row>
    <row r="43" spans="1:9" ht="15.75" customHeight="1" x14ac:dyDescent="0.3">
      <c r="A43" s="20">
        <v>42</v>
      </c>
      <c r="B43" s="21" t="s">
        <v>251</v>
      </c>
      <c r="C43" s="12" t="s">
        <v>252</v>
      </c>
      <c r="D43" s="12" t="s">
        <v>253</v>
      </c>
      <c r="E43" s="12" t="s">
        <v>126</v>
      </c>
      <c r="F43" s="12" t="str">
        <f>IF(customers[[#This Row],[Gender]]="M","Male","Female")</f>
        <v>Male</v>
      </c>
      <c r="G43" s="20">
        <v>28</v>
      </c>
      <c r="H43" s="20" t="str">
        <f>IF(customers[[#This Row],[age]]&lt;=33, "Young", IF(customers[[#This Row],[age]]&lt;=49, "Working Class", "Retired"))</f>
        <v>Young</v>
      </c>
      <c r="I43" s="20" t="s">
        <v>131</v>
      </c>
    </row>
    <row r="44" spans="1:9" ht="15.75" customHeight="1" x14ac:dyDescent="0.3">
      <c r="A44" s="20">
        <v>43</v>
      </c>
      <c r="B44" s="21" t="s">
        <v>254</v>
      </c>
      <c r="C44" s="12" t="s">
        <v>255</v>
      </c>
      <c r="D44" s="12" t="s">
        <v>256</v>
      </c>
      <c r="E44" s="12" t="s">
        <v>126</v>
      </c>
      <c r="F44" s="12" t="str">
        <f>IF(customers[[#This Row],[Gender]]="M","Male","Female")</f>
        <v>Male</v>
      </c>
      <c r="G44" s="20">
        <v>39</v>
      </c>
      <c r="H44" s="20" t="str">
        <f>IF(customers[[#This Row],[age]]&lt;=33, "Young", IF(customers[[#This Row],[age]]&lt;=49, "Working Class", "Retired"))</f>
        <v>Working Class</v>
      </c>
      <c r="I44" s="20" t="s">
        <v>164</v>
      </c>
    </row>
    <row r="45" spans="1:9" ht="15.75" customHeight="1" x14ac:dyDescent="0.3">
      <c r="A45" s="20">
        <v>44</v>
      </c>
      <c r="B45" s="21" t="s">
        <v>257</v>
      </c>
      <c r="C45" s="12" t="s">
        <v>258</v>
      </c>
      <c r="D45" s="12" t="s">
        <v>259</v>
      </c>
      <c r="E45" s="12" t="s">
        <v>126</v>
      </c>
      <c r="F45" s="12" t="str">
        <f>IF(customers[[#This Row],[Gender]]="M","Male","Female")</f>
        <v>Male</v>
      </c>
      <c r="G45" s="20">
        <v>64</v>
      </c>
      <c r="H45" s="20" t="str">
        <f>IF(customers[[#This Row],[age]]&lt;=33, "Young", IF(customers[[#This Row],[age]]&lt;=49, "Working Class", "Retired"))</f>
        <v>Retired</v>
      </c>
      <c r="I45" s="20" t="s">
        <v>131</v>
      </c>
    </row>
    <row r="46" spans="1:9" ht="15.75" customHeight="1" x14ac:dyDescent="0.3">
      <c r="A46" s="20">
        <v>45</v>
      </c>
      <c r="B46" s="21" t="s">
        <v>175</v>
      </c>
      <c r="C46" s="12" t="s">
        <v>260</v>
      </c>
      <c r="D46" s="12" t="s">
        <v>261</v>
      </c>
      <c r="E46" s="12" t="s">
        <v>126</v>
      </c>
      <c r="F46" s="12" t="str">
        <f>IF(customers[[#This Row],[Gender]]="M","Male","Female")</f>
        <v>Male</v>
      </c>
      <c r="G46" s="20">
        <v>46</v>
      </c>
      <c r="H46" s="20" t="str">
        <f>IF(customers[[#This Row],[age]]&lt;=33, "Young", IF(customers[[#This Row],[age]]&lt;=49, "Working Class", "Retired"))</f>
        <v>Working Class</v>
      </c>
      <c r="I46" s="20" t="s">
        <v>127</v>
      </c>
    </row>
    <row r="47" spans="1:9" ht="15.75" customHeight="1" x14ac:dyDescent="0.3">
      <c r="A47" s="20">
        <v>46</v>
      </c>
      <c r="B47" s="21" t="s">
        <v>262</v>
      </c>
      <c r="C47" s="12" t="s">
        <v>263</v>
      </c>
      <c r="D47" s="12" t="s">
        <v>264</v>
      </c>
      <c r="E47" s="12" t="s">
        <v>126</v>
      </c>
      <c r="F47" s="12" t="str">
        <f>IF(customers[[#This Row],[Gender]]="M","Male","Female")</f>
        <v>Male</v>
      </c>
      <c r="G47" s="20">
        <v>57</v>
      </c>
      <c r="H47" s="20" t="str">
        <f>IF(customers[[#This Row],[age]]&lt;=33, "Young", IF(customers[[#This Row],[age]]&lt;=49, "Working Class", "Retired"))</f>
        <v>Retired</v>
      </c>
      <c r="I47" s="20" t="s">
        <v>127</v>
      </c>
    </row>
    <row r="48" spans="1:9" ht="15.75" customHeight="1" x14ac:dyDescent="0.3">
      <c r="A48" s="20">
        <v>47</v>
      </c>
      <c r="B48" s="21" t="s">
        <v>265</v>
      </c>
      <c r="C48" s="12" t="s">
        <v>266</v>
      </c>
      <c r="D48" s="12" t="s">
        <v>267</v>
      </c>
      <c r="E48" s="12" t="s">
        <v>126</v>
      </c>
      <c r="F48" s="12" t="str">
        <f>IF(customers[[#This Row],[Gender]]="M","Male","Female")</f>
        <v>Male</v>
      </c>
      <c r="G48" s="20">
        <v>30</v>
      </c>
      <c r="H48" s="20" t="str">
        <f>IF(customers[[#This Row],[age]]&lt;=33, "Young", IF(customers[[#This Row],[age]]&lt;=49, "Working Class", "Retired"))</f>
        <v>Young</v>
      </c>
      <c r="I48" s="20" t="s">
        <v>127</v>
      </c>
    </row>
    <row r="49" spans="1:9" ht="15.75" customHeight="1" x14ac:dyDescent="0.3">
      <c r="A49" s="20">
        <v>48</v>
      </c>
      <c r="B49" s="21" t="s">
        <v>268</v>
      </c>
      <c r="C49" s="12" t="s">
        <v>269</v>
      </c>
      <c r="D49" s="12" t="s">
        <v>270</v>
      </c>
      <c r="E49" s="12" t="s">
        <v>126</v>
      </c>
      <c r="F49" s="12" t="str">
        <f>IF(customers[[#This Row],[Gender]]="M","Male","Female")</f>
        <v>Male</v>
      </c>
      <c r="G49" s="20">
        <v>48</v>
      </c>
      <c r="H49" s="20" t="str">
        <f>IF(customers[[#This Row],[age]]&lt;=33, "Young", IF(customers[[#This Row],[age]]&lt;=49, "Working Class", "Retired"))</f>
        <v>Working Class</v>
      </c>
      <c r="I49" s="20" t="s">
        <v>147</v>
      </c>
    </row>
    <row r="50" spans="1:9" ht="15.75" customHeight="1" x14ac:dyDescent="0.3">
      <c r="A50" s="20">
        <v>49</v>
      </c>
      <c r="B50" s="21" t="s">
        <v>271</v>
      </c>
      <c r="C50" s="12" t="s">
        <v>224</v>
      </c>
      <c r="D50" s="12" t="s">
        <v>272</v>
      </c>
      <c r="E50" s="12" t="s">
        <v>126</v>
      </c>
      <c r="F50" s="12" t="str">
        <f>IF(customers[[#This Row],[Gender]]="M","Male","Female")</f>
        <v>Male</v>
      </c>
      <c r="G50" s="20">
        <v>28</v>
      </c>
      <c r="H50" s="20" t="str">
        <f>IF(customers[[#This Row],[age]]&lt;=33, "Young", IF(customers[[#This Row],[age]]&lt;=49, "Working Class", "Retired"))</f>
        <v>Young</v>
      </c>
      <c r="I50" s="20" t="s">
        <v>164</v>
      </c>
    </row>
    <row r="51" spans="1:9" ht="15.75" customHeight="1" x14ac:dyDescent="0.3">
      <c r="A51" s="20">
        <v>50</v>
      </c>
      <c r="B51" s="21" t="s">
        <v>273</v>
      </c>
      <c r="C51" s="12" t="s">
        <v>274</v>
      </c>
      <c r="D51" s="12" t="s">
        <v>275</v>
      </c>
      <c r="E51" s="12" t="s">
        <v>126</v>
      </c>
      <c r="F51" s="12" t="str">
        <f>IF(customers[[#This Row],[Gender]]="M","Male","Female")</f>
        <v>Male</v>
      </c>
      <c r="G51" s="20">
        <v>50</v>
      </c>
      <c r="H51" s="20" t="str">
        <f>IF(customers[[#This Row],[age]]&lt;=33, "Young", IF(customers[[#This Row],[age]]&lt;=49, "Working Class", "Retired"))</f>
        <v>Retired</v>
      </c>
      <c r="I51" s="20" t="s">
        <v>127</v>
      </c>
    </row>
    <row r="52" spans="1:9" ht="15.75" customHeight="1" x14ac:dyDescent="0.3">
      <c r="A52" s="20">
        <v>51</v>
      </c>
      <c r="B52" s="21" t="s">
        <v>276</v>
      </c>
      <c r="C52" s="12" t="s">
        <v>277</v>
      </c>
      <c r="D52" s="12" t="s">
        <v>278</v>
      </c>
      <c r="E52" s="12" t="s">
        <v>126</v>
      </c>
      <c r="F52" s="12" t="str">
        <f>IF(customers[[#This Row],[Gender]]="M","Male","Female")</f>
        <v>Male</v>
      </c>
      <c r="G52" s="20">
        <v>61</v>
      </c>
      <c r="H52" s="20" t="str">
        <f>IF(customers[[#This Row],[age]]&lt;=33, "Young", IF(customers[[#This Row],[age]]&lt;=49, "Working Class", "Retired"))</f>
        <v>Retired</v>
      </c>
      <c r="I52" s="20" t="s">
        <v>160</v>
      </c>
    </row>
    <row r="53" spans="1:9" ht="15.75" customHeight="1" x14ac:dyDescent="0.3">
      <c r="A53" s="20">
        <v>52</v>
      </c>
      <c r="B53" s="21" t="s">
        <v>279</v>
      </c>
      <c r="C53" s="12" t="s">
        <v>280</v>
      </c>
      <c r="D53" s="12" t="s">
        <v>281</v>
      </c>
      <c r="E53" s="12" t="s">
        <v>126</v>
      </c>
      <c r="F53" s="12" t="str">
        <f>IF(customers[[#This Row],[Gender]]="M","Male","Female")</f>
        <v>Male</v>
      </c>
      <c r="G53" s="20">
        <v>24</v>
      </c>
      <c r="H53" s="20" t="str">
        <f>IF(customers[[#This Row],[age]]&lt;=33, "Young", IF(customers[[#This Row],[age]]&lt;=49, "Working Class", "Retired"))</f>
        <v>Young</v>
      </c>
      <c r="I53" s="20" t="s">
        <v>147</v>
      </c>
    </row>
    <row r="54" spans="1:9" ht="15.75" customHeight="1" x14ac:dyDescent="0.3">
      <c r="A54" s="20">
        <v>53</v>
      </c>
      <c r="B54" s="21" t="s">
        <v>282</v>
      </c>
      <c r="C54" s="12" t="s">
        <v>283</v>
      </c>
      <c r="D54" s="12" t="s">
        <v>284</v>
      </c>
      <c r="E54" s="12" t="s">
        <v>285</v>
      </c>
      <c r="F54" s="12" t="str">
        <f>IF(customers[[#This Row],[Gender]]="M","Male","Female")</f>
        <v>Female</v>
      </c>
      <c r="G54" s="20">
        <v>63</v>
      </c>
      <c r="H54" s="20" t="str">
        <f>IF(customers[[#This Row],[age]]&lt;=33, "Young", IF(customers[[#This Row],[age]]&lt;=49, "Working Class", "Retired"))</f>
        <v>Retired</v>
      </c>
      <c r="I54" s="20" t="s">
        <v>164</v>
      </c>
    </row>
    <row r="55" spans="1:9" ht="15.75" customHeight="1" x14ac:dyDescent="0.3">
      <c r="A55" s="20">
        <v>54</v>
      </c>
      <c r="B55" s="21" t="s">
        <v>286</v>
      </c>
      <c r="C55" s="12" t="s">
        <v>287</v>
      </c>
      <c r="D55" s="12" t="s">
        <v>288</v>
      </c>
      <c r="E55" s="12" t="s">
        <v>285</v>
      </c>
      <c r="F55" s="12" t="str">
        <f>IF(customers[[#This Row],[Gender]]="M","Male","Female")</f>
        <v>Female</v>
      </c>
      <c r="G55" s="20">
        <v>23</v>
      </c>
      <c r="H55" s="20" t="str">
        <f>IF(customers[[#This Row],[age]]&lt;=33, "Young", IF(customers[[#This Row],[age]]&lt;=49, "Working Class", "Retired"))</f>
        <v>Young</v>
      </c>
      <c r="I55" s="20" t="s">
        <v>147</v>
      </c>
    </row>
    <row r="56" spans="1:9" ht="15.75" customHeight="1" x14ac:dyDescent="0.3">
      <c r="A56" s="20">
        <v>55</v>
      </c>
      <c r="B56" s="21" t="s">
        <v>289</v>
      </c>
      <c r="C56" s="12" t="s">
        <v>290</v>
      </c>
      <c r="D56" s="12" t="s">
        <v>291</v>
      </c>
      <c r="E56" s="12" t="s">
        <v>285</v>
      </c>
      <c r="F56" s="12" t="str">
        <f>IF(customers[[#This Row],[Gender]]="M","Male","Female")</f>
        <v>Female</v>
      </c>
      <c r="G56" s="20">
        <v>34</v>
      </c>
      <c r="H56" s="20" t="str">
        <f>IF(customers[[#This Row],[age]]&lt;=33, "Young", IF(customers[[#This Row],[age]]&lt;=49, "Working Class", "Retired"))</f>
        <v>Working Class</v>
      </c>
      <c r="I56" s="20" t="s">
        <v>127</v>
      </c>
    </row>
    <row r="57" spans="1:9" ht="15.75" customHeight="1" x14ac:dyDescent="0.3">
      <c r="A57" s="20">
        <v>56</v>
      </c>
      <c r="B57" s="21" t="s">
        <v>292</v>
      </c>
      <c r="C57" s="12" t="s">
        <v>293</v>
      </c>
      <c r="D57" s="12" t="s">
        <v>294</v>
      </c>
      <c r="E57" s="12" t="s">
        <v>285</v>
      </c>
      <c r="F57" s="12" t="str">
        <f>IF(customers[[#This Row],[Gender]]="M","Male","Female")</f>
        <v>Female</v>
      </c>
      <c r="G57" s="20">
        <v>46</v>
      </c>
      <c r="H57" s="20" t="str">
        <f>IF(customers[[#This Row],[age]]&lt;=33, "Young", IF(customers[[#This Row],[age]]&lt;=49, "Working Class", "Retired"))</f>
        <v>Working Class</v>
      </c>
      <c r="I57" s="20" t="s">
        <v>164</v>
      </c>
    </row>
    <row r="58" spans="1:9" ht="15.75" customHeight="1" x14ac:dyDescent="0.3">
      <c r="A58" s="20">
        <v>57</v>
      </c>
      <c r="B58" s="21" t="s">
        <v>295</v>
      </c>
      <c r="C58" s="12" t="s">
        <v>296</v>
      </c>
      <c r="D58" s="12" t="s">
        <v>297</v>
      </c>
      <c r="E58" s="12" t="s">
        <v>285</v>
      </c>
      <c r="F58" s="12" t="str">
        <f>IF(customers[[#This Row],[Gender]]="M","Male","Female")</f>
        <v>Female</v>
      </c>
      <c r="G58" s="20">
        <v>54</v>
      </c>
      <c r="H58" s="20" t="str">
        <f>IF(customers[[#This Row],[age]]&lt;=33, "Young", IF(customers[[#This Row],[age]]&lt;=49, "Working Class", "Retired"))</f>
        <v>Retired</v>
      </c>
      <c r="I58" s="20" t="s">
        <v>131</v>
      </c>
    </row>
    <row r="59" spans="1:9" ht="15.75" customHeight="1" x14ac:dyDescent="0.3">
      <c r="A59" s="20">
        <v>58</v>
      </c>
      <c r="B59" s="21" t="s">
        <v>298</v>
      </c>
      <c r="C59" s="12" t="s">
        <v>299</v>
      </c>
      <c r="D59" s="12" t="s">
        <v>300</v>
      </c>
      <c r="E59" s="12" t="s">
        <v>285</v>
      </c>
      <c r="F59" s="12" t="str">
        <f>IF(customers[[#This Row],[Gender]]="M","Male","Female")</f>
        <v>Female</v>
      </c>
      <c r="G59" s="20">
        <v>60</v>
      </c>
      <c r="H59" s="20" t="str">
        <f>IF(customers[[#This Row],[age]]&lt;=33, "Young", IF(customers[[#This Row],[age]]&lt;=49, "Working Class", "Retired"))</f>
        <v>Retired</v>
      </c>
      <c r="I59" s="20" t="s">
        <v>131</v>
      </c>
    </row>
    <row r="60" spans="1:9" ht="15.75" customHeight="1" x14ac:dyDescent="0.3">
      <c r="A60" s="20">
        <v>59</v>
      </c>
      <c r="B60" s="21" t="s">
        <v>301</v>
      </c>
      <c r="C60" s="12" t="s">
        <v>302</v>
      </c>
      <c r="D60" s="12" t="s">
        <v>303</v>
      </c>
      <c r="E60" s="12" t="s">
        <v>285</v>
      </c>
      <c r="F60" s="12" t="str">
        <f>IF(customers[[#This Row],[Gender]]="M","Male","Female")</f>
        <v>Female</v>
      </c>
      <c r="G60" s="20">
        <v>56</v>
      </c>
      <c r="H60" s="20" t="str">
        <f>IF(customers[[#This Row],[age]]&lt;=33, "Young", IF(customers[[#This Row],[age]]&lt;=49, "Working Class", "Retired"))</f>
        <v>Retired</v>
      </c>
      <c r="I60" s="20" t="s">
        <v>160</v>
      </c>
    </row>
    <row r="61" spans="1:9" ht="15.75" customHeight="1" x14ac:dyDescent="0.3">
      <c r="A61" s="20">
        <v>60</v>
      </c>
      <c r="B61" s="21" t="s">
        <v>304</v>
      </c>
      <c r="C61" s="12" t="s">
        <v>305</v>
      </c>
      <c r="D61" s="12" t="s">
        <v>306</v>
      </c>
      <c r="E61" s="12" t="s">
        <v>285</v>
      </c>
      <c r="F61" s="12" t="str">
        <f>IF(customers[[#This Row],[Gender]]="M","Male","Female")</f>
        <v>Female</v>
      </c>
      <c r="G61" s="20">
        <v>31</v>
      </c>
      <c r="H61" s="20" t="str">
        <f>IF(customers[[#This Row],[age]]&lt;=33, "Young", IF(customers[[#This Row],[age]]&lt;=49, "Working Class", "Retired"))</f>
        <v>Young</v>
      </c>
      <c r="I61" s="20" t="s">
        <v>160</v>
      </c>
    </row>
    <row r="62" spans="1:9" ht="15.75" customHeight="1" x14ac:dyDescent="0.3">
      <c r="A62" s="20">
        <v>61</v>
      </c>
      <c r="B62" s="21" t="s">
        <v>307</v>
      </c>
      <c r="C62" s="12" t="s">
        <v>308</v>
      </c>
      <c r="D62" s="12" t="s">
        <v>309</v>
      </c>
      <c r="E62" s="12" t="s">
        <v>285</v>
      </c>
      <c r="F62" s="12" t="str">
        <f>IF(customers[[#This Row],[Gender]]="M","Male","Female")</f>
        <v>Female</v>
      </c>
      <c r="G62" s="20">
        <v>51</v>
      </c>
      <c r="H62" s="20" t="str">
        <f>IF(customers[[#This Row],[age]]&lt;=33, "Young", IF(customers[[#This Row],[age]]&lt;=49, "Working Class", "Retired"))</f>
        <v>Retired</v>
      </c>
      <c r="I62" s="20" t="s">
        <v>160</v>
      </c>
    </row>
    <row r="63" spans="1:9" ht="15.75" customHeight="1" x14ac:dyDescent="0.3">
      <c r="A63" s="20">
        <v>62</v>
      </c>
      <c r="B63" s="21" t="s">
        <v>310</v>
      </c>
      <c r="C63" s="12" t="s">
        <v>311</v>
      </c>
      <c r="D63" s="12" t="s">
        <v>312</v>
      </c>
      <c r="E63" s="12" t="s">
        <v>285</v>
      </c>
      <c r="F63" s="12" t="str">
        <f>IF(customers[[#This Row],[Gender]]="M","Male","Female")</f>
        <v>Female</v>
      </c>
      <c r="G63" s="20">
        <v>36</v>
      </c>
      <c r="H63" s="20" t="str">
        <f>IF(customers[[#This Row],[age]]&lt;=33, "Young", IF(customers[[#This Row],[age]]&lt;=49, "Working Class", "Retired"))</f>
        <v>Working Class</v>
      </c>
      <c r="I63" s="20" t="s">
        <v>127</v>
      </c>
    </row>
    <row r="64" spans="1:9" ht="15.75" customHeight="1" x14ac:dyDescent="0.3">
      <c r="A64" s="20">
        <v>63</v>
      </c>
      <c r="B64" s="21" t="s">
        <v>313</v>
      </c>
      <c r="C64" s="12" t="s">
        <v>314</v>
      </c>
      <c r="D64" s="12" t="s">
        <v>315</v>
      </c>
      <c r="E64" s="12" t="s">
        <v>285</v>
      </c>
      <c r="F64" s="12" t="str">
        <f>IF(customers[[#This Row],[Gender]]="M","Male","Female")</f>
        <v>Female</v>
      </c>
      <c r="G64" s="20">
        <v>48</v>
      </c>
      <c r="H64" s="20" t="str">
        <f>IF(customers[[#This Row],[age]]&lt;=33, "Young", IF(customers[[#This Row],[age]]&lt;=49, "Working Class", "Retired"))</f>
        <v>Working Class</v>
      </c>
      <c r="I64" s="20" t="s">
        <v>131</v>
      </c>
    </row>
    <row r="65" spans="1:9" ht="15.75" customHeight="1" x14ac:dyDescent="0.3">
      <c r="A65" s="20">
        <v>64</v>
      </c>
      <c r="B65" s="21" t="s">
        <v>316</v>
      </c>
      <c r="C65" s="12" t="s">
        <v>317</v>
      </c>
      <c r="D65" s="12" t="s">
        <v>318</v>
      </c>
      <c r="E65" s="12" t="s">
        <v>285</v>
      </c>
      <c r="F65" s="12" t="str">
        <f>IF(customers[[#This Row],[Gender]]="M","Male","Female")</f>
        <v>Female</v>
      </c>
      <c r="G65" s="20">
        <v>64</v>
      </c>
      <c r="H65" s="20" t="str">
        <f>IF(customers[[#This Row],[age]]&lt;=33, "Young", IF(customers[[#This Row],[age]]&lt;=49, "Working Class", "Retired"))</f>
        <v>Retired</v>
      </c>
      <c r="I65" s="20" t="s">
        <v>164</v>
      </c>
    </row>
    <row r="66" spans="1:9" ht="15.75" customHeight="1" x14ac:dyDescent="0.3">
      <c r="A66" s="20">
        <v>65</v>
      </c>
      <c r="B66" s="21" t="s">
        <v>319</v>
      </c>
      <c r="C66" s="12" t="s">
        <v>320</v>
      </c>
      <c r="D66" s="12" t="s">
        <v>321</v>
      </c>
      <c r="E66" s="12" t="s">
        <v>285</v>
      </c>
      <c r="F66" s="12" t="str">
        <f>IF(customers[[#This Row],[Gender]]="M","Male","Female")</f>
        <v>Female</v>
      </c>
      <c r="G66" s="20">
        <v>51</v>
      </c>
      <c r="H66" s="20" t="str">
        <f>IF(customers[[#This Row],[age]]&lt;=33, "Young", IF(customers[[#This Row],[age]]&lt;=49, "Working Class", "Retired"))</f>
        <v>Retired</v>
      </c>
      <c r="I66" s="20" t="s">
        <v>164</v>
      </c>
    </row>
    <row r="67" spans="1:9" ht="15.75" customHeight="1" x14ac:dyDescent="0.3">
      <c r="A67" s="20">
        <v>66</v>
      </c>
      <c r="B67" s="21" t="s">
        <v>322</v>
      </c>
      <c r="C67" s="12" t="s">
        <v>323</v>
      </c>
      <c r="D67" s="12" t="s">
        <v>324</v>
      </c>
      <c r="E67" s="12" t="s">
        <v>285</v>
      </c>
      <c r="F67" s="12" t="str">
        <f>IF(customers[[#This Row],[Gender]]="M","Male","Female")</f>
        <v>Female</v>
      </c>
      <c r="G67" s="20">
        <v>29</v>
      </c>
      <c r="H67" s="20" t="str">
        <f>IF(customers[[#This Row],[age]]&lt;=33, "Young", IF(customers[[#This Row],[age]]&lt;=49, "Working Class", "Retired"))</f>
        <v>Young</v>
      </c>
      <c r="I67" s="20" t="s">
        <v>160</v>
      </c>
    </row>
    <row r="68" spans="1:9" ht="15.75" customHeight="1" x14ac:dyDescent="0.3">
      <c r="A68" s="20">
        <v>67</v>
      </c>
      <c r="B68" s="21" t="s">
        <v>325</v>
      </c>
      <c r="C68" s="12" t="s">
        <v>326</v>
      </c>
      <c r="D68" s="12" t="s">
        <v>327</v>
      </c>
      <c r="E68" s="12" t="s">
        <v>285</v>
      </c>
      <c r="F68" s="12" t="str">
        <f>IF(customers[[#This Row],[Gender]]="M","Male","Female")</f>
        <v>Female</v>
      </c>
      <c r="G68" s="20">
        <v>31</v>
      </c>
      <c r="H68" s="20" t="str">
        <f>IF(customers[[#This Row],[age]]&lt;=33, "Young", IF(customers[[#This Row],[age]]&lt;=49, "Working Class", "Retired"))</f>
        <v>Young</v>
      </c>
      <c r="I68" s="20" t="s">
        <v>164</v>
      </c>
    </row>
    <row r="69" spans="1:9" ht="15.75" customHeight="1" x14ac:dyDescent="0.3">
      <c r="A69" s="20">
        <v>68</v>
      </c>
      <c r="B69" s="21" t="s">
        <v>328</v>
      </c>
      <c r="C69" s="12" t="s">
        <v>329</v>
      </c>
      <c r="D69" s="12" t="s">
        <v>330</v>
      </c>
      <c r="E69" s="12" t="s">
        <v>285</v>
      </c>
      <c r="F69" s="12" t="str">
        <f>IF(customers[[#This Row],[Gender]]="M","Male","Female")</f>
        <v>Female</v>
      </c>
      <c r="G69" s="20">
        <v>27</v>
      </c>
      <c r="H69" s="20" t="str">
        <f>IF(customers[[#This Row],[age]]&lt;=33, "Young", IF(customers[[#This Row],[age]]&lt;=49, "Working Class", "Retired"))</f>
        <v>Young</v>
      </c>
      <c r="I69" s="20" t="s">
        <v>131</v>
      </c>
    </row>
    <row r="70" spans="1:9" ht="15.75" customHeight="1" x14ac:dyDescent="0.3">
      <c r="A70" s="20">
        <v>69</v>
      </c>
      <c r="B70" s="21" t="s">
        <v>331</v>
      </c>
      <c r="C70" s="12" t="s">
        <v>332</v>
      </c>
      <c r="D70" s="12" t="s">
        <v>333</v>
      </c>
      <c r="E70" s="12" t="s">
        <v>285</v>
      </c>
      <c r="F70" s="12" t="str">
        <f>IF(customers[[#This Row],[Gender]]="M","Male","Female")</f>
        <v>Female</v>
      </c>
      <c r="G70" s="20">
        <v>63</v>
      </c>
      <c r="H70" s="20" t="str">
        <f>IF(customers[[#This Row],[age]]&lt;=33, "Young", IF(customers[[#This Row],[age]]&lt;=49, "Working Class", "Retired"))</f>
        <v>Retired</v>
      </c>
      <c r="I70" s="20" t="s">
        <v>160</v>
      </c>
    </row>
    <row r="71" spans="1:9" ht="15.75" customHeight="1" x14ac:dyDescent="0.3">
      <c r="A71" s="20">
        <v>70</v>
      </c>
      <c r="B71" s="21" t="s">
        <v>334</v>
      </c>
      <c r="C71" s="12" t="s">
        <v>335</v>
      </c>
      <c r="D71" s="12" t="s">
        <v>336</v>
      </c>
      <c r="E71" s="12" t="s">
        <v>285</v>
      </c>
      <c r="F71" s="12" t="str">
        <f>IF(customers[[#This Row],[Gender]]="M","Male","Female")</f>
        <v>Female</v>
      </c>
      <c r="G71" s="20">
        <v>22</v>
      </c>
      <c r="H71" s="20" t="str">
        <f>IF(customers[[#This Row],[age]]&lt;=33, "Young", IF(customers[[#This Row],[age]]&lt;=49, "Working Class", "Retired"))</f>
        <v>Young</v>
      </c>
      <c r="I71" s="20" t="s">
        <v>160</v>
      </c>
    </row>
    <row r="72" spans="1:9" ht="15.75" customHeight="1" x14ac:dyDescent="0.3">
      <c r="A72" s="20">
        <v>71</v>
      </c>
      <c r="B72" s="21" t="s">
        <v>337</v>
      </c>
      <c r="C72" s="12" t="s">
        <v>338</v>
      </c>
      <c r="D72" s="12" t="s">
        <v>339</v>
      </c>
      <c r="E72" s="12" t="s">
        <v>285</v>
      </c>
      <c r="F72" s="12" t="str">
        <f>IF(customers[[#This Row],[Gender]]="M","Male","Female")</f>
        <v>Female</v>
      </c>
      <c r="G72" s="20">
        <v>59</v>
      </c>
      <c r="H72" s="20" t="str">
        <f>IF(customers[[#This Row],[age]]&lt;=33, "Young", IF(customers[[#This Row],[age]]&lt;=49, "Working Class", "Retired"))</f>
        <v>Retired</v>
      </c>
      <c r="I72" s="20" t="s">
        <v>164</v>
      </c>
    </row>
    <row r="73" spans="1:9" ht="15.75" customHeight="1" x14ac:dyDescent="0.3">
      <c r="A73" s="20">
        <v>72</v>
      </c>
      <c r="B73" s="21" t="s">
        <v>340</v>
      </c>
      <c r="C73" s="12" t="s">
        <v>341</v>
      </c>
      <c r="D73" s="12" t="s">
        <v>342</v>
      </c>
      <c r="E73" s="12" t="s">
        <v>285</v>
      </c>
      <c r="F73" s="12" t="str">
        <f>IF(customers[[#This Row],[Gender]]="M","Male","Female")</f>
        <v>Female</v>
      </c>
      <c r="G73" s="20">
        <v>18</v>
      </c>
      <c r="H73" s="20" t="str">
        <f>IF(customers[[#This Row],[age]]&lt;=33, "Young", IF(customers[[#This Row],[age]]&lt;=49, "Working Class", "Retired"))</f>
        <v>Young</v>
      </c>
      <c r="I73" s="20" t="s">
        <v>160</v>
      </c>
    </row>
    <row r="74" spans="1:9" ht="15.75" customHeight="1" x14ac:dyDescent="0.3">
      <c r="A74" s="20">
        <v>73</v>
      </c>
      <c r="B74" s="21" t="s">
        <v>343</v>
      </c>
      <c r="C74" s="12" t="s">
        <v>344</v>
      </c>
      <c r="D74" s="12" t="s">
        <v>345</v>
      </c>
      <c r="E74" s="12" t="s">
        <v>285</v>
      </c>
      <c r="F74" s="12" t="str">
        <f>IF(customers[[#This Row],[Gender]]="M","Male","Female")</f>
        <v>Female</v>
      </c>
      <c r="G74" s="20">
        <v>40</v>
      </c>
      <c r="H74" s="20" t="str">
        <f>IF(customers[[#This Row],[age]]&lt;=33, "Young", IF(customers[[#This Row],[age]]&lt;=49, "Working Class", "Retired"))</f>
        <v>Working Class</v>
      </c>
      <c r="I74" s="20" t="s">
        <v>160</v>
      </c>
    </row>
    <row r="75" spans="1:9" ht="15.75" customHeight="1" x14ac:dyDescent="0.3">
      <c r="A75" s="20">
        <v>74</v>
      </c>
      <c r="B75" s="21" t="s">
        <v>346</v>
      </c>
      <c r="C75" s="12" t="s">
        <v>347</v>
      </c>
      <c r="D75" s="12" t="s">
        <v>348</v>
      </c>
      <c r="E75" s="12" t="s">
        <v>285</v>
      </c>
      <c r="F75" s="12" t="str">
        <f>IF(customers[[#This Row],[Gender]]="M","Male","Female")</f>
        <v>Female</v>
      </c>
      <c r="G75" s="20">
        <v>56</v>
      </c>
      <c r="H75" s="20" t="str">
        <f>IF(customers[[#This Row],[age]]&lt;=33, "Young", IF(customers[[#This Row],[age]]&lt;=49, "Working Class", "Retired"))</f>
        <v>Retired</v>
      </c>
      <c r="I75" s="20" t="s">
        <v>164</v>
      </c>
    </row>
    <row r="76" spans="1:9" ht="15.75" customHeight="1" x14ac:dyDescent="0.3">
      <c r="A76" s="20">
        <v>75</v>
      </c>
      <c r="B76" s="21" t="s">
        <v>349</v>
      </c>
      <c r="C76" s="12" t="s">
        <v>350</v>
      </c>
      <c r="D76" s="12" t="s">
        <v>351</v>
      </c>
      <c r="E76" s="12" t="s">
        <v>285</v>
      </c>
      <c r="F76" s="12" t="str">
        <f>IF(customers[[#This Row],[Gender]]="M","Male","Female")</f>
        <v>Female</v>
      </c>
      <c r="G76" s="20">
        <v>37</v>
      </c>
      <c r="H76" s="20" t="str">
        <f>IF(customers[[#This Row],[age]]&lt;=33, "Young", IF(customers[[#This Row],[age]]&lt;=49, "Working Class", "Retired"))</f>
        <v>Working Class</v>
      </c>
      <c r="I76" s="20" t="s">
        <v>127</v>
      </c>
    </row>
    <row r="77" spans="1:9" ht="15.75" customHeight="1" x14ac:dyDescent="0.3">
      <c r="A77" s="20">
        <v>76</v>
      </c>
      <c r="B77" s="21" t="s">
        <v>352</v>
      </c>
      <c r="C77" s="12" t="s">
        <v>353</v>
      </c>
      <c r="D77" s="12" t="s">
        <v>354</v>
      </c>
      <c r="E77" s="12" t="s">
        <v>285</v>
      </c>
      <c r="F77" s="12" t="str">
        <f>IF(customers[[#This Row],[Gender]]="M","Male","Female")</f>
        <v>Female</v>
      </c>
      <c r="G77" s="20">
        <v>64</v>
      </c>
      <c r="H77" s="20" t="str">
        <f>IF(customers[[#This Row],[age]]&lt;=33, "Young", IF(customers[[#This Row],[age]]&lt;=49, "Working Class", "Retired"))</f>
        <v>Retired</v>
      </c>
      <c r="I77" s="20" t="s">
        <v>147</v>
      </c>
    </row>
    <row r="78" spans="1:9" ht="15.75" customHeight="1" x14ac:dyDescent="0.3">
      <c r="A78" s="20">
        <v>77</v>
      </c>
      <c r="B78" s="21" t="s">
        <v>355</v>
      </c>
      <c r="C78" s="12" t="s">
        <v>356</v>
      </c>
      <c r="D78" s="12" t="s">
        <v>357</v>
      </c>
      <c r="E78" s="12" t="s">
        <v>285</v>
      </c>
      <c r="F78" s="12" t="str">
        <f>IF(customers[[#This Row],[Gender]]="M","Male","Female")</f>
        <v>Female</v>
      </c>
      <c r="G78" s="20">
        <v>25</v>
      </c>
      <c r="H78" s="20" t="str">
        <f>IF(customers[[#This Row],[age]]&lt;=33, "Young", IF(customers[[#This Row],[age]]&lt;=49, "Working Class", "Retired"))</f>
        <v>Young</v>
      </c>
      <c r="I78" s="20" t="s">
        <v>160</v>
      </c>
    </row>
    <row r="79" spans="1:9" ht="15.75" customHeight="1" x14ac:dyDescent="0.3">
      <c r="A79" s="20">
        <v>78</v>
      </c>
      <c r="B79" s="21" t="s">
        <v>358</v>
      </c>
      <c r="C79" s="12" t="s">
        <v>359</v>
      </c>
      <c r="D79" s="12" t="s">
        <v>360</v>
      </c>
      <c r="E79" s="12" t="s">
        <v>285</v>
      </c>
      <c r="F79" s="12" t="str">
        <f>IF(customers[[#This Row],[Gender]]="M","Male","Female")</f>
        <v>Female</v>
      </c>
      <c r="G79" s="20">
        <v>28</v>
      </c>
      <c r="H79" s="20" t="str">
        <f>IF(customers[[#This Row],[age]]&lt;=33, "Young", IF(customers[[#This Row],[age]]&lt;=49, "Working Class", "Retired"))</f>
        <v>Young</v>
      </c>
      <c r="I79" s="20" t="s">
        <v>160</v>
      </c>
    </row>
    <row r="80" spans="1:9" ht="15.75" customHeight="1" x14ac:dyDescent="0.3">
      <c r="A80" s="20">
        <v>79</v>
      </c>
      <c r="B80" s="21" t="s">
        <v>361</v>
      </c>
      <c r="C80" s="12" t="s">
        <v>362</v>
      </c>
      <c r="D80" s="12" t="s">
        <v>363</v>
      </c>
      <c r="E80" s="12"/>
      <c r="F80" s="12" t="str">
        <f>IF(customers[[#This Row],[Gender]]="M","Male","Female")</f>
        <v>Female</v>
      </c>
      <c r="G80" s="20">
        <v>64</v>
      </c>
      <c r="H80" s="20" t="str">
        <f>IF(customers[[#This Row],[age]]&lt;=33, "Young", IF(customers[[#This Row],[age]]&lt;=49, "Working Class", "Retired"))</f>
        <v>Retired</v>
      </c>
      <c r="I80" s="20" t="s">
        <v>147</v>
      </c>
    </row>
    <row r="81" spans="1:9" ht="15.75" customHeight="1" x14ac:dyDescent="0.3">
      <c r="A81" s="20">
        <v>80</v>
      </c>
      <c r="B81" s="21" t="s">
        <v>364</v>
      </c>
      <c r="C81" s="12" t="s">
        <v>365</v>
      </c>
      <c r="D81" s="12" t="s">
        <v>366</v>
      </c>
      <c r="E81" s="12" t="s">
        <v>285</v>
      </c>
      <c r="F81" s="12" t="str">
        <f>IF(customers[[#This Row],[Gender]]="M","Male","Female")</f>
        <v>Female</v>
      </c>
      <c r="G81" s="20">
        <v>54</v>
      </c>
      <c r="H81" s="20" t="str">
        <f>IF(customers[[#This Row],[age]]&lt;=33, "Young", IF(customers[[#This Row],[age]]&lt;=49, "Working Class", "Retired"))</f>
        <v>Retired</v>
      </c>
      <c r="I81" s="20" t="s">
        <v>131</v>
      </c>
    </row>
    <row r="82" spans="1:9" ht="15.75" customHeight="1" x14ac:dyDescent="0.3">
      <c r="A82" s="20">
        <v>81</v>
      </c>
      <c r="B82" s="21" t="s">
        <v>367</v>
      </c>
      <c r="C82" s="12" t="s">
        <v>368</v>
      </c>
      <c r="D82" s="12" t="s">
        <v>369</v>
      </c>
      <c r="E82" s="12" t="s">
        <v>285</v>
      </c>
      <c r="F82" s="12" t="str">
        <f>IF(customers[[#This Row],[Gender]]="M","Male","Female")</f>
        <v>Female</v>
      </c>
      <c r="G82" s="20">
        <v>28</v>
      </c>
      <c r="H82" s="20" t="str">
        <f>IF(customers[[#This Row],[age]]&lt;=33, "Young", IF(customers[[#This Row],[age]]&lt;=49, "Working Class", "Retired"))</f>
        <v>Young</v>
      </c>
      <c r="I82" s="20" t="s">
        <v>147</v>
      </c>
    </row>
    <row r="83" spans="1:9" ht="15.75" customHeight="1" x14ac:dyDescent="0.3">
      <c r="A83" s="20">
        <v>82</v>
      </c>
      <c r="B83" s="21" t="s">
        <v>370</v>
      </c>
      <c r="C83" s="12" t="s">
        <v>371</v>
      </c>
      <c r="D83" s="12" t="s">
        <v>372</v>
      </c>
      <c r="E83" s="12" t="s">
        <v>285</v>
      </c>
      <c r="F83" s="12" t="str">
        <f>IF(customers[[#This Row],[Gender]]="M","Male","Female")</f>
        <v>Female</v>
      </c>
      <c r="G83" s="20">
        <v>37</v>
      </c>
      <c r="H83" s="20" t="str">
        <f>IF(customers[[#This Row],[age]]&lt;=33, "Young", IF(customers[[#This Row],[age]]&lt;=49, "Working Class", "Retired"))</f>
        <v>Working Class</v>
      </c>
      <c r="I83" s="20" t="s">
        <v>127</v>
      </c>
    </row>
    <row r="84" spans="1:9" ht="15.75" customHeight="1" x14ac:dyDescent="0.3">
      <c r="A84" s="20">
        <v>83</v>
      </c>
      <c r="B84" s="21" t="s">
        <v>373</v>
      </c>
      <c r="C84" s="12" t="s">
        <v>374</v>
      </c>
      <c r="D84" s="12" t="s">
        <v>375</v>
      </c>
      <c r="E84" s="12" t="s">
        <v>285</v>
      </c>
      <c r="F84" s="12" t="str">
        <f>IF(customers[[#This Row],[Gender]]="M","Male","Female")</f>
        <v>Female</v>
      </c>
      <c r="G84" s="20">
        <v>27</v>
      </c>
      <c r="H84" s="20" t="str">
        <f>IF(customers[[#This Row],[age]]&lt;=33, "Young", IF(customers[[#This Row],[age]]&lt;=49, "Working Class", "Retired"))</f>
        <v>Young</v>
      </c>
      <c r="I84" s="20" t="s">
        <v>147</v>
      </c>
    </row>
    <row r="85" spans="1:9" ht="15.75" customHeight="1" x14ac:dyDescent="0.3">
      <c r="A85" s="20">
        <v>84</v>
      </c>
      <c r="B85" s="21" t="s">
        <v>376</v>
      </c>
      <c r="C85" s="12" t="s">
        <v>377</v>
      </c>
      <c r="D85" s="12" t="s">
        <v>378</v>
      </c>
      <c r="E85" s="12" t="s">
        <v>285</v>
      </c>
      <c r="F85" s="12" t="str">
        <f>IF(customers[[#This Row],[Gender]]="M","Male","Female")</f>
        <v>Female</v>
      </c>
      <c r="G85" s="20">
        <v>64</v>
      </c>
      <c r="H85" s="20" t="str">
        <f>IF(customers[[#This Row],[age]]&lt;=33, "Young", IF(customers[[#This Row],[age]]&lt;=49, "Working Class", "Retired"))</f>
        <v>Retired</v>
      </c>
      <c r="I85" s="20" t="s">
        <v>127</v>
      </c>
    </row>
    <row r="86" spans="1:9" ht="15.75" customHeight="1" x14ac:dyDescent="0.3">
      <c r="A86" s="20">
        <v>85</v>
      </c>
      <c r="B86" s="21" t="s">
        <v>379</v>
      </c>
      <c r="C86" s="12" t="s">
        <v>141</v>
      </c>
      <c r="D86" s="12" t="s">
        <v>380</v>
      </c>
      <c r="E86" s="12" t="s">
        <v>285</v>
      </c>
      <c r="F86" s="12" t="str">
        <f>IF(customers[[#This Row],[Gender]]="M","Male","Female")</f>
        <v>Female</v>
      </c>
      <c r="G86" s="20">
        <v>30</v>
      </c>
      <c r="H86" s="20" t="str">
        <f>IF(customers[[#This Row],[age]]&lt;=33, "Young", IF(customers[[#This Row],[age]]&lt;=49, "Working Class", "Retired"))</f>
        <v>Young</v>
      </c>
      <c r="I86" s="20" t="s">
        <v>131</v>
      </c>
    </row>
    <row r="87" spans="1:9" ht="15.75" customHeight="1" x14ac:dyDescent="0.3">
      <c r="A87" s="20">
        <v>86</v>
      </c>
      <c r="B87" s="21" t="s">
        <v>381</v>
      </c>
      <c r="C87" s="12" t="s">
        <v>382</v>
      </c>
      <c r="D87" s="12" t="s">
        <v>383</v>
      </c>
      <c r="E87" s="12" t="s">
        <v>285</v>
      </c>
      <c r="F87" s="12" t="str">
        <f>IF(customers[[#This Row],[Gender]]="M","Male","Female")</f>
        <v>Female</v>
      </c>
      <c r="G87" s="20">
        <v>44</v>
      </c>
      <c r="H87" s="20" t="str">
        <f>IF(customers[[#This Row],[age]]&lt;=33, "Young", IF(customers[[#This Row],[age]]&lt;=49, "Working Class", "Retired"))</f>
        <v>Working Class</v>
      </c>
      <c r="I87" s="20" t="s">
        <v>164</v>
      </c>
    </row>
    <row r="88" spans="1:9" ht="15.75" customHeight="1" x14ac:dyDescent="0.3">
      <c r="A88" s="20">
        <v>87</v>
      </c>
      <c r="B88" s="21" t="s">
        <v>384</v>
      </c>
      <c r="C88" s="12" t="s">
        <v>385</v>
      </c>
      <c r="D88" s="12" t="s">
        <v>386</v>
      </c>
      <c r="E88" s="12" t="s">
        <v>285</v>
      </c>
      <c r="F88" s="12" t="str">
        <f>IF(customers[[#This Row],[Gender]]="M","Male","Female")</f>
        <v>Female</v>
      </c>
      <c r="G88" s="20">
        <v>44</v>
      </c>
      <c r="H88" s="20" t="str">
        <f>IF(customers[[#This Row],[age]]&lt;=33, "Young", IF(customers[[#This Row],[age]]&lt;=49, "Working Class", "Retired"))</f>
        <v>Working Class</v>
      </c>
      <c r="I88" s="20" t="s">
        <v>160</v>
      </c>
    </row>
    <row r="89" spans="1:9" ht="15.75" customHeight="1" x14ac:dyDescent="0.3">
      <c r="A89" s="20">
        <v>88</v>
      </c>
      <c r="B89" s="21" t="s">
        <v>387</v>
      </c>
      <c r="C89" s="12" t="s">
        <v>388</v>
      </c>
      <c r="D89" s="12" t="s">
        <v>389</v>
      </c>
      <c r="E89" s="12" t="s">
        <v>285</v>
      </c>
      <c r="F89" s="12" t="str">
        <f>IF(customers[[#This Row],[Gender]]="M","Male","Female")</f>
        <v>Female</v>
      </c>
      <c r="G89" s="20">
        <v>41</v>
      </c>
      <c r="H89" s="20" t="str">
        <f>IF(customers[[#This Row],[age]]&lt;=33, "Young", IF(customers[[#This Row],[age]]&lt;=49, "Working Class", "Retired"))</f>
        <v>Working Class</v>
      </c>
      <c r="I89" s="20" t="s">
        <v>164</v>
      </c>
    </row>
    <row r="90" spans="1:9" ht="15.75" customHeight="1" x14ac:dyDescent="0.3">
      <c r="A90" s="20">
        <v>89</v>
      </c>
      <c r="B90" s="21" t="s">
        <v>390</v>
      </c>
      <c r="C90" s="12" t="s">
        <v>391</v>
      </c>
      <c r="D90" s="12" t="s">
        <v>392</v>
      </c>
      <c r="E90" s="12" t="s">
        <v>285</v>
      </c>
      <c r="F90" s="12" t="str">
        <f>IF(customers[[#This Row],[Gender]]="M","Male","Female")</f>
        <v>Female</v>
      </c>
      <c r="G90" s="20">
        <v>35</v>
      </c>
      <c r="H90" s="20" t="str">
        <f>IF(customers[[#This Row],[age]]&lt;=33, "Young", IF(customers[[#This Row],[age]]&lt;=49, "Working Class", "Retired"))</f>
        <v>Working Class</v>
      </c>
      <c r="I90" s="20" t="s">
        <v>127</v>
      </c>
    </row>
    <row r="91" spans="1:9" ht="15.75" customHeight="1" x14ac:dyDescent="0.3">
      <c r="A91" s="20">
        <v>90</v>
      </c>
      <c r="B91" s="21" t="s">
        <v>393</v>
      </c>
      <c r="C91" s="12" t="s">
        <v>394</v>
      </c>
      <c r="D91" s="12" t="s">
        <v>395</v>
      </c>
      <c r="E91" s="12" t="s">
        <v>285</v>
      </c>
      <c r="F91" s="12" t="str">
        <f>IF(customers[[#This Row],[Gender]]="M","Male","Female")</f>
        <v>Female</v>
      </c>
      <c r="G91" s="20">
        <v>43</v>
      </c>
      <c r="H91" s="20" t="str">
        <f>IF(customers[[#This Row],[age]]&lt;=33, "Young", IF(customers[[#This Row],[age]]&lt;=49, "Working Class", "Retired"))</f>
        <v>Working Class</v>
      </c>
      <c r="I91" s="20" t="s">
        <v>164</v>
      </c>
    </row>
    <row r="92" spans="1:9" ht="15.75" customHeight="1" x14ac:dyDescent="0.3">
      <c r="A92" s="20">
        <v>91</v>
      </c>
      <c r="B92" s="21" t="s">
        <v>396</v>
      </c>
      <c r="C92" s="12" t="s">
        <v>397</v>
      </c>
      <c r="D92" s="12" t="s">
        <v>398</v>
      </c>
      <c r="E92" s="12" t="s">
        <v>285</v>
      </c>
      <c r="F92" s="12" t="str">
        <f>IF(customers[[#This Row],[Gender]]="M","Male","Female")</f>
        <v>Female</v>
      </c>
      <c r="G92" s="20">
        <v>55</v>
      </c>
      <c r="H92" s="20" t="str">
        <f>IF(customers[[#This Row],[age]]&lt;=33, "Young", IF(customers[[#This Row],[age]]&lt;=49, "Working Class", "Retired"))</f>
        <v>Retired</v>
      </c>
      <c r="I92" s="20" t="s">
        <v>131</v>
      </c>
    </row>
    <row r="93" spans="1:9" ht="15.75" customHeight="1" x14ac:dyDescent="0.3">
      <c r="A93" s="20">
        <v>92</v>
      </c>
      <c r="B93" s="21" t="s">
        <v>399</v>
      </c>
      <c r="C93" s="12" t="s">
        <v>400</v>
      </c>
      <c r="D93" s="12" t="s">
        <v>401</v>
      </c>
      <c r="E93" s="12" t="s">
        <v>285</v>
      </c>
      <c r="F93" s="12" t="str">
        <f>IF(customers[[#This Row],[Gender]]="M","Male","Female")</f>
        <v>Female</v>
      </c>
      <c r="G93" s="20">
        <v>60</v>
      </c>
      <c r="H93" s="20" t="str">
        <f>IF(customers[[#This Row],[age]]&lt;=33, "Young", IF(customers[[#This Row],[age]]&lt;=49, "Working Class", "Retired"))</f>
        <v>Retired</v>
      </c>
      <c r="I93" s="20" t="s">
        <v>127</v>
      </c>
    </row>
    <row r="94" spans="1:9" ht="15.75" customHeight="1" x14ac:dyDescent="0.3">
      <c r="A94" s="20">
        <v>93</v>
      </c>
      <c r="B94" s="21" t="s">
        <v>402</v>
      </c>
      <c r="C94" s="12" t="s">
        <v>403</v>
      </c>
      <c r="D94" s="12" t="s">
        <v>404</v>
      </c>
      <c r="E94" s="12" t="s">
        <v>285</v>
      </c>
      <c r="F94" s="12" t="str">
        <f>IF(customers[[#This Row],[Gender]]="M","Male","Female")</f>
        <v>Female</v>
      </c>
      <c r="G94" s="20">
        <v>53</v>
      </c>
      <c r="H94" s="20" t="str">
        <f>IF(customers[[#This Row],[age]]&lt;=33, "Young", IF(customers[[#This Row],[age]]&lt;=49, "Working Class", "Retired"))</f>
        <v>Retired</v>
      </c>
      <c r="I94" s="20" t="s">
        <v>164</v>
      </c>
    </row>
    <row r="95" spans="1:9" ht="15.75" customHeight="1" x14ac:dyDescent="0.3">
      <c r="A95" s="20">
        <v>94</v>
      </c>
      <c r="B95" s="21" t="s">
        <v>405</v>
      </c>
      <c r="C95" s="12" t="s">
        <v>406</v>
      </c>
      <c r="D95" s="12" t="s">
        <v>407</v>
      </c>
      <c r="E95" s="12" t="s">
        <v>285</v>
      </c>
      <c r="F95" s="12" t="str">
        <f>IF(customers[[#This Row],[Gender]]="M","Male","Female")</f>
        <v>Female</v>
      </c>
      <c r="G95" s="20">
        <v>20</v>
      </c>
      <c r="H95" s="20" t="str">
        <f>IF(customers[[#This Row],[age]]&lt;=33, "Young", IF(customers[[#This Row],[age]]&lt;=49, "Working Class", "Retired"))</f>
        <v>Young</v>
      </c>
      <c r="I95" s="20" t="s">
        <v>164</v>
      </c>
    </row>
    <row r="96" spans="1:9" ht="15.75" customHeight="1" x14ac:dyDescent="0.3">
      <c r="A96" s="20">
        <v>95</v>
      </c>
      <c r="B96" s="21" t="s">
        <v>408</v>
      </c>
      <c r="C96" s="12" t="s">
        <v>409</v>
      </c>
      <c r="D96" s="12" t="s">
        <v>410</v>
      </c>
      <c r="E96" s="12" t="s">
        <v>285</v>
      </c>
      <c r="F96" s="12" t="str">
        <f>IF(customers[[#This Row],[Gender]]="M","Male","Female")</f>
        <v>Female</v>
      </c>
      <c r="G96" s="20">
        <v>40</v>
      </c>
      <c r="H96" s="20" t="str">
        <f>IF(customers[[#This Row],[age]]&lt;=33, "Young", IF(customers[[#This Row],[age]]&lt;=49, "Working Class", "Retired"))</f>
        <v>Working Class</v>
      </c>
      <c r="I96" s="20" t="s">
        <v>147</v>
      </c>
    </row>
    <row r="97" spans="1:9" ht="15.75" customHeight="1" x14ac:dyDescent="0.3">
      <c r="A97" s="20">
        <v>96</v>
      </c>
      <c r="B97" s="21" t="s">
        <v>411</v>
      </c>
      <c r="C97" s="12" t="s">
        <v>412</v>
      </c>
      <c r="D97" s="12" t="s">
        <v>413</v>
      </c>
      <c r="E97" s="12" t="s">
        <v>285</v>
      </c>
      <c r="F97" s="12" t="str">
        <f>IF(customers[[#This Row],[Gender]]="M","Male","Female")</f>
        <v>Female</v>
      </c>
      <c r="G97" s="20">
        <v>46</v>
      </c>
      <c r="H97" s="20" t="str">
        <f>IF(customers[[#This Row],[age]]&lt;=33, "Young", IF(customers[[#This Row],[age]]&lt;=49, "Working Class", "Retired"))</f>
        <v>Working Class</v>
      </c>
      <c r="I97" s="20" t="s">
        <v>131</v>
      </c>
    </row>
    <row r="98" spans="1:9" ht="15.75" customHeight="1" x14ac:dyDescent="0.3">
      <c r="A98" s="20">
        <v>97</v>
      </c>
      <c r="B98" s="21" t="s">
        <v>414</v>
      </c>
      <c r="C98" s="12" t="s">
        <v>415</v>
      </c>
      <c r="D98" s="12" t="s">
        <v>416</v>
      </c>
      <c r="E98" s="12" t="s">
        <v>285</v>
      </c>
      <c r="F98" s="12" t="str">
        <f>IF(customers[[#This Row],[Gender]]="M","Male","Female")</f>
        <v>Female</v>
      </c>
      <c r="G98" s="20">
        <v>34</v>
      </c>
      <c r="H98" s="20" t="str">
        <f>IF(customers[[#This Row],[age]]&lt;=33, "Young", IF(customers[[#This Row],[age]]&lt;=49, "Working Class", "Retired"))</f>
        <v>Working Class</v>
      </c>
      <c r="I98" s="20" t="s">
        <v>164</v>
      </c>
    </row>
    <row r="99" spans="1:9" ht="15.75" customHeight="1" x14ac:dyDescent="0.3">
      <c r="A99" s="20">
        <v>98</v>
      </c>
      <c r="B99" s="21" t="s">
        <v>417</v>
      </c>
      <c r="C99" s="12" t="s">
        <v>418</v>
      </c>
      <c r="D99" s="12" t="s">
        <v>419</v>
      </c>
      <c r="E99" s="12" t="s">
        <v>285</v>
      </c>
      <c r="F99" s="12" t="str">
        <f>IF(customers[[#This Row],[Gender]]="M","Male","Female")</f>
        <v>Female</v>
      </c>
      <c r="G99" s="20">
        <v>49</v>
      </c>
      <c r="H99" s="20" t="str">
        <f>IF(customers[[#This Row],[age]]&lt;=33, "Young", IF(customers[[#This Row],[age]]&lt;=49, "Working Class", "Retired"))</f>
        <v>Working Class</v>
      </c>
      <c r="I99" s="20" t="s">
        <v>164</v>
      </c>
    </row>
    <row r="100" spans="1:9" ht="15.75" customHeight="1" x14ac:dyDescent="0.3">
      <c r="A100" s="20">
        <v>99</v>
      </c>
      <c r="B100" s="21" t="s">
        <v>420</v>
      </c>
      <c r="C100" s="12" t="s">
        <v>421</v>
      </c>
      <c r="D100" s="12" t="s">
        <v>422</v>
      </c>
      <c r="E100" s="12" t="s">
        <v>285</v>
      </c>
      <c r="F100" s="12" t="str">
        <f>IF(customers[[#This Row],[Gender]]="M","Male","Female")</f>
        <v>Female</v>
      </c>
      <c r="G100" s="20">
        <v>38</v>
      </c>
      <c r="H100" s="20" t="str">
        <f>IF(customers[[#This Row],[age]]&lt;=33, "Young", IF(customers[[#This Row],[age]]&lt;=49, "Working Class", "Retired"))</f>
        <v>Working Class</v>
      </c>
      <c r="I100" s="20" t="s">
        <v>164</v>
      </c>
    </row>
    <row r="101" spans="1:9" ht="15.75" customHeight="1" x14ac:dyDescent="0.3">
      <c r="A101" s="20">
        <v>100</v>
      </c>
      <c r="B101" s="21" t="s">
        <v>423</v>
      </c>
      <c r="C101" s="12" t="s">
        <v>424</v>
      </c>
      <c r="D101" s="12" t="s">
        <v>425</v>
      </c>
      <c r="E101" s="12" t="s">
        <v>285</v>
      </c>
      <c r="F101" s="12" t="str">
        <f>IF(customers[[#This Row],[Gender]]="M","Male","Female")</f>
        <v>Female</v>
      </c>
      <c r="G101" s="20">
        <v>55</v>
      </c>
      <c r="H101" s="20" t="str">
        <f>IF(customers[[#This Row],[age]]&lt;=33, "Young", IF(customers[[#This Row],[age]]&lt;=49, "Working Class", "Retired"))</f>
        <v>Retired</v>
      </c>
      <c r="I101" s="20" t="s">
        <v>147</v>
      </c>
    </row>
    <row r="102" spans="1:9" ht="15.75" customHeight="1" x14ac:dyDescent="0.3"/>
    <row r="103" spans="1:9" ht="15.75" customHeight="1" x14ac:dyDescent="0.3"/>
    <row r="104" spans="1:9" ht="15.75" customHeight="1" x14ac:dyDescent="0.3"/>
    <row r="105" spans="1:9" ht="15.75" customHeight="1" x14ac:dyDescent="0.3"/>
    <row r="106" spans="1:9" ht="15.75" customHeight="1" x14ac:dyDescent="0.3"/>
    <row r="107" spans="1:9" ht="15.75" customHeight="1" x14ac:dyDescent="0.3"/>
    <row r="108" spans="1:9" ht="15.75" customHeight="1" x14ac:dyDescent="0.3"/>
    <row r="109" spans="1:9" ht="15.75" customHeight="1" x14ac:dyDescent="0.3"/>
    <row r="110" spans="1:9" ht="15.75" customHeight="1" x14ac:dyDescent="0.3"/>
    <row r="111" spans="1:9" ht="15.75" customHeight="1" x14ac:dyDescent="0.3"/>
    <row r="112" spans="1:9"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B105" sqref="B105"/>
    </sheetView>
  </sheetViews>
  <sheetFormatPr defaultColWidth="14.44140625" defaultRowHeight="15" customHeight="1" x14ac:dyDescent="0.3"/>
  <cols>
    <col min="1" max="1" width="15.109375" style="3" bestFit="1" customWidth="1"/>
    <col min="2" max="2" width="54.88671875" style="3" customWidth="1"/>
    <col min="3" max="3" width="16.5546875" style="3" bestFit="1" customWidth="1"/>
    <col min="4" max="4" width="10" style="14" bestFit="1" customWidth="1"/>
    <col min="5" max="26" width="8.6640625" style="3" customWidth="1"/>
    <col min="27" max="16384" width="14.44140625" style="3"/>
  </cols>
  <sheetData>
    <row r="1" spans="1:6" ht="14.4" x14ac:dyDescent="0.3">
      <c r="A1" s="8" t="s">
        <v>8</v>
      </c>
      <c r="B1" s="9" t="s">
        <v>9</v>
      </c>
      <c r="C1" s="9" t="s">
        <v>10</v>
      </c>
      <c r="D1" s="10" t="s">
        <v>11</v>
      </c>
    </row>
    <row r="2" spans="1:6" ht="14.4" x14ac:dyDescent="0.3">
      <c r="A2" s="4">
        <v>1</v>
      </c>
      <c r="B2" s="11" t="s">
        <v>12</v>
      </c>
      <c r="C2" s="12" t="s">
        <v>13</v>
      </c>
      <c r="D2" s="13">
        <v>695.98</v>
      </c>
    </row>
    <row r="3" spans="1:6" ht="14.4" x14ac:dyDescent="0.3">
      <c r="A3" s="4">
        <v>2</v>
      </c>
      <c r="B3" s="12" t="s">
        <v>14</v>
      </c>
      <c r="C3" s="12" t="s">
        <v>13</v>
      </c>
      <c r="D3" s="13">
        <v>540.17999999999995</v>
      </c>
    </row>
    <row r="4" spans="1:6" ht="14.4" x14ac:dyDescent="0.3">
      <c r="A4" s="4">
        <v>3</v>
      </c>
      <c r="B4" s="12" t="s">
        <v>15</v>
      </c>
      <c r="C4" s="12" t="s">
        <v>13</v>
      </c>
      <c r="D4" s="13">
        <v>457.07</v>
      </c>
    </row>
    <row r="5" spans="1:6" ht="14.4" x14ac:dyDescent="0.3">
      <c r="A5" s="4">
        <v>4</v>
      </c>
      <c r="B5" s="12" t="s">
        <v>16</v>
      </c>
      <c r="C5" s="12" t="s">
        <v>17</v>
      </c>
      <c r="D5" s="13">
        <v>747.96</v>
      </c>
    </row>
    <row r="6" spans="1:6" ht="14.4" x14ac:dyDescent="0.3">
      <c r="A6" s="4">
        <v>5</v>
      </c>
      <c r="B6" s="12" t="s">
        <v>18</v>
      </c>
      <c r="C6" s="12" t="s">
        <v>17</v>
      </c>
      <c r="D6" s="13">
        <v>352.89</v>
      </c>
    </row>
    <row r="7" spans="1:6" ht="14.4" x14ac:dyDescent="0.3">
      <c r="A7" s="4">
        <v>6</v>
      </c>
      <c r="B7" s="12" t="s">
        <v>19</v>
      </c>
      <c r="C7" s="12" t="s">
        <v>20</v>
      </c>
      <c r="D7" s="13">
        <v>908.41</v>
      </c>
    </row>
    <row r="8" spans="1:6" ht="14.4" x14ac:dyDescent="0.3">
      <c r="A8" s="4">
        <v>7</v>
      </c>
      <c r="B8" s="12" t="s">
        <v>21</v>
      </c>
      <c r="C8" s="12" t="s">
        <v>20</v>
      </c>
      <c r="D8" s="13">
        <v>801.94</v>
      </c>
    </row>
    <row r="9" spans="1:6" ht="14.4" x14ac:dyDescent="0.3">
      <c r="A9" s="4">
        <v>8</v>
      </c>
      <c r="B9" s="12" t="s">
        <v>22</v>
      </c>
      <c r="C9" s="12" t="s">
        <v>13</v>
      </c>
      <c r="D9" s="13">
        <v>530.14</v>
      </c>
      <c r="F9" s="4">
        <f>COUNTBLANK(products[#All])</f>
        <v>0</v>
      </c>
    </row>
    <row r="10" spans="1:6" ht="14.4" x14ac:dyDescent="0.3">
      <c r="A10" s="4">
        <v>9</v>
      </c>
      <c r="B10" s="12" t="s">
        <v>23</v>
      </c>
      <c r="C10" s="12" t="s">
        <v>13</v>
      </c>
      <c r="D10" s="13">
        <v>122.03</v>
      </c>
    </row>
    <row r="11" spans="1:6" ht="14.4" x14ac:dyDescent="0.3">
      <c r="A11" s="4">
        <v>10</v>
      </c>
      <c r="B11" s="12" t="s">
        <v>24</v>
      </c>
      <c r="C11" s="12" t="s">
        <v>13</v>
      </c>
      <c r="D11" s="13">
        <v>884.99</v>
      </c>
    </row>
    <row r="12" spans="1:6" ht="14.4" x14ac:dyDescent="0.3">
      <c r="A12" s="4">
        <v>11</v>
      </c>
      <c r="B12" s="12" t="s">
        <v>25</v>
      </c>
      <c r="C12" s="12" t="s">
        <v>13</v>
      </c>
      <c r="D12" s="13">
        <v>651.47</v>
      </c>
    </row>
    <row r="13" spans="1:6" ht="14.4" x14ac:dyDescent="0.3">
      <c r="A13" s="4">
        <v>12</v>
      </c>
      <c r="B13" s="12" t="s">
        <v>26</v>
      </c>
      <c r="C13" s="12" t="s">
        <v>13</v>
      </c>
      <c r="D13" s="13">
        <v>535.22</v>
      </c>
    </row>
    <row r="14" spans="1:6" ht="14.4" x14ac:dyDescent="0.3">
      <c r="A14" s="4">
        <v>13</v>
      </c>
      <c r="B14" s="12" t="s">
        <v>27</v>
      </c>
      <c r="C14" s="12" t="s">
        <v>20</v>
      </c>
      <c r="D14" s="13">
        <v>390.02</v>
      </c>
    </row>
    <row r="15" spans="1:6" ht="14.4" x14ac:dyDescent="0.3">
      <c r="A15" s="4">
        <v>14</v>
      </c>
      <c r="B15" s="12" t="s">
        <v>28</v>
      </c>
      <c r="C15" s="12" t="s">
        <v>13</v>
      </c>
      <c r="D15" s="13">
        <v>959.9</v>
      </c>
    </row>
    <row r="16" spans="1:6" ht="14.4" x14ac:dyDescent="0.3">
      <c r="A16" s="4">
        <v>15</v>
      </c>
      <c r="B16" s="12" t="s">
        <v>29</v>
      </c>
      <c r="C16" s="12" t="s">
        <v>13</v>
      </c>
      <c r="D16" s="13">
        <v>118.89</v>
      </c>
    </row>
    <row r="17" spans="1:4" ht="14.4" x14ac:dyDescent="0.3">
      <c r="A17" s="4">
        <v>16</v>
      </c>
      <c r="B17" s="12" t="s">
        <v>30</v>
      </c>
      <c r="C17" s="12" t="s">
        <v>13</v>
      </c>
      <c r="D17" s="13">
        <v>890.75</v>
      </c>
    </row>
    <row r="18" spans="1:4" ht="14.4" x14ac:dyDescent="0.3">
      <c r="A18" s="4">
        <v>17</v>
      </c>
      <c r="B18" s="12" t="s">
        <v>31</v>
      </c>
      <c r="C18" s="12" t="s">
        <v>17</v>
      </c>
      <c r="D18" s="13">
        <v>307.14999999999998</v>
      </c>
    </row>
    <row r="19" spans="1:4" ht="14.4" x14ac:dyDescent="0.3">
      <c r="A19" s="4">
        <v>18</v>
      </c>
      <c r="B19" s="12" t="s">
        <v>32</v>
      </c>
      <c r="C19" s="12" t="s">
        <v>13</v>
      </c>
      <c r="D19" s="13">
        <v>651.97</v>
      </c>
    </row>
    <row r="20" spans="1:4" ht="14.4" x14ac:dyDescent="0.3">
      <c r="A20" s="4">
        <v>19</v>
      </c>
      <c r="B20" s="12" t="s">
        <v>33</v>
      </c>
      <c r="C20" s="12" t="s">
        <v>20</v>
      </c>
      <c r="D20" s="13">
        <v>766.1</v>
      </c>
    </row>
    <row r="21" spans="1:4" ht="15.75" customHeight="1" x14ac:dyDescent="0.3">
      <c r="A21" s="4">
        <v>20</v>
      </c>
      <c r="B21" s="12" t="s">
        <v>34</v>
      </c>
      <c r="C21" s="12" t="s">
        <v>13</v>
      </c>
      <c r="D21" s="13">
        <v>872.47</v>
      </c>
    </row>
    <row r="22" spans="1:4" ht="15.75" customHeight="1" x14ac:dyDescent="0.3">
      <c r="A22" s="4">
        <v>21</v>
      </c>
      <c r="B22" s="12" t="s">
        <v>35</v>
      </c>
      <c r="C22" s="12" t="s">
        <v>20</v>
      </c>
      <c r="D22" s="13">
        <v>972.57</v>
      </c>
    </row>
    <row r="23" spans="1:4" ht="15.75" customHeight="1" x14ac:dyDescent="0.3">
      <c r="A23" s="4">
        <v>22</v>
      </c>
      <c r="B23" s="12" t="s">
        <v>36</v>
      </c>
      <c r="C23" s="12" t="s">
        <v>17</v>
      </c>
      <c r="D23" s="13">
        <v>616.87</v>
      </c>
    </row>
    <row r="24" spans="1:4" ht="15.75" customHeight="1" x14ac:dyDescent="0.3">
      <c r="A24" s="4">
        <v>23</v>
      </c>
      <c r="B24" s="12" t="s">
        <v>37</v>
      </c>
      <c r="C24" s="12" t="s">
        <v>13</v>
      </c>
      <c r="D24" s="13">
        <v>595.86</v>
      </c>
    </row>
    <row r="25" spans="1:4" ht="15.75" customHeight="1" x14ac:dyDescent="0.3">
      <c r="A25" s="4">
        <v>24</v>
      </c>
      <c r="B25" s="12" t="s">
        <v>38</v>
      </c>
      <c r="C25" s="12" t="s">
        <v>17</v>
      </c>
      <c r="D25" s="13">
        <v>270.07</v>
      </c>
    </row>
    <row r="26" spans="1:4" ht="15.75" customHeight="1" x14ac:dyDescent="0.3">
      <c r="A26" s="4">
        <v>25</v>
      </c>
      <c r="B26" s="12" t="s">
        <v>39</v>
      </c>
      <c r="C26" s="12" t="s">
        <v>13</v>
      </c>
      <c r="D26" s="13">
        <v>231.28</v>
      </c>
    </row>
    <row r="27" spans="1:4" ht="15.75" customHeight="1" x14ac:dyDescent="0.3">
      <c r="A27" s="4">
        <v>26</v>
      </c>
      <c r="B27" s="12" t="s">
        <v>40</v>
      </c>
      <c r="C27" s="12" t="s">
        <v>17</v>
      </c>
      <c r="D27" s="13">
        <v>735.03</v>
      </c>
    </row>
    <row r="28" spans="1:4" ht="15.75" customHeight="1" x14ac:dyDescent="0.3">
      <c r="A28" s="4">
        <v>27</v>
      </c>
      <c r="B28" s="12" t="s">
        <v>41</v>
      </c>
      <c r="C28" s="12" t="s">
        <v>13</v>
      </c>
      <c r="D28" s="13">
        <v>706.08</v>
      </c>
    </row>
    <row r="29" spans="1:4" ht="15.75" customHeight="1" x14ac:dyDescent="0.3">
      <c r="A29" s="4">
        <v>28</v>
      </c>
      <c r="B29" s="12" t="s">
        <v>42</v>
      </c>
      <c r="C29" s="12" t="s">
        <v>17</v>
      </c>
      <c r="D29" s="13">
        <v>391.59</v>
      </c>
    </row>
    <row r="30" spans="1:4" ht="15.75" customHeight="1" x14ac:dyDescent="0.3">
      <c r="A30" s="4">
        <v>29</v>
      </c>
      <c r="B30" s="12" t="s">
        <v>43</v>
      </c>
      <c r="C30" s="12" t="s">
        <v>13</v>
      </c>
      <c r="D30" s="13">
        <v>172.64</v>
      </c>
    </row>
    <row r="31" spans="1:4" ht="15.75" customHeight="1" x14ac:dyDescent="0.3">
      <c r="A31" s="4">
        <v>30</v>
      </c>
      <c r="B31" s="12" t="s">
        <v>44</v>
      </c>
      <c r="C31" s="12" t="s">
        <v>20</v>
      </c>
      <c r="D31" s="13">
        <v>879.31</v>
      </c>
    </row>
    <row r="32" spans="1:4" ht="15.75" customHeight="1" x14ac:dyDescent="0.3">
      <c r="A32" s="4">
        <v>31</v>
      </c>
      <c r="B32" s="12" t="s">
        <v>45</v>
      </c>
      <c r="C32" s="12" t="s">
        <v>20</v>
      </c>
      <c r="D32" s="13">
        <v>537.09</v>
      </c>
    </row>
    <row r="33" spans="1:4" ht="15.75" customHeight="1" x14ac:dyDescent="0.3">
      <c r="A33" s="4">
        <v>32</v>
      </c>
      <c r="B33" s="12" t="s">
        <v>46</v>
      </c>
      <c r="C33" s="12" t="s">
        <v>13</v>
      </c>
      <c r="D33" s="13">
        <v>331.57</v>
      </c>
    </row>
    <row r="34" spans="1:4" ht="15.75" customHeight="1" x14ac:dyDescent="0.3">
      <c r="A34" s="4">
        <v>33</v>
      </c>
      <c r="B34" s="12" t="s">
        <v>47</v>
      </c>
      <c r="C34" s="12" t="s">
        <v>13</v>
      </c>
      <c r="D34" s="13">
        <v>644.4</v>
      </c>
    </row>
    <row r="35" spans="1:4" ht="15.75" customHeight="1" x14ac:dyDescent="0.3">
      <c r="A35" s="4">
        <v>34</v>
      </c>
      <c r="B35" s="12" t="s">
        <v>48</v>
      </c>
      <c r="C35" s="12" t="s">
        <v>13</v>
      </c>
      <c r="D35" s="13">
        <v>726.36</v>
      </c>
    </row>
    <row r="36" spans="1:4" ht="15.75" customHeight="1" x14ac:dyDescent="0.3">
      <c r="A36" s="4">
        <v>35</v>
      </c>
      <c r="B36" s="12" t="s">
        <v>49</v>
      </c>
      <c r="C36" s="12" t="s">
        <v>20</v>
      </c>
      <c r="D36" s="13">
        <v>860.37</v>
      </c>
    </row>
    <row r="37" spans="1:4" ht="15.75" customHeight="1" x14ac:dyDescent="0.3">
      <c r="A37" s="4">
        <v>36</v>
      </c>
      <c r="B37" s="12" t="s">
        <v>50</v>
      </c>
      <c r="C37" s="12" t="s">
        <v>20</v>
      </c>
      <c r="D37" s="13">
        <v>22.27</v>
      </c>
    </row>
    <row r="38" spans="1:4" ht="15.75" customHeight="1" x14ac:dyDescent="0.3">
      <c r="A38" s="4">
        <v>37</v>
      </c>
      <c r="B38" s="12" t="s">
        <v>51</v>
      </c>
      <c r="C38" s="12" t="s">
        <v>13</v>
      </c>
      <c r="D38" s="13">
        <v>752.55</v>
      </c>
    </row>
    <row r="39" spans="1:4" ht="15.75" customHeight="1" x14ac:dyDescent="0.3">
      <c r="A39" s="4">
        <v>38</v>
      </c>
      <c r="B39" s="12" t="s">
        <v>52</v>
      </c>
      <c r="C39" s="12" t="s">
        <v>20</v>
      </c>
      <c r="D39" s="13">
        <v>545.08000000000004</v>
      </c>
    </row>
    <row r="40" spans="1:4" ht="15.75" customHeight="1" x14ac:dyDescent="0.3">
      <c r="A40" s="4">
        <v>39</v>
      </c>
      <c r="B40" s="12" t="s">
        <v>53</v>
      </c>
      <c r="C40" s="12" t="s">
        <v>17</v>
      </c>
      <c r="D40" s="13">
        <v>890.43</v>
      </c>
    </row>
    <row r="41" spans="1:4" ht="15.75" customHeight="1" x14ac:dyDescent="0.3">
      <c r="A41" s="4">
        <v>40</v>
      </c>
      <c r="B41" s="12" t="s">
        <v>54</v>
      </c>
      <c r="C41" s="12" t="s">
        <v>13</v>
      </c>
      <c r="D41" s="13">
        <v>966.83</v>
      </c>
    </row>
    <row r="42" spans="1:4" ht="15.75" customHeight="1" x14ac:dyDescent="0.3">
      <c r="A42" s="4">
        <v>41</v>
      </c>
      <c r="B42" s="12" t="s">
        <v>55</v>
      </c>
      <c r="C42" s="12" t="s">
        <v>20</v>
      </c>
      <c r="D42" s="13">
        <v>948.45</v>
      </c>
    </row>
    <row r="43" spans="1:4" ht="15.75" customHeight="1" x14ac:dyDescent="0.3">
      <c r="A43" s="4">
        <v>42</v>
      </c>
      <c r="B43" s="12" t="s">
        <v>56</v>
      </c>
      <c r="C43" s="12" t="s">
        <v>13</v>
      </c>
      <c r="D43" s="13">
        <v>819.79</v>
      </c>
    </row>
    <row r="44" spans="1:4" ht="15.75" customHeight="1" x14ac:dyDescent="0.3">
      <c r="A44" s="4">
        <v>43</v>
      </c>
      <c r="B44" s="12" t="s">
        <v>57</v>
      </c>
      <c r="C44" s="12" t="s">
        <v>13</v>
      </c>
      <c r="D44" s="13">
        <v>401.06</v>
      </c>
    </row>
    <row r="45" spans="1:4" ht="15.75" customHeight="1" x14ac:dyDescent="0.3">
      <c r="A45" s="4">
        <v>44</v>
      </c>
      <c r="B45" s="12" t="s">
        <v>58</v>
      </c>
      <c r="C45" s="12" t="s">
        <v>13</v>
      </c>
      <c r="D45" s="13">
        <v>471.21</v>
      </c>
    </row>
    <row r="46" spans="1:4" ht="15.75" customHeight="1" x14ac:dyDescent="0.3">
      <c r="A46" s="4">
        <v>45</v>
      </c>
      <c r="B46" s="12" t="s">
        <v>59</v>
      </c>
      <c r="C46" s="12" t="s">
        <v>20</v>
      </c>
      <c r="D46" s="13">
        <v>533.98</v>
      </c>
    </row>
    <row r="47" spans="1:4" ht="15.75" customHeight="1" x14ac:dyDescent="0.3">
      <c r="A47" s="4">
        <v>46</v>
      </c>
      <c r="B47" s="12" t="s">
        <v>60</v>
      </c>
      <c r="C47" s="12" t="s">
        <v>13</v>
      </c>
      <c r="D47" s="13">
        <v>60.11</v>
      </c>
    </row>
    <row r="48" spans="1:4" ht="15.75" customHeight="1" x14ac:dyDescent="0.3">
      <c r="A48" s="4">
        <v>47</v>
      </c>
      <c r="B48" s="12" t="s">
        <v>61</v>
      </c>
      <c r="C48" s="12" t="s">
        <v>13</v>
      </c>
      <c r="D48" s="13">
        <v>32.97</v>
      </c>
    </row>
    <row r="49" spans="1:4" ht="15.75" customHeight="1" x14ac:dyDescent="0.3">
      <c r="A49" s="4">
        <v>48</v>
      </c>
      <c r="B49" s="12" t="s">
        <v>62</v>
      </c>
      <c r="C49" s="12" t="s">
        <v>20</v>
      </c>
      <c r="D49" s="13">
        <v>447.8</v>
      </c>
    </row>
    <row r="50" spans="1:4" ht="15.75" customHeight="1" x14ac:dyDescent="0.3">
      <c r="A50" s="4">
        <v>49</v>
      </c>
      <c r="B50" s="12" t="s">
        <v>63</v>
      </c>
      <c r="C50" s="12" t="s">
        <v>13</v>
      </c>
      <c r="D50" s="13">
        <v>230.34</v>
      </c>
    </row>
    <row r="51" spans="1:4" ht="15.75" customHeight="1" x14ac:dyDescent="0.3">
      <c r="A51" s="4">
        <v>50</v>
      </c>
      <c r="B51" s="12" t="s">
        <v>64</v>
      </c>
      <c r="C51" s="12" t="s">
        <v>13</v>
      </c>
      <c r="D51" s="13">
        <v>462.39</v>
      </c>
    </row>
    <row r="52" spans="1:4" ht="15.75" customHeight="1" x14ac:dyDescent="0.3">
      <c r="A52" s="4">
        <v>51</v>
      </c>
      <c r="B52" s="12" t="s">
        <v>65</v>
      </c>
      <c r="C52" s="12" t="s">
        <v>20</v>
      </c>
      <c r="D52" s="13">
        <v>286.2</v>
      </c>
    </row>
    <row r="53" spans="1:4" ht="15.75" customHeight="1" x14ac:dyDescent="0.3">
      <c r="A53" s="4">
        <v>52</v>
      </c>
      <c r="B53" s="12" t="s">
        <v>66</v>
      </c>
      <c r="C53" s="12" t="s">
        <v>17</v>
      </c>
      <c r="D53" s="13">
        <v>301.95</v>
      </c>
    </row>
    <row r="54" spans="1:4" ht="15.75" customHeight="1" x14ac:dyDescent="0.3">
      <c r="A54" s="4">
        <v>53</v>
      </c>
      <c r="B54" s="12" t="s">
        <v>67</v>
      </c>
      <c r="C54" s="12" t="s">
        <v>13</v>
      </c>
      <c r="D54" s="13">
        <v>515.09</v>
      </c>
    </row>
    <row r="55" spans="1:4" ht="15.75" customHeight="1" x14ac:dyDescent="0.3">
      <c r="A55" s="4">
        <v>54</v>
      </c>
      <c r="B55" s="12" t="s">
        <v>68</v>
      </c>
      <c r="C55" s="12" t="s">
        <v>13</v>
      </c>
      <c r="D55" s="13">
        <v>128.28</v>
      </c>
    </row>
    <row r="56" spans="1:4" ht="15.75" customHeight="1" x14ac:dyDescent="0.3">
      <c r="A56" s="4">
        <v>55</v>
      </c>
      <c r="B56" s="12" t="s">
        <v>69</v>
      </c>
      <c r="C56" s="12" t="s">
        <v>20</v>
      </c>
      <c r="D56" s="13">
        <v>308.70999999999998</v>
      </c>
    </row>
    <row r="57" spans="1:4" ht="15.75" customHeight="1" x14ac:dyDescent="0.3">
      <c r="A57" s="4">
        <v>56</v>
      </c>
      <c r="B57" s="12" t="s">
        <v>70</v>
      </c>
      <c r="C57" s="12" t="s">
        <v>17</v>
      </c>
      <c r="D57" s="13">
        <v>793.83</v>
      </c>
    </row>
    <row r="58" spans="1:4" ht="15.75" customHeight="1" x14ac:dyDescent="0.3">
      <c r="A58" s="4">
        <v>57</v>
      </c>
      <c r="B58" s="12" t="s">
        <v>71</v>
      </c>
      <c r="C58" s="12" t="s">
        <v>17</v>
      </c>
      <c r="D58" s="13">
        <v>887.61</v>
      </c>
    </row>
    <row r="59" spans="1:4" ht="15.75" customHeight="1" x14ac:dyDescent="0.3">
      <c r="A59" s="4">
        <v>58</v>
      </c>
      <c r="B59" s="12" t="s">
        <v>72</v>
      </c>
      <c r="C59" s="12" t="s">
        <v>17</v>
      </c>
      <c r="D59" s="13">
        <v>330.13</v>
      </c>
    </row>
    <row r="60" spans="1:4" ht="15.75" customHeight="1" x14ac:dyDescent="0.3">
      <c r="A60" s="4">
        <v>59</v>
      </c>
      <c r="B60" s="12" t="s">
        <v>73</v>
      </c>
      <c r="C60" s="12" t="s">
        <v>13</v>
      </c>
      <c r="D60" s="13">
        <v>102.92</v>
      </c>
    </row>
    <row r="61" spans="1:4" ht="15.75" customHeight="1" x14ac:dyDescent="0.3">
      <c r="A61" s="4">
        <v>60</v>
      </c>
      <c r="B61" s="12" t="s">
        <v>74</v>
      </c>
      <c r="C61" s="12" t="s">
        <v>13</v>
      </c>
      <c r="D61" s="13">
        <v>281.2</v>
      </c>
    </row>
    <row r="62" spans="1:4" ht="15.75" customHeight="1" x14ac:dyDescent="0.3">
      <c r="A62" s="4">
        <v>61</v>
      </c>
      <c r="B62" s="12" t="s">
        <v>75</v>
      </c>
      <c r="C62" s="12" t="s">
        <v>13</v>
      </c>
      <c r="D62" s="13">
        <v>379.09</v>
      </c>
    </row>
    <row r="63" spans="1:4" ht="15.75" customHeight="1" x14ac:dyDescent="0.3">
      <c r="A63" s="4">
        <v>62</v>
      </c>
      <c r="B63" s="12" t="s">
        <v>76</v>
      </c>
      <c r="C63" s="12" t="s">
        <v>20</v>
      </c>
      <c r="D63" s="13">
        <v>758.86</v>
      </c>
    </row>
    <row r="64" spans="1:4" ht="15.75" customHeight="1" x14ac:dyDescent="0.3">
      <c r="A64" s="4">
        <v>63</v>
      </c>
      <c r="B64" s="12" t="s">
        <v>77</v>
      </c>
      <c r="C64" s="12" t="s">
        <v>13</v>
      </c>
      <c r="D64" s="13">
        <v>362.22</v>
      </c>
    </row>
    <row r="65" spans="1:4" ht="15.75" customHeight="1" x14ac:dyDescent="0.3">
      <c r="A65" s="4">
        <v>64</v>
      </c>
      <c r="B65" s="12" t="s">
        <v>78</v>
      </c>
      <c r="C65" s="12" t="s">
        <v>20</v>
      </c>
      <c r="D65" s="13">
        <v>538.14</v>
      </c>
    </row>
    <row r="66" spans="1:4" ht="15.75" customHeight="1" x14ac:dyDescent="0.3">
      <c r="A66" s="4">
        <v>65</v>
      </c>
      <c r="B66" s="12" t="s">
        <v>79</v>
      </c>
      <c r="C66" s="12" t="s">
        <v>17</v>
      </c>
      <c r="D66" s="13">
        <v>48.4</v>
      </c>
    </row>
    <row r="67" spans="1:4" ht="15.75" customHeight="1" x14ac:dyDescent="0.3">
      <c r="A67" s="4">
        <v>66</v>
      </c>
      <c r="B67" s="12" t="s">
        <v>80</v>
      </c>
      <c r="C67" s="12" t="s">
        <v>20</v>
      </c>
      <c r="D67" s="13">
        <v>944.27</v>
      </c>
    </row>
    <row r="68" spans="1:4" ht="15.75" customHeight="1" x14ac:dyDescent="0.3">
      <c r="A68" s="4">
        <v>67</v>
      </c>
      <c r="B68" s="12" t="s">
        <v>81</v>
      </c>
      <c r="C68" s="12" t="s">
        <v>13</v>
      </c>
      <c r="D68" s="13">
        <v>41.71</v>
      </c>
    </row>
    <row r="69" spans="1:4" ht="15.75" customHeight="1" x14ac:dyDescent="0.3">
      <c r="A69" s="4">
        <v>68</v>
      </c>
      <c r="B69" s="12" t="s">
        <v>82</v>
      </c>
      <c r="C69" s="12" t="s">
        <v>20</v>
      </c>
      <c r="D69" s="13">
        <v>647.59</v>
      </c>
    </row>
    <row r="70" spans="1:4" ht="15.75" customHeight="1" x14ac:dyDescent="0.3">
      <c r="A70" s="4">
        <v>69</v>
      </c>
      <c r="B70" s="12" t="s">
        <v>83</v>
      </c>
      <c r="C70" s="12" t="s">
        <v>17</v>
      </c>
      <c r="D70" s="13">
        <v>575.21</v>
      </c>
    </row>
    <row r="71" spans="1:4" ht="15.75" customHeight="1" x14ac:dyDescent="0.3">
      <c r="A71" s="4">
        <v>70</v>
      </c>
      <c r="B71" s="12" t="s">
        <v>84</v>
      </c>
      <c r="C71" s="12" t="s">
        <v>13</v>
      </c>
      <c r="D71" s="13">
        <v>437.78</v>
      </c>
    </row>
    <row r="72" spans="1:4" ht="15.75" customHeight="1" x14ac:dyDescent="0.3">
      <c r="A72" s="4">
        <v>71</v>
      </c>
      <c r="B72" s="12" t="s">
        <v>85</v>
      </c>
      <c r="C72" s="12" t="s">
        <v>20</v>
      </c>
      <c r="D72" s="13">
        <v>375.25</v>
      </c>
    </row>
    <row r="73" spans="1:4" ht="15.75" customHeight="1" x14ac:dyDescent="0.3">
      <c r="A73" s="4">
        <v>72</v>
      </c>
      <c r="B73" s="12" t="s">
        <v>86</v>
      </c>
      <c r="C73" s="12" t="s">
        <v>13</v>
      </c>
      <c r="D73" s="13">
        <v>855.1</v>
      </c>
    </row>
    <row r="74" spans="1:4" ht="15.75" customHeight="1" x14ac:dyDescent="0.3">
      <c r="A74" s="4">
        <v>73</v>
      </c>
      <c r="B74" s="12" t="s">
        <v>87</v>
      </c>
      <c r="C74" s="12" t="s">
        <v>17</v>
      </c>
      <c r="D74" s="13">
        <v>227.28</v>
      </c>
    </row>
    <row r="75" spans="1:4" ht="15.75" customHeight="1" x14ac:dyDescent="0.3">
      <c r="A75" s="4">
        <v>74</v>
      </c>
      <c r="B75" s="12" t="s">
        <v>88</v>
      </c>
      <c r="C75" s="12" t="s">
        <v>20</v>
      </c>
      <c r="D75" s="13">
        <v>934.16</v>
      </c>
    </row>
    <row r="76" spans="1:4" ht="15.75" customHeight="1" x14ac:dyDescent="0.3">
      <c r="A76" s="4">
        <v>75</v>
      </c>
      <c r="B76" s="12" t="s">
        <v>89</v>
      </c>
      <c r="C76" s="12" t="s">
        <v>13</v>
      </c>
      <c r="D76" s="13">
        <v>735.01</v>
      </c>
    </row>
    <row r="77" spans="1:4" ht="15.75" customHeight="1" x14ac:dyDescent="0.3">
      <c r="A77" s="4">
        <v>76</v>
      </c>
      <c r="B77" s="12" t="s">
        <v>90</v>
      </c>
      <c r="C77" s="12" t="s">
        <v>13</v>
      </c>
      <c r="D77" s="13">
        <v>58.17</v>
      </c>
    </row>
    <row r="78" spans="1:4" ht="15.75" customHeight="1" x14ac:dyDescent="0.3">
      <c r="A78" s="4">
        <v>77</v>
      </c>
      <c r="B78" s="12" t="s">
        <v>91</v>
      </c>
      <c r="C78" s="12" t="s">
        <v>13</v>
      </c>
      <c r="D78" s="13">
        <v>200.61</v>
      </c>
    </row>
    <row r="79" spans="1:4" ht="15.75" customHeight="1" x14ac:dyDescent="0.3">
      <c r="A79" s="4">
        <v>78</v>
      </c>
      <c r="B79" s="12" t="s">
        <v>92</v>
      </c>
      <c r="C79" s="12" t="s">
        <v>13</v>
      </c>
      <c r="D79" s="13">
        <v>515.71</v>
      </c>
    </row>
    <row r="80" spans="1:4" ht="15.75" customHeight="1" x14ac:dyDescent="0.3">
      <c r="A80" s="4">
        <v>79</v>
      </c>
      <c r="B80" s="12" t="s">
        <v>93</v>
      </c>
      <c r="C80" s="12" t="s">
        <v>17</v>
      </c>
      <c r="D80" s="13">
        <v>521.59</v>
      </c>
    </row>
    <row r="81" spans="1:4" ht="15.75" customHeight="1" x14ac:dyDescent="0.3">
      <c r="A81" s="4">
        <v>80</v>
      </c>
      <c r="B81" s="12" t="s">
        <v>94</v>
      </c>
      <c r="C81" s="12" t="s">
        <v>13</v>
      </c>
      <c r="D81" s="13">
        <v>967.76</v>
      </c>
    </row>
    <row r="82" spans="1:4" ht="15.75" customHeight="1" x14ac:dyDescent="0.3">
      <c r="A82" s="4">
        <v>81</v>
      </c>
      <c r="B82" s="12" t="s">
        <v>95</v>
      </c>
      <c r="C82" s="12" t="s">
        <v>13</v>
      </c>
      <c r="D82" s="13">
        <v>714.96</v>
      </c>
    </row>
    <row r="83" spans="1:4" ht="15.75" customHeight="1" x14ac:dyDescent="0.3">
      <c r="A83" s="4">
        <v>82</v>
      </c>
      <c r="B83" s="12" t="s">
        <v>96</v>
      </c>
      <c r="C83" s="12" t="s">
        <v>17</v>
      </c>
      <c r="D83" s="13">
        <v>11.55</v>
      </c>
    </row>
    <row r="84" spans="1:4" ht="15.75" customHeight="1" x14ac:dyDescent="0.3">
      <c r="A84" s="4">
        <v>83</v>
      </c>
      <c r="B84" s="12" t="s">
        <v>97</v>
      </c>
      <c r="C84" s="12" t="s">
        <v>20</v>
      </c>
      <c r="D84" s="13">
        <v>782.88</v>
      </c>
    </row>
    <row r="85" spans="1:4" ht="15.75" customHeight="1" x14ac:dyDescent="0.3">
      <c r="A85" s="4">
        <v>84</v>
      </c>
      <c r="B85" s="12" t="s">
        <v>98</v>
      </c>
      <c r="C85" s="12" t="s">
        <v>17</v>
      </c>
      <c r="D85" s="13">
        <v>239.24</v>
      </c>
    </row>
    <row r="86" spans="1:4" ht="15.75" customHeight="1" x14ac:dyDescent="0.3">
      <c r="A86" s="4">
        <v>85</v>
      </c>
      <c r="B86" s="12" t="s">
        <v>99</v>
      </c>
      <c r="C86" s="12" t="s">
        <v>17</v>
      </c>
      <c r="D86" s="13">
        <v>612.41999999999996</v>
      </c>
    </row>
    <row r="87" spans="1:4" ht="15.75" customHeight="1" x14ac:dyDescent="0.3">
      <c r="A87" s="4">
        <v>86</v>
      </c>
      <c r="B87" s="12" t="s">
        <v>100</v>
      </c>
      <c r="C87" s="12" t="s">
        <v>17</v>
      </c>
      <c r="D87" s="13">
        <v>887.96</v>
      </c>
    </row>
    <row r="88" spans="1:4" ht="15.75" customHeight="1" x14ac:dyDescent="0.3">
      <c r="A88" s="4">
        <v>87</v>
      </c>
      <c r="B88" s="12" t="s">
        <v>101</v>
      </c>
      <c r="C88" s="12" t="s">
        <v>13</v>
      </c>
      <c r="D88" s="13">
        <v>276.95999999999998</v>
      </c>
    </row>
    <row r="89" spans="1:4" ht="15.75" customHeight="1" x14ac:dyDescent="0.3">
      <c r="A89" s="4">
        <v>88</v>
      </c>
      <c r="B89" s="12" t="s">
        <v>102</v>
      </c>
      <c r="C89" s="12" t="s">
        <v>13</v>
      </c>
      <c r="D89" s="13">
        <v>90.61</v>
      </c>
    </row>
    <row r="90" spans="1:4" ht="15.75" customHeight="1" x14ac:dyDescent="0.3">
      <c r="A90" s="4">
        <v>89</v>
      </c>
      <c r="B90" s="12" t="s">
        <v>103</v>
      </c>
      <c r="C90" s="12" t="s">
        <v>17</v>
      </c>
      <c r="D90" s="13">
        <v>886.06</v>
      </c>
    </row>
    <row r="91" spans="1:4" ht="15.75" customHeight="1" x14ac:dyDescent="0.3">
      <c r="A91" s="4">
        <v>90</v>
      </c>
      <c r="B91" s="12" t="s">
        <v>104</v>
      </c>
      <c r="C91" s="12" t="s">
        <v>20</v>
      </c>
      <c r="D91" s="13">
        <v>156.66999999999999</v>
      </c>
    </row>
    <row r="92" spans="1:4" ht="15.75" customHeight="1" x14ac:dyDescent="0.3">
      <c r="A92" s="4">
        <v>91</v>
      </c>
      <c r="B92" s="12" t="s">
        <v>105</v>
      </c>
      <c r="C92" s="12" t="s">
        <v>17</v>
      </c>
      <c r="D92" s="13">
        <v>614.57000000000005</v>
      </c>
    </row>
    <row r="93" spans="1:4" ht="15.75" customHeight="1" x14ac:dyDescent="0.3">
      <c r="A93" s="4">
        <v>92</v>
      </c>
      <c r="B93" s="12" t="s">
        <v>106</v>
      </c>
      <c r="C93" s="12" t="s">
        <v>13</v>
      </c>
      <c r="D93" s="13">
        <v>816.44</v>
      </c>
    </row>
    <row r="94" spans="1:4" ht="15.75" customHeight="1" x14ac:dyDescent="0.3">
      <c r="A94" s="4">
        <v>93</v>
      </c>
      <c r="B94" s="12" t="s">
        <v>107</v>
      </c>
      <c r="C94" s="12" t="s">
        <v>20</v>
      </c>
      <c r="D94" s="13">
        <v>592.80999999999995</v>
      </c>
    </row>
    <row r="95" spans="1:4" ht="15.75" customHeight="1" x14ac:dyDescent="0.3">
      <c r="A95" s="4">
        <v>94</v>
      </c>
      <c r="B95" s="12" t="s">
        <v>108</v>
      </c>
      <c r="C95" s="12" t="s">
        <v>13</v>
      </c>
      <c r="D95" s="13">
        <v>708.17</v>
      </c>
    </row>
    <row r="96" spans="1:4" ht="15.75" customHeight="1" x14ac:dyDescent="0.3">
      <c r="A96" s="4">
        <v>95</v>
      </c>
      <c r="B96" s="12" t="s">
        <v>109</v>
      </c>
      <c r="C96" s="12" t="s">
        <v>17</v>
      </c>
      <c r="D96" s="13">
        <v>696.76</v>
      </c>
    </row>
    <row r="97" spans="1:4" ht="15.75" customHeight="1" x14ac:dyDescent="0.3">
      <c r="A97" s="4">
        <v>96</v>
      </c>
      <c r="B97" s="12" t="s">
        <v>110</v>
      </c>
      <c r="C97" s="12" t="s">
        <v>13</v>
      </c>
      <c r="D97" s="13">
        <v>479.46</v>
      </c>
    </row>
    <row r="98" spans="1:4" ht="15.75" customHeight="1" x14ac:dyDescent="0.3">
      <c r="A98" s="4">
        <v>97</v>
      </c>
      <c r="B98" s="12" t="s">
        <v>111</v>
      </c>
      <c r="C98" s="12" t="s">
        <v>17</v>
      </c>
      <c r="D98" s="13">
        <v>135.97999999999999</v>
      </c>
    </row>
    <row r="99" spans="1:4" ht="15.75" customHeight="1" x14ac:dyDescent="0.3">
      <c r="A99" s="4">
        <v>98</v>
      </c>
      <c r="B99" s="12" t="s">
        <v>112</v>
      </c>
      <c r="C99" s="12" t="s">
        <v>13</v>
      </c>
      <c r="D99" s="13">
        <v>94.42</v>
      </c>
    </row>
    <row r="100" spans="1:4" ht="15.75" customHeight="1" x14ac:dyDescent="0.3">
      <c r="A100" s="4">
        <v>99</v>
      </c>
      <c r="B100" s="12" t="s">
        <v>113</v>
      </c>
      <c r="C100" s="12" t="s">
        <v>17</v>
      </c>
      <c r="D100" s="13">
        <v>444.73</v>
      </c>
    </row>
    <row r="101" spans="1:4" ht="15.75" customHeight="1" x14ac:dyDescent="0.3">
      <c r="A101" s="4">
        <v>100</v>
      </c>
      <c r="B101" s="12" t="s">
        <v>114</v>
      </c>
      <c r="C101" s="12" t="s">
        <v>20</v>
      </c>
      <c r="D101" s="13">
        <v>460.21</v>
      </c>
    </row>
    <row r="102" spans="1:4" ht="15.75" customHeight="1" x14ac:dyDescent="0.3"/>
    <row r="103" spans="1:4" ht="15.75" customHeight="1" x14ac:dyDescent="0.3"/>
    <row r="104" spans="1:4" ht="15.75" customHeight="1" x14ac:dyDescent="0.3"/>
    <row r="105" spans="1:4" ht="15.75" customHeight="1" x14ac:dyDescent="0.3"/>
    <row r="106" spans="1:4" ht="15.75" customHeight="1" x14ac:dyDescent="0.3"/>
    <row r="107" spans="1:4" ht="15.75" customHeight="1" x14ac:dyDescent="0.3"/>
    <row r="108" spans="1:4" ht="15.75" customHeight="1" x14ac:dyDescent="0.3"/>
    <row r="109" spans="1:4" ht="15.75" customHeight="1" x14ac:dyDescent="0.3"/>
    <row r="110" spans="1:4" ht="15.75" customHeight="1" x14ac:dyDescent="0.3"/>
    <row r="111" spans="1:4" ht="15.75" customHeight="1" x14ac:dyDescent="0.3"/>
    <row r="112" spans="1:4"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election activeCell="I815" sqref="I815"/>
    </sheetView>
  </sheetViews>
  <sheetFormatPr defaultColWidth="14.44140625" defaultRowHeight="15" customHeight="1" x14ac:dyDescent="0.3"/>
  <cols>
    <col min="1" max="1" width="12.5546875" style="3" bestFit="1" customWidth="1"/>
    <col min="2" max="2" width="15.88671875" style="3" bestFit="1" customWidth="1"/>
    <col min="3" max="6" width="18.88671875" style="3" customWidth="1"/>
    <col min="7" max="7" width="18.88671875" style="7" customWidth="1"/>
    <col min="8" max="8" width="17" style="3" bestFit="1" customWidth="1"/>
    <col min="9" max="30" width="8.6640625" style="3" customWidth="1"/>
    <col min="31" max="16384" width="14.44140625" style="3"/>
  </cols>
  <sheetData>
    <row r="1" spans="1:8" ht="14.4" x14ac:dyDescent="0.3">
      <c r="A1" s="1" t="s">
        <v>0</v>
      </c>
      <c r="B1" s="1" t="s">
        <v>1</v>
      </c>
      <c r="C1" s="1" t="s">
        <v>2</v>
      </c>
      <c r="D1" s="1" t="s">
        <v>3</v>
      </c>
      <c r="E1" s="1" t="s">
        <v>4</v>
      </c>
      <c r="F1" s="1" t="s">
        <v>5</v>
      </c>
      <c r="G1" s="2" t="s">
        <v>6</v>
      </c>
      <c r="H1" s="1" t="s">
        <v>7</v>
      </c>
    </row>
    <row r="2" spans="1:8" ht="14.4" x14ac:dyDescent="0.3">
      <c r="A2" s="4">
        <v>1</v>
      </c>
      <c r="B2" s="4">
        <v>43</v>
      </c>
      <c r="C2" s="5">
        <v>44927</v>
      </c>
      <c r="D2" s="5" t="str">
        <f>TEXT(orders[[#This Row],[order_date]],"YYYY")</f>
        <v>2023</v>
      </c>
      <c r="E2" s="5" t="str">
        <f>TEXT(orders[[#This Row],[order_date]],"MMMM")</f>
        <v>January</v>
      </c>
      <c r="F2" s="5" t="str">
        <f>TEXT(orders[[#This Row],[order_date]],"DDDD")</f>
        <v>Sunday</v>
      </c>
      <c r="G2" s="6">
        <v>0.5</v>
      </c>
      <c r="H2" s="4">
        <v>189.82</v>
      </c>
    </row>
    <row r="3" spans="1:8" ht="14.4" x14ac:dyDescent="0.3">
      <c r="A3" s="4">
        <v>2</v>
      </c>
      <c r="B3" s="4">
        <v>23</v>
      </c>
      <c r="C3" s="5">
        <v>44928</v>
      </c>
      <c r="D3" s="5" t="str">
        <f>TEXT(orders[[#This Row],[order_date]],"YYYY")</f>
        <v>2023</v>
      </c>
      <c r="E3" s="5" t="str">
        <f>TEXT(orders[[#This Row],[order_date]],"MMMM")</f>
        <v>January</v>
      </c>
      <c r="F3" s="5" t="str">
        <f>TEXT(orders[[#This Row],[order_date]],"DDDD")</f>
        <v>Monday</v>
      </c>
      <c r="G3" s="6">
        <v>0.5</v>
      </c>
      <c r="H3" s="4">
        <v>1502.44</v>
      </c>
    </row>
    <row r="4" spans="1:8" ht="14.4" x14ac:dyDescent="0.3">
      <c r="A4" s="4">
        <v>3</v>
      </c>
      <c r="B4" s="4">
        <v>89</v>
      </c>
      <c r="C4" s="5">
        <v>44929</v>
      </c>
      <c r="D4" s="5" t="str">
        <f>TEXT(orders[[#This Row],[order_date]],"YYYY")</f>
        <v>2023</v>
      </c>
      <c r="E4" s="5" t="str">
        <f>TEXT(orders[[#This Row],[order_date]],"MMMM")</f>
        <v>January</v>
      </c>
      <c r="F4" s="5" t="str">
        <f>TEXT(orders[[#This Row],[order_date]],"DDDD")</f>
        <v>Tuesday</v>
      </c>
      <c r="G4" s="6">
        <v>0.5</v>
      </c>
      <c r="H4" s="4">
        <v>922.41</v>
      </c>
    </row>
    <row r="5" spans="1:8" ht="14.4" x14ac:dyDescent="0.3">
      <c r="A5" s="4">
        <v>4</v>
      </c>
      <c r="B5" s="4">
        <v>16</v>
      </c>
      <c r="C5" s="5">
        <v>44930</v>
      </c>
      <c r="D5" s="5" t="str">
        <f>TEXT(orders[[#This Row],[order_date]],"YYYY")</f>
        <v>2023</v>
      </c>
      <c r="E5" s="5" t="str">
        <f>TEXT(orders[[#This Row],[order_date]],"MMMM")</f>
        <v>January</v>
      </c>
      <c r="F5" s="5" t="str">
        <f>TEXT(orders[[#This Row],[order_date]],"DDDD")</f>
        <v>Wednesday</v>
      </c>
      <c r="G5" s="6">
        <v>0.5</v>
      </c>
      <c r="H5" s="4">
        <v>1596.18</v>
      </c>
    </row>
    <row r="6" spans="1:8" ht="14.4" x14ac:dyDescent="0.3">
      <c r="A6" s="4">
        <v>5</v>
      </c>
      <c r="B6" s="4">
        <v>83</v>
      </c>
      <c r="C6" s="5">
        <v>44931</v>
      </c>
      <c r="D6" s="5" t="str">
        <f>TEXT(orders[[#This Row],[order_date]],"YYYY")</f>
        <v>2023</v>
      </c>
      <c r="E6" s="5" t="str">
        <f>TEXT(orders[[#This Row],[order_date]],"MMMM")</f>
        <v>January</v>
      </c>
      <c r="F6" s="5" t="str">
        <f>TEXT(orders[[#This Row],[order_date]],"DDDD")</f>
        <v>Thursday</v>
      </c>
      <c r="G6" s="6">
        <v>0.5</v>
      </c>
      <c r="H6" s="4">
        <v>746.89</v>
      </c>
    </row>
    <row r="7" spans="1:8" ht="14.4" x14ac:dyDescent="0.3">
      <c r="A7" s="4">
        <v>6</v>
      </c>
      <c r="B7" s="4">
        <v>43</v>
      </c>
      <c r="C7" s="5">
        <v>44932</v>
      </c>
      <c r="D7" s="5" t="str">
        <f>TEXT(orders[[#This Row],[order_date]],"YYYY")</f>
        <v>2023</v>
      </c>
      <c r="E7" s="5" t="str">
        <f>TEXT(orders[[#This Row],[order_date]],"MMMM")</f>
        <v>January</v>
      </c>
      <c r="F7" s="5" t="str">
        <f>TEXT(orders[[#This Row],[order_date]],"DDDD")</f>
        <v>Friday</v>
      </c>
      <c r="G7" s="6">
        <v>0.5</v>
      </c>
      <c r="H7" s="4">
        <v>745.43</v>
      </c>
    </row>
    <row r="8" spans="1:8" ht="14.4" x14ac:dyDescent="0.3">
      <c r="A8" s="4">
        <v>7</v>
      </c>
      <c r="B8" s="4">
        <v>83</v>
      </c>
      <c r="C8" s="5">
        <v>44933</v>
      </c>
      <c r="D8" s="5" t="str">
        <f>TEXT(orders[[#This Row],[order_date]],"YYYY")</f>
        <v>2023</v>
      </c>
      <c r="E8" s="5" t="str">
        <f>TEXT(orders[[#This Row],[order_date]],"MMMM")</f>
        <v>January</v>
      </c>
      <c r="F8" s="5" t="str">
        <f>TEXT(orders[[#This Row],[order_date]],"DDDD")</f>
        <v>Saturday</v>
      </c>
      <c r="G8" s="6">
        <v>0.5</v>
      </c>
      <c r="H8" s="4">
        <v>259.16000000000003</v>
      </c>
    </row>
    <row r="9" spans="1:8" ht="14.4" x14ac:dyDescent="0.3">
      <c r="A9" s="4">
        <v>8</v>
      </c>
      <c r="B9" s="4">
        <v>3</v>
      </c>
      <c r="C9" s="5">
        <v>44934</v>
      </c>
      <c r="D9" s="5" t="str">
        <f>TEXT(orders[[#This Row],[order_date]],"YYYY")</f>
        <v>2023</v>
      </c>
      <c r="E9" s="5" t="str">
        <f>TEXT(orders[[#This Row],[order_date]],"MMMM")</f>
        <v>January</v>
      </c>
      <c r="F9" s="5" t="str">
        <f>TEXT(orders[[#This Row],[order_date]],"DDDD")</f>
        <v>Sunday</v>
      </c>
      <c r="G9" s="6">
        <v>0.5</v>
      </c>
      <c r="H9" s="4">
        <v>1493.98</v>
      </c>
    </row>
    <row r="10" spans="1:8" ht="14.4" x14ac:dyDescent="0.3">
      <c r="A10" s="4">
        <v>9</v>
      </c>
      <c r="B10" s="4">
        <v>1</v>
      </c>
      <c r="C10" s="5">
        <v>44935</v>
      </c>
      <c r="D10" s="5" t="str">
        <f>TEXT(orders[[#This Row],[order_date]],"YYYY")</f>
        <v>2023</v>
      </c>
      <c r="E10" s="5" t="str">
        <f>TEXT(orders[[#This Row],[order_date]],"MMMM")</f>
        <v>January</v>
      </c>
      <c r="F10" s="5" t="str">
        <f>TEXT(orders[[#This Row],[order_date]],"DDDD")</f>
        <v>Monday</v>
      </c>
      <c r="G10" s="6">
        <v>0.5</v>
      </c>
      <c r="H10" s="4">
        <v>1261.0999999999999</v>
      </c>
    </row>
    <row r="11" spans="1:8" ht="14.4" x14ac:dyDescent="0.3">
      <c r="A11" s="4">
        <v>10</v>
      </c>
      <c r="B11" s="4">
        <v>3</v>
      </c>
      <c r="C11" s="5">
        <v>44936</v>
      </c>
      <c r="D11" s="5" t="str">
        <f>TEXT(orders[[#This Row],[order_date]],"YYYY")</f>
        <v>2023</v>
      </c>
      <c r="E11" s="5" t="str">
        <f>TEXT(orders[[#This Row],[order_date]],"MMMM")</f>
        <v>January</v>
      </c>
      <c r="F11" s="5" t="str">
        <f>TEXT(orders[[#This Row],[order_date]],"DDDD")</f>
        <v>Tuesday</v>
      </c>
      <c r="G11" s="6">
        <v>0.5</v>
      </c>
      <c r="H11" s="4">
        <v>383.74</v>
      </c>
    </row>
    <row r="12" spans="1:8" ht="14.4" x14ac:dyDescent="0.3">
      <c r="A12" s="4">
        <v>11</v>
      </c>
      <c r="B12" s="4">
        <v>48</v>
      </c>
      <c r="C12" s="5">
        <v>44937</v>
      </c>
      <c r="D12" s="5" t="str">
        <f>TEXT(orders[[#This Row],[order_date]],"YYYY")</f>
        <v>2023</v>
      </c>
      <c r="E12" s="5" t="str">
        <f>TEXT(orders[[#This Row],[order_date]],"MMMM")</f>
        <v>January</v>
      </c>
      <c r="F12" s="5" t="str">
        <f>TEXT(orders[[#This Row],[order_date]],"DDDD")</f>
        <v>Wednesday</v>
      </c>
      <c r="G12" s="6">
        <v>0.5</v>
      </c>
      <c r="H12" s="4">
        <v>541.16999999999996</v>
      </c>
    </row>
    <row r="13" spans="1:8" ht="14.4" x14ac:dyDescent="0.3">
      <c r="A13" s="4">
        <v>12</v>
      </c>
      <c r="B13" s="4">
        <v>58</v>
      </c>
      <c r="C13" s="5">
        <v>44938</v>
      </c>
      <c r="D13" s="5" t="str">
        <f>TEXT(orders[[#This Row],[order_date]],"YYYY")</f>
        <v>2023</v>
      </c>
      <c r="E13" s="5" t="str">
        <f>TEXT(orders[[#This Row],[order_date]],"MMMM")</f>
        <v>January</v>
      </c>
      <c r="F13" s="5" t="str">
        <f>TEXT(orders[[#This Row],[order_date]],"DDDD")</f>
        <v>Thursday</v>
      </c>
      <c r="G13" s="6">
        <v>0.5</v>
      </c>
      <c r="H13" s="4">
        <v>535.69000000000005</v>
      </c>
    </row>
    <row r="14" spans="1:8" ht="14.4" x14ac:dyDescent="0.3">
      <c r="A14" s="4">
        <v>13</v>
      </c>
      <c r="B14" s="4">
        <v>61</v>
      </c>
      <c r="C14" s="5">
        <v>44939</v>
      </c>
      <c r="D14" s="5" t="str">
        <f>TEXT(orders[[#This Row],[order_date]],"YYYY")</f>
        <v>2023</v>
      </c>
      <c r="E14" s="5" t="str">
        <f>TEXT(orders[[#This Row],[order_date]],"MMMM")</f>
        <v>January</v>
      </c>
      <c r="F14" s="5" t="str">
        <f>TEXT(orders[[#This Row],[order_date]],"DDDD")</f>
        <v>Friday</v>
      </c>
      <c r="G14" s="6">
        <v>0.5</v>
      </c>
      <c r="H14" s="4">
        <v>1344.33</v>
      </c>
    </row>
    <row r="15" spans="1:8" ht="14.4" x14ac:dyDescent="0.3">
      <c r="A15" s="4">
        <v>14</v>
      </c>
      <c r="B15" s="4">
        <v>15</v>
      </c>
      <c r="C15" s="5">
        <v>44940</v>
      </c>
      <c r="D15" s="5" t="str">
        <f>TEXT(orders[[#This Row],[order_date]],"YYYY")</f>
        <v>2023</v>
      </c>
      <c r="E15" s="5" t="str">
        <f>TEXT(orders[[#This Row],[order_date]],"MMMM")</f>
        <v>January</v>
      </c>
      <c r="F15" s="5" t="str">
        <f>TEXT(orders[[#This Row],[order_date]],"DDDD")</f>
        <v>Saturday</v>
      </c>
      <c r="G15" s="6">
        <v>0.5</v>
      </c>
      <c r="H15" s="4">
        <v>1363.97</v>
      </c>
    </row>
    <row r="16" spans="1:8" ht="14.4" x14ac:dyDescent="0.3">
      <c r="A16" s="4">
        <v>15</v>
      </c>
      <c r="B16" s="4">
        <v>43</v>
      </c>
      <c r="C16" s="5">
        <v>44941</v>
      </c>
      <c r="D16" s="5" t="str">
        <f>TEXT(orders[[#This Row],[order_date]],"YYYY")</f>
        <v>2023</v>
      </c>
      <c r="E16" s="5" t="str">
        <f>TEXT(orders[[#This Row],[order_date]],"MMMM")</f>
        <v>January</v>
      </c>
      <c r="F16" s="5" t="str">
        <f>TEXT(orders[[#This Row],[order_date]],"DDDD")</f>
        <v>Sunday</v>
      </c>
      <c r="G16" s="6">
        <v>0.5</v>
      </c>
      <c r="H16" s="4">
        <v>1116.9100000000001</v>
      </c>
    </row>
    <row r="17" spans="1:8" ht="14.4" x14ac:dyDescent="0.3">
      <c r="A17" s="4">
        <v>16</v>
      </c>
      <c r="B17" s="4">
        <v>37</v>
      </c>
      <c r="C17" s="5">
        <v>44942</v>
      </c>
      <c r="D17" s="5" t="str">
        <f>TEXT(orders[[#This Row],[order_date]],"YYYY")</f>
        <v>2023</v>
      </c>
      <c r="E17" s="5" t="str">
        <f>TEXT(orders[[#This Row],[order_date]],"MMMM")</f>
        <v>January</v>
      </c>
      <c r="F17" s="5" t="str">
        <f>TEXT(orders[[#This Row],[order_date]],"DDDD")</f>
        <v>Monday</v>
      </c>
      <c r="G17" s="6">
        <v>0.5</v>
      </c>
      <c r="H17" s="4">
        <v>1316.84</v>
      </c>
    </row>
    <row r="18" spans="1:8" ht="14.4" x14ac:dyDescent="0.3">
      <c r="A18" s="4">
        <v>17</v>
      </c>
      <c r="B18" s="4">
        <v>23</v>
      </c>
      <c r="C18" s="5">
        <v>44943</v>
      </c>
      <c r="D18" s="5" t="str">
        <f>TEXT(orders[[#This Row],[order_date]],"YYYY")</f>
        <v>2023</v>
      </c>
      <c r="E18" s="5" t="str">
        <f>TEXT(orders[[#This Row],[order_date]],"MMMM")</f>
        <v>January</v>
      </c>
      <c r="F18" s="5" t="str">
        <f>TEXT(orders[[#This Row],[order_date]],"DDDD")</f>
        <v>Tuesday</v>
      </c>
      <c r="G18" s="6">
        <v>0.5</v>
      </c>
      <c r="H18" s="4">
        <v>753.48</v>
      </c>
    </row>
    <row r="19" spans="1:8" ht="14.4" x14ac:dyDescent="0.3">
      <c r="A19" s="4">
        <v>18</v>
      </c>
      <c r="B19" s="4">
        <v>86</v>
      </c>
      <c r="C19" s="5">
        <v>44944</v>
      </c>
      <c r="D19" s="5" t="str">
        <f>TEXT(orders[[#This Row],[order_date]],"YYYY")</f>
        <v>2023</v>
      </c>
      <c r="E19" s="5" t="str">
        <f>TEXT(orders[[#This Row],[order_date]],"MMMM")</f>
        <v>January</v>
      </c>
      <c r="F19" s="5" t="str">
        <f>TEXT(orders[[#This Row],[order_date]],"DDDD")</f>
        <v>Wednesday</v>
      </c>
      <c r="G19" s="6">
        <v>0.5</v>
      </c>
      <c r="H19" s="4">
        <v>1247.6199999999999</v>
      </c>
    </row>
    <row r="20" spans="1:8" ht="14.4" x14ac:dyDescent="0.3">
      <c r="A20" s="4">
        <v>19</v>
      </c>
      <c r="B20" s="4">
        <v>41</v>
      </c>
      <c r="C20" s="5">
        <v>44945</v>
      </c>
      <c r="D20" s="5" t="str">
        <f>TEXT(orders[[#This Row],[order_date]],"YYYY")</f>
        <v>2023</v>
      </c>
      <c r="E20" s="5" t="str">
        <f>TEXT(orders[[#This Row],[order_date]],"MMMM")</f>
        <v>January</v>
      </c>
      <c r="F20" s="5" t="str">
        <f>TEXT(orders[[#This Row],[order_date]],"DDDD")</f>
        <v>Thursday</v>
      </c>
      <c r="G20" s="6">
        <v>0.5</v>
      </c>
      <c r="H20" s="4">
        <v>1140.6300000000001</v>
      </c>
    </row>
    <row r="21" spans="1:8" ht="15.75" customHeight="1" x14ac:dyDescent="0.3">
      <c r="A21" s="4">
        <v>20</v>
      </c>
      <c r="B21" s="4">
        <v>3</v>
      </c>
      <c r="C21" s="5">
        <v>44946</v>
      </c>
      <c r="D21" s="5" t="str">
        <f>TEXT(orders[[#This Row],[order_date]],"YYYY")</f>
        <v>2023</v>
      </c>
      <c r="E21" s="5" t="str">
        <f>TEXT(orders[[#This Row],[order_date]],"MMMM")</f>
        <v>January</v>
      </c>
      <c r="F21" s="5" t="str">
        <f>TEXT(orders[[#This Row],[order_date]],"DDDD")</f>
        <v>Friday</v>
      </c>
      <c r="G21" s="6">
        <v>0.5</v>
      </c>
      <c r="H21" s="4">
        <v>1570.77</v>
      </c>
    </row>
    <row r="22" spans="1:8" ht="15.75" customHeight="1" x14ac:dyDescent="0.3">
      <c r="A22" s="4">
        <v>21</v>
      </c>
      <c r="B22" s="4">
        <v>23</v>
      </c>
      <c r="C22" s="5">
        <v>44947</v>
      </c>
      <c r="D22" s="5" t="str">
        <f>TEXT(orders[[#This Row],[order_date]],"YYYY")</f>
        <v>2023</v>
      </c>
      <c r="E22" s="5" t="str">
        <f>TEXT(orders[[#This Row],[order_date]],"MMMM")</f>
        <v>January</v>
      </c>
      <c r="F22" s="5" t="str">
        <f>TEXT(orders[[#This Row],[order_date]],"DDDD")</f>
        <v>Saturday</v>
      </c>
      <c r="G22" s="6">
        <v>0.5</v>
      </c>
      <c r="H22" s="4">
        <v>1053.43</v>
      </c>
    </row>
    <row r="23" spans="1:8" ht="15.75" customHeight="1" x14ac:dyDescent="0.3">
      <c r="A23" s="4">
        <v>22</v>
      </c>
      <c r="B23" s="4">
        <v>64</v>
      </c>
      <c r="C23" s="5">
        <v>44948</v>
      </c>
      <c r="D23" s="5" t="str">
        <f>TEXT(orders[[#This Row],[order_date]],"YYYY")</f>
        <v>2023</v>
      </c>
      <c r="E23" s="5" t="str">
        <f>TEXT(orders[[#This Row],[order_date]],"MMMM")</f>
        <v>January</v>
      </c>
      <c r="F23" s="5" t="str">
        <f>TEXT(orders[[#This Row],[order_date]],"DDDD")</f>
        <v>Sunday</v>
      </c>
      <c r="G23" s="6">
        <v>0.5</v>
      </c>
      <c r="H23" s="4">
        <v>375.93</v>
      </c>
    </row>
    <row r="24" spans="1:8" ht="15.75" customHeight="1" x14ac:dyDescent="0.3">
      <c r="A24" s="4">
        <v>23</v>
      </c>
      <c r="B24" s="4">
        <v>19</v>
      </c>
      <c r="C24" s="5">
        <v>44949</v>
      </c>
      <c r="D24" s="5" t="str">
        <f>TEXT(orders[[#This Row],[order_date]],"YYYY")</f>
        <v>2023</v>
      </c>
      <c r="E24" s="5" t="str">
        <f>TEXT(orders[[#This Row],[order_date]],"MMMM")</f>
        <v>January</v>
      </c>
      <c r="F24" s="5" t="str">
        <f>TEXT(orders[[#This Row],[order_date]],"DDDD")</f>
        <v>Monday</v>
      </c>
      <c r="G24" s="6">
        <v>0.5</v>
      </c>
      <c r="H24" s="4">
        <v>1588.75</v>
      </c>
    </row>
    <row r="25" spans="1:8" ht="15.75" customHeight="1" x14ac:dyDescent="0.3">
      <c r="A25" s="4">
        <v>24</v>
      </c>
      <c r="B25" s="4">
        <v>79</v>
      </c>
      <c r="C25" s="5">
        <v>44950</v>
      </c>
      <c r="D25" s="5" t="str">
        <f>TEXT(orders[[#This Row],[order_date]],"YYYY")</f>
        <v>2023</v>
      </c>
      <c r="E25" s="5" t="str">
        <f>TEXT(orders[[#This Row],[order_date]],"MMMM")</f>
        <v>January</v>
      </c>
      <c r="F25" s="5" t="str">
        <f>TEXT(orders[[#This Row],[order_date]],"DDDD")</f>
        <v>Tuesday</v>
      </c>
      <c r="G25" s="6">
        <v>0.5</v>
      </c>
      <c r="H25" s="4">
        <v>1656.57</v>
      </c>
    </row>
    <row r="26" spans="1:8" ht="15.75" customHeight="1" x14ac:dyDescent="0.3">
      <c r="A26" s="4">
        <v>25</v>
      </c>
      <c r="B26" s="4">
        <v>65</v>
      </c>
      <c r="C26" s="5">
        <v>44951</v>
      </c>
      <c r="D26" s="5" t="str">
        <f>TEXT(orders[[#This Row],[order_date]],"YYYY")</f>
        <v>2023</v>
      </c>
      <c r="E26" s="5" t="str">
        <f>TEXT(orders[[#This Row],[order_date]],"MMMM")</f>
        <v>January</v>
      </c>
      <c r="F26" s="5" t="str">
        <f>TEXT(orders[[#This Row],[order_date]],"DDDD")</f>
        <v>Wednesday</v>
      </c>
      <c r="G26" s="6">
        <v>0.5</v>
      </c>
      <c r="H26" s="4">
        <v>742.28</v>
      </c>
    </row>
    <row r="27" spans="1:8" ht="15.75" customHeight="1" x14ac:dyDescent="0.3">
      <c r="A27" s="4">
        <v>26</v>
      </c>
      <c r="B27" s="4">
        <v>98</v>
      </c>
      <c r="C27" s="5">
        <v>44952</v>
      </c>
      <c r="D27" s="5" t="str">
        <f>TEXT(orders[[#This Row],[order_date]],"YYYY")</f>
        <v>2023</v>
      </c>
      <c r="E27" s="5" t="str">
        <f>TEXT(orders[[#This Row],[order_date]],"MMMM")</f>
        <v>January</v>
      </c>
      <c r="F27" s="5" t="str">
        <f>TEXT(orders[[#This Row],[order_date]],"DDDD")</f>
        <v>Thursday</v>
      </c>
      <c r="G27" s="6">
        <v>0.5</v>
      </c>
      <c r="H27" s="4">
        <v>25.44</v>
      </c>
    </row>
    <row r="28" spans="1:8" ht="15.75" customHeight="1" x14ac:dyDescent="0.3">
      <c r="A28" s="4">
        <v>27</v>
      </c>
      <c r="B28" s="4">
        <v>50</v>
      </c>
      <c r="C28" s="5">
        <v>44953</v>
      </c>
      <c r="D28" s="5" t="str">
        <f>TEXT(orders[[#This Row],[order_date]],"YYYY")</f>
        <v>2023</v>
      </c>
      <c r="E28" s="5" t="str">
        <f>TEXT(orders[[#This Row],[order_date]],"MMMM")</f>
        <v>January</v>
      </c>
      <c r="F28" s="5" t="str">
        <f>TEXT(orders[[#This Row],[order_date]],"DDDD")</f>
        <v>Friday</v>
      </c>
      <c r="G28" s="6">
        <v>0.5</v>
      </c>
      <c r="H28" s="4">
        <v>1585.99</v>
      </c>
    </row>
    <row r="29" spans="1:8" ht="15.75" customHeight="1" x14ac:dyDescent="0.3">
      <c r="A29" s="4">
        <v>28</v>
      </c>
      <c r="B29" s="4">
        <v>70</v>
      </c>
      <c r="C29" s="5">
        <v>44954</v>
      </c>
      <c r="D29" s="5" t="str">
        <f>TEXT(orders[[#This Row],[order_date]],"YYYY")</f>
        <v>2023</v>
      </c>
      <c r="E29" s="5" t="str">
        <f>TEXT(orders[[#This Row],[order_date]],"MMMM")</f>
        <v>January</v>
      </c>
      <c r="F29" s="5" t="str">
        <f>TEXT(orders[[#This Row],[order_date]],"DDDD")</f>
        <v>Saturday</v>
      </c>
      <c r="G29" s="6">
        <v>0.5</v>
      </c>
      <c r="H29" s="4">
        <v>879.49</v>
      </c>
    </row>
    <row r="30" spans="1:8" ht="15.75" customHeight="1" x14ac:dyDescent="0.3">
      <c r="A30" s="4">
        <v>29</v>
      </c>
      <c r="B30" s="4">
        <v>91</v>
      </c>
      <c r="C30" s="5">
        <v>44955</v>
      </c>
      <c r="D30" s="5" t="str">
        <f>TEXT(orders[[#This Row],[order_date]],"YYYY")</f>
        <v>2023</v>
      </c>
      <c r="E30" s="5" t="str">
        <f>TEXT(orders[[#This Row],[order_date]],"MMMM")</f>
        <v>January</v>
      </c>
      <c r="F30" s="5" t="str">
        <f>TEXT(orders[[#This Row],[order_date]],"DDDD")</f>
        <v>Sunday</v>
      </c>
      <c r="G30" s="6">
        <v>0.5</v>
      </c>
      <c r="H30" s="4">
        <v>1831.17</v>
      </c>
    </row>
    <row r="31" spans="1:8" ht="15.75" customHeight="1" x14ac:dyDescent="0.3">
      <c r="A31" s="4">
        <v>30</v>
      </c>
      <c r="B31" s="4">
        <v>45</v>
      </c>
      <c r="C31" s="5">
        <v>44956</v>
      </c>
      <c r="D31" s="5" t="str">
        <f>TEXT(orders[[#This Row],[order_date]],"YYYY")</f>
        <v>2023</v>
      </c>
      <c r="E31" s="5" t="str">
        <f>TEXT(orders[[#This Row],[order_date]],"MMMM")</f>
        <v>January</v>
      </c>
      <c r="F31" s="5" t="str">
        <f>TEXT(orders[[#This Row],[order_date]],"DDDD")</f>
        <v>Monday</v>
      </c>
      <c r="G31" s="6">
        <v>0.5</v>
      </c>
      <c r="H31" s="4">
        <v>1420.97</v>
      </c>
    </row>
    <row r="32" spans="1:8" ht="15.75" customHeight="1" x14ac:dyDescent="0.3">
      <c r="A32" s="4">
        <v>31</v>
      </c>
      <c r="B32" s="4">
        <v>77</v>
      </c>
      <c r="C32" s="5">
        <v>44957</v>
      </c>
      <c r="D32" s="5" t="str">
        <f>TEXT(orders[[#This Row],[order_date]],"YYYY")</f>
        <v>2023</v>
      </c>
      <c r="E32" s="5" t="str">
        <f>TEXT(orders[[#This Row],[order_date]],"MMMM")</f>
        <v>January</v>
      </c>
      <c r="F32" s="5" t="str">
        <f>TEXT(orders[[#This Row],[order_date]],"DDDD")</f>
        <v>Tuesday</v>
      </c>
      <c r="G32" s="6">
        <v>0.5</v>
      </c>
      <c r="H32" s="4">
        <v>652.36</v>
      </c>
    </row>
    <row r="33" spans="1:8" ht="15.75" customHeight="1" x14ac:dyDescent="0.3">
      <c r="A33" s="4">
        <v>32</v>
      </c>
      <c r="B33" s="4">
        <v>48</v>
      </c>
      <c r="C33" s="5">
        <v>44958</v>
      </c>
      <c r="D33" s="5" t="str">
        <f>TEXT(orders[[#This Row],[order_date]],"YYYY")</f>
        <v>2023</v>
      </c>
      <c r="E33" s="5" t="str">
        <f>TEXT(orders[[#This Row],[order_date]],"MMMM")</f>
        <v>February</v>
      </c>
      <c r="F33" s="5" t="str">
        <f>TEXT(orders[[#This Row],[order_date]],"DDDD")</f>
        <v>Wednesday</v>
      </c>
      <c r="G33" s="6">
        <v>0.5</v>
      </c>
      <c r="H33" s="4">
        <v>1809.09</v>
      </c>
    </row>
    <row r="34" spans="1:8" ht="15.75" customHeight="1" x14ac:dyDescent="0.3">
      <c r="A34" s="4">
        <v>33</v>
      </c>
      <c r="B34" s="4">
        <v>82</v>
      </c>
      <c r="C34" s="5">
        <v>44959</v>
      </c>
      <c r="D34" s="5" t="str">
        <f>TEXT(orders[[#This Row],[order_date]],"YYYY")</f>
        <v>2023</v>
      </c>
      <c r="E34" s="5" t="str">
        <f>TEXT(orders[[#This Row],[order_date]],"MMMM")</f>
        <v>February</v>
      </c>
      <c r="F34" s="5" t="str">
        <f>TEXT(orders[[#This Row],[order_date]],"DDDD")</f>
        <v>Thursday</v>
      </c>
      <c r="G34" s="6">
        <v>0.5</v>
      </c>
      <c r="H34" s="4">
        <v>680.17</v>
      </c>
    </row>
    <row r="35" spans="1:8" ht="15.75" customHeight="1" x14ac:dyDescent="0.3">
      <c r="A35" s="4">
        <v>34</v>
      </c>
      <c r="B35" s="4">
        <v>63</v>
      </c>
      <c r="C35" s="5">
        <v>44960</v>
      </c>
      <c r="D35" s="5" t="str">
        <f>TEXT(orders[[#This Row],[order_date]],"YYYY")</f>
        <v>2023</v>
      </c>
      <c r="E35" s="5" t="str">
        <f>TEXT(orders[[#This Row],[order_date]],"MMMM")</f>
        <v>February</v>
      </c>
      <c r="F35" s="5" t="str">
        <f>TEXT(orders[[#This Row],[order_date]],"DDDD")</f>
        <v>Friday</v>
      </c>
      <c r="G35" s="6">
        <v>0.5</v>
      </c>
      <c r="H35" s="4">
        <v>1904.83</v>
      </c>
    </row>
    <row r="36" spans="1:8" ht="15.75" customHeight="1" x14ac:dyDescent="0.3">
      <c r="A36" s="4">
        <v>35</v>
      </c>
      <c r="B36" s="4">
        <v>66</v>
      </c>
      <c r="C36" s="5">
        <v>44961</v>
      </c>
      <c r="D36" s="5" t="str">
        <f>TEXT(orders[[#This Row],[order_date]],"YYYY")</f>
        <v>2023</v>
      </c>
      <c r="E36" s="5" t="str">
        <f>TEXT(orders[[#This Row],[order_date]],"MMMM")</f>
        <v>February</v>
      </c>
      <c r="F36" s="5" t="str">
        <f>TEXT(orders[[#This Row],[order_date]],"DDDD")</f>
        <v>Saturday</v>
      </c>
      <c r="G36" s="6">
        <v>0.5</v>
      </c>
      <c r="H36" s="4">
        <v>225.25</v>
      </c>
    </row>
    <row r="37" spans="1:8" ht="15.75" customHeight="1" x14ac:dyDescent="0.3">
      <c r="A37" s="4">
        <v>36</v>
      </c>
      <c r="B37" s="4">
        <v>59</v>
      </c>
      <c r="C37" s="5">
        <v>44962</v>
      </c>
      <c r="D37" s="5" t="str">
        <f>TEXT(orders[[#This Row],[order_date]],"YYYY")</f>
        <v>2023</v>
      </c>
      <c r="E37" s="5" t="str">
        <f>TEXT(orders[[#This Row],[order_date]],"MMMM")</f>
        <v>February</v>
      </c>
      <c r="F37" s="5" t="str">
        <f>TEXT(orders[[#This Row],[order_date]],"DDDD")</f>
        <v>Sunday</v>
      </c>
      <c r="G37" s="6">
        <v>0.5</v>
      </c>
      <c r="H37" s="4">
        <v>1618.18</v>
      </c>
    </row>
    <row r="38" spans="1:8" ht="15.75" customHeight="1" x14ac:dyDescent="0.3">
      <c r="A38" s="4">
        <v>37</v>
      </c>
      <c r="B38" s="4">
        <v>71</v>
      </c>
      <c r="C38" s="5">
        <v>44963</v>
      </c>
      <c r="D38" s="5" t="str">
        <f>TEXT(orders[[#This Row],[order_date]],"YYYY")</f>
        <v>2023</v>
      </c>
      <c r="E38" s="5" t="str">
        <f>TEXT(orders[[#This Row],[order_date]],"MMMM")</f>
        <v>February</v>
      </c>
      <c r="F38" s="5" t="str">
        <f>TEXT(orders[[#This Row],[order_date]],"DDDD")</f>
        <v>Monday</v>
      </c>
      <c r="G38" s="6">
        <v>0.5</v>
      </c>
      <c r="H38" s="4">
        <v>1207.5899999999999</v>
      </c>
    </row>
    <row r="39" spans="1:8" ht="15.75" customHeight="1" x14ac:dyDescent="0.3">
      <c r="A39" s="4">
        <v>38</v>
      </c>
      <c r="B39" s="4">
        <v>41</v>
      </c>
      <c r="C39" s="5">
        <v>44964</v>
      </c>
      <c r="D39" s="5" t="str">
        <f>TEXT(orders[[#This Row],[order_date]],"YYYY")</f>
        <v>2023</v>
      </c>
      <c r="E39" s="5" t="str">
        <f>TEXT(orders[[#This Row],[order_date]],"MMMM")</f>
        <v>February</v>
      </c>
      <c r="F39" s="5" t="str">
        <f>TEXT(orders[[#This Row],[order_date]],"DDDD")</f>
        <v>Tuesday</v>
      </c>
      <c r="G39" s="6">
        <v>0.5</v>
      </c>
      <c r="H39" s="4">
        <v>1095.9000000000001</v>
      </c>
    </row>
    <row r="40" spans="1:8" ht="15.75" customHeight="1" x14ac:dyDescent="0.3">
      <c r="A40" s="4">
        <v>39</v>
      </c>
      <c r="B40" s="4">
        <v>86</v>
      </c>
      <c r="C40" s="5">
        <v>44965</v>
      </c>
      <c r="D40" s="5" t="str">
        <f>TEXT(orders[[#This Row],[order_date]],"YYYY")</f>
        <v>2023</v>
      </c>
      <c r="E40" s="5" t="str">
        <f>TEXT(orders[[#This Row],[order_date]],"MMMM")</f>
        <v>February</v>
      </c>
      <c r="F40" s="5" t="str">
        <f>TEXT(orders[[#This Row],[order_date]],"DDDD")</f>
        <v>Wednesday</v>
      </c>
      <c r="G40" s="6">
        <v>0.5</v>
      </c>
      <c r="H40" s="4">
        <v>687.45</v>
      </c>
    </row>
    <row r="41" spans="1:8" ht="15.75" customHeight="1" x14ac:dyDescent="0.3">
      <c r="A41" s="4">
        <v>40</v>
      </c>
      <c r="B41" s="4">
        <v>77</v>
      </c>
      <c r="C41" s="5">
        <v>44966</v>
      </c>
      <c r="D41" s="5" t="str">
        <f>TEXT(orders[[#This Row],[order_date]],"YYYY")</f>
        <v>2023</v>
      </c>
      <c r="E41" s="5" t="str">
        <f>TEXT(orders[[#This Row],[order_date]],"MMMM")</f>
        <v>February</v>
      </c>
      <c r="F41" s="5" t="str">
        <f>TEXT(orders[[#This Row],[order_date]],"DDDD")</f>
        <v>Thursday</v>
      </c>
      <c r="G41" s="6">
        <v>0.5</v>
      </c>
      <c r="H41" s="4">
        <v>1793.96</v>
      </c>
    </row>
    <row r="42" spans="1:8" ht="15.75" customHeight="1" x14ac:dyDescent="0.3">
      <c r="A42" s="4">
        <v>41</v>
      </c>
      <c r="B42" s="4">
        <v>65</v>
      </c>
      <c r="C42" s="5">
        <v>44967</v>
      </c>
      <c r="D42" s="5" t="str">
        <f>TEXT(orders[[#This Row],[order_date]],"YYYY")</f>
        <v>2023</v>
      </c>
      <c r="E42" s="5" t="str">
        <f>TEXT(orders[[#This Row],[order_date]],"MMMM")</f>
        <v>February</v>
      </c>
      <c r="F42" s="5" t="str">
        <f>TEXT(orders[[#This Row],[order_date]],"DDDD")</f>
        <v>Friday</v>
      </c>
      <c r="G42" s="6">
        <v>0.5</v>
      </c>
      <c r="H42" s="4">
        <v>1012.3</v>
      </c>
    </row>
    <row r="43" spans="1:8" ht="15.75" customHeight="1" x14ac:dyDescent="0.3">
      <c r="A43" s="4">
        <v>42</v>
      </c>
      <c r="B43" s="4">
        <v>4</v>
      </c>
      <c r="C43" s="5">
        <v>44968</v>
      </c>
      <c r="D43" s="5" t="str">
        <f>TEXT(orders[[#This Row],[order_date]],"YYYY")</f>
        <v>2023</v>
      </c>
      <c r="E43" s="5" t="str">
        <f>TEXT(orders[[#This Row],[order_date]],"MMMM")</f>
        <v>February</v>
      </c>
      <c r="F43" s="5" t="str">
        <f>TEXT(orders[[#This Row],[order_date]],"DDDD")</f>
        <v>Saturday</v>
      </c>
      <c r="G43" s="6">
        <v>0.5</v>
      </c>
      <c r="H43" s="4">
        <v>555.1</v>
      </c>
    </row>
    <row r="44" spans="1:8" ht="15.75" customHeight="1" x14ac:dyDescent="0.3">
      <c r="A44" s="4">
        <v>43</v>
      </c>
      <c r="B44" s="4">
        <v>86</v>
      </c>
      <c r="C44" s="5">
        <v>44969</v>
      </c>
      <c r="D44" s="5" t="str">
        <f>TEXT(orders[[#This Row],[order_date]],"YYYY")</f>
        <v>2023</v>
      </c>
      <c r="E44" s="5" t="str">
        <f>TEXT(orders[[#This Row],[order_date]],"MMMM")</f>
        <v>February</v>
      </c>
      <c r="F44" s="5" t="str">
        <f>TEXT(orders[[#This Row],[order_date]],"DDDD")</f>
        <v>Sunday</v>
      </c>
      <c r="G44" s="6">
        <v>0.5</v>
      </c>
      <c r="H44" s="4">
        <v>1489.5</v>
      </c>
    </row>
    <row r="45" spans="1:8" ht="15.75" customHeight="1" x14ac:dyDescent="0.3">
      <c r="A45" s="4">
        <v>44</v>
      </c>
      <c r="B45" s="4">
        <v>18</v>
      </c>
      <c r="C45" s="5">
        <v>44970</v>
      </c>
      <c r="D45" s="5" t="str">
        <f>TEXT(orders[[#This Row],[order_date]],"YYYY")</f>
        <v>2023</v>
      </c>
      <c r="E45" s="5" t="str">
        <f>TEXT(orders[[#This Row],[order_date]],"MMMM")</f>
        <v>February</v>
      </c>
      <c r="F45" s="5" t="str">
        <f>TEXT(orders[[#This Row],[order_date]],"DDDD")</f>
        <v>Monday</v>
      </c>
      <c r="G45" s="6">
        <v>0.5</v>
      </c>
      <c r="H45" s="4">
        <v>1202.6099999999999</v>
      </c>
    </row>
    <row r="46" spans="1:8" ht="15.75" customHeight="1" x14ac:dyDescent="0.3">
      <c r="A46" s="4">
        <v>45</v>
      </c>
      <c r="B46" s="4">
        <v>63</v>
      </c>
      <c r="C46" s="5">
        <v>44971</v>
      </c>
      <c r="D46" s="5" t="str">
        <f>TEXT(orders[[#This Row],[order_date]],"YYYY")</f>
        <v>2023</v>
      </c>
      <c r="E46" s="5" t="str">
        <f>TEXT(orders[[#This Row],[order_date]],"MMMM")</f>
        <v>February</v>
      </c>
      <c r="F46" s="5" t="str">
        <f>TEXT(orders[[#This Row],[order_date]],"DDDD")</f>
        <v>Tuesday</v>
      </c>
      <c r="G46" s="6">
        <v>0.5</v>
      </c>
      <c r="H46" s="4">
        <v>129.9</v>
      </c>
    </row>
    <row r="47" spans="1:8" ht="15.75" customHeight="1" x14ac:dyDescent="0.3">
      <c r="A47" s="4">
        <v>46</v>
      </c>
      <c r="B47" s="4">
        <v>92</v>
      </c>
      <c r="C47" s="5">
        <v>44972</v>
      </c>
      <c r="D47" s="5" t="str">
        <f>TEXT(orders[[#This Row],[order_date]],"YYYY")</f>
        <v>2023</v>
      </c>
      <c r="E47" s="5" t="str">
        <f>TEXT(orders[[#This Row],[order_date]],"MMMM")</f>
        <v>February</v>
      </c>
      <c r="F47" s="5" t="str">
        <f>TEXT(orders[[#This Row],[order_date]],"DDDD")</f>
        <v>Wednesday</v>
      </c>
      <c r="G47" s="6">
        <v>0.5</v>
      </c>
      <c r="H47" s="4">
        <v>1483.48</v>
      </c>
    </row>
    <row r="48" spans="1:8" ht="15.75" customHeight="1" x14ac:dyDescent="0.3">
      <c r="A48" s="4">
        <v>47</v>
      </c>
      <c r="B48" s="4">
        <v>3</v>
      </c>
      <c r="C48" s="5">
        <v>44973</v>
      </c>
      <c r="D48" s="5" t="str">
        <f>TEXT(orders[[#This Row],[order_date]],"YYYY")</f>
        <v>2023</v>
      </c>
      <c r="E48" s="5" t="str">
        <f>TEXT(orders[[#This Row],[order_date]],"MMMM")</f>
        <v>February</v>
      </c>
      <c r="F48" s="5" t="str">
        <f>TEXT(orders[[#This Row],[order_date]],"DDDD")</f>
        <v>Thursday</v>
      </c>
      <c r="G48" s="6">
        <v>0.5</v>
      </c>
      <c r="H48" s="4">
        <v>1101.98</v>
      </c>
    </row>
    <row r="49" spans="1:8" ht="15.75" customHeight="1" x14ac:dyDescent="0.3">
      <c r="A49" s="4">
        <v>48</v>
      </c>
      <c r="B49" s="4">
        <v>23</v>
      </c>
      <c r="C49" s="5">
        <v>44974</v>
      </c>
      <c r="D49" s="5" t="str">
        <f>TEXT(orders[[#This Row],[order_date]],"YYYY")</f>
        <v>2023</v>
      </c>
      <c r="E49" s="5" t="str">
        <f>TEXT(orders[[#This Row],[order_date]],"MMMM")</f>
        <v>February</v>
      </c>
      <c r="F49" s="5" t="str">
        <f>TEXT(orders[[#This Row],[order_date]],"DDDD")</f>
        <v>Friday</v>
      </c>
      <c r="G49" s="6">
        <v>0.5</v>
      </c>
      <c r="H49" s="4">
        <v>1158.26</v>
      </c>
    </row>
    <row r="50" spans="1:8" ht="15.75" customHeight="1" x14ac:dyDescent="0.3">
      <c r="A50" s="4">
        <v>49</v>
      </c>
      <c r="B50" s="4">
        <v>49</v>
      </c>
      <c r="C50" s="5">
        <v>44975</v>
      </c>
      <c r="D50" s="5" t="str">
        <f>TEXT(orders[[#This Row],[order_date]],"YYYY")</f>
        <v>2023</v>
      </c>
      <c r="E50" s="5" t="str">
        <f>TEXT(orders[[#This Row],[order_date]],"MMMM")</f>
        <v>February</v>
      </c>
      <c r="F50" s="5" t="str">
        <f>TEXT(orders[[#This Row],[order_date]],"DDDD")</f>
        <v>Saturday</v>
      </c>
      <c r="G50" s="6">
        <v>0.5</v>
      </c>
      <c r="H50" s="4">
        <v>1625.14</v>
      </c>
    </row>
    <row r="51" spans="1:8" ht="15.75" customHeight="1" x14ac:dyDescent="0.3">
      <c r="A51" s="4">
        <v>50</v>
      </c>
      <c r="B51" s="4">
        <v>47</v>
      </c>
      <c r="C51" s="5">
        <v>44976</v>
      </c>
      <c r="D51" s="5" t="str">
        <f>TEXT(orders[[#This Row],[order_date]],"YYYY")</f>
        <v>2023</v>
      </c>
      <c r="E51" s="5" t="str">
        <f>TEXT(orders[[#This Row],[order_date]],"MMMM")</f>
        <v>February</v>
      </c>
      <c r="F51" s="5" t="str">
        <f>TEXT(orders[[#This Row],[order_date]],"DDDD")</f>
        <v>Sunday</v>
      </c>
      <c r="G51" s="6">
        <v>0.5</v>
      </c>
      <c r="H51" s="4">
        <v>325.44</v>
      </c>
    </row>
    <row r="52" spans="1:8" ht="15.75" customHeight="1" x14ac:dyDescent="0.3">
      <c r="A52" s="4">
        <v>51</v>
      </c>
      <c r="B52" s="4">
        <v>97</v>
      </c>
      <c r="C52" s="5">
        <v>44977</v>
      </c>
      <c r="D52" s="5" t="str">
        <f>TEXT(orders[[#This Row],[order_date]],"YYYY")</f>
        <v>2023</v>
      </c>
      <c r="E52" s="5" t="str">
        <f>TEXT(orders[[#This Row],[order_date]],"MMMM")</f>
        <v>February</v>
      </c>
      <c r="F52" s="5" t="str">
        <f>TEXT(orders[[#This Row],[order_date]],"DDDD")</f>
        <v>Monday</v>
      </c>
      <c r="G52" s="6">
        <v>0.5</v>
      </c>
      <c r="H52" s="4">
        <v>905.84</v>
      </c>
    </row>
    <row r="53" spans="1:8" ht="15.75" customHeight="1" x14ac:dyDescent="0.3">
      <c r="A53" s="4">
        <v>52</v>
      </c>
      <c r="B53" s="4">
        <v>16</v>
      </c>
      <c r="C53" s="5">
        <v>44978</v>
      </c>
      <c r="D53" s="5" t="str">
        <f>TEXT(orders[[#This Row],[order_date]],"YYYY")</f>
        <v>2023</v>
      </c>
      <c r="E53" s="5" t="str">
        <f>TEXT(orders[[#This Row],[order_date]],"MMMM")</f>
        <v>February</v>
      </c>
      <c r="F53" s="5" t="str">
        <f>TEXT(orders[[#This Row],[order_date]],"DDDD")</f>
        <v>Tuesday</v>
      </c>
      <c r="G53" s="6">
        <v>0.5</v>
      </c>
      <c r="H53" s="4">
        <v>336.05</v>
      </c>
    </row>
    <row r="54" spans="1:8" ht="15.75" customHeight="1" x14ac:dyDescent="0.3">
      <c r="A54" s="4">
        <v>53</v>
      </c>
      <c r="B54" s="4">
        <v>73</v>
      </c>
      <c r="C54" s="5">
        <v>44979</v>
      </c>
      <c r="D54" s="5" t="str">
        <f>TEXT(orders[[#This Row],[order_date]],"YYYY")</f>
        <v>2023</v>
      </c>
      <c r="E54" s="5" t="str">
        <f>TEXT(orders[[#This Row],[order_date]],"MMMM")</f>
        <v>February</v>
      </c>
      <c r="F54" s="5" t="str">
        <f>TEXT(orders[[#This Row],[order_date]],"DDDD")</f>
        <v>Wednesday</v>
      </c>
      <c r="G54" s="6">
        <v>0.5</v>
      </c>
      <c r="H54" s="4">
        <v>1989.1</v>
      </c>
    </row>
    <row r="55" spans="1:8" ht="15.75" customHeight="1" x14ac:dyDescent="0.3">
      <c r="A55" s="4">
        <v>54</v>
      </c>
      <c r="B55" s="4">
        <v>12</v>
      </c>
      <c r="C55" s="5">
        <v>44980</v>
      </c>
      <c r="D55" s="5" t="str">
        <f>TEXT(orders[[#This Row],[order_date]],"YYYY")</f>
        <v>2023</v>
      </c>
      <c r="E55" s="5" t="str">
        <f>TEXT(orders[[#This Row],[order_date]],"MMMM")</f>
        <v>February</v>
      </c>
      <c r="F55" s="5" t="str">
        <f>TEXT(orders[[#This Row],[order_date]],"DDDD")</f>
        <v>Thursday</v>
      </c>
      <c r="G55" s="6">
        <v>0.5</v>
      </c>
      <c r="H55" s="4">
        <v>1905.2</v>
      </c>
    </row>
    <row r="56" spans="1:8" ht="15.75" customHeight="1" x14ac:dyDescent="0.3">
      <c r="A56" s="4">
        <v>55</v>
      </c>
      <c r="B56" s="4">
        <v>43</v>
      </c>
      <c r="C56" s="5">
        <v>44981</v>
      </c>
      <c r="D56" s="5" t="str">
        <f>TEXT(orders[[#This Row],[order_date]],"YYYY")</f>
        <v>2023</v>
      </c>
      <c r="E56" s="5" t="str">
        <f>TEXT(orders[[#This Row],[order_date]],"MMMM")</f>
        <v>February</v>
      </c>
      <c r="F56" s="5" t="str">
        <f>TEXT(orders[[#This Row],[order_date]],"DDDD")</f>
        <v>Friday</v>
      </c>
      <c r="G56" s="6">
        <v>0.5</v>
      </c>
      <c r="H56" s="4">
        <v>999.07</v>
      </c>
    </row>
    <row r="57" spans="1:8" ht="15.75" customHeight="1" x14ac:dyDescent="0.3">
      <c r="A57" s="4">
        <v>56</v>
      </c>
      <c r="B57" s="4">
        <v>7</v>
      </c>
      <c r="C57" s="5">
        <v>44982</v>
      </c>
      <c r="D57" s="5" t="str">
        <f>TEXT(orders[[#This Row],[order_date]],"YYYY")</f>
        <v>2023</v>
      </c>
      <c r="E57" s="5" t="str">
        <f>TEXT(orders[[#This Row],[order_date]],"MMMM")</f>
        <v>February</v>
      </c>
      <c r="F57" s="5" t="str">
        <f>TEXT(orders[[#This Row],[order_date]],"DDDD")</f>
        <v>Saturday</v>
      </c>
      <c r="G57" s="6">
        <v>0.5</v>
      </c>
      <c r="H57" s="4">
        <v>1220.97</v>
      </c>
    </row>
    <row r="58" spans="1:8" ht="15.75" customHeight="1" x14ac:dyDescent="0.3">
      <c r="A58" s="4">
        <v>57</v>
      </c>
      <c r="B58" s="4">
        <v>29</v>
      </c>
      <c r="C58" s="5">
        <v>44983</v>
      </c>
      <c r="D58" s="5" t="str">
        <f>TEXT(orders[[#This Row],[order_date]],"YYYY")</f>
        <v>2023</v>
      </c>
      <c r="E58" s="5" t="str">
        <f>TEXT(orders[[#This Row],[order_date]],"MMMM")</f>
        <v>February</v>
      </c>
      <c r="F58" s="5" t="str">
        <f>TEXT(orders[[#This Row],[order_date]],"DDDD")</f>
        <v>Sunday</v>
      </c>
      <c r="G58" s="6">
        <v>0.5</v>
      </c>
      <c r="H58" s="4">
        <v>733.58</v>
      </c>
    </row>
    <row r="59" spans="1:8" ht="15.75" customHeight="1" x14ac:dyDescent="0.3">
      <c r="A59" s="4">
        <v>58</v>
      </c>
      <c r="B59" s="4">
        <v>63</v>
      </c>
      <c r="C59" s="5">
        <v>44984</v>
      </c>
      <c r="D59" s="5" t="str">
        <f>TEXT(orders[[#This Row],[order_date]],"YYYY")</f>
        <v>2023</v>
      </c>
      <c r="E59" s="5" t="str">
        <f>TEXT(orders[[#This Row],[order_date]],"MMMM")</f>
        <v>February</v>
      </c>
      <c r="F59" s="5" t="str">
        <f>TEXT(orders[[#This Row],[order_date]],"DDDD")</f>
        <v>Monday</v>
      </c>
      <c r="G59" s="6">
        <v>0.5</v>
      </c>
      <c r="H59" s="4">
        <v>1168.56</v>
      </c>
    </row>
    <row r="60" spans="1:8" ht="15.75" customHeight="1" x14ac:dyDescent="0.3">
      <c r="A60" s="4">
        <v>59</v>
      </c>
      <c r="B60" s="4">
        <v>68</v>
      </c>
      <c r="C60" s="5">
        <v>44985</v>
      </c>
      <c r="D60" s="5" t="str">
        <f>TEXT(orders[[#This Row],[order_date]],"YYYY")</f>
        <v>2023</v>
      </c>
      <c r="E60" s="5" t="str">
        <f>TEXT(orders[[#This Row],[order_date]],"MMMM")</f>
        <v>February</v>
      </c>
      <c r="F60" s="5" t="str">
        <f>TEXT(orders[[#This Row],[order_date]],"DDDD")</f>
        <v>Tuesday</v>
      </c>
      <c r="G60" s="6">
        <v>0.5</v>
      </c>
      <c r="H60" s="4">
        <v>1604.87</v>
      </c>
    </row>
    <row r="61" spans="1:8" ht="15.75" customHeight="1" x14ac:dyDescent="0.3">
      <c r="A61" s="4">
        <v>60</v>
      </c>
      <c r="B61" s="4">
        <v>5</v>
      </c>
      <c r="C61" s="5">
        <v>44986</v>
      </c>
      <c r="D61" s="5" t="str">
        <f>TEXT(orders[[#This Row],[order_date]],"YYYY")</f>
        <v>2023</v>
      </c>
      <c r="E61" s="5" t="str">
        <f>TEXT(orders[[#This Row],[order_date]],"MMMM")</f>
        <v>March</v>
      </c>
      <c r="F61" s="5" t="str">
        <f>TEXT(orders[[#This Row],[order_date]],"DDDD")</f>
        <v>Wednesday</v>
      </c>
      <c r="G61" s="6">
        <v>0.5</v>
      </c>
      <c r="H61" s="4">
        <v>764.29</v>
      </c>
    </row>
    <row r="62" spans="1:8" ht="15.75" customHeight="1" x14ac:dyDescent="0.3">
      <c r="A62" s="4">
        <v>61</v>
      </c>
      <c r="B62" s="4">
        <v>18</v>
      </c>
      <c r="C62" s="5">
        <v>44987</v>
      </c>
      <c r="D62" s="5" t="str">
        <f>TEXT(orders[[#This Row],[order_date]],"YYYY")</f>
        <v>2023</v>
      </c>
      <c r="E62" s="5" t="str">
        <f>TEXT(orders[[#This Row],[order_date]],"MMMM")</f>
        <v>March</v>
      </c>
      <c r="F62" s="5" t="str">
        <f>TEXT(orders[[#This Row],[order_date]],"DDDD")</f>
        <v>Thursday</v>
      </c>
      <c r="G62" s="6">
        <v>0.5</v>
      </c>
      <c r="H62" s="4">
        <v>1594.54</v>
      </c>
    </row>
    <row r="63" spans="1:8" ht="15.75" customHeight="1" x14ac:dyDescent="0.3">
      <c r="A63" s="4">
        <v>62</v>
      </c>
      <c r="B63" s="4">
        <v>62</v>
      </c>
      <c r="C63" s="5">
        <v>44988</v>
      </c>
      <c r="D63" s="5" t="str">
        <f>TEXT(orders[[#This Row],[order_date]],"YYYY")</f>
        <v>2023</v>
      </c>
      <c r="E63" s="5" t="str">
        <f>TEXT(orders[[#This Row],[order_date]],"MMMM")</f>
        <v>March</v>
      </c>
      <c r="F63" s="5" t="str">
        <f>TEXT(orders[[#This Row],[order_date]],"DDDD")</f>
        <v>Friday</v>
      </c>
      <c r="G63" s="6">
        <v>0.5</v>
      </c>
      <c r="H63" s="4">
        <v>154.13999999999999</v>
      </c>
    </row>
    <row r="64" spans="1:8" ht="15.75" customHeight="1" x14ac:dyDescent="0.3">
      <c r="A64" s="4">
        <v>63</v>
      </c>
      <c r="B64" s="4">
        <v>38</v>
      </c>
      <c r="C64" s="5">
        <v>44989</v>
      </c>
      <c r="D64" s="5" t="str">
        <f>TEXT(orders[[#This Row],[order_date]],"YYYY")</f>
        <v>2023</v>
      </c>
      <c r="E64" s="5" t="str">
        <f>TEXT(orders[[#This Row],[order_date]],"MMMM")</f>
        <v>March</v>
      </c>
      <c r="F64" s="5" t="str">
        <f>TEXT(orders[[#This Row],[order_date]],"DDDD")</f>
        <v>Saturday</v>
      </c>
      <c r="G64" s="6">
        <v>0.5</v>
      </c>
      <c r="H64" s="4">
        <v>826.49</v>
      </c>
    </row>
    <row r="65" spans="1:8" ht="15.75" customHeight="1" x14ac:dyDescent="0.3">
      <c r="A65" s="4">
        <v>64</v>
      </c>
      <c r="B65" s="4">
        <v>93</v>
      </c>
      <c r="C65" s="5">
        <v>44990</v>
      </c>
      <c r="D65" s="5" t="str">
        <f>TEXT(orders[[#This Row],[order_date]],"YYYY")</f>
        <v>2023</v>
      </c>
      <c r="E65" s="5" t="str">
        <f>TEXT(orders[[#This Row],[order_date]],"MMMM")</f>
        <v>March</v>
      </c>
      <c r="F65" s="5" t="str">
        <f>TEXT(orders[[#This Row],[order_date]],"DDDD")</f>
        <v>Sunday</v>
      </c>
      <c r="G65" s="6">
        <v>0.5</v>
      </c>
      <c r="H65" s="4">
        <v>571.65</v>
      </c>
    </row>
    <row r="66" spans="1:8" ht="15.75" customHeight="1" x14ac:dyDescent="0.3">
      <c r="A66" s="4">
        <v>65</v>
      </c>
      <c r="B66" s="4">
        <v>27</v>
      </c>
      <c r="C66" s="5">
        <v>44991</v>
      </c>
      <c r="D66" s="5" t="str">
        <f>TEXT(orders[[#This Row],[order_date]],"YYYY")</f>
        <v>2023</v>
      </c>
      <c r="E66" s="5" t="str">
        <f>TEXT(orders[[#This Row],[order_date]],"MMMM")</f>
        <v>March</v>
      </c>
      <c r="F66" s="5" t="str">
        <f>TEXT(orders[[#This Row],[order_date]],"DDDD")</f>
        <v>Monday</v>
      </c>
      <c r="G66" s="6">
        <v>0.5</v>
      </c>
      <c r="H66" s="4">
        <v>554.99</v>
      </c>
    </row>
    <row r="67" spans="1:8" ht="15.75" customHeight="1" x14ac:dyDescent="0.3">
      <c r="A67" s="4">
        <v>66</v>
      </c>
      <c r="B67" s="4">
        <v>29</v>
      </c>
      <c r="C67" s="5">
        <v>44992</v>
      </c>
      <c r="D67" s="5" t="str">
        <f>TEXT(orders[[#This Row],[order_date]],"YYYY")</f>
        <v>2023</v>
      </c>
      <c r="E67" s="5" t="str">
        <f>TEXT(orders[[#This Row],[order_date]],"MMMM")</f>
        <v>March</v>
      </c>
      <c r="F67" s="5" t="str">
        <f>TEXT(orders[[#This Row],[order_date]],"DDDD")</f>
        <v>Tuesday</v>
      </c>
      <c r="G67" s="6">
        <v>0.5</v>
      </c>
      <c r="H67" s="4">
        <v>1817.14</v>
      </c>
    </row>
    <row r="68" spans="1:8" ht="15.75" customHeight="1" x14ac:dyDescent="0.3">
      <c r="A68" s="4">
        <v>67</v>
      </c>
      <c r="B68" s="4">
        <v>85</v>
      </c>
      <c r="C68" s="5">
        <v>44993</v>
      </c>
      <c r="D68" s="5" t="str">
        <f>TEXT(orders[[#This Row],[order_date]],"YYYY")</f>
        <v>2023</v>
      </c>
      <c r="E68" s="5" t="str">
        <f>TEXT(orders[[#This Row],[order_date]],"MMMM")</f>
        <v>March</v>
      </c>
      <c r="F68" s="5" t="str">
        <f>TEXT(orders[[#This Row],[order_date]],"DDDD")</f>
        <v>Wednesday</v>
      </c>
      <c r="G68" s="6">
        <v>0.5</v>
      </c>
      <c r="H68" s="4">
        <v>1661.65</v>
      </c>
    </row>
    <row r="69" spans="1:8" ht="15.75" customHeight="1" x14ac:dyDescent="0.3">
      <c r="A69" s="4">
        <v>68</v>
      </c>
      <c r="B69" s="4">
        <v>21</v>
      </c>
      <c r="C69" s="5">
        <v>44994</v>
      </c>
      <c r="D69" s="5" t="str">
        <f>TEXT(orders[[#This Row],[order_date]],"YYYY")</f>
        <v>2023</v>
      </c>
      <c r="E69" s="5" t="str">
        <f>TEXT(orders[[#This Row],[order_date]],"MMMM")</f>
        <v>March</v>
      </c>
      <c r="F69" s="5" t="str">
        <f>TEXT(orders[[#This Row],[order_date]],"DDDD")</f>
        <v>Thursday</v>
      </c>
      <c r="G69" s="6">
        <v>0.5</v>
      </c>
      <c r="H69" s="4">
        <v>464.8</v>
      </c>
    </row>
    <row r="70" spans="1:8" ht="15.75" customHeight="1" x14ac:dyDescent="0.3">
      <c r="A70" s="4">
        <v>69</v>
      </c>
      <c r="B70" s="4">
        <v>8</v>
      </c>
      <c r="C70" s="5">
        <v>44995</v>
      </c>
      <c r="D70" s="5" t="str">
        <f>TEXT(orders[[#This Row],[order_date]],"YYYY")</f>
        <v>2023</v>
      </c>
      <c r="E70" s="5" t="str">
        <f>TEXT(orders[[#This Row],[order_date]],"MMMM")</f>
        <v>March</v>
      </c>
      <c r="F70" s="5" t="str">
        <f>TEXT(orders[[#This Row],[order_date]],"DDDD")</f>
        <v>Friday</v>
      </c>
      <c r="G70" s="6">
        <v>0.5</v>
      </c>
      <c r="H70" s="4">
        <v>1223.42</v>
      </c>
    </row>
    <row r="71" spans="1:8" ht="15.75" customHeight="1" x14ac:dyDescent="0.3">
      <c r="A71" s="4">
        <v>70</v>
      </c>
      <c r="B71" s="4">
        <v>52</v>
      </c>
      <c r="C71" s="5">
        <v>44996</v>
      </c>
      <c r="D71" s="5" t="str">
        <f>TEXT(orders[[#This Row],[order_date]],"YYYY")</f>
        <v>2023</v>
      </c>
      <c r="E71" s="5" t="str">
        <f>TEXT(orders[[#This Row],[order_date]],"MMMM")</f>
        <v>March</v>
      </c>
      <c r="F71" s="5" t="str">
        <f>TEXT(orders[[#This Row],[order_date]],"DDDD")</f>
        <v>Saturday</v>
      </c>
      <c r="G71" s="6">
        <v>0.5</v>
      </c>
      <c r="H71" s="4">
        <v>1390.81</v>
      </c>
    </row>
    <row r="72" spans="1:8" ht="15.75" customHeight="1" x14ac:dyDescent="0.3">
      <c r="A72" s="4">
        <v>71</v>
      </c>
      <c r="B72" s="4">
        <v>87</v>
      </c>
      <c r="C72" s="5">
        <v>44997</v>
      </c>
      <c r="D72" s="5" t="str">
        <f>TEXT(orders[[#This Row],[order_date]],"YYYY")</f>
        <v>2023</v>
      </c>
      <c r="E72" s="5" t="str">
        <f>TEXT(orders[[#This Row],[order_date]],"MMMM")</f>
        <v>March</v>
      </c>
      <c r="F72" s="5" t="str">
        <f>TEXT(orders[[#This Row],[order_date]],"DDDD")</f>
        <v>Sunday</v>
      </c>
      <c r="G72" s="6">
        <v>0.5</v>
      </c>
      <c r="H72" s="4">
        <v>1316.08</v>
      </c>
    </row>
    <row r="73" spans="1:8" ht="15.75" customHeight="1" x14ac:dyDescent="0.3">
      <c r="A73" s="4">
        <v>72</v>
      </c>
      <c r="B73" s="4">
        <v>47</v>
      </c>
      <c r="C73" s="5">
        <v>44998</v>
      </c>
      <c r="D73" s="5" t="str">
        <f>TEXT(orders[[#This Row],[order_date]],"YYYY")</f>
        <v>2023</v>
      </c>
      <c r="E73" s="5" t="str">
        <f>TEXT(orders[[#This Row],[order_date]],"MMMM")</f>
        <v>March</v>
      </c>
      <c r="F73" s="5" t="str">
        <f>TEXT(orders[[#This Row],[order_date]],"DDDD")</f>
        <v>Monday</v>
      </c>
      <c r="G73" s="6">
        <v>0.5</v>
      </c>
      <c r="H73" s="4">
        <v>447.21</v>
      </c>
    </row>
    <row r="74" spans="1:8" ht="15.75" customHeight="1" x14ac:dyDescent="0.3">
      <c r="A74" s="4">
        <v>73</v>
      </c>
      <c r="B74" s="4">
        <v>69</v>
      </c>
      <c r="C74" s="5">
        <v>44999</v>
      </c>
      <c r="D74" s="5" t="str">
        <f>TEXT(orders[[#This Row],[order_date]],"YYYY")</f>
        <v>2023</v>
      </c>
      <c r="E74" s="5" t="str">
        <f>TEXT(orders[[#This Row],[order_date]],"MMMM")</f>
        <v>March</v>
      </c>
      <c r="F74" s="5" t="str">
        <f>TEXT(orders[[#This Row],[order_date]],"DDDD")</f>
        <v>Tuesday</v>
      </c>
      <c r="G74" s="6">
        <v>0.5</v>
      </c>
      <c r="H74" s="4">
        <v>75</v>
      </c>
    </row>
    <row r="75" spans="1:8" ht="15.75" customHeight="1" x14ac:dyDescent="0.3">
      <c r="A75" s="4">
        <v>74</v>
      </c>
      <c r="B75" s="4">
        <v>20</v>
      </c>
      <c r="C75" s="5">
        <v>45000</v>
      </c>
      <c r="D75" s="5" t="str">
        <f>TEXT(orders[[#This Row],[order_date]],"YYYY")</f>
        <v>2023</v>
      </c>
      <c r="E75" s="5" t="str">
        <f>TEXT(orders[[#This Row],[order_date]],"MMMM")</f>
        <v>March</v>
      </c>
      <c r="F75" s="5" t="str">
        <f>TEXT(orders[[#This Row],[order_date]],"DDDD")</f>
        <v>Wednesday</v>
      </c>
      <c r="G75" s="6">
        <v>0.5</v>
      </c>
      <c r="H75" s="4">
        <v>1435.22</v>
      </c>
    </row>
    <row r="76" spans="1:8" ht="15.75" customHeight="1" x14ac:dyDescent="0.3">
      <c r="A76" s="4">
        <v>75</v>
      </c>
      <c r="B76" s="4">
        <v>73</v>
      </c>
      <c r="C76" s="5">
        <v>45001</v>
      </c>
      <c r="D76" s="5" t="str">
        <f>TEXT(orders[[#This Row],[order_date]],"YYYY")</f>
        <v>2023</v>
      </c>
      <c r="E76" s="5" t="str">
        <f>TEXT(orders[[#This Row],[order_date]],"MMMM")</f>
        <v>March</v>
      </c>
      <c r="F76" s="5" t="str">
        <f>TEXT(orders[[#This Row],[order_date]],"DDDD")</f>
        <v>Thursday</v>
      </c>
      <c r="G76" s="6">
        <v>0.5</v>
      </c>
      <c r="H76" s="4">
        <v>1601.56</v>
      </c>
    </row>
    <row r="77" spans="1:8" ht="15.75" customHeight="1" x14ac:dyDescent="0.3">
      <c r="A77" s="4">
        <v>76</v>
      </c>
      <c r="B77" s="4">
        <v>16</v>
      </c>
      <c r="C77" s="5">
        <v>45002</v>
      </c>
      <c r="D77" s="5" t="str">
        <f>TEXT(orders[[#This Row],[order_date]],"YYYY")</f>
        <v>2023</v>
      </c>
      <c r="E77" s="5" t="str">
        <f>TEXT(orders[[#This Row],[order_date]],"MMMM")</f>
        <v>March</v>
      </c>
      <c r="F77" s="5" t="str">
        <f>TEXT(orders[[#This Row],[order_date]],"DDDD")</f>
        <v>Friday</v>
      </c>
      <c r="G77" s="6">
        <v>0.5</v>
      </c>
      <c r="H77" s="4">
        <v>377.25</v>
      </c>
    </row>
    <row r="78" spans="1:8" ht="15.75" customHeight="1" x14ac:dyDescent="0.3">
      <c r="A78" s="4">
        <v>77</v>
      </c>
      <c r="B78" s="4">
        <v>75</v>
      </c>
      <c r="C78" s="5">
        <v>45003</v>
      </c>
      <c r="D78" s="5" t="str">
        <f>TEXT(orders[[#This Row],[order_date]],"YYYY")</f>
        <v>2023</v>
      </c>
      <c r="E78" s="5" t="str">
        <f>TEXT(orders[[#This Row],[order_date]],"MMMM")</f>
        <v>March</v>
      </c>
      <c r="F78" s="5" t="str">
        <f>TEXT(orders[[#This Row],[order_date]],"DDDD")</f>
        <v>Saturday</v>
      </c>
      <c r="G78" s="6">
        <v>0.5</v>
      </c>
      <c r="H78" s="4">
        <v>387.8</v>
      </c>
    </row>
    <row r="79" spans="1:8" ht="15.75" customHeight="1" x14ac:dyDescent="0.3">
      <c r="A79" s="4">
        <v>78</v>
      </c>
      <c r="B79" s="4">
        <v>7</v>
      </c>
      <c r="C79" s="5">
        <v>45004</v>
      </c>
      <c r="D79" s="5" t="str">
        <f>TEXT(orders[[#This Row],[order_date]],"YYYY")</f>
        <v>2023</v>
      </c>
      <c r="E79" s="5" t="str">
        <f>TEXT(orders[[#This Row],[order_date]],"MMMM")</f>
        <v>March</v>
      </c>
      <c r="F79" s="5" t="str">
        <f>TEXT(orders[[#This Row],[order_date]],"DDDD")</f>
        <v>Sunday</v>
      </c>
      <c r="G79" s="6">
        <v>0.5</v>
      </c>
      <c r="H79" s="4">
        <v>297.26</v>
      </c>
    </row>
    <row r="80" spans="1:8" ht="15.75" customHeight="1" x14ac:dyDescent="0.3">
      <c r="A80" s="4">
        <v>79</v>
      </c>
      <c r="B80" s="4">
        <v>67</v>
      </c>
      <c r="C80" s="5">
        <v>45005</v>
      </c>
      <c r="D80" s="5" t="str">
        <f>TEXT(orders[[#This Row],[order_date]],"YYYY")</f>
        <v>2023</v>
      </c>
      <c r="E80" s="5" t="str">
        <f>TEXT(orders[[#This Row],[order_date]],"MMMM")</f>
        <v>March</v>
      </c>
      <c r="F80" s="5" t="str">
        <f>TEXT(orders[[#This Row],[order_date]],"DDDD")</f>
        <v>Monday</v>
      </c>
      <c r="G80" s="6">
        <v>0.5</v>
      </c>
      <c r="H80" s="4">
        <v>1928.64</v>
      </c>
    </row>
    <row r="81" spans="1:8" ht="15.75" customHeight="1" x14ac:dyDescent="0.3">
      <c r="A81" s="4">
        <v>80</v>
      </c>
      <c r="B81" s="4">
        <v>65</v>
      </c>
      <c r="C81" s="5">
        <v>45006</v>
      </c>
      <c r="D81" s="5" t="str">
        <f>TEXT(orders[[#This Row],[order_date]],"YYYY")</f>
        <v>2023</v>
      </c>
      <c r="E81" s="5" t="str">
        <f>TEXT(orders[[#This Row],[order_date]],"MMMM")</f>
        <v>March</v>
      </c>
      <c r="F81" s="5" t="str">
        <f>TEXT(orders[[#This Row],[order_date]],"DDDD")</f>
        <v>Tuesday</v>
      </c>
      <c r="G81" s="6">
        <v>0.5</v>
      </c>
      <c r="H81" s="4">
        <v>33.159999999999997</v>
      </c>
    </row>
    <row r="82" spans="1:8" ht="15.75" customHeight="1" x14ac:dyDescent="0.3">
      <c r="A82" s="4">
        <v>81</v>
      </c>
      <c r="B82" s="4">
        <v>90</v>
      </c>
      <c r="C82" s="5">
        <v>45007</v>
      </c>
      <c r="D82" s="5" t="str">
        <f>TEXT(orders[[#This Row],[order_date]],"YYYY")</f>
        <v>2023</v>
      </c>
      <c r="E82" s="5" t="str">
        <f>TEXT(orders[[#This Row],[order_date]],"MMMM")</f>
        <v>March</v>
      </c>
      <c r="F82" s="5" t="str">
        <f>TEXT(orders[[#This Row],[order_date]],"DDDD")</f>
        <v>Wednesday</v>
      </c>
      <c r="G82" s="6">
        <v>0.5</v>
      </c>
      <c r="H82" s="4">
        <v>578.98</v>
      </c>
    </row>
    <row r="83" spans="1:8" ht="15.75" customHeight="1" x14ac:dyDescent="0.3">
      <c r="A83" s="4">
        <v>82</v>
      </c>
      <c r="B83" s="4">
        <v>96</v>
      </c>
      <c r="C83" s="5">
        <v>45008</v>
      </c>
      <c r="D83" s="5" t="str">
        <f>TEXT(orders[[#This Row],[order_date]],"YYYY")</f>
        <v>2023</v>
      </c>
      <c r="E83" s="5" t="str">
        <f>TEXT(orders[[#This Row],[order_date]],"MMMM")</f>
        <v>March</v>
      </c>
      <c r="F83" s="5" t="str">
        <f>TEXT(orders[[#This Row],[order_date]],"DDDD")</f>
        <v>Thursday</v>
      </c>
      <c r="G83" s="6">
        <v>0.5</v>
      </c>
      <c r="H83" s="4">
        <v>1057.1300000000001</v>
      </c>
    </row>
    <row r="84" spans="1:8" ht="15.75" customHeight="1" x14ac:dyDescent="0.3">
      <c r="A84" s="4">
        <v>83</v>
      </c>
      <c r="B84" s="4">
        <v>61</v>
      </c>
      <c r="C84" s="5">
        <v>45009</v>
      </c>
      <c r="D84" s="5" t="str">
        <f>TEXT(orders[[#This Row],[order_date]],"YYYY")</f>
        <v>2023</v>
      </c>
      <c r="E84" s="5" t="str">
        <f>TEXT(orders[[#This Row],[order_date]],"MMMM")</f>
        <v>March</v>
      </c>
      <c r="F84" s="5" t="str">
        <f>TEXT(orders[[#This Row],[order_date]],"DDDD")</f>
        <v>Friday</v>
      </c>
      <c r="G84" s="6">
        <v>0.5</v>
      </c>
      <c r="H84" s="4">
        <v>885.3</v>
      </c>
    </row>
    <row r="85" spans="1:8" ht="15.75" customHeight="1" x14ac:dyDescent="0.3">
      <c r="A85" s="4">
        <v>84</v>
      </c>
      <c r="B85" s="4">
        <v>11</v>
      </c>
      <c r="C85" s="5">
        <v>45010</v>
      </c>
      <c r="D85" s="5" t="str">
        <f>TEXT(orders[[#This Row],[order_date]],"YYYY")</f>
        <v>2023</v>
      </c>
      <c r="E85" s="5" t="str">
        <f>TEXT(orders[[#This Row],[order_date]],"MMMM")</f>
        <v>March</v>
      </c>
      <c r="F85" s="5" t="str">
        <f>TEXT(orders[[#This Row],[order_date]],"DDDD")</f>
        <v>Saturday</v>
      </c>
      <c r="G85" s="6">
        <v>0.5</v>
      </c>
      <c r="H85" s="4">
        <v>1050.28</v>
      </c>
    </row>
    <row r="86" spans="1:8" ht="15.75" customHeight="1" x14ac:dyDescent="0.3">
      <c r="A86" s="4">
        <v>85</v>
      </c>
      <c r="B86" s="4">
        <v>24</v>
      </c>
      <c r="C86" s="5">
        <v>45011</v>
      </c>
      <c r="D86" s="5" t="str">
        <f>TEXT(orders[[#This Row],[order_date]],"YYYY")</f>
        <v>2023</v>
      </c>
      <c r="E86" s="5" t="str">
        <f>TEXT(orders[[#This Row],[order_date]],"MMMM")</f>
        <v>March</v>
      </c>
      <c r="F86" s="5" t="str">
        <f>TEXT(orders[[#This Row],[order_date]],"DDDD")</f>
        <v>Sunday</v>
      </c>
      <c r="G86" s="6">
        <v>0.5</v>
      </c>
      <c r="H86" s="4">
        <v>88.22</v>
      </c>
    </row>
    <row r="87" spans="1:8" ht="15.75" customHeight="1" x14ac:dyDescent="0.3">
      <c r="A87" s="4">
        <v>86</v>
      </c>
      <c r="B87" s="4">
        <v>62</v>
      </c>
      <c r="C87" s="5">
        <v>45012</v>
      </c>
      <c r="D87" s="5" t="str">
        <f>TEXT(orders[[#This Row],[order_date]],"YYYY")</f>
        <v>2023</v>
      </c>
      <c r="E87" s="5" t="str">
        <f>TEXT(orders[[#This Row],[order_date]],"MMMM")</f>
        <v>March</v>
      </c>
      <c r="F87" s="5" t="str">
        <f>TEXT(orders[[#This Row],[order_date]],"DDDD")</f>
        <v>Monday</v>
      </c>
      <c r="G87" s="6">
        <v>0.5</v>
      </c>
      <c r="H87" s="4">
        <v>719.6</v>
      </c>
    </row>
    <row r="88" spans="1:8" ht="15.75" customHeight="1" x14ac:dyDescent="0.3">
      <c r="A88" s="4">
        <v>87</v>
      </c>
      <c r="B88" s="4">
        <v>86</v>
      </c>
      <c r="C88" s="5">
        <v>45013</v>
      </c>
      <c r="D88" s="5" t="str">
        <f>TEXT(orders[[#This Row],[order_date]],"YYYY")</f>
        <v>2023</v>
      </c>
      <c r="E88" s="5" t="str">
        <f>TEXT(orders[[#This Row],[order_date]],"MMMM")</f>
        <v>March</v>
      </c>
      <c r="F88" s="5" t="str">
        <f>TEXT(orders[[#This Row],[order_date]],"DDDD")</f>
        <v>Tuesday</v>
      </c>
      <c r="G88" s="6">
        <v>0.5</v>
      </c>
      <c r="H88" s="4">
        <v>1744.63</v>
      </c>
    </row>
    <row r="89" spans="1:8" ht="15.75" customHeight="1" x14ac:dyDescent="0.3">
      <c r="A89" s="4">
        <v>88</v>
      </c>
      <c r="B89" s="4">
        <v>48</v>
      </c>
      <c r="C89" s="5">
        <v>45014</v>
      </c>
      <c r="D89" s="5" t="str">
        <f>TEXT(orders[[#This Row],[order_date]],"YYYY")</f>
        <v>2023</v>
      </c>
      <c r="E89" s="5" t="str">
        <f>TEXT(orders[[#This Row],[order_date]],"MMMM")</f>
        <v>March</v>
      </c>
      <c r="F89" s="5" t="str">
        <f>TEXT(orders[[#This Row],[order_date]],"DDDD")</f>
        <v>Wednesday</v>
      </c>
      <c r="G89" s="6">
        <v>0.5</v>
      </c>
      <c r="H89" s="4">
        <v>1453.53</v>
      </c>
    </row>
    <row r="90" spans="1:8" ht="15.75" customHeight="1" x14ac:dyDescent="0.3">
      <c r="A90" s="4">
        <v>89</v>
      </c>
      <c r="B90" s="4">
        <v>57</v>
      </c>
      <c r="C90" s="5">
        <v>45015</v>
      </c>
      <c r="D90" s="5" t="str">
        <f>TEXT(orders[[#This Row],[order_date]],"YYYY")</f>
        <v>2023</v>
      </c>
      <c r="E90" s="5" t="str">
        <f>TEXT(orders[[#This Row],[order_date]],"MMMM")</f>
        <v>March</v>
      </c>
      <c r="F90" s="5" t="str">
        <f>TEXT(orders[[#This Row],[order_date]],"DDDD")</f>
        <v>Thursday</v>
      </c>
      <c r="G90" s="6">
        <v>0.5</v>
      </c>
      <c r="H90" s="4">
        <v>810.52</v>
      </c>
    </row>
    <row r="91" spans="1:8" ht="15.75" customHeight="1" x14ac:dyDescent="0.3">
      <c r="A91" s="4">
        <v>90</v>
      </c>
      <c r="B91" s="4">
        <v>91</v>
      </c>
      <c r="C91" s="5">
        <v>45016</v>
      </c>
      <c r="D91" s="5" t="str">
        <f>TEXT(orders[[#This Row],[order_date]],"YYYY")</f>
        <v>2023</v>
      </c>
      <c r="E91" s="5" t="str">
        <f>TEXT(orders[[#This Row],[order_date]],"MMMM")</f>
        <v>March</v>
      </c>
      <c r="F91" s="5" t="str">
        <f>TEXT(orders[[#This Row],[order_date]],"DDDD")</f>
        <v>Friday</v>
      </c>
      <c r="G91" s="6">
        <v>0.5</v>
      </c>
      <c r="H91" s="4">
        <v>1539.19</v>
      </c>
    </row>
    <row r="92" spans="1:8" ht="15.75" customHeight="1" x14ac:dyDescent="0.3">
      <c r="A92" s="4">
        <v>91</v>
      </c>
      <c r="B92" s="4">
        <v>37</v>
      </c>
      <c r="C92" s="5">
        <v>45017</v>
      </c>
      <c r="D92" s="5" t="str">
        <f>TEXT(orders[[#This Row],[order_date]],"YYYY")</f>
        <v>2023</v>
      </c>
      <c r="E92" s="5" t="str">
        <f>TEXT(orders[[#This Row],[order_date]],"MMMM")</f>
        <v>April</v>
      </c>
      <c r="F92" s="5" t="str">
        <f>TEXT(orders[[#This Row],[order_date]],"DDDD")</f>
        <v>Saturday</v>
      </c>
      <c r="G92" s="6">
        <v>0.5</v>
      </c>
      <c r="H92" s="4">
        <v>451.06</v>
      </c>
    </row>
    <row r="93" spans="1:8" ht="15.75" customHeight="1" x14ac:dyDescent="0.3">
      <c r="A93" s="4">
        <v>92</v>
      </c>
      <c r="B93" s="4">
        <v>16</v>
      </c>
      <c r="C93" s="5">
        <v>45018</v>
      </c>
      <c r="D93" s="5" t="str">
        <f>TEXT(orders[[#This Row],[order_date]],"YYYY")</f>
        <v>2023</v>
      </c>
      <c r="E93" s="5" t="str">
        <f>TEXT(orders[[#This Row],[order_date]],"MMMM")</f>
        <v>April</v>
      </c>
      <c r="F93" s="5" t="str">
        <f>TEXT(orders[[#This Row],[order_date]],"DDDD")</f>
        <v>Sunday</v>
      </c>
      <c r="G93" s="6">
        <v>0.5</v>
      </c>
      <c r="H93" s="4">
        <v>1356.87</v>
      </c>
    </row>
    <row r="94" spans="1:8" ht="15.75" customHeight="1" x14ac:dyDescent="0.3">
      <c r="A94" s="4">
        <v>93</v>
      </c>
      <c r="B94" s="4">
        <v>67</v>
      </c>
      <c r="C94" s="5">
        <v>45019</v>
      </c>
      <c r="D94" s="5" t="str">
        <f>TEXT(orders[[#This Row],[order_date]],"YYYY")</f>
        <v>2023</v>
      </c>
      <c r="E94" s="5" t="str">
        <f>TEXT(orders[[#This Row],[order_date]],"MMMM")</f>
        <v>April</v>
      </c>
      <c r="F94" s="5" t="str">
        <f>TEXT(orders[[#This Row],[order_date]],"DDDD")</f>
        <v>Monday</v>
      </c>
      <c r="G94" s="6">
        <v>0.5</v>
      </c>
      <c r="H94" s="4">
        <v>1629.28</v>
      </c>
    </row>
    <row r="95" spans="1:8" ht="15.75" customHeight="1" x14ac:dyDescent="0.3">
      <c r="A95" s="4">
        <v>94</v>
      </c>
      <c r="B95" s="4">
        <v>55</v>
      </c>
      <c r="C95" s="5">
        <v>45020</v>
      </c>
      <c r="D95" s="5" t="str">
        <f>TEXT(orders[[#This Row],[order_date]],"YYYY")</f>
        <v>2023</v>
      </c>
      <c r="E95" s="5" t="str">
        <f>TEXT(orders[[#This Row],[order_date]],"MMMM")</f>
        <v>April</v>
      </c>
      <c r="F95" s="5" t="str">
        <f>TEXT(orders[[#This Row],[order_date]],"DDDD")</f>
        <v>Tuesday</v>
      </c>
      <c r="G95" s="6">
        <v>0.5</v>
      </c>
      <c r="H95" s="4">
        <v>1933.65</v>
      </c>
    </row>
    <row r="96" spans="1:8" ht="15.75" customHeight="1" x14ac:dyDescent="0.3">
      <c r="A96" s="4">
        <v>95</v>
      </c>
      <c r="B96" s="4">
        <v>92</v>
      </c>
      <c r="C96" s="5">
        <v>45021</v>
      </c>
      <c r="D96" s="5" t="str">
        <f>TEXT(orders[[#This Row],[order_date]],"YYYY")</f>
        <v>2023</v>
      </c>
      <c r="E96" s="5" t="str">
        <f>TEXT(orders[[#This Row],[order_date]],"MMMM")</f>
        <v>April</v>
      </c>
      <c r="F96" s="5" t="str">
        <f>TEXT(orders[[#This Row],[order_date]],"DDDD")</f>
        <v>Wednesday</v>
      </c>
      <c r="G96" s="6">
        <v>0.5</v>
      </c>
      <c r="H96" s="4">
        <v>676.07</v>
      </c>
    </row>
    <row r="97" spans="1:8" ht="15.75" customHeight="1" x14ac:dyDescent="0.3">
      <c r="A97" s="4">
        <v>96</v>
      </c>
      <c r="B97" s="4">
        <v>3</v>
      </c>
      <c r="C97" s="5">
        <v>45022</v>
      </c>
      <c r="D97" s="5" t="str">
        <f>TEXT(orders[[#This Row],[order_date]],"YYYY")</f>
        <v>2023</v>
      </c>
      <c r="E97" s="5" t="str">
        <f>TEXT(orders[[#This Row],[order_date]],"MMMM")</f>
        <v>April</v>
      </c>
      <c r="F97" s="5" t="str">
        <f>TEXT(orders[[#This Row],[order_date]],"DDDD")</f>
        <v>Thursday</v>
      </c>
      <c r="G97" s="6">
        <v>0.5</v>
      </c>
      <c r="H97" s="4">
        <v>1858.17</v>
      </c>
    </row>
    <row r="98" spans="1:8" ht="15.75" customHeight="1" x14ac:dyDescent="0.3">
      <c r="A98" s="4">
        <v>97</v>
      </c>
      <c r="B98" s="4">
        <v>31</v>
      </c>
      <c r="C98" s="5">
        <v>45023</v>
      </c>
      <c r="D98" s="5" t="str">
        <f>TEXT(orders[[#This Row],[order_date]],"YYYY")</f>
        <v>2023</v>
      </c>
      <c r="E98" s="5" t="str">
        <f>TEXT(orders[[#This Row],[order_date]],"MMMM")</f>
        <v>April</v>
      </c>
      <c r="F98" s="5" t="str">
        <f>TEXT(orders[[#This Row],[order_date]],"DDDD")</f>
        <v>Friday</v>
      </c>
      <c r="G98" s="6">
        <v>0.5</v>
      </c>
      <c r="H98" s="4">
        <v>211.15</v>
      </c>
    </row>
    <row r="99" spans="1:8" ht="15.75" customHeight="1" x14ac:dyDescent="0.3">
      <c r="A99" s="4">
        <v>98</v>
      </c>
      <c r="B99" s="4">
        <v>69</v>
      </c>
      <c r="C99" s="5">
        <v>45024</v>
      </c>
      <c r="D99" s="5" t="str">
        <f>TEXT(orders[[#This Row],[order_date]],"YYYY")</f>
        <v>2023</v>
      </c>
      <c r="E99" s="5" t="str">
        <f>TEXT(orders[[#This Row],[order_date]],"MMMM")</f>
        <v>April</v>
      </c>
      <c r="F99" s="5" t="str">
        <f>TEXT(orders[[#This Row],[order_date]],"DDDD")</f>
        <v>Saturday</v>
      </c>
      <c r="G99" s="6">
        <v>0.5</v>
      </c>
      <c r="H99" s="4">
        <v>849.71</v>
      </c>
    </row>
    <row r="100" spans="1:8" ht="15.75" customHeight="1" x14ac:dyDescent="0.3">
      <c r="A100" s="4">
        <v>99</v>
      </c>
      <c r="B100" s="4">
        <v>59</v>
      </c>
      <c r="C100" s="5">
        <v>45025</v>
      </c>
      <c r="D100" s="5" t="str">
        <f>TEXT(orders[[#This Row],[order_date]],"YYYY")</f>
        <v>2023</v>
      </c>
      <c r="E100" s="5" t="str">
        <f>TEXT(orders[[#This Row],[order_date]],"MMMM")</f>
        <v>April</v>
      </c>
      <c r="F100" s="5" t="str">
        <f>TEXT(orders[[#This Row],[order_date]],"DDDD")</f>
        <v>Sunday</v>
      </c>
      <c r="G100" s="6">
        <v>0.5</v>
      </c>
      <c r="H100" s="4">
        <v>921.08</v>
      </c>
    </row>
    <row r="101" spans="1:8" ht="15.75" customHeight="1" x14ac:dyDescent="0.3">
      <c r="A101" s="4">
        <v>100</v>
      </c>
      <c r="B101" s="4">
        <v>84</v>
      </c>
      <c r="C101" s="5">
        <v>45026</v>
      </c>
      <c r="D101" s="5" t="str">
        <f>TEXT(orders[[#This Row],[order_date]],"YYYY")</f>
        <v>2023</v>
      </c>
      <c r="E101" s="5" t="str">
        <f>TEXT(orders[[#This Row],[order_date]],"MMMM")</f>
        <v>April</v>
      </c>
      <c r="F101" s="5" t="str">
        <f>TEXT(orders[[#This Row],[order_date]],"DDDD")</f>
        <v>Monday</v>
      </c>
      <c r="G101" s="6">
        <v>0.5</v>
      </c>
      <c r="H101" s="4">
        <v>1786.26</v>
      </c>
    </row>
    <row r="102" spans="1:8" ht="15.75" customHeight="1" x14ac:dyDescent="0.3">
      <c r="A102" s="4"/>
      <c r="B102" s="4"/>
      <c r="C102" s="5"/>
      <c r="D102" s="5"/>
      <c r="E102" s="5"/>
      <c r="F102" s="5"/>
      <c r="G102" s="6"/>
      <c r="H102" s="4"/>
    </row>
    <row r="103" spans="1:8" ht="15.75" customHeight="1" x14ac:dyDescent="0.3">
      <c r="A103" s="4"/>
      <c r="B103" s="4"/>
      <c r="C103" s="5"/>
      <c r="D103" s="5"/>
      <c r="E103" s="5"/>
      <c r="F103" s="5"/>
      <c r="G103" s="6"/>
      <c r="H103" s="4"/>
    </row>
    <row r="104" spans="1:8" ht="15.75" customHeight="1" x14ac:dyDescent="0.3">
      <c r="A104" s="4"/>
      <c r="B104" s="4"/>
      <c r="C104" s="5"/>
      <c r="D104" s="5"/>
      <c r="E104" s="5"/>
      <c r="F104" s="5"/>
      <c r="G104" s="6"/>
      <c r="H104" s="4"/>
    </row>
    <row r="105" spans="1:8" ht="15.75" customHeight="1" x14ac:dyDescent="0.3">
      <c r="A105" s="4"/>
      <c r="B105" s="4"/>
      <c r="C105" s="5"/>
      <c r="D105" s="5"/>
      <c r="E105" s="5"/>
      <c r="F105" s="5"/>
      <c r="G105" s="6"/>
      <c r="H105" s="4"/>
    </row>
    <row r="106" spans="1:8" ht="15.75" customHeight="1" x14ac:dyDescent="0.3">
      <c r="A106" s="4"/>
      <c r="B106" s="4"/>
      <c r="C106" s="5"/>
      <c r="D106" s="5"/>
      <c r="E106" s="5"/>
      <c r="F106" s="5"/>
      <c r="G106" s="6"/>
      <c r="H106" s="4"/>
    </row>
    <row r="107" spans="1:8" ht="15.75" customHeight="1" x14ac:dyDescent="0.3">
      <c r="A107" s="4"/>
      <c r="B107" s="4"/>
      <c r="C107" s="5"/>
      <c r="D107" s="5"/>
      <c r="E107" s="5"/>
      <c r="F107" s="5"/>
      <c r="G107" s="6"/>
      <c r="H107" s="4"/>
    </row>
    <row r="108" spans="1:8" ht="15.75" customHeight="1" x14ac:dyDescent="0.3">
      <c r="A108" s="4"/>
      <c r="B108" s="4"/>
      <c r="C108" s="5"/>
      <c r="D108" s="5"/>
      <c r="E108" s="5"/>
      <c r="F108" s="5"/>
      <c r="G108" s="6"/>
      <c r="H108" s="4"/>
    </row>
    <row r="109" spans="1:8" ht="15.75" customHeight="1" x14ac:dyDescent="0.3">
      <c r="A109" s="4"/>
      <c r="B109" s="4"/>
      <c r="C109" s="5"/>
      <c r="D109" s="5"/>
      <c r="E109" s="5"/>
      <c r="F109" s="5"/>
      <c r="G109" s="6"/>
      <c r="H109" s="4"/>
    </row>
    <row r="110" spans="1:8" ht="15.75" customHeight="1" x14ac:dyDescent="0.3">
      <c r="A110" s="4"/>
      <c r="B110" s="4"/>
      <c r="C110" s="5"/>
      <c r="D110" s="5"/>
      <c r="E110" s="5"/>
      <c r="F110" s="5"/>
      <c r="G110" s="6"/>
      <c r="H110" s="4"/>
    </row>
    <row r="111" spans="1:8" ht="15.75" customHeight="1" x14ac:dyDescent="0.3">
      <c r="A111" s="4"/>
      <c r="B111" s="4"/>
      <c r="C111" s="5"/>
      <c r="D111" s="5"/>
      <c r="E111" s="5"/>
      <c r="F111" s="5"/>
      <c r="G111" s="6"/>
      <c r="H111" s="4"/>
    </row>
    <row r="112" spans="1:8" ht="15.75" customHeight="1" x14ac:dyDescent="0.3">
      <c r="A112" s="4"/>
      <c r="B112" s="4"/>
      <c r="C112" s="5"/>
      <c r="D112" s="5"/>
      <c r="E112" s="5"/>
      <c r="F112" s="5"/>
      <c r="G112" s="6"/>
      <c r="H112" s="4"/>
    </row>
    <row r="113" spans="1:8" ht="15.75" customHeight="1" x14ac:dyDescent="0.3">
      <c r="A113" s="4"/>
      <c r="B113" s="4"/>
      <c r="C113" s="5"/>
      <c r="D113" s="5"/>
      <c r="E113" s="5"/>
      <c r="F113" s="5"/>
      <c r="G113" s="6"/>
      <c r="H113" s="4"/>
    </row>
    <row r="114" spans="1:8" ht="15.75" customHeight="1" x14ac:dyDescent="0.3">
      <c r="A114" s="4"/>
      <c r="B114" s="4"/>
      <c r="C114" s="5"/>
      <c r="D114" s="5"/>
      <c r="E114" s="5"/>
      <c r="F114" s="5"/>
      <c r="G114" s="6"/>
      <c r="H114" s="4"/>
    </row>
    <row r="115" spans="1:8" ht="15.75" customHeight="1" x14ac:dyDescent="0.3">
      <c r="A115" s="4"/>
      <c r="B115" s="4"/>
      <c r="C115" s="5"/>
      <c r="D115" s="5"/>
      <c r="E115" s="5"/>
      <c r="F115" s="5"/>
      <c r="G115" s="6"/>
      <c r="H115" s="4"/>
    </row>
    <row r="116" spans="1:8" ht="15.75" customHeight="1" x14ac:dyDescent="0.3">
      <c r="A116" s="4"/>
      <c r="B116" s="4"/>
      <c r="C116" s="5"/>
      <c r="D116" s="5"/>
      <c r="E116" s="5"/>
      <c r="F116" s="5"/>
      <c r="G116" s="6"/>
      <c r="H116" s="4"/>
    </row>
    <row r="117" spans="1:8" ht="15.75" customHeight="1" x14ac:dyDescent="0.3">
      <c r="A117" s="4"/>
      <c r="B117" s="4"/>
      <c r="C117" s="5"/>
      <c r="D117" s="5"/>
      <c r="E117" s="5"/>
      <c r="F117" s="5"/>
      <c r="G117" s="6"/>
      <c r="H117" s="4"/>
    </row>
    <row r="118" spans="1:8" ht="15.75" customHeight="1" x14ac:dyDescent="0.3">
      <c r="A118" s="4"/>
      <c r="B118" s="4"/>
      <c r="C118" s="5"/>
      <c r="D118" s="5"/>
      <c r="E118" s="5"/>
      <c r="F118" s="5"/>
      <c r="G118" s="6"/>
      <c r="H118" s="4"/>
    </row>
    <row r="119" spans="1:8" ht="15.75" customHeight="1" x14ac:dyDescent="0.3">
      <c r="A119" s="4"/>
      <c r="B119" s="4"/>
      <c r="C119" s="5"/>
      <c r="D119" s="5"/>
      <c r="E119" s="5"/>
      <c r="F119" s="5"/>
      <c r="G119" s="6"/>
      <c r="H119" s="4"/>
    </row>
    <row r="120" spans="1:8" ht="15.75" customHeight="1" x14ac:dyDescent="0.3">
      <c r="A120" s="4"/>
      <c r="B120" s="4"/>
      <c r="C120" s="5"/>
      <c r="D120" s="5"/>
      <c r="E120" s="5"/>
      <c r="F120" s="5"/>
      <c r="G120" s="6"/>
      <c r="H120" s="4"/>
    </row>
    <row r="121" spans="1:8" ht="15.75" customHeight="1" x14ac:dyDescent="0.3">
      <c r="A121" s="4"/>
      <c r="B121" s="4"/>
      <c r="C121" s="5"/>
      <c r="D121" s="5"/>
      <c r="E121" s="5"/>
      <c r="F121" s="5"/>
      <c r="G121" s="6"/>
      <c r="H121" s="4"/>
    </row>
    <row r="122" spans="1:8" ht="15.75" customHeight="1" x14ac:dyDescent="0.3">
      <c r="A122" s="4"/>
      <c r="B122" s="4"/>
      <c r="C122" s="5"/>
      <c r="D122" s="5"/>
      <c r="E122" s="5"/>
      <c r="F122" s="5"/>
      <c r="G122" s="6"/>
      <c r="H122" s="4"/>
    </row>
    <row r="123" spans="1:8" ht="15.75" customHeight="1" x14ac:dyDescent="0.3">
      <c r="A123" s="4"/>
      <c r="B123" s="4"/>
      <c r="C123" s="5"/>
      <c r="D123" s="5"/>
      <c r="E123" s="5"/>
      <c r="F123" s="5"/>
      <c r="G123" s="6"/>
      <c r="H123" s="4"/>
    </row>
    <row r="124" spans="1:8" ht="15.75" customHeight="1" x14ac:dyDescent="0.3">
      <c r="A124" s="4"/>
      <c r="B124" s="4"/>
      <c r="C124" s="5"/>
      <c r="D124" s="5"/>
      <c r="E124" s="5"/>
      <c r="F124" s="5"/>
      <c r="G124" s="6"/>
      <c r="H124" s="4"/>
    </row>
    <row r="125" spans="1:8" ht="15.75" customHeight="1" x14ac:dyDescent="0.3">
      <c r="A125" s="4"/>
      <c r="B125" s="4"/>
      <c r="C125" s="5"/>
      <c r="D125" s="5"/>
      <c r="E125" s="5"/>
      <c r="F125" s="5"/>
      <c r="G125" s="6"/>
      <c r="H125" s="4"/>
    </row>
    <row r="126" spans="1:8" ht="15.75" customHeight="1" x14ac:dyDescent="0.3">
      <c r="A126" s="4"/>
      <c r="B126" s="4"/>
      <c r="C126" s="5"/>
      <c r="D126" s="5"/>
      <c r="E126" s="5"/>
      <c r="F126" s="5"/>
      <c r="G126" s="6"/>
      <c r="H126" s="4"/>
    </row>
    <row r="127" spans="1:8" ht="15.75" customHeight="1" x14ac:dyDescent="0.3">
      <c r="A127" s="4"/>
      <c r="B127" s="4"/>
      <c r="C127" s="5"/>
      <c r="D127" s="5"/>
      <c r="E127" s="5"/>
      <c r="F127" s="5"/>
      <c r="G127" s="6"/>
      <c r="H127" s="4"/>
    </row>
    <row r="128" spans="1:8" ht="15.75" customHeight="1" x14ac:dyDescent="0.3">
      <c r="A128" s="4"/>
      <c r="B128" s="4"/>
      <c r="C128" s="5"/>
      <c r="D128" s="5"/>
      <c r="E128" s="5"/>
      <c r="F128" s="5"/>
      <c r="G128" s="6"/>
      <c r="H128" s="4"/>
    </row>
    <row r="129" spans="1:8" ht="15.75" customHeight="1" x14ac:dyDescent="0.3">
      <c r="A129" s="4"/>
      <c r="B129" s="4"/>
      <c r="C129" s="5"/>
      <c r="D129" s="5"/>
      <c r="E129" s="5"/>
      <c r="F129" s="5"/>
      <c r="G129" s="6"/>
      <c r="H129" s="4"/>
    </row>
    <row r="130" spans="1:8" ht="15.75" customHeight="1" x14ac:dyDescent="0.3">
      <c r="A130" s="4"/>
      <c r="B130" s="4"/>
      <c r="C130" s="5"/>
      <c r="D130" s="5"/>
      <c r="E130" s="5"/>
      <c r="F130" s="5"/>
      <c r="G130" s="6"/>
      <c r="H130" s="4"/>
    </row>
    <row r="131" spans="1:8" ht="15.75" customHeight="1" x14ac:dyDescent="0.3">
      <c r="A131" s="4"/>
      <c r="B131" s="4"/>
      <c r="C131" s="5"/>
      <c r="D131" s="5"/>
      <c r="E131" s="5"/>
      <c r="F131" s="5"/>
      <c r="G131" s="6"/>
      <c r="H131" s="4"/>
    </row>
    <row r="132" spans="1:8" ht="15.75" customHeight="1" x14ac:dyDescent="0.3">
      <c r="A132" s="4"/>
      <c r="B132" s="4"/>
      <c r="C132" s="5"/>
      <c r="D132" s="5"/>
      <c r="E132" s="5"/>
      <c r="F132" s="5"/>
      <c r="G132" s="6"/>
      <c r="H132" s="4"/>
    </row>
    <row r="133" spans="1:8" ht="15.75" customHeight="1" x14ac:dyDescent="0.3">
      <c r="A133" s="4"/>
      <c r="B133" s="4"/>
      <c r="C133" s="5"/>
      <c r="D133" s="5"/>
      <c r="E133" s="5"/>
      <c r="F133" s="5"/>
      <c r="G133" s="6"/>
      <c r="H133" s="4"/>
    </row>
    <row r="134" spans="1:8" ht="15.75" customHeight="1" x14ac:dyDescent="0.3">
      <c r="A134" s="4"/>
      <c r="B134" s="4"/>
      <c r="C134" s="5"/>
      <c r="D134" s="5"/>
      <c r="E134" s="5"/>
      <c r="F134" s="5"/>
      <c r="G134" s="6"/>
      <c r="H134" s="4"/>
    </row>
    <row r="135" spans="1:8" ht="15.75" customHeight="1" x14ac:dyDescent="0.3">
      <c r="A135" s="4"/>
      <c r="B135" s="4"/>
      <c r="C135" s="5"/>
      <c r="D135" s="5"/>
      <c r="E135" s="5"/>
      <c r="F135" s="5"/>
      <c r="G135" s="6"/>
      <c r="H135" s="4"/>
    </row>
    <row r="136" spans="1:8" ht="15.75" customHeight="1" x14ac:dyDescent="0.3">
      <c r="A136" s="4"/>
      <c r="B136" s="4"/>
      <c r="C136" s="5"/>
      <c r="D136" s="5"/>
      <c r="E136" s="5"/>
      <c r="F136" s="5"/>
      <c r="G136" s="6"/>
      <c r="H136" s="4"/>
    </row>
    <row r="137" spans="1:8" ht="15.75" customHeight="1" x14ac:dyDescent="0.3">
      <c r="A137" s="4"/>
      <c r="B137" s="4"/>
      <c r="C137" s="5"/>
      <c r="D137" s="5"/>
      <c r="E137" s="5"/>
      <c r="F137" s="5"/>
      <c r="G137" s="6"/>
      <c r="H137" s="4"/>
    </row>
    <row r="138" spans="1:8" ht="15.75" customHeight="1" x14ac:dyDescent="0.3">
      <c r="A138" s="4"/>
      <c r="B138" s="4"/>
      <c r="C138" s="5"/>
      <c r="D138" s="5"/>
      <c r="E138" s="5"/>
      <c r="F138" s="5"/>
      <c r="G138" s="6"/>
      <c r="H138" s="4"/>
    </row>
    <row r="139" spans="1:8" ht="15.75" customHeight="1" x14ac:dyDescent="0.3">
      <c r="A139" s="4"/>
      <c r="B139" s="4"/>
      <c r="C139" s="5"/>
      <c r="D139" s="5"/>
      <c r="E139" s="5"/>
      <c r="F139" s="5"/>
      <c r="G139" s="6"/>
      <c r="H139" s="4"/>
    </row>
    <row r="140" spans="1:8" ht="15.75" customHeight="1" x14ac:dyDescent="0.3">
      <c r="A140" s="4"/>
      <c r="B140" s="4"/>
      <c r="C140" s="5"/>
      <c r="D140" s="5"/>
      <c r="E140" s="5"/>
      <c r="F140" s="5"/>
      <c r="G140" s="6"/>
      <c r="H140" s="4"/>
    </row>
    <row r="141" spans="1:8" ht="15.75" customHeight="1" x14ac:dyDescent="0.3">
      <c r="A141" s="4"/>
      <c r="B141" s="4"/>
      <c r="C141" s="5"/>
      <c r="D141" s="5"/>
      <c r="E141" s="5"/>
      <c r="F141" s="5"/>
      <c r="G141" s="6"/>
      <c r="H141" s="4"/>
    </row>
    <row r="142" spans="1:8" ht="15.75" customHeight="1" x14ac:dyDescent="0.3">
      <c r="A142" s="4"/>
      <c r="B142" s="4"/>
      <c r="C142" s="5"/>
      <c r="D142" s="5"/>
      <c r="E142" s="5"/>
      <c r="F142" s="5"/>
      <c r="G142" s="6"/>
      <c r="H142" s="4"/>
    </row>
    <row r="143" spans="1:8" ht="15.75" customHeight="1" x14ac:dyDescent="0.3">
      <c r="A143" s="4"/>
      <c r="B143" s="4"/>
      <c r="C143" s="5"/>
      <c r="D143" s="5"/>
      <c r="E143" s="5"/>
      <c r="F143" s="5"/>
      <c r="G143" s="6"/>
      <c r="H143" s="4"/>
    </row>
    <row r="144" spans="1:8" ht="15.75" customHeight="1" x14ac:dyDescent="0.3">
      <c r="A144" s="4"/>
      <c r="B144" s="4"/>
      <c r="C144" s="5"/>
      <c r="D144" s="5"/>
      <c r="E144" s="5"/>
      <c r="F144" s="5"/>
      <c r="G144" s="6"/>
      <c r="H144" s="4"/>
    </row>
    <row r="145" spans="1:8" ht="15.75" customHeight="1" x14ac:dyDescent="0.3">
      <c r="A145" s="4"/>
      <c r="B145" s="4"/>
      <c r="C145" s="5"/>
      <c r="D145" s="5"/>
      <c r="E145" s="5"/>
      <c r="F145" s="5"/>
      <c r="G145" s="6"/>
      <c r="H145" s="4"/>
    </row>
    <row r="146" spans="1:8" ht="15.75" customHeight="1" x14ac:dyDescent="0.3">
      <c r="A146" s="4"/>
      <c r="B146" s="4"/>
      <c r="C146" s="5"/>
      <c r="D146" s="5"/>
      <c r="E146" s="5"/>
      <c r="F146" s="5"/>
      <c r="G146" s="6"/>
      <c r="H146" s="4"/>
    </row>
    <row r="147" spans="1:8" ht="15.75" customHeight="1" x14ac:dyDescent="0.3">
      <c r="A147" s="4"/>
      <c r="B147" s="4"/>
      <c r="C147" s="5"/>
      <c r="D147" s="5"/>
      <c r="E147" s="5"/>
      <c r="F147" s="5"/>
      <c r="G147" s="6"/>
      <c r="H147" s="4"/>
    </row>
    <row r="148" spans="1:8" ht="15.75" customHeight="1" x14ac:dyDescent="0.3">
      <c r="A148" s="4"/>
      <c r="B148" s="4"/>
      <c r="C148" s="5"/>
      <c r="D148" s="5"/>
      <c r="E148" s="5"/>
      <c r="F148" s="5"/>
      <c r="G148" s="6"/>
      <c r="H148" s="4"/>
    </row>
    <row r="149" spans="1:8" ht="15.75" customHeight="1" x14ac:dyDescent="0.3">
      <c r="A149" s="4"/>
      <c r="B149" s="4"/>
      <c r="C149" s="5"/>
      <c r="D149" s="5"/>
      <c r="E149" s="5"/>
      <c r="F149" s="5"/>
      <c r="G149" s="6"/>
      <c r="H149" s="4"/>
    </row>
    <row r="150" spans="1:8" ht="15.75" customHeight="1" x14ac:dyDescent="0.3">
      <c r="A150" s="4"/>
      <c r="B150" s="4"/>
      <c r="C150" s="5"/>
      <c r="D150" s="5"/>
      <c r="E150" s="5"/>
      <c r="F150" s="5"/>
      <c r="G150" s="6"/>
      <c r="H150" s="4"/>
    </row>
    <row r="151" spans="1:8" ht="15.75" customHeight="1" x14ac:dyDescent="0.3">
      <c r="A151" s="4"/>
      <c r="B151" s="4"/>
      <c r="C151" s="5"/>
      <c r="D151" s="5"/>
      <c r="E151" s="5"/>
      <c r="F151" s="5"/>
      <c r="G151" s="6"/>
      <c r="H151" s="4"/>
    </row>
    <row r="152" spans="1:8" ht="15.75" customHeight="1" x14ac:dyDescent="0.3">
      <c r="A152" s="4"/>
      <c r="B152" s="4"/>
      <c r="C152" s="5"/>
      <c r="D152" s="5"/>
      <c r="E152" s="5"/>
      <c r="F152" s="5"/>
      <c r="G152" s="6"/>
      <c r="H152" s="4"/>
    </row>
    <row r="153" spans="1:8" ht="15.75" customHeight="1" x14ac:dyDescent="0.3">
      <c r="A153" s="4"/>
      <c r="B153" s="4"/>
      <c r="C153" s="5"/>
      <c r="D153" s="5"/>
      <c r="E153" s="5"/>
      <c r="F153" s="5"/>
      <c r="G153" s="6"/>
      <c r="H153" s="4"/>
    </row>
    <row r="154" spans="1:8" ht="15.75" customHeight="1" x14ac:dyDescent="0.3">
      <c r="A154" s="4"/>
      <c r="B154" s="4"/>
      <c r="C154" s="5"/>
      <c r="D154" s="5"/>
      <c r="E154" s="5"/>
      <c r="F154" s="5"/>
      <c r="G154" s="6"/>
      <c r="H154" s="4"/>
    </row>
    <row r="155" spans="1:8" ht="15.75" customHeight="1" x14ac:dyDescent="0.3">
      <c r="A155" s="4"/>
      <c r="B155" s="4"/>
      <c r="C155" s="5"/>
      <c r="D155" s="5"/>
      <c r="E155" s="5"/>
      <c r="F155" s="5"/>
      <c r="G155" s="6"/>
      <c r="H155" s="4"/>
    </row>
    <row r="156" spans="1:8" ht="15.75" customHeight="1" x14ac:dyDescent="0.3">
      <c r="A156" s="4"/>
      <c r="B156" s="4"/>
      <c r="C156" s="5"/>
      <c r="D156" s="5"/>
      <c r="E156" s="5"/>
      <c r="F156" s="5"/>
      <c r="G156" s="6"/>
      <c r="H156" s="4"/>
    </row>
    <row r="157" spans="1:8" ht="15.75" customHeight="1" x14ac:dyDescent="0.3">
      <c r="A157" s="4"/>
      <c r="B157" s="4"/>
      <c r="C157" s="5"/>
      <c r="D157" s="5"/>
      <c r="E157" s="5"/>
      <c r="F157" s="5"/>
      <c r="G157" s="6"/>
      <c r="H157" s="4"/>
    </row>
    <row r="158" spans="1:8" ht="15.75" customHeight="1" x14ac:dyDescent="0.3">
      <c r="A158" s="4"/>
      <c r="B158" s="4"/>
      <c r="C158" s="5"/>
      <c r="D158" s="5"/>
      <c r="E158" s="5"/>
      <c r="F158" s="5"/>
      <c r="G158" s="6"/>
      <c r="H158" s="4"/>
    </row>
    <row r="159" spans="1:8" ht="15.75" customHeight="1" x14ac:dyDescent="0.3">
      <c r="A159" s="4"/>
      <c r="B159" s="4"/>
      <c r="C159" s="5"/>
      <c r="D159" s="5"/>
      <c r="E159" s="5"/>
      <c r="F159" s="5"/>
      <c r="G159" s="6"/>
      <c r="H159" s="4"/>
    </row>
    <row r="160" spans="1:8" ht="15.75" customHeight="1" x14ac:dyDescent="0.3">
      <c r="A160" s="4"/>
      <c r="B160" s="4"/>
      <c r="C160" s="5"/>
      <c r="D160" s="5"/>
      <c r="E160" s="5"/>
      <c r="F160" s="5"/>
      <c r="G160" s="6"/>
      <c r="H160" s="4"/>
    </row>
    <row r="161" spans="1:8" ht="15.75" customHeight="1" x14ac:dyDescent="0.3">
      <c r="A161" s="4"/>
      <c r="B161" s="4"/>
      <c r="C161" s="5"/>
      <c r="D161" s="5"/>
      <c r="E161" s="5"/>
      <c r="F161" s="5"/>
      <c r="G161" s="6"/>
      <c r="H161" s="4"/>
    </row>
    <row r="162" spans="1:8" ht="15.75" customHeight="1" x14ac:dyDescent="0.3">
      <c r="A162" s="4"/>
      <c r="B162" s="4"/>
      <c r="C162" s="5"/>
      <c r="D162" s="5"/>
      <c r="E162" s="5"/>
      <c r="F162" s="5"/>
      <c r="G162" s="6"/>
      <c r="H162" s="4"/>
    </row>
    <row r="163" spans="1:8" ht="15.75" customHeight="1" x14ac:dyDescent="0.3">
      <c r="A163" s="4"/>
      <c r="B163" s="4"/>
      <c r="C163" s="5"/>
      <c r="D163" s="5"/>
      <c r="E163" s="5"/>
      <c r="F163" s="5"/>
      <c r="G163" s="6"/>
      <c r="H163" s="4"/>
    </row>
    <row r="164" spans="1:8" ht="15.75" customHeight="1" x14ac:dyDescent="0.3">
      <c r="A164" s="4"/>
      <c r="B164" s="4"/>
      <c r="C164" s="5"/>
      <c r="D164" s="5"/>
      <c r="E164" s="5"/>
      <c r="F164" s="5"/>
      <c r="G164" s="6"/>
      <c r="H164" s="4"/>
    </row>
    <row r="165" spans="1:8" ht="15.75" customHeight="1" x14ac:dyDescent="0.3">
      <c r="A165" s="4"/>
      <c r="B165" s="4"/>
      <c r="C165" s="5"/>
      <c r="D165" s="5"/>
      <c r="E165" s="5"/>
      <c r="F165" s="5"/>
      <c r="G165" s="6"/>
      <c r="H165" s="4"/>
    </row>
    <row r="166" spans="1:8" ht="15.75" customHeight="1" x14ac:dyDescent="0.3">
      <c r="A166" s="4"/>
      <c r="B166" s="4"/>
      <c r="C166" s="5"/>
      <c r="D166" s="5"/>
      <c r="E166" s="5"/>
      <c r="F166" s="5"/>
      <c r="G166" s="6"/>
      <c r="H166" s="4"/>
    </row>
    <row r="167" spans="1:8" ht="15.75" customHeight="1" x14ac:dyDescent="0.3">
      <c r="A167" s="4"/>
      <c r="B167" s="4"/>
      <c r="C167" s="5"/>
      <c r="D167" s="5"/>
      <c r="E167" s="5"/>
      <c r="F167" s="5"/>
      <c r="G167" s="6"/>
      <c r="H167" s="4"/>
    </row>
    <row r="168" spans="1:8" ht="15.75" customHeight="1" x14ac:dyDescent="0.3">
      <c r="A168" s="4"/>
      <c r="B168" s="4"/>
      <c r="C168" s="5"/>
      <c r="D168" s="5"/>
      <c r="E168" s="5"/>
      <c r="F168" s="5"/>
      <c r="G168" s="6"/>
      <c r="H168" s="4"/>
    </row>
    <row r="169" spans="1:8" ht="15.75" customHeight="1" x14ac:dyDescent="0.3">
      <c r="A169" s="4"/>
      <c r="B169" s="4"/>
      <c r="C169" s="5"/>
      <c r="D169" s="5"/>
      <c r="E169" s="5"/>
      <c r="F169" s="5"/>
      <c r="G169" s="6"/>
      <c r="H169" s="4"/>
    </row>
    <row r="170" spans="1:8" ht="15.75" customHeight="1" x14ac:dyDescent="0.3">
      <c r="A170" s="4"/>
      <c r="B170" s="4"/>
      <c r="C170" s="5"/>
      <c r="D170" s="5"/>
      <c r="E170" s="5"/>
      <c r="F170" s="5"/>
      <c r="G170" s="6"/>
      <c r="H170" s="4"/>
    </row>
    <row r="171" spans="1:8" ht="15.75" customHeight="1" x14ac:dyDescent="0.3">
      <c r="A171" s="4"/>
      <c r="B171" s="4"/>
      <c r="C171" s="5"/>
      <c r="D171" s="5"/>
      <c r="E171" s="5"/>
      <c r="F171" s="5"/>
      <c r="G171" s="6"/>
      <c r="H171" s="4"/>
    </row>
    <row r="172" spans="1:8" ht="15.75" customHeight="1" x14ac:dyDescent="0.3">
      <c r="A172" s="4"/>
      <c r="B172" s="4"/>
      <c r="C172" s="5"/>
      <c r="D172" s="5"/>
      <c r="E172" s="5"/>
      <c r="F172" s="5"/>
      <c r="G172" s="6"/>
      <c r="H172" s="4"/>
    </row>
    <row r="173" spans="1:8" ht="15.75" customHeight="1" x14ac:dyDescent="0.3">
      <c r="A173" s="4"/>
      <c r="B173" s="4"/>
      <c r="C173" s="5"/>
      <c r="D173" s="5"/>
      <c r="E173" s="5"/>
      <c r="F173" s="5"/>
      <c r="G173" s="6"/>
      <c r="H173" s="4"/>
    </row>
    <row r="174" spans="1:8" ht="15.75" customHeight="1" x14ac:dyDescent="0.3">
      <c r="A174" s="4"/>
      <c r="B174" s="4"/>
      <c r="C174" s="5"/>
      <c r="D174" s="5"/>
      <c r="E174" s="5"/>
      <c r="F174" s="5"/>
      <c r="G174" s="6"/>
      <c r="H174" s="4"/>
    </row>
    <row r="175" spans="1:8" ht="15.75" customHeight="1" x14ac:dyDescent="0.3">
      <c r="A175" s="4"/>
      <c r="B175" s="4"/>
      <c r="C175" s="5"/>
      <c r="D175" s="5"/>
      <c r="E175" s="5"/>
      <c r="F175" s="5"/>
      <c r="G175" s="6"/>
      <c r="H175" s="4"/>
    </row>
    <row r="176" spans="1:8" ht="15.75" customHeight="1" x14ac:dyDescent="0.3">
      <c r="A176" s="4"/>
      <c r="B176" s="4"/>
      <c r="C176" s="5"/>
      <c r="D176" s="5"/>
      <c r="E176" s="5"/>
      <c r="F176" s="5"/>
      <c r="G176" s="6"/>
      <c r="H176" s="4"/>
    </row>
    <row r="177" spans="1:8" ht="15.75" customHeight="1" x14ac:dyDescent="0.3">
      <c r="A177" s="4"/>
      <c r="B177" s="4"/>
      <c r="C177" s="5"/>
      <c r="D177" s="5"/>
      <c r="E177" s="5"/>
      <c r="F177" s="5"/>
      <c r="G177" s="6"/>
      <c r="H177" s="4"/>
    </row>
    <row r="178" spans="1:8" ht="15.75" customHeight="1" x14ac:dyDescent="0.3">
      <c r="A178" s="4"/>
      <c r="B178" s="4"/>
      <c r="C178" s="5"/>
      <c r="D178" s="5"/>
      <c r="E178" s="5"/>
      <c r="F178" s="5"/>
      <c r="G178" s="6"/>
      <c r="H178" s="4"/>
    </row>
    <row r="179" spans="1:8" ht="15.75" customHeight="1" x14ac:dyDescent="0.3">
      <c r="A179" s="4"/>
      <c r="B179" s="4"/>
      <c r="C179" s="5"/>
      <c r="D179" s="5"/>
      <c r="E179" s="5"/>
      <c r="F179" s="5"/>
      <c r="G179" s="6"/>
      <c r="H179" s="4"/>
    </row>
    <row r="180" spans="1:8" ht="15.75" customHeight="1" x14ac:dyDescent="0.3">
      <c r="A180" s="4"/>
      <c r="B180" s="4"/>
      <c r="C180" s="5"/>
      <c r="D180" s="5"/>
      <c r="E180" s="5"/>
      <c r="F180" s="5"/>
      <c r="G180" s="6"/>
      <c r="H180" s="4"/>
    </row>
    <row r="181" spans="1:8" ht="15.75" customHeight="1" x14ac:dyDescent="0.3">
      <c r="A181" s="4"/>
      <c r="B181" s="4"/>
      <c r="C181" s="5"/>
      <c r="D181" s="5"/>
      <c r="E181" s="5"/>
      <c r="F181" s="5"/>
      <c r="G181" s="6"/>
      <c r="H181" s="4"/>
    </row>
    <row r="182" spans="1:8" ht="15.75" customHeight="1" x14ac:dyDescent="0.3">
      <c r="A182" s="4"/>
      <c r="B182" s="4"/>
      <c r="C182" s="5"/>
      <c r="D182" s="5"/>
      <c r="E182" s="5"/>
      <c r="F182" s="5"/>
      <c r="G182" s="6"/>
      <c r="H182" s="4"/>
    </row>
    <row r="183" spans="1:8" ht="15.75" customHeight="1" x14ac:dyDescent="0.3">
      <c r="A183" s="4"/>
      <c r="B183" s="4"/>
      <c r="C183" s="5"/>
      <c r="D183" s="5"/>
      <c r="E183" s="5"/>
      <c r="F183" s="5"/>
      <c r="G183" s="6"/>
      <c r="H183" s="4"/>
    </row>
    <row r="184" spans="1:8" ht="15.75" customHeight="1" x14ac:dyDescent="0.3">
      <c r="A184" s="4"/>
      <c r="B184" s="4"/>
      <c r="C184" s="5"/>
      <c r="D184" s="5"/>
      <c r="E184" s="5"/>
      <c r="F184" s="5"/>
      <c r="G184" s="6"/>
      <c r="H184" s="4"/>
    </row>
    <row r="185" spans="1:8" ht="15.75" customHeight="1" x14ac:dyDescent="0.3">
      <c r="A185" s="4"/>
      <c r="B185" s="4"/>
      <c r="C185" s="5"/>
      <c r="D185" s="5"/>
      <c r="E185" s="5"/>
      <c r="F185" s="5"/>
      <c r="G185" s="6"/>
      <c r="H185" s="4"/>
    </row>
    <row r="186" spans="1:8" ht="15.75" customHeight="1" x14ac:dyDescent="0.3">
      <c r="A186" s="4"/>
      <c r="B186" s="4"/>
      <c r="C186" s="5"/>
      <c r="D186" s="5"/>
      <c r="E186" s="5"/>
      <c r="F186" s="5"/>
      <c r="G186" s="6"/>
      <c r="H186" s="4"/>
    </row>
    <row r="187" spans="1:8" ht="15.75" customHeight="1" x14ac:dyDescent="0.3">
      <c r="A187" s="4"/>
      <c r="B187" s="4"/>
      <c r="C187" s="5"/>
      <c r="D187" s="5"/>
      <c r="E187" s="5"/>
      <c r="F187" s="5"/>
      <c r="G187" s="6"/>
      <c r="H187" s="4"/>
    </row>
    <row r="188" spans="1:8" ht="15.75" customHeight="1" x14ac:dyDescent="0.3">
      <c r="A188" s="4"/>
      <c r="B188" s="4"/>
      <c r="C188" s="5"/>
      <c r="D188" s="5"/>
      <c r="E188" s="5"/>
      <c r="F188" s="5"/>
      <c r="G188" s="6"/>
      <c r="H188" s="4"/>
    </row>
    <row r="189" spans="1:8" ht="15.75" customHeight="1" x14ac:dyDescent="0.3">
      <c r="A189" s="4"/>
      <c r="B189" s="4"/>
      <c r="C189" s="5"/>
      <c r="D189" s="5"/>
      <c r="E189" s="5"/>
      <c r="F189" s="5"/>
      <c r="G189" s="6"/>
      <c r="H189" s="4"/>
    </row>
    <row r="190" spans="1:8" ht="15.75" customHeight="1" x14ac:dyDescent="0.3">
      <c r="A190" s="4"/>
      <c r="B190" s="4"/>
      <c r="C190" s="5"/>
      <c r="D190" s="5"/>
      <c r="E190" s="5"/>
      <c r="F190" s="5"/>
      <c r="G190" s="6"/>
      <c r="H190" s="4"/>
    </row>
    <row r="191" spans="1:8" ht="15.75" customHeight="1" x14ac:dyDescent="0.3">
      <c r="A191" s="4"/>
      <c r="B191" s="4"/>
      <c r="C191" s="5"/>
      <c r="D191" s="5"/>
      <c r="E191" s="5"/>
      <c r="F191" s="5"/>
      <c r="G191" s="6"/>
      <c r="H191" s="4"/>
    </row>
    <row r="192" spans="1:8" ht="15.75" customHeight="1" x14ac:dyDescent="0.3">
      <c r="A192" s="4"/>
      <c r="B192" s="4"/>
      <c r="C192" s="5"/>
      <c r="D192" s="5"/>
      <c r="E192" s="5"/>
      <c r="F192" s="5"/>
      <c r="G192" s="6"/>
      <c r="H192" s="4"/>
    </row>
    <row r="193" spans="1:8" ht="15.75" customHeight="1" x14ac:dyDescent="0.3">
      <c r="A193" s="4"/>
      <c r="B193" s="4"/>
      <c r="C193" s="5"/>
      <c r="D193" s="5"/>
      <c r="E193" s="5"/>
      <c r="F193" s="5"/>
      <c r="G193" s="6"/>
      <c r="H193" s="4"/>
    </row>
    <row r="194" spans="1:8" ht="15.75" customHeight="1" x14ac:dyDescent="0.3">
      <c r="A194" s="4"/>
      <c r="B194" s="4"/>
      <c r="C194" s="5"/>
      <c r="D194" s="5"/>
      <c r="E194" s="5"/>
      <c r="F194" s="5"/>
      <c r="G194" s="6"/>
      <c r="H194" s="4"/>
    </row>
    <row r="195" spans="1:8" ht="15.75" customHeight="1" x14ac:dyDescent="0.3">
      <c r="A195" s="4"/>
      <c r="B195" s="4"/>
      <c r="C195" s="5"/>
      <c r="D195" s="5"/>
      <c r="E195" s="5"/>
      <c r="F195" s="5"/>
      <c r="G195" s="6"/>
      <c r="H195" s="4"/>
    </row>
    <row r="196" spans="1:8" ht="15.75" customHeight="1" x14ac:dyDescent="0.3">
      <c r="A196" s="4"/>
      <c r="B196" s="4"/>
      <c r="C196" s="5"/>
      <c r="D196" s="5"/>
      <c r="E196" s="5"/>
      <c r="F196" s="5"/>
      <c r="G196" s="6"/>
      <c r="H196" s="4"/>
    </row>
    <row r="197" spans="1:8" ht="15.75" customHeight="1" x14ac:dyDescent="0.3">
      <c r="A197" s="4"/>
      <c r="B197" s="4"/>
      <c r="C197" s="5"/>
      <c r="D197" s="5"/>
      <c r="E197" s="5"/>
      <c r="F197" s="5"/>
      <c r="G197" s="6"/>
      <c r="H197" s="4"/>
    </row>
    <row r="198" spans="1:8" ht="15.75" customHeight="1" x14ac:dyDescent="0.3">
      <c r="A198" s="4"/>
      <c r="B198" s="4"/>
      <c r="C198" s="5"/>
      <c r="D198" s="5"/>
      <c r="E198" s="5"/>
      <c r="F198" s="5"/>
      <c r="G198" s="6"/>
      <c r="H198" s="4"/>
    </row>
    <row r="199" spans="1:8" ht="15.75" customHeight="1" x14ac:dyDescent="0.3">
      <c r="A199" s="4"/>
      <c r="B199" s="4"/>
      <c r="C199" s="5"/>
      <c r="D199" s="5"/>
      <c r="E199" s="5"/>
      <c r="F199" s="5"/>
      <c r="G199" s="6"/>
      <c r="H199" s="4"/>
    </row>
    <row r="200" spans="1:8" ht="15.75" customHeight="1" x14ac:dyDescent="0.3">
      <c r="A200" s="4"/>
      <c r="B200" s="4"/>
      <c r="C200" s="5"/>
      <c r="D200" s="5"/>
      <c r="E200" s="5"/>
      <c r="F200" s="5"/>
      <c r="G200" s="6"/>
      <c r="H200" s="4"/>
    </row>
    <row r="201" spans="1:8" ht="15.75" customHeight="1" x14ac:dyDescent="0.3">
      <c r="A201" s="4"/>
      <c r="B201" s="4"/>
      <c r="C201" s="5"/>
      <c r="D201" s="5"/>
      <c r="E201" s="5"/>
      <c r="F201" s="5"/>
      <c r="G201" s="6"/>
      <c r="H201" s="4"/>
    </row>
    <row r="202" spans="1:8" ht="15.75" customHeight="1" x14ac:dyDescent="0.3">
      <c r="A202" s="4"/>
      <c r="B202" s="4"/>
      <c r="C202" s="5"/>
      <c r="D202" s="5"/>
      <c r="E202" s="5"/>
      <c r="F202" s="5"/>
      <c r="G202" s="6"/>
      <c r="H202" s="4"/>
    </row>
    <row r="203" spans="1:8" ht="15.75" customHeight="1" x14ac:dyDescent="0.3">
      <c r="A203" s="4"/>
      <c r="B203" s="4"/>
      <c r="C203" s="5"/>
      <c r="D203" s="5"/>
      <c r="E203" s="5"/>
      <c r="F203" s="5"/>
      <c r="G203" s="6"/>
      <c r="H203" s="4"/>
    </row>
    <row r="204" spans="1:8" ht="15.75" customHeight="1" x14ac:dyDescent="0.3">
      <c r="A204" s="4"/>
      <c r="B204" s="4"/>
      <c r="C204" s="5"/>
      <c r="D204" s="5"/>
      <c r="E204" s="5"/>
      <c r="F204" s="5"/>
      <c r="G204" s="6"/>
      <c r="H204" s="4"/>
    </row>
    <row r="205" spans="1:8" ht="15.75" customHeight="1" x14ac:dyDescent="0.3">
      <c r="A205" s="4"/>
      <c r="B205" s="4"/>
      <c r="C205" s="5"/>
      <c r="D205" s="5"/>
      <c r="E205" s="5"/>
      <c r="F205" s="5"/>
      <c r="G205" s="6"/>
      <c r="H205" s="4"/>
    </row>
    <row r="206" spans="1:8" ht="15.75" customHeight="1" x14ac:dyDescent="0.3">
      <c r="A206" s="4"/>
      <c r="B206" s="4"/>
      <c r="C206" s="5"/>
      <c r="D206" s="5"/>
      <c r="E206" s="5"/>
      <c r="F206" s="5"/>
      <c r="G206" s="6"/>
      <c r="H206" s="4"/>
    </row>
    <row r="207" spans="1:8" ht="15.75" customHeight="1" x14ac:dyDescent="0.3">
      <c r="A207" s="4"/>
      <c r="B207" s="4"/>
      <c r="C207" s="5"/>
      <c r="D207" s="5"/>
      <c r="E207" s="5"/>
      <c r="F207" s="5"/>
      <c r="G207" s="6"/>
      <c r="H207" s="4"/>
    </row>
    <row r="208" spans="1:8" ht="15.75" customHeight="1" x14ac:dyDescent="0.3">
      <c r="A208" s="4"/>
      <c r="B208" s="4"/>
      <c r="C208" s="5"/>
      <c r="D208" s="5"/>
      <c r="E208" s="5"/>
      <c r="F208" s="5"/>
      <c r="G208" s="6"/>
      <c r="H208" s="4"/>
    </row>
    <row r="209" spans="1:8" ht="15.75" customHeight="1" x14ac:dyDescent="0.3">
      <c r="A209" s="4"/>
      <c r="B209" s="4"/>
      <c r="C209" s="5"/>
      <c r="D209" s="5"/>
      <c r="E209" s="5"/>
      <c r="F209" s="5"/>
      <c r="G209" s="6"/>
      <c r="H209" s="4"/>
    </row>
    <row r="210" spans="1:8" ht="15.75" customHeight="1" x14ac:dyDescent="0.3">
      <c r="A210" s="4"/>
      <c r="B210" s="4"/>
      <c r="C210" s="5"/>
      <c r="D210" s="5"/>
      <c r="E210" s="5"/>
      <c r="F210" s="5"/>
      <c r="G210" s="6"/>
      <c r="H210" s="4"/>
    </row>
    <row r="211" spans="1:8" ht="15.75" customHeight="1" x14ac:dyDescent="0.3">
      <c r="A211" s="4"/>
      <c r="B211" s="4"/>
      <c r="C211" s="5"/>
      <c r="D211" s="5"/>
      <c r="E211" s="5"/>
      <c r="F211" s="5"/>
      <c r="G211" s="6"/>
      <c r="H211" s="4"/>
    </row>
    <row r="212" spans="1:8" ht="15.75" customHeight="1" x14ac:dyDescent="0.3">
      <c r="A212" s="4"/>
      <c r="B212" s="4"/>
      <c r="C212" s="5"/>
      <c r="D212" s="5"/>
      <c r="E212" s="5"/>
      <c r="F212" s="5"/>
      <c r="G212" s="6"/>
      <c r="H212" s="4"/>
    </row>
    <row r="213" spans="1:8" ht="15.75" customHeight="1" x14ac:dyDescent="0.3">
      <c r="A213" s="4"/>
      <c r="B213" s="4"/>
      <c r="C213" s="5"/>
      <c r="D213" s="5"/>
      <c r="E213" s="5"/>
      <c r="F213" s="5"/>
      <c r="G213" s="6"/>
      <c r="H213" s="4"/>
    </row>
    <row r="214" spans="1:8" ht="15.75" customHeight="1" x14ac:dyDescent="0.3">
      <c r="A214" s="4"/>
      <c r="B214" s="4"/>
      <c r="C214" s="5"/>
      <c r="D214" s="5"/>
      <c r="E214" s="5"/>
      <c r="F214" s="5"/>
      <c r="G214" s="6"/>
      <c r="H214" s="4"/>
    </row>
    <row r="215" spans="1:8" ht="15.75" customHeight="1" x14ac:dyDescent="0.3">
      <c r="A215" s="4"/>
      <c r="B215" s="4"/>
      <c r="C215" s="5"/>
      <c r="D215" s="5"/>
      <c r="E215" s="5"/>
      <c r="F215" s="5"/>
      <c r="G215" s="6"/>
      <c r="H215" s="4"/>
    </row>
    <row r="216" spans="1:8" ht="15.75" customHeight="1" x14ac:dyDescent="0.3">
      <c r="A216" s="4"/>
      <c r="B216" s="4"/>
      <c r="C216" s="5"/>
      <c r="D216" s="5"/>
      <c r="E216" s="5"/>
      <c r="F216" s="5"/>
      <c r="G216" s="6"/>
      <c r="H216" s="4"/>
    </row>
    <row r="217" spans="1:8" ht="15.75" customHeight="1" x14ac:dyDescent="0.3">
      <c r="A217" s="4"/>
      <c r="B217" s="4"/>
      <c r="C217" s="5"/>
      <c r="D217" s="5"/>
      <c r="E217" s="5"/>
      <c r="F217" s="5"/>
      <c r="G217" s="6"/>
      <c r="H217" s="4"/>
    </row>
    <row r="218" spans="1:8" ht="15.75" customHeight="1" x14ac:dyDescent="0.3">
      <c r="A218" s="4"/>
      <c r="B218" s="4"/>
      <c r="C218" s="5"/>
      <c r="D218" s="5"/>
      <c r="E218" s="5"/>
      <c r="F218" s="5"/>
      <c r="G218" s="6"/>
      <c r="H218" s="4"/>
    </row>
    <row r="219" spans="1:8" ht="15.75" customHeight="1" x14ac:dyDescent="0.3">
      <c r="A219" s="4"/>
      <c r="B219" s="4"/>
      <c r="C219" s="5"/>
      <c r="D219" s="5"/>
      <c r="E219" s="5"/>
      <c r="F219" s="5"/>
      <c r="G219" s="6"/>
      <c r="H219" s="4"/>
    </row>
    <row r="220" spans="1:8" ht="15.75" customHeight="1" x14ac:dyDescent="0.3">
      <c r="A220" s="4"/>
      <c r="B220" s="4"/>
      <c r="C220" s="5"/>
      <c r="D220" s="5"/>
      <c r="E220" s="5"/>
      <c r="F220" s="5"/>
      <c r="G220" s="6"/>
      <c r="H220" s="4"/>
    </row>
    <row r="221" spans="1:8" ht="15.75" customHeight="1" x14ac:dyDescent="0.3">
      <c r="A221" s="4"/>
      <c r="B221" s="4"/>
      <c r="C221" s="5"/>
      <c r="D221" s="5"/>
      <c r="E221" s="5"/>
      <c r="F221" s="5"/>
      <c r="G221" s="6"/>
      <c r="H221" s="4"/>
    </row>
    <row r="222" spans="1:8" ht="15.75" customHeight="1" x14ac:dyDescent="0.3">
      <c r="A222" s="4"/>
      <c r="B222" s="4"/>
      <c r="C222" s="5"/>
      <c r="D222" s="5"/>
      <c r="E222" s="5"/>
      <c r="F222" s="5"/>
      <c r="G222" s="6"/>
      <c r="H222" s="4"/>
    </row>
    <row r="223" spans="1:8" ht="15.75" customHeight="1" x14ac:dyDescent="0.3">
      <c r="A223" s="4"/>
      <c r="B223" s="4"/>
      <c r="C223" s="5"/>
      <c r="D223" s="5"/>
      <c r="E223" s="5"/>
      <c r="F223" s="5"/>
      <c r="G223" s="6"/>
      <c r="H223" s="4"/>
    </row>
    <row r="224" spans="1:8" ht="15.75" customHeight="1" x14ac:dyDescent="0.3">
      <c r="A224" s="4"/>
      <c r="B224" s="4"/>
      <c r="C224" s="5"/>
      <c r="D224" s="5"/>
      <c r="E224" s="5"/>
      <c r="F224" s="5"/>
      <c r="G224" s="6"/>
      <c r="H224" s="4"/>
    </row>
    <row r="225" spans="1:8" ht="15.75" customHeight="1" x14ac:dyDescent="0.3">
      <c r="A225" s="4"/>
      <c r="B225" s="4"/>
      <c r="C225" s="5"/>
      <c r="D225" s="5"/>
      <c r="E225" s="5"/>
      <c r="F225" s="5"/>
      <c r="G225" s="6"/>
      <c r="H225" s="4"/>
    </row>
    <row r="226" spans="1:8" ht="15.75" customHeight="1" x14ac:dyDescent="0.3">
      <c r="A226" s="4"/>
      <c r="B226" s="4"/>
      <c r="C226" s="5"/>
      <c r="D226" s="5"/>
      <c r="E226" s="5"/>
      <c r="F226" s="5"/>
      <c r="G226" s="6"/>
      <c r="H226" s="4"/>
    </row>
    <row r="227" spans="1:8" ht="15.75" customHeight="1" x14ac:dyDescent="0.3">
      <c r="A227" s="4"/>
      <c r="B227" s="4"/>
      <c r="C227" s="5"/>
      <c r="D227" s="5"/>
      <c r="E227" s="5"/>
      <c r="F227" s="5"/>
      <c r="G227" s="6"/>
      <c r="H227" s="4"/>
    </row>
    <row r="228" spans="1:8" ht="15.75" customHeight="1" x14ac:dyDescent="0.3">
      <c r="A228" s="4"/>
      <c r="B228" s="4"/>
      <c r="C228" s="5"/>
      <c r="D228" s="5"/>
      <c r="E228" s="5"/>
      <c r="F228" s="5"/>
      <c r="G228" s="6"/>
      <c r="H228" s="4"/>
    </row>
    <row r="229" spans="1:8" ht="15.75" customHeight="1" x14ac:dyDescent="0.3">
      <c r="A229" s="4"/>
      <c r="B229" s="4"/>
      <c r="C229" s="5"/>
      <c r="D229" s="5"/>
      <c r="E229" s="5"/>
      <c r="F229" s="5"/>
      <c r="G229" s="6"/>
      <c r="H229" s="4"/>
    </row>
    <row r="230" spans="1:8" ht="15.75" customHeight="1" x14ac:dyDescent="0.3">
      <c r="A230" s="4"/>
      <c r="B230" s="4"/>
      <c r="C230" s="5"/>
      <c r="D230" s="5"/>
      <c r="E230" s="5"/>
      <c r="F230" s="5"/>
      <c r="G230" s="6"/>
      <c r="H230" s="4"/>
    </row>
    <row r="231" spans="1:8" ht="15.75" customHeight="1" x14ac:dyDescent="0.3">
      <c r="A231" s="4"/>
      <c r="B231" s="4"/>
      <c r="C231" s="5"/>
      <c r="D231" s="5"/>
      <c r="E231" s="5"/>
      <c r="F231" s="5"/>
      <c r="G231" s="6"/>
      <c r="H231" s="4"/>
    </row>
    <row r="232" spans="1:8" ht="15.75" customHeight="1" x14ac:dyDescent="0.3">
      <c r="A232" s="4"/>
      <c r="B232" s="4"/>
      <c r="C232" s="5"/>
      <c r="D232" s="5"/>
      <c r="E232" s="5"/>
      <c r="F232" s="5"/>
      <c r="G232" s="6"/>
      <c r="H232" s="4"/>
    </row>
    <row r="233" spans="1:8" ht="15.75" customHeight="1" x14ac:dyDescent="0.3">
      <c r="A233" s="4"/>
      <c r="B233" s="4"/>
      <c r="C233" s="5"/>
      <c r="D233" s="5"/>
      <c r="E233" s="5"/>
      <c r="F233" s="5"/>
      <c r="G233" s="6"/>
      <c r="H233" s="4"/>
    </row>
    <row r="234" spans="1:8" ht="15.75" customHeight="1" x14ac:dyDescent="0.3">
      <c r="A234" s="4"/>
      <c r="B234" s="4"/>
      <c r="C234" s="5"/>
      <c r="D234" s="5"/>
      <c r="E234" s="5"/>
      <c r="F234" s="5"/>
      <c r="G234" s="6"/>
      <c r="H234" s="4"/>
    </row>
    <row r="235" spans="1:8" ht="15.75" customHeight="1" x14ac:dyDescent="0.3">
      <c r="A235" s="4"/>
      <c r="B235" s="4"/>
      <c r="C235" s="5"/>
      <c r="D235" s="5"/>
      <c r="E235" s="5"/>
      <c r="F235" s="5"/>
      <c r="G235" s="6"/>
      <c r="H235" s="4"/>
    </row>
    <row r="236" spans="1:8" ht="15.75" customHeight="1" x14ac:dyDescent="0.3">
      <c r="A236" s="4"/>
      <c r="B236" s="4"/>
      <c r="C236" s="5"/>
      <c r="D236" s="5"/>
      <c r="E236" s="5"/>
      <c r="F236" s="5"/>
      <c r="G236" s="6"/>
      <c r="H236" s="4"/>
    </row>
    <row r="237" spans="1:8" ht="15.75" customHeight="1" x14ac:dyDescent="0.3">
      <c r="A237" s="4"/>
      <c r="B237" s="4"/>
      <c r="C237" s="5"/>
      <c r="D237" s="5"/>
      <c r="E237" s="5"/>
      <c r="F237" s="5"/>
      <c r="G237" s="6"/>
      <c r="H237" s="4"/>
    </row>
    <row r="238" spans="1:8" ht="15.75" customHeight="1" x14ac:dyDescent="0.3">
      <c r="A238" s="4"/>
      <c r="B238" s="4"/>
      <c r="C238" s="5"/>
      <c r="D238" s="5"/>
      <c r="E238" s="5"/>
      <c r="F238" s="5"/>
      <c r="G238" s="6"/>
      <c r="H238" s="4"/>
    </row>
    <row r="239" spans="1:8" ht="15.75" customHeight="1" x14ac:dyDescent="0.3">
      <c r="A239" s="4"/>
      <c r="B239" s="4"/>
      <c r="C239" s="5"/>
      <c r="D239" s="5"/>
      <c r="E239" s="5"/>
      <c r="F239" s="5"/>
      <c r="G239" s="6"/>
      <c r="H239" s="4"/>
    </row>
    <row r="240" spans="1:8" ht="15.75" customHeight="1" x14ac:dyDescent="0.3">
      <c r="A240" s="4"/>
      <c r="B240" s="4"/>
      <c r="C240" s="5"/>
      <c r="D240" s="5"/>
      <c r="E240" s="5"/>
      <c r="F240" s="5"/>
      <c r="G240" s="6"/>
      <c r="H240" s="4"/>
    </row>
    <row r="241" spans="1:8" ht="15.75" customHeight="1" x14ac:dyDescent="0.3">
      <c r="A241" s="4"/>
      <c r="B241" s="4"/>
      <c r="C241" s="5"/>
      <c r="D241" s="5"/>
      <c r="E241" s="5"/>
      <c r="F241" s="5"/>
      <c r="G241" s="6"/>
      <c r="H241" s="4"/>
    </row>
    <row r="242" spans="1:8" ht="15.75" customHeight="1" x14ac:dyDescent="0.3">
      <c r="A242" s="4"/>
      <c r="B242" s="4"/>
      <c r="C242" s="5"/>
      <c r="D242" s="5"/>
      <c r="E242" s="5"/>
      <c r="F242" s="5"/>
      <c r="G242" s="6"/>
      <c r="H242" s="4"/>
    </row>
    <row r="243" spans="1:8" ht="15.75" customHeight="1" x14ac:dyDescent="0.3">
      <c r="A243" s="4"/>
      <c r="B243" s="4"/>
      <c r="C243" s="5"/>
      <c r="D243" s="5"/>
      <c r="E243" s="5"/>
      <c r="F243" s="5"/>
      <c r="G243" s="6"/>
      <c r="H243" s="4"/>
    </row>
    <row r="244" spans="1:8" ht="15.75" customHeight="1" x14ac:dyDescent="0.3">
      <c r="A244" s="4"/>
      <c r="B244" s="4"/>
      <c r="C244" s="5"/>
      <c r="D244" s="5"/>
      <c r="E244" s="5"/>
      <c r="F244" s="5"/>
      <c r="G244" s="6"/>
      <c r="H244" s="4"/>
    </row>
    <row r="245" spans="1:8" ht="15.75" customHeight="1" x14ac:dyDescent="0.3">
      <c r="A245" s="4"/>
      <c r="B245" s="4"/>
      <c r="C245" s="5"/>
      <c r="D245" s="5"/>
      <c r="E245" s="5"/>
      <c r="F245" s="5"/>
      <c r="G245" s="6"/>
      <c r="H245" s="4"/>
    </row>
    <row r="246" spans="1:8" ht="15.75" customHeight="1" x14ac:dyDescent="0.3">
      <c r="A246" s="4"/>
      <c r="B246" s="4"/>
      <c r="C246" s="5"/>
      <c r="D246" s="5"/>
      <c r="E246" s="5"/>
      <c r="F246" s="5"/>
      <c r="G246" s="6"/>
      <c r="H246" s="4"/>
    </row>
    <row r="247" spans="1:8" ht="15.75" customHeight="1" x14ac:dyDescent="0.3">
      <c r="A247" s="4"/>
      <c r="B247" s="4"/>
      <c r="C247" s="5"/>
      <c r="D247" s="5"/>
      <c r="E247" s="5"/>
      <c r="F247" s="5"/>
      <c r="G247" s="6"/>
      <c r="H247" s="4"/>
    </row>
    <row r="248" spans="1:8" ht="15.75" customHeight="1" x14ac:dyDescent="0.3">
      <c r="A248" s="4"/>
      <c r="B248" s="4"/>
      <c r="C248" s="5"/>
      <c r="D248" s="5"/>
      <c r="E248" s="5"/>
      <c r="F248" s="5"/>
      <c r="G248" s="6"/>
      <c r="H248" s="4"/>
    </row>
    <row r="249" spans="1:8" ht="15.75" customHeight="1" x14ac:dyDescent="0.3">
      <c r="A249" s="4"/>
      <c r="B249" s="4"/>
      <c r="C249" s="5"/>
      <c r="D249" s="5"/>
      <c r="E249" s="5"/>
      <c r="F249" s="5"/>
      <c r="G249" s="6"/>
      <c r="H249" s="4"/>
    </row>
    <row r="250" spans="1:8" ht="15.75" customHeight="1" x14ac:dyDescent="0.3">
      <c r="A250" s="4"/>
      <c r="B250" s="4"/>
      <c r="C250" s="5"/>
      <c r="D250" s="5"/>
      <c r="E250" s="5"/>
      <c r="F250" s="5"/>
      <c r="G250" s="6"/>
      <c r="H250" s="4"/>
    </row>
    <row r="251" spans="1:8" ht="15.75" customHeight="1" x14ac:dyDescent="0.3">
      <c r="A251" s="4"/>
      <c r="B251" s="4"/>
      <c r="C251" s="5"/>
      <c r="D251" s="5"/>
      <c r="E251" s="5"/>
      <c r="F251" s="5"/>
      <c r="G251" s="6"/>
      <c r="H251" s="4"/>
    </row>
    <row r="252" spans="1:8" ht="15.75" customHeight="1" x14ac:dyDescent="0.3">
      <c r="A252" s="4"/>
      <c r="B252" s="4"/>
      <c r="C252" s="5"/>
      <c r="D252" s="5"/>
      <c r="E252" s="5"/>
      <c r="F252" s="5"/>
      <c r="G252" s="6"/>
      <c r="H252" s="4"/>
    </row>
    <row r="253" spans="1:8" ht="15.75" customHeight="1" x14ac:dyDescent="0.3">
      <c r="A253" s="4"/>
      <c r="B253" s="4"/>
      <c r="C253" s="5"/>
      <c r="D253" s="5"/>
      <c r="E253" s="5"/>
      <c r="F253" s="5"/>
      <c r="G253" s="6"/>
      <c r="H253" s="4"/>
    </row>
    <row r="254" spans="1:8" ht="15.75" customHeight="1" x14ac:dyDescent="0.3">
      <c r="A254" s="4"/>
      <c r="B254" s="4"/>
      <c r="C254" s="5"/>
      <c r="D254" s="5"/>
      <c r="E254" s="5"/>
      <c r="F254" s="5"/>
      <c r="G254" s="6"/>
      <c r="H254" s="4"/>
    </row>
    <row r="255" spans="1:8" ht="15.75" customHeight="1" x14ac:dyDescent="0.3">
      <c r="A255" s="4"/>
      <c r="B255" s="4"/>
      <c r="C255" s="5"/>
      <c r="D255" s="5"/>
      <c r="E255" s="5"/>
      <c r="F255" s="5"/>
      <c r="G255" s="6"/>
      <c r="H255" s="4"/>
    </row>
    <row r="256" spans="1:8" ht="15.75" customHeight="1" x14ac:dyDescent="0.3">
      <c r="A256" s="4"/>
      <c r="B256" s="4"/>
      <c r="C256" s="5"/>
      <c r="D256" s="5"/>
      <c r="E256" s="5"/>
      <c r="F256" s="5"/>
      <c r="G256" s="6"/>
      <c r="H256" s="4"/>
    </row>
    <row r="257" spans="1:8" ht="15.75" customHeight="1" x14ac:dyDescent="0.3">
      <c r="A257" s="4"/>
      <c r="B257" s="4"/>
      <c r="C257" s="5"/>
      <c r="D257" s="5"/>
      <c r="E257" s="5"/>
      <c r="F257" s="5"/>
      <c r="G257" s="6"/>
      <c r="H257" s="4"/>
    </row>
    <row r="258" spans="1:8" ht="15.75" customHeight="1" x14ac:dyDescent="0.3">
      <c r="A258" s="4"/>
      <c r="B258" s="4"/>
      <c r="C258" s="5"/>
      <c r="D258" s="5"/>
      <c r="E258" s="5"/>
      <c r="F258" s="5"/>
      <c r="G258" s="6"/>
      <c r="H258" s="4"/>
    </row>
    <row r="259" spans="1:8" ht="15.75" customHeight="1" x14ac:dyDescent="0.3">
      <c r="A259" s="4"/>
      <c r="B259" s="4"/>
      <c r="C259" s="5"/>
      <c r="D259" s="5"/>
      <c r="E259" s="5"/>
      <c r="F259" s="5"/>
      <c r="G259" s="6"/>
      <c r="H259" s="4"/>
    </row>
    <row r="260" spans="1:8" ht="15.75" customHeight="1" x14ac:dyDescent="0.3">
      <c r="A260" s="4"/>
      <c r="B260" s="4"/>
      <c r="C260" s="5"/>
      <c r="D260" s="5"/>
      <c r="E260" s="5"/>
      <c r="F260" s="5"/>
      <c r="G260" s="6"/>
      <c r="H260" s="4"/>
    </row>
    <row r="261" spans="1:8" ht="15.75" customHeight="1" x14ac:dyDescent="0.3">
      <c r="A261" s="4"/>
      <c r="B261" s="4"/>
      <c r="C261" s="5"/>
      <c r="D261" s="5"/>
      <c r="E261" s="5"/>
      <c r="F261" s="5"/>
      <c r="G261" s="6"/>
      <c r="H261" s="4"/>
    </row>
    <row r="262" spans="1:8" ht="15.75" customHeight="1" x14ac:dyDescent="0.3">
      <c r="A262" s="4"/>
      <c r="B262" s="4"/>
      <c r="C262" s="5"/>
      <c r="D262" s="5"/>
      <c r="E262" s="5"/>
      <c r="F262" s="5"/>
      <c r="G262" s="6"/>
      <c r="H262" s="4"/>
    </row>
    <row r="263" spans="1:8" ht="15.75" customHeight="1" x14ac:dyDescent="0.3">
      <c r="A263" s="4"/>
      <c r="B263" s="4"/>
      <c r="C263" s="5"/>
      <c r="D263" s="5"/>
      <c r="E263" s="5"/>
      <c r="F263" s="5"/>
      <c r="G263" s="6"/>
      <c r="H263" s="4"/>
    </row>
    <row r="264" spans="1:8" ht="15.75" customHeight="1" x14ac:dyDescent="0.3">
      <c r="A264" s="4"/>
      <c r="B264" s="4"/>
      <c r="C264" s="5"/>
      <c r="D264" s="5"/>
      <c r="E264" s="5"/>
      <c r="F264" s="5"/>
      <c r="G264" s="6"/>
      <c r="H264" s="4"/>
    </row>
    <row r="265" spans="1:8" ht="15.75" customHeight="1" x14ac:dyDescent="0.3">
      <c r="A265" s="4"/>
      <c r="B265" s="4"/>
      <c r="C265" s="5"/>
      <c r="D265" s="5"/>
      <c r="E265" s="5"/>
      <c r="F265" s="5"/>
      <c r="G265" s="6"/>
      <c r="H265" s="4"/>
    </row>
    <row r="266" spans="1:8" ht="15.75" customHeight="1" x14ac:dyDescent="0.3">
      <c r="A266" s="4"/>
      <c r="B266" s="4"/>
      <c r="C266" s="5"/>
      <c r="D266" s="5"/>
      <c r="E266" s="5"/>
      <c r="F266" s="5"/>
      <c r="G266" s="6"/>
      <c r="H266" s="4"/>
    </row>
    <row r="267" spans="1:8" ht="15.75" customHeight="1" x14ac:dyDescent="0.3">
      <c r="A267" s="4"/>
      <c r="B267" s="4"/>
      <c r="C267" s="5"/>
      <c r="D267" s="5"/>
      <c r="E267" s="5"/>
      <c r="F267" s="5"/>
      <c r="G267" s="6"/>
      <c r="H267" s="4"/>
    </row>
    <row r="268" spans="1:8" ht="15.75" customHeight="1" x14ac:dyDescent="0.3">
      <c r="A268" s="4"/>
      <c r="B268" s="4"/>
      <c r="C268" s="5"/>
      <c r="D268" s="5"/>
      <c r="E268" s="5"/>
      <c r="F268" s="5"/>
      <c r="G268" s="6"/>
      <c r="H268" s="4"/>
    </row>
    <row r="269" spans="1:8" ht="15.75" customHeight="1" x14ac:dyDescent="0.3">
      <c r="A269" s="4"/>
      <c r="B269" s="4"/>
      <c r="C269" s="5"/>
      <c r="D269" s="5"/>
      <c r="E269" s="5"/>
      <c r="F269" s="5"/>
      <c r="G269" s="6"/>
      <c r="H269" s="4"/>
    </row>
    <row r="270" spans="1:8" ht="15.75" customHeight="1" x14ac:dyDescent="0.3">
      <c r="A270" s="4"/>
      <c r="B270" s="4"/>
      <c r="C270" s="5"/>
      <c r="D270" s="5"/>
      <c r="E270" s="5"/>
      <c r="F270" s="5"/>
      <c r="G270" s="6"/>
      <c r="H270" s="4"/>
    </row>
    <row r="271" spans="1:8" ht="15.75" customHeight="1" x14ac:dyDescent="0.3">
      <c r="A271" s="4"/>
      <c r="B271" s="4"/>
      <c r="C271" s="5"/>
      <c r="D271" s="5"/>
      <c r="E271" s="5"/>
      <c r="F271" s="5"/>
      <c r="G271" s="6"/>
      <c r="H271" s="4"/>
    </row>
    <row r="272" spans="1:8" ht="15.75" customHeight="1" x14ac:dyDescent="0.3">
      <c r="A272" s="4"/>
      <c r="B272" s="4"/>
      <c r="C272" s="5"/>
      <c r="D272" s="5"/>
      <c r="E272" s="5"/>
      <c r="F272" s="5"/>
      <c r="G272" s="6"/>
      <c r="H272" s="4"/>
    </row>
    <row r="273" spans="1:8" ht="15.75" customHeight="1" x14ac:dyDescent="0.3">
      <c r="A273" s="4"/>
      <c r="B273" s="4"/>
      <c r="C273" s="5"/>
      <c r="D273" s="5"/>
      <c r="E273" s="5"/>
      <c r="F273" s="5"/>
      <c r="G273" s="6"/>
      <c r="H273" s="4"/>
    </row>
    <row r="274" spans="1:8" ht="15.75" customHeight="1" x14ac:dyDescent="0.3">
      <c r="A274" s="4"/>
      <c r="B274" s="4"/>
      <c r="C274" s="5"/>
      <c r="D274" s="5"/>
      <c r="E274" s="5"/>
      <c r="F274" s="5"/>
      <c r="G274" s="6"/>
      <c r="H274" s="4"/>
    </row>
    <row r="275" spans="1:8" ht="15.75" customHeight="1" x14ac:dyDescent="0.3">
      <c r="A275" s="4"/>
      <c r="B275" s="4"/>
      <c r="C275" s="5"/>
      <c r="D275" s="5"/>
      <c r="E275" s="5"/>
      <c r="F275" s="5"/>
      <c r="G275" s="6"/>
      <c r="H275" s="4"/>
    </row>
    <row r="276" spans="1:8" ht="15.75" customHeight="1" x14ac:dyDescent="0.3">
      <c r="A276" s="4"/>
      <c r="B276" s="4"/>
      <c r="C276" s="5"/>
      <c r="D276" s="5"/>
      <c r="E276" s="5"/>
      <c r="F276" s="5"/>
      <c r="G276" s="6"/>
      <c r="H276" s="4"/>
    </row>
    <row r="277" spans="1:8" ht="15.75" customHeight="1" x14ac:dyDescent="0.3">
      <c r="A277" s="4"/>
      <c r="B277" s="4"/>
      <c r="C277" s="5"/>
      <c r="D277" s="5"/>
      <c r="E277" s="5"/>
      <c r="F277" s="5"/>
      <c r="G277" s="6"/>
      <c r="H277" s="4"/>
    </row>
    <row r="278" spans="1:8" ht="15.75" customHeight="1" x14ac:dyDescent="0.3">
      <c r="A278" s="4"/>
      <c r="B278" s="4"/>
      <c r="C278" s="5"/>
      <c r="D278" s="5"/>
      <c r="E278" s="5"/>
      <c r="F278" s="5"/>
      <c r="G278" s="6"/>
      <c r="H278" s="4"/>
    </row>
    <row r="279" spans="1:8" ht="15.75" customHeight="1" x14ac:dyDescent="0.3">
      <c r="A279" s="4"/>
      <c r="B279" s="4"/>
      <c r="C279" s="5"/>
      <c r="D279" s="5"/>
      <c r="E279" s="5"/>
      <c r="F279" s="5"/>
      <c r="G279" s="6"/>
      <c r="H279" s="4"/>
    </row>
    <row r="280" spans="1:8" ht="15.75" customHeight="1" x14ac:dyDescent="0.3">
      <c r="A280" s="4"/>
      <c r="B280" s="4"/>
      <c r="C280" s="5"/>
      <c r="D280" s="5"/>
      <c r="E280" s="5"/>
      <c r="F280" s="5"/>
      <c r="G280" s="6"/>
      <c r="H280" s="4"/>
    </row>
    <row r="281" spans="1:8" ht="15.75" customHeight="1" x14ac:dyDescent="0.3">
      <c r="A281" s="4"/>
      <c r="B281" s="4"/>
      <c r="C281" s="5"/>
      <c r="D281" s="5"/>
      <c r="E281" s="5"/>
      <c r="F281" s="5"/>
      <c r="G281" s="6"/>
      <c r="H281" s="4"/>
    </row>
    <row r="282" spans="1:8" ht="15.75" customHeight="1" x14ac:dyDescent="0.3">
      <c r="A282" s="4"/>
      <c r="B282" s="4"/>
      <c r="C282" s="5"/>
      <c r="D282" s="5"/>
      <c r="E282" s="5"/>
      <c r="F282" s="5"/>
      <c r="G282" s="6"/>
      <c r="H282" s="4"/>
    </row>
    <row r="283" spans="1:8" ht="15.75" customHeight="1" x14ac:dyDescent="0.3">
      <c r="A283" s="4"/>
      <c r="B283" s="4"/>
      <c r="C283" s="5"/>
      <c r="D283" s="5"/>
      <c r="E283" s="5"/>
      <c r="F283" s="5"/>
      <c r="G283" s="6"/>
      <c r="H283" s="4"/>
    </row>
    <row r="284" spans="1:8" ht="15.75" customHeight="1" x14ac:dyDescent="0.3">
      <c r="A284" s="4"/>
      <c r="B284" s="4"/>
      <c r="C284" s="5"/>
      <c r="D284" s="5"/>
      <c r="E284" s="5"/>
      <c r="F284" s="5"/>
      <c r="G284" s="6"/>
      <c r="H284" s="4"/>
    </row>
    <row r="285" spans="1:8" ht="15.75" customHeight="1" x14ac:dyDescent="0.3">
      <c r="A285" s="4"/>
      <c r="B285" s="4"/>
      <c r="C285" s="5"/>
      <c r="D285" s="5"/>
      <c r="E285" s="5"/>
      <c r="F285" s="5"/>
      <c r="G285" s="6"/>
      <c r="H285" s="4"/>
    </row>
    <row r="286" spans="1:8" ht="15.75" customHeight="1" x14ac:dyDescent="0.3">
      <c r="A286" s="4"/>
      <c r="B286" s="4"/>
      <c r="C286" s="5"/>
      <c r="D286" s="5"/>
      <c r="E286" s="5"/>
      <c r="F286" s="5"/>
      <c r="G286" s="6"/>
      <c r="H286" s="4"/>
    </row>
    <row r="287" spans="1:8" ht="15.75" customHeight="1" x14ac:dyDescent="0.3">
      <c r="A287" s="4"/>
      <c r="B287" s="4"/>
      <c r="C287" s="5"/>
      <c r="D287" s="5"/>
      <c r="E287" s="5"/>
      <c r="F287" s="5"/>
      <c r="G287" s="6"/>
      <c r="H287" s="4"/>
    </row>
    <row r="288" spans="1:8" ht="15.75" customHeight="1" x14ac:dyDescent="0.3">
      <c r="A288" s="4"/>
      <c r="B288" s="4"/>
      <c r="C288" s="5"/>
      <c r="D288" s="5"/>
      <c r="E288" s="5"/>
      <c r="F288" s="5"/>
      <c r="G288" s="6"/>
      <c r="H288" s="4"/>
    </row>
    <row r="289" spans="1:8" ht="15.75" customHeight="1" x14ac:dyDescent="0.3">
      <c r="A289" s="4"/>
      <c r="B289" s="4"/>
      <c r="C289" s="5"/>
      <c r="D289" s="5"/>
      <c r="E289" s="5"/>
      <c r="F289" s="5"/>
      <c r="G289" s="6"/>
      <c r="H289" s="4"/>
    </row>
    <row r="290" spans="1:8" ht="15.75" customHeight="1" x14ac:dyDescent="0.3">
      <c r="A290" s="4"/>
      <c r="B290" s="4"/>
      <c r="C290" s="5"/>
      <c r="D290" s="5"/>
      <c r="E290" s="5"/>
      <c r="F290" s="5"/>
      <c r="G290" s="6"/>
      <c r="H290" s="4"/>
    </row>
    <row r="291" spans="1:8" ht="15.75" customHeight="1" x14ac:dyDescent="0.3">
      <c r="A291" s="4"/>
      <c r="B291" s="4"/>
      <c r="C291" s="5"/>
      <c r="D291" s="5"/>
      <c r="E291" s="5"/>
      <c r="F291" s="5"/>
      <c r="G291" s="6"/>
      <c r="H291" s="4"/>
    </row>
    <row r="292" spans="1:8" ht="15.75" customHeight="1" x14ac:dyDescent="0.3">
      <c r="A292" s="4"/>
      <c r="B292" s="4"/>
      <c r="C292" s="5"/>
      <c r="D292" s="5"/>
      <c r="E292" s="5"/>
      <c r="F292" s="5"/>
      <c r="G292" s="6"/>
      <c r="H292" s="4"/>
    </row>
    <row r="293" spans="1:8" ht="15.75" customHeight="1" x14ac:dyDescent="0.3">
      <c r="A293" s="4"/>
      <c r="B293" s="4"/>
      <c r="C293" s="5"/>
      <c r="D293" s="5"/>
      <c r="E293" s="5"/>
      <c r="F293" s="5"/>
      <c r="G293" s="6"/>
      <c r="H293" s="4"/>
    </row>
    <row r="294" spans="1:8" ht="15.75" customHeight="1" x14ac:dyDescent="0.3">
      <c r="A294" s="4"/>
      <c r="B294" s="4"/>
      <c r="C294" s="5"/>
      <c r="D294" s="5"/>
      <c r="E294" s="5"/>
      <c r="F294" s="5"/>
      <c r="G294" s="6"/>
      <c r="H294" s="4"/>
    </row>
    <row r="295" spans="1:8" ht="15.75" customHeight="1" x14ac:dyDescent="0.3">
      <c r="A295" s="4"/>
      <c r="B295" s="4"/>
      <c r="C295" s="5"/>
      <c r="D295" s="5"/>
      <c r="E295" s="5"/>
      <c r="F295" s="5"/>
      <c r="G295" s="6"/>
      <c r="H295" s="4"/>
    </row>
    <row r="296" spans="1:8" ht="15.75" customHeight="1" x14ac:dyDescent="0.3">
      <c r="A296" s="4"/>
      <c r="B296" s="4"/>
      <c r="C296" s="5"/>
      <c r="D296" s="5"/>
      <c r="E296" s="5"/>
      <c r="F296" s="5"/>
      <c r="G296" s="6"/>
      <c r="H296" s="4"/>
    </row>
    <row r="297" spans="1:8" ht="15.75" customHeight="1" x14ac:dyDescent="0.3">
      <c r="A297" s="4"/>
      <c r="B297" s="4"/>
      <c r="C297" s="5"/>
      <c r="D297" s="5"/>
      <c r="E297" s="5"/>
      <c r="F297" s="5"/>
      <c r="G297" s="6"/>
      <c r="H297" s="4"/>
    </row>
    <row r="298" spans="1:8" ht="15.75" customHeight="1" x14ac:dyDescent="0.3">
      <c r="A298" s="4"/>
      <c r="B298" s="4"/>
      <c r="C298" s="5"/>
      <c r="D298" s="5"/>
      <c r="E298" s="5"/>
      <c r="F298" s="5"/>
      <c r="G298" s="6"/>
      <c r="H298" s="4"/>
    </row>
    <row r="299" spans="1:8" ht="15.75" customHeight="1" x14ac:dyDescent="0.3">
      <c r="A299" s="4"/>
      <c r="B299" s="4"/>
      <c r="C299" s="5"/>
      <c r="D299" s="5"/>
      <c r="E299" s="5"/>
      <c r="F299" s="5"/>
      <c r="G299" s="6"/>
      <c r="H299" s="4"/>
    </row>
    <row r="300" spans="1:8" ht="15.75" customHeight="1" x14ac:dyDescent="0.3">
      <c r="A300" s="4"/>
      <c r="B300" s="4"/>
      <c r="C300" s="5"/>
      <c r="D300" s="5"/>
      <c r="E300" s="5"/>
      <c r="F300" s="5"/>
      <c r="G300" s="6"/>
      <c r="H300" s="4"/>
    </row>
    <row r="301" spans="1:8" ht="15.75" customHeight="1" x14ac:dyDescent="0.3">
      <c r="A301" s="4"/>
      <c r="B301" s="4"/>
      <c r="C301" s="5"/>
      <c r="D301" s="5"/>
      <c r="E301" s="5"/>
      <c r="F301" s="5"/>
      <c r="G301" s="6"/>
      <c r="H301" s="4"/>
    </row>
    <row r="302" spans="1:8" ht="15.75" customHeight="1" x14ac:dyDescent="0.3">
      <c r="A302" s="4"/>
      <c r="B302" s="4"/>
      <c r="C302" s="5"/>
      <c r="D302" s="5"/>
      <c r="E302" s="5"/>
      <c r="F302" s="5"/>
      <c r="G302" s="6"/>
      <c r="H302" s="4"/>
    </row>
    <row r="303" spans="1:8" ht="15.75" customHeight="1" x14ac:dyDescent="0.3">
      <c r="A303" s="4"/>
      <c r="B303" s="4"/>
      <c r="C303" s="5"/>
      <c r="D303" s="5"/>
      <c r="E303" s="5"/>
      <c r="F303" s="5"/>
      <c r="G303" s="6"/>
      <c r="H303" s="4"/>
    </row>
    <row r="304" spans="1:8" ht="15.75" customHeight="1" x14ac:dyDescent="0.3">
      <c r="A304" s="4"/>
      <c r="B304" s="4"/>
      <c r="C304" s="5"/>
      <c r="D304" s="5"/>
      <c r="E304" s="5"/>
      <c r="F304" s="5"/>
      <c r="G304" s="6"/>
      <c r="H304" s="4"/>
    </row>
    <row r="305" spans="1:8" ht="15.75" customHeight="1" x14ac:dyDescent="0.3">
      <c r="A305" s="4"/>
      <c r="B305" s="4"/>
      <c r="C305" s="5"/>
      <c r="D305" s="5"/>
      <c r="E305" s="5"/>
      <c r="F305" s="5"/>
      <c r="G305" s="6"/>
      <c r="H305" s="4"/>
    </row>
    <row r="306" spans="1:8" ht="15.75" customHeight="1" x14ac:dyDescent="0.3">
      <c r="A306" s="4"/>
      <c r="B306" s="4"/>
      <c r="C306" s="5"/>
      <c r="D306" s="5"/>
      <c r="E306" s="5"/>
      <c r="F306" s="5"/>
      <c r="G306" s="6"/>
      <c r="H306" s="4"/>
    </row>
    <row r="307" spans="1:8" ht="15.75" customHeight="1" x14ac:dyDescent="0.3">
      <c r="A307" s="4"/>
      <c r="B307" s="4"/>
      <c r="C307" s="5"/>
      <c r="D307" s="5"/>
      <c r="E307" s="5"/>
      <c r="F307" s="5"/>
      <c r="G307" s="6"/>
      <c r="H307" s="4"/>
    </row>
    <row r="308" spans="1:8" ht="15.75" customHeight="1" x14ac:dyDescent="0.3">
      <c r="A308" s="4"/>
      <c r="B308" s="4"/>
      <c r="C308" s="5"/>
      <c r="D308" s="5"/>
      <c r="E308" s="5"/>
      <c r="F308" s="5"/>
      <c r="G308" s="6"/>
      <c r="H308" s="4"/>
    </row>
    <row r="309" spans="1:8" ht="15.75" customHeight="1" x14ac:dyDescent="0.3">
      <c r="A309" s="4"/>
      <c r="B309" s="4"/>
      <c r="C309" s="5"/>
      <c r="D309" s="5"/>
      <c r="E309" s="5"/>
      <c r="F309" s="5"/>
      <c r="G309" s="6"/>
      <c r="H309" s="4"/>
    </row>
    <row r="310" spans="1:8" ht="15.75" customHeight="1" x14ac:dyDescent="0.3">
      <c r="A310" s="4"/>
      <c r="B310" s="4"/>
      <c r="C310" s="5"/>
      <c r="D310" s="5"/>
      <c r="E310" s="5"/>
      <c r="F310" s="5"/>
      <c r="G310" s="6"/>
      <c r="H310" s="4"/>
    </row>
    <row r="311" spans="1:8" ht="15.75" customHeight="1" x14ac:dyDescent="0.3">
      <c r="A311" s="4"/>
      <c r="B311" s="4"/>
      <c r="C311" s="5"/>
      <c r="D311" s="5"/>
      <c r="E311" s="5"/>
      <c r="F311" s="5"/>
      <c r="G311" s="6"/>
      <c r="H311" s="4"/>
    </row>
    <row r="312" spans="1:8" ht="15.75" customHeight="1" x14ac:dyDescent="0.3">
      <c r="A312" s="4"/>
      <c r="B312" s="4"/>
      <c r="C312" s="5"/>
      <c r="D312" s="5"/>
      <c r="E312" s="5"/>
      <c r="F312" s="5"/>
      <c r="G312" s="6"/>
      <c r="H312" s="4"/>
    </row>
    <row r="313" spans="1:8" ht="15.75" customHeight="1" x14ac:dyDescent="0.3">
      <c r="A313" s="4"/>
      <c r="B313" s="4"/>
      <c r="C313" s="5"/>
      <c r="D313" s="5"/>
      <c r="E313" s="5"/>
      <c r="F313" s="5"/>
      <c r="G313" s="6"/>
      <c r="H313" s="4"/>
    </row>
    <row r="314" spans="1:8" ht="15.75" customHeight="1" x14ac:dyDescent="0.3">
      <c r="A314" s="4"/>
      <c r="B314" s="4"/>
      <c r="C314" s="5"/>
      <c r="D314" s="5"/>
      <c r="E314" s="5"/>
      <c r="F314" s="5"/>
      <c r="G314" s="6"/>
      <c r="H314" s="4"/>
    </row>
    <row r="315" spans="1:8" ht="15.75" customHeight="1" x14ac:dyDescent="0.3">
      <c r="A315" s="4"/>
      <c r="B315" s="4"/>
      <c r="C315" s="5"/>
      <c r="D315" s="5"/>
      <c r="E315" s="5"/>
      <c r="F315" s="5"/>
      <c r="G315" s="6"/>
      <c r="H315" s="4"/>
    </row>
    <row r="316" spans="1:8" ht="15.75" customHeight="1" x14ac:dyDescent="0.3">
      <c r="A316" s="4"/>
      <c r="B316" s="4"/>
      <c r="C316" s="5"/>
      <c r="D316" s="5"/>
      <c r="E316" s="5"/>
      <c r="F316" s="5"/>
      <c r="G316" s="6"/>
      <c r="H316" s="4"/>
    </row>
    <row r="317" spans="1:8" ht="15.75" customHeight="1" x14ac:dyDescent="0.3">
      <c r="A317" s="4"/>
      <c r="B317" s="4"/>
      <c r="C317" s="5"/>
      <c r="D317" s="5"/>
      <c r="E317" s="5"/>
      <c r="F317" s="5"/>
      <c r="G317" s="6"/>
      <c r="H317" s="4"/>
    </row>
    <row r="318" spans="1:8" ht="15.75" customHeight="1" x14ac:dyDescent="0.3">
      <c r="A318" s="4"/>
      <c r="B318" s="4"/>
      <c r="C318" s="5"/>
      <c r="D318" s="5"/>
      <c r="E318" s="5"/>
      <c r="F318" s="5"/>
      <c r="G318" s="6"/>
      <c r="H318" s="4"/>
    </row>
    <row r="319" spans="1:8" ht="15.75" customHeight="1" x14ac:dyDescent="0.3">
      <c r="A319" s="4"/>
      <c r="B319" s="4"/>
      <c r="C319" s="5"/>
      <c r="D319" s="5"/>
      <c r="E319" s="5"/>
      <c r="F319" s="5"/>
      <c r="G319" s="6"/>
      <c r="H319" s="4"/>
    </row>
    <row r="320" spans="1:8" ht="15.75" customHeight="1" x14ac:dyDescent="0.3">
      <c r="A320" s="4"/>
      <c r="B320" s="4"/>
      <c r="C320" s="5"/>
      <c r="D320" s="5"/>
      <c r="E320" s="5"/>
      <c r="F320" s="5"/>
      <c r="G320" s="6"/>
      <c r="H320" s="4"/>
    </row>
    <row r="321" spans="1:8" ht="15.75" customHeight="1" x14ac:dyDescent="0.3">
      <c r="A321" s="4"/>
      <c r="B321" s="4"/>
      <c r="C321" s="5"/>
      <c r="D321" s="5"/>
      <c r="E321" s="5"/>
      <c r="F321" s="5"/>
      <c r="G321" s="6"/>
      <c r="H321" s="4"/>
    </row>
    <row r="322" spans="1:8" ht="15.75" customHeight="1" x14ac:dyDescent="0.3">
      <c r="A322" s="4"/>
      <c r="B322" s="4"/>
      <c r="C322" s="5"/>
      <c r="D322" s="5"/>
      <c r="E322" s="5"/>
      <c r="F322" s="5"/>
      <c r="G322" s="6"/>
      <c r="H322" s="4"/>
    </row>
    <row r="323" spans="1:8" ht="15.75" customHeight="1" x14ac:dyDescent="0.3">
      <c r="A323" s="4"/>
      <c r="B323" s="4"/>
      <c r="C323" s="5"/>
      <c r="D323" s="5"/>
      <c r="E323" s="5"/>
      <c r="F323" s="5"/>
      <c r="G323" s="6"/>
      <c r="H323" s="4"/>
    </row>
    <row r="324" spans="1:8" ht="15.75" customHeight="1" x14ac:dyDescent="0.3">
      <c r="A324" s="4"/>
      <c r="B324" s="4"/>
      <c r="C324" s="5"/>
      <c r="D324" s="5"/>
      <c r="E324" s="5"/>
      <c r="F324" s="5"/>
      <c r="G324" s="6"/>
      <c r="H324" s="4"/>
    </row>
    <row r="325" spans="1:8" ht="15.75" customHeight="1" x14ac:dyDescent="0.3">
      <c r="A325" s="4"/>
      <c r="B325" s="4"/>
      <c r="C325" s="5"/>
      <c r="D325" s="5"/>
      <c r="E325" s="5"/>
      <c r="F325" s="5"/>
      <c r="G325" s="6"/>
      <c r="H325" s="4"/>
    </row>
    <row r="326" spans="1:8" ht="15.75" customHeight="1" x14ac:dyDescent="0.3">
      <c r="A326" s="4"/>
      <c r="B326" s="4"/>
      <c r="C326" s="5"/>
      <c r="D326" s="5"/>
      <c r="E326" s="5"/>
      <c r="F326" s="5"/>
      <c r="G326" s="6"/>
      <c r="H326" s="4"/>
    </row>
    <row r="327" spans="1:8" ht="15.75" customHeight="1" x14ac:dyDescent="0.3">
      <c r="A327" s="4"/>
      <c r="B327" s="4"/>
      <c r="C327" s="5"/>
      <c r="D327" s="5"/>
      <c r="E327" s="5"/>
      <c r="F327" s="5"/>
      <c r="G327" s="6"/>
      <c r="H327" s="4"/>
    </row>
    <row r="328" spans="1:8" ht="15.75" customHeight="1" x14ac:dyDescent="0.3">
      <c r="A328" s="4"/>
      <c r="B328" s="4"/>
      <c r="C328" s="5"/>
      <c r="D328" s="5"/>
      <c r="E328" s="5"/>
      <c r="F328" s="5"/>
      <c r="G328" s="6"/>
      <c r="H328" s="4"/>
    </row>
    <row r="329" spans="1:8" ht="15.75" customHeight="1" x14ac:dyDescent="0.3">
      <c r="A329" s="4"/>
      <c r="B329" s="4"/>
      <c r="C329" s="5"/>
      <c r="D329" s="5"/>
      <c r="E329" s="5"/>
      <c r="F329" s="5"/>
      <c r="G329" s="6"/>
      <c r="H329" s="4"/>
    </row>
    <row r="330" spans="1:8" ht="15.75" customHeight="1" x14ac:dyDescent="0.3">
      <c r="A330" s="4"/>
      <c r="B330" s="4"/>
      <c r="C330" s="5"/>
      <c r="D330" s="5"/>
      <c r="E330" s="5"/>
      <c r="F330" s="5"/>
      <c r="G330" s="6"/>
      <c r="H330" s="4"/>
    </row>
    <row r="331" spans="1:8" ht="15.75" customHeight="1" x14ac:dyDescent="0.3">
      <c r="A331" s="4"/>
      <c r="B331" s="4"/>
      <c r="C331" s="5"/>
      <c r="D331" s="5"/>
      <c r="E331" s="5"/>
      <c r="F331" s="5"/>
      <c r="G331" s="6"/>
      <c r="H331" s="4"/>
    </row>
    <row r="332" spans="1:8" ht="15.75" customHeight="1" x14ac:dyDescent="0.3">
      <c r="A332" s="4"/>
      <c r="B332" s="4"/>
      <c r="C332" s="5"/>
      <c r="D332" s="5"/>
      <c r="E332" s="5"/>
      <c r="F332" s="5"/>
      <c r="G332" s="6"/>
      <c r="H332" s="4"/>
    </row>
    <row r="333" spans="1:8" ht="15.75" customHeight="1" x14ac:dyDescent="0.3">
      <c r="A333" s="4"/>
      <c r="B333" s="4"/>
      <c r="C333" s="5"/>
      <c r="D333" s="5"/>
      <c r="E333" s="5"/>
      <c r="F333" s="5"/>
      <c r="G333" s="6"/>
      <c r="H333" s="4"/>
    </row>
    <row r="334" spans="1:8" ht="15.75" customHeight="1" x14ac:dyDescent="0.3">
      <c r="A334" s="4"/>
      <c r="B334" s="4"/>
      <c r="C334" s="5"/>
      <c r="D334" s="5"/>
      <c r="E334" s="5"/>
      <c r="F334" s="5"/>
      <c r="G334" s="6"/>
      <c r="H334" s="4"/>
    </row>
    <row r="335" spans="1:8" ht="15.75" customHeight="1" x14ac:dyDescent="0.3">
      <c r="A335" s="4"/>
      <c r="B335" s="4"/>
      <c r="C335" s="5"/>
      <c r="D335" s="5"/>
      <c r="E335" s="5"/>
      <c r="F335" s="5"/>
      <c r="G335" s="6"/>
      <c r="H335" s="4"/>
    </row>
    <row r="336" spans="1:8" ht="15.75" customHeight="1" x14ac:dyDescent="0.3">
      <c r="A336" s="4"/>
      <c r="B336" s="4"/>
      <c r="C336" s="5"/>
      <c r="D336" s="5"/>
      <c r="E336" s="5"/>
      <c r="F336" s="5"/>
      <c r="G336" s="6"/>
      <c r="H336" s="4"/>
    </row>
    <row r="337" spans="1:8" ht="15.75" customHeight="1" x14ac:dyDescent="0.3">
      <c r="A337" s="4"/>
      <c r="B337" s="4"/>
      <c r="C337" s="5"/>
      <c r="D337" s="5"/>
      <c r="E337" s="5"/>
      <c r="F337" s="5"/>
      <c r="G337" s="6"/>
      <c r="H337" s="4"/>
    </row>
    <row r="338" spans="1:8" ht="15.75" customHeight="1" x14ac:dyDescent="0.3">
      <c r="A338" s="4"/>
      <c r="B338" s="4"/>
      <c r="C338" s="5"/>
      <c r="D338" s="5"/>
      <c r="E338" s="5"/>
      <c r="F338" s="5"/>
      <c r="G338" s="6"/>
      <c r="H338" s="4"/>
    </row>
    <row r="339" spans="1:8" ht="15.75" customHeight="1" x14ac:dyDescent="0.3">
      <c r="A339" s="4"/>
      <c r="B339" s="4"/>
      <c r="C339" s="5"/>
      <c r="D339" s="5"/>
      <c r="E339" s="5"/>
      <c r="F339" s="5"/>
      <c r="G339" s="6"/>
      <c r="H339" s="4"/>
    </row>
    <row r="340" spans="1:8" ht="15.75" customHeight="1" x14ac:dyDescent="0.3">
      <c r="A340" s="4"/>
      <c r="B340" s="4"/>
      <c r="C340" s="5"/>
      <c r="D340" s="5"/>
      <c r="E340" s="5"/>
      <c r="F340" s="5"/>
      <c r="G340" s="6"/>
      <c r="H340" s="4"/>
    </row>
    <row r="341" spans="1:8" ht="15.75" customHeight="1" x14ac:dyDescent="0.3">
      <c r="A341" s="4"/>
      <c r="B341" s="4"/>
      <c r="C341" s="5"/>
      <c r="D341" s="5"/>
      <c r="E341" s="5"/>
      <c r="F341" s="5"/>
      <c r="G341" s="6"/>
      <c r="H341" s="4"/>
    </row>
    <row r="342" spans="1:8" ht="15.75" customHeight="1" x14ac:dyDescent="0.3">
      <c r="A342" s="4"/>
      <c r="B342" s="4"/>
      <c r="C342" s="5"/>
      <c r="D342" s="5"/>
      <c r="E342" s="5"/>
      <c r="F342" s="5"/>
      <c r="G342" s="6"/>
      <c r="H342" s="4"/>
    </row>
    <row r="343" spans="1:8" ht="15.75" customHeight="1" x14ac:dyDescent="0.3">
      <c r="A343" s="4"/>
      <c r="B343" s="4"/>
      <c r="C343" s="5"/>
      <c r="D343" s="5"/>
      <c r="E343" s="5"/>
      <c r="F343" s="5"/>
      <c r="G343" s="6"/>
      <c r="H343" s="4"/>
    </row>
    <row r="344" spans="1:8" ht="15.75" customHeight="1" x14ac:dyDescent="0.3">
      <c r="A344" s="4"/>
      <c r="B344" s="4"/>
      <c r="C344" s="5"/>
      <c r="D344" s="5"/>
      <c r="E344" s="5"/>
      <c r="F344" s="5"/>
      <c r="G344" s="6"/>
      <c r="H344" s="4"/>
    </row>
    <row r="345" spans="1:8" ht="15.75" customHeight="1" x14ac:dyDescent="0.3">
      <c r="A345" s="4"/>
      <c r="B345" s="4"/>
      <c r="C345" s="5"/>
      <c r="D345" s="5"/>
      <c r="E345" s="5"/>
      <c r="F345" s="5"/>
      <c r="G345" s="6"/>
      <c r="H345" s="4"/>
    </row>
    <row r="346" spans="1:8" ht="15.75" customHeight="1" x14ac:dyDescent="0.3">
      <c r="A346" s="4"/>
      <c r="B346" s="4"/>
      <c r="C346" s="5"/>
      <c r="D346" s="5"/>
      <c r="E346" s="5"/>
      <c r="F346" s="5"/>
      <c r="G346" s="6"/>
      <c r="H346" s="4"/>
    </row>
    <row r="347" spans="1:8" ht="15.75" customHeight="1" x14ac:dyDescent="0.3">
      <c r="A347" s="4"/>
      <c r="B347" s="4"/>
      <c r="C347" s="5"/>
      <c r="D347" s="5"/>
      <c r="E347" s="5"/>
      <c r="F347" s="5"/>
      <c r="G347" s="6"/>
      <c r="H347" s="4"/>
    </row>
    <row r="348" spans="1:8" ht="15.75" customHeight="1" x14ac:dyDescent="0.3">
      <c r="A348" s="4"/>
      <c r="B348" s="4"/>
      <c r="C348" s="5"/>
      <c r="D348" s="5"/>
      <c r="E348" s="5"/>
      <c r="F348" s="5"/>
      <c r="G348" s="6"/>
      <c r="H348" s="4"/>
    </row>
    <row r="349" spans="1:8" ht="15.75" customHeight="1" x14ac:dyDescent="0.3">
      <c r="A349" s="4"/>
      <c r="B349" s="4"/>
      <c r="C349" s="5"/>
      <c r="D349" s="5"/>
      <c r="E349" s="5"/>
      <c r="F349" s="5"/>
      <c r="G349" s="6"/>
      <c r="H349" s="4"/>
    </row>
    <row r="350" spans="1:8" ht="15.75" customHeight="1" x14ac:dyDescent="0.3">
      <c r="A350" s="4"/>
      <c r="B350" s="4"/>
      <c r="C350" s="5"/>
      <c r="D350" s="5"/>
      <c r="E350" s="5"/>
      <c r="F350" s="5"/>
      <c r="G350" s="6"/>
      <c r="H350" s="4"/>
    </row>
    <row r="351" spans="1:8" ht="15.75" customHeight="1" x14ac:dyDescent="0.3">
      <c r="A351" s="4"/>
      <c r="B351" s="4"/>
      <c r="C351" s="5"/>
      <c r="D351" s="5"/>
      <c r="E351" s="5"/>
      <c r="F351" s="5"/>
      <c r="G351" s="6"/>
      <c r="H351" s="4"/>
    </row>
    <row r="352" spans="1:8" ht="15.75" customHeight="1" x14ac:dyDescent="0.3">
      <c r="A352" s="4"/>
      <c r="B352" s="4"/>
      <c r="C352" s="5"/>
      <c r="D352" s="5"/>
      <c r="E352" s="5"/>
      <c r="F352" s="5"/>
      <c r="G352" s="6"/>
      <c r="H352" s="4"/>
    </row>
    <row r="353" spans="1:8" ht="15.75" customHeight="1" x14ac:dyDescent="0.3">
      <c r="A353" s="4"/>
      <c r="B353" s="4"/>
      <c r="C353" s="5"/>
      <c r="D353" s="5"/>
      <c r="E353" s="5"/>
      <c r="F353" s="5"/>
      <c r="G353" s="6"/>
      <c r="H353" s="4"/>
    </row>
    <row r="354" spans="1:8" ht="15.75" customHeight="1" x14ac:dyDescent="0.3">
      <c r="A354" s="4"/>
      <c r="B354" s="4"/>
      <c r="C354" s="5"/>
      <c r="D354" s="5"/>
      <c r="E354" s="5"/>
      <c r="F354" s="5"/>
      <c r="G354" s="6"/>
      <c r="H354" s="4"/>
    </row>
    <row r="355" spans="1:8" ht="15.75" customHeight="1" x14ac:dyDescent="0.3">
      <c r="A355" s="4"/>
      <c r="B355" s="4"/>
      <c r="C355" s="5"/>
      <c r="D355" s="5"/>
      <c r="E355" s="5"/>
      <c r="F355" s="5"/>
      <c r="G355" s="6"/>
      <c r="H355" s="4"/>
    </row>
    <row r="356" spans="1:8" ht="15.75" customHeight="1" x14ac:dyDescent="0.3">
      <c r="A356" s="4"/>
      <c r="B356" s="4"/>
      <c r="C356" s="5"/>
      <c r="D356" s="5"/>
      <c r="E356" s="5"/>
      <c r="F356" s="5"/>
      <c r="G356" s="6"/>
      <c r="H356" s="4"/>
    </row>
    <row r="357" spans="1:8" ht="15.75" customHeight="1" x14ac:dyDescent="0.3">
      <c r="A357" s="4"/>
      <c r="B357" s="4"/>
      <c r="C357" s="5"/>
      <c r="D357" s="5"/>
      <c r="E357" s="5"/>
      <c r="F357" s="5"/>
      <c r="G357" s="6"/>
      <c r="H357" s="4"/>
    </row>
    <row r="358" spans="1:8" ht="15.75" customHeight="1" x14ac:dyDescent="0.3">
      <c r="A358" s="4"/>
      <c r="B358" s="4"/>
      <c r="C358" s="5"/>
      <c r="D358" s="5"/>
      <c r="E358" s="5"/>
      <c r="F358" s="5"/>
      <c r="G358" s="6"/>
      <c r="H358" s="4"/>
    </row>
    <row r="359" spans="1:8" ht="15.75" customHeight="1" x14ac:dyDescent="0.3">
      <c r="A359" s="4"/>
      <c r="B359" s="4"/>
      <c r="C359" s="5"/>
      <c r="D359" s="5"/>
      <c r="E359" s="5"/>
      <c r="F359" s="5"/>
      <c r="G359" s="6"/>
      <c r="H359" s="4"/>
    </row>
    <row r="360" spans="1:8" ht="15.75" customHeight="1" x14ac:dyDescent="0.3">
      <c r="A360" s="4"/>
      <c r="B360" s="4"/>
      <c r="C360" s="5"/>
      <c r="D360" s="5"/>
      <c r="E360" s="5"/>
      <c r="F360" s="5"/>
      <c r="G360" s="6"/>
      <c r="H360" s="4"/>
    </row>
    <row r="361" spans="1:8" ht="15.75" customHeight="1" x14ac:dyDescent="0.3">
      <c r="A361" s="4"/>
      <c r="B361" s="4"/>
      <c r="C361" s="5"/>
      <c r="D361" s="5"/>
      <c r="E361" s="5"/>
      <c r="F361" s="5"/>
      <c r="G361" s="6"/>
      <c r="H361" s="4"/>
    </row>
    <row r="362" spans="1:8" ht="15.75" customHeight="1" x14ac:dyDescent="0.3">
      <c r="A362" s="4"/>
      <c r="B362" s="4"/>
      <c r="C362" s="5"/>
      <c r="D362" s="5"/>
      <c r="E362" s="5"/>
      <c r="F362" s="5"/>
      <c r="G362" s="6"/>
      <c r="H362" s="4"/>
    </row>
    <row r="363" spans="1:8" ht="15.75" customHeight="1" x14ac:dyDescent="0.3">
      <c r="A363" s="4"/>
      <c r="B363" s="4"/>
      <c r="C363" s="5"/>
      <c r="D363" s="5"/>
      <c r="E363" s="5"/>
      <c r="F363" s="5"/>
      <c r="G363" s="6"/>
      <c r="H363" s="4"/>
    </row>
    <row r="364" spans="1:8" ht="15.75" customHeight="1" x14ac:dyDescent="0.3">
      <c r="A364" s="4"/>
      <c r="B364" s="4"/>
      <c r="C364" s="5"/>
      <c r="D364" s="5"/>
      <c r="E364" s="5"/>
      <c r="F364" s="5"/>
      <c r="G364" s="6"/>
      <c r="H364" s="4"/>
    </row>
    <row r="365" spans="1:8" ht="15.75" customHeight="1" x14ac:dyDescent="0.3">
      <c r="A365" s="4"/>
      <c r="B365" s="4"/>
      <c r="C365" s="5"/>
      <c r="D365" s="5"/>
      <c r="E365" s="5"/>
      <c r="F365" s="5"/>
      <c r="G365" s="6"/>
      <c r="H365" s="4"/>
    </row>
    <row r="366" spans="1:8" ht="15.75" customHeight="1" x14ac:dyDescent="0.3">
      <c r="A366" s="4"/>
      <c r="B366" s="4"/>
      <c r="C366" s="5"/>
      <c r="D366" s="5"/>
      <c r="E366" s="5"/>
      <c r="F366" s="5"/>
      <c r="G366" s="6"/>
      <c r="H366" s="4"/>
    </row>
    <row r="367" spans="1:8" ht="15.75" customHeight="1" x14ac:dyDescent="0.3">
      <c r="A367" s="4"/>
      <c r="B367" s="4"/>
      <c r="C367" s="5"/>
      <c r="D367" s="5"/>
      <c r="E367" s="5"/>
      <c r="F367" s="5"/>
      <c r="G367" s="6"/>
      <c r="H367" s="4"/>
    </row>
    <row r="368" spans="1:8" ht="15.75" customHeight="1" x14ac:dyDescent="0.3">
      <c r="A368" s="4"/>
      <c r="B368" s="4"/>
      <c r="C368" s="5"/>
      <c r="D368" s="5"/>
      <c r="E368" s="5"/>
      <c r="F368" s="5"/>
      <c r="G368" s="6"/>
      <c r="H368" s="4"/>
    </row>
    <row r="369" spans="1:8" ht="15.75" customHeight="1" x14ac:dyDescent="0.3">
      <c r="A369" s="4"/>
      <c r="B369" s="4"/>
      <c r="C369" s="5"/>
      <c r="D369" s="5"/>
      <c r="E369" s="5"/>
      <c r="F369" s="5"/>
      <c r="G369" s="6"/>
      <c r="H369" s="4"/>
    </row>
    <row r="370" spans="1:8" ht="15.75" customHeight="1" x14ac:dyDescent="0.3">
      <c r="A370" s="4"/>
      <c r="B370" s="4"/>
      <c r="C370" s="5"/>
      <c r="D370" s="5"/>
      <c r="E370" s="5"/>
      <c r="F370" s="5"/>
      <c r="G370" s="6"/>
      <c r="H370" s="4"/>
    </row>
    <row r="371" spans="1:8" ht="15.75" customHeight="1" x14ac:dyDescent="0.3">
      <c r="A371" s="4"/>
      <c r="B371" s="4"/>
      <c r="C371" s="5"/>
      <c r="D371" s="5"/>
      <c r="E371" s="5"/>
      <c r="F371" s="5"/>
      <c r="G371" s="6"/>
      <c r="H371" s="4"/>
    </row>
    <row r="372" spans="1:8" ht="15.75" customHeight="1" x14ac:dyDescent="0.3">
      <c r="A372" s="4"/>
      <c r="B372" s="4"/>
      <c r="C372" s="5"/>
      <c r="D372" s="5"/>
      <c r="E372" s="5"/>
      <c r="F372" s="5"/>
      <c r="G372" s="6"/>
      <c r="H372" s="4"/>
    </row>
    <row r="373" spans="1:8" ht="15.75" customHeight="1" x14ac:dyDescent="0.3">
      <c r="A373" s="4"/>
      <c r="B373" s="4"/>
      <c r="C373" s="5"/>
      <c r="D373" s="5"/>
      <c r="E373" s="5"/>
      <c r="F373" s="5"/>
      <c r="G373" s="6"/>
      <c r="H373" s="4"/>
    </row>
    <row r="374" spans="1:8" ht="15.75" customHeight="1" x14ac:dyDescent="0.3">
      <c r="A374" s="4"/>
      <c r="B374" s="4"/>
      <c r="C374" s="5"/>
      <c r="D374" s="5"/>
      <c r="E374" s="5"/>
      <c r="F374" s="5"/>
      <c r="G374" s="6"/>
      <c r="H374" s="4"/>
    </row>
    <row r="375" spans="1:8" ht="15.75" customHeight="1" x14ac:dyDescent="0.3">
      <c r="A375" s="4"/>
      <c r="B375" s="4"/>
      <c r="C375" s="5"/>
      <c r="D375" s="5"/>
      <c r="E375" s="5"/>
      <c r="F375" s="5"/>
      <c r="G375" s="6"/>
      <c r="H375" s="4"/>
    </row>
    <row r="376" spans="1:8" ht="15.75" customHeight="1" x14ac:dyDescent="0.3">
      <c r="A376" s="4"/>
      <c r="B376" s="4"/>
      <c r="C376" s="5"/>
      <c r="D376" s="5"/>
      <c r="E376" s="5"/>
      <c r="F376" s="5"/>
      <c r="G376" s="6"/>
      <c r="H376" s="4"/>
    </row>
    <row r="377" spans="1:8" ht="15.75" customHeight="1" x14ac:dyDescent="0.3">
      <c r="A377" s="4"/>
      <c r="B377" s="4"/>
      <c r="C377" s="5"/>
      <c r="D377" s="5"/>
      <c r="E377" s="5"/>
      <c r="F377" s="5"/>
      <c r="G377" s="6"/>
      <c r="H377" s="4"/>
    </row>
    <row r="378" spans="1:8" ht="15.75" customHeight="1" x14ac:dyDescent="0.3">
      <c r="A378" s="4"/>
      <c r="B378" s="4"/>
      <c r="C378" s="5"/>
      <c r="D378" s="5"/>
      <c r="E378" s="5"/>
      <c r="F378" s="5"/>
      <c r="G378" s="6"/>
      <c r="H378" s="4"/>
    </row>
    <row r="379" spans="1:8" ht="15.75" customHeight="1" x14ac:dyDescent="0.3">
      <c r="A379" s="4"/>
      <c r="B379" s="4"/>
      <c r="C379" s="5"/>
      <c r="D379" s="5"/>
      <c r="E379" s="5"/>
      <c r="F379" s="5"/>
      <c r="G379" s="6"/>
      <c r="H379" s="4"/>
    </row>
    <row r="380" spans="1:8" ht="15.75" customHeight="1" x14ac:dyDescent="0.3">
      <c r="A380" s="4"/>
      <c r="B380" s="4"/>
      <c r="C380" s="5"/>
      <c r="D380" s="5"/>
      <c r="E380" s="5"/>
      <c r="F380" s="5"/>
      <c r="G380" s="6"/>
      <c r="H380" s="4"/>
    </row>
    <row r="381" spans="1:8" ht="15.75" customHeight="1" x14ac:dyDescent="0.3">
      <c r="A381" s="4"/>
      <c r="B381" s="4"/>
      <c r="C381" s="5"/>
      <c r="D381" s="5"/>
      <c r="E381" s="5"/>
      <c r="F381" s="5"/>
      <c r="G381" s="6"/>
      <c r="H381" s="4"/>
    </row>
    <row r="382" spans="1:8" ht="15.75" customHeight="1" x14ac:dyDescent="0.3">
      <c r="A382" s="4"/>
      <c r="B382" s="4"/>
      <c r="C382" s="5"/>
      <c r="D382" s="5"/>
      <c r="E382" s="5"/>
      <c r="F382" s="5"/>
      <c r="G382" s="6"/>
      <c r="H382" s="4"/>
    </row>
    <row r="383" spans="1:8" ht="15.75" customHeight="1" x14ac:dyDescent="0.3">
      <c r="A383" s="4"/>
      <c r="B383" s="4"/>
      <c r="C383" s="5"/>
      <c r="D383" s="5"/>
      <c r="E383" s="5"/>
      <c r="F383" s="5"/>
      <c r="G383" s="6"/>
      <c r="H383" s="4"/>
    </row>
    <row r="384" spans="1:8" ht="15.75" customHeight="1" x14ac:dyDescent="0.3">
      <c r="A384" s="4"/>
      <c r="B384" s="4"/>
      <c r="C384" s="5"/>
      <c r="D384" s="5"/>
      <c r="E384" s="5"/>
      <c r="F384" s="5"/>
      <c r="G384" s="6"/>
      <c r="H384" s="4"/>
    </row>
    <row r="385" spans="1:8" ht="15.75" customHeight="1" x14ac:dyDescent="0.3">
      <c r="A385" s="4"/>
      <c r="B385" s="4"/>
      <c r="C385" s="5"/>
      <c r="D385" s="5"/>
      <c r="E385" s="5"/>
      <c r="F385" s="5"/>
      <c r="G385" s="6"/>
      <c r="H385" s="4"/>
    </row>
    <row r="386" spans="1:8" ht="15.75" customHeight="1" x14ac:dyDescent="0.3">
      <c r="A386" s="4"/>
      <c r="B386" s="4"/>
      <c r="C386" s="5"/>
      <c r="D386" s="5"/>
      <c r="E386" s="5"/>
      <c r="F386" s="5"/>
      <c r="G386" s="6"/>
      <c r="H386" s="4"/>
    </row>
    <row r="387" spans="1:8" ht="15.75" customHeight="1" x14ac:dyDescent="0.3">
      <c r="A387" s="4"/>
      <c r="B387" s="4"/>
      <c r="C387" s="5"/>
      <c r="D387" s="5"/>
      <c r="E387" s="5"/>
      <c r="F387" s="5"/>
      <c r="G387" s="6"/>
      <c r="H387" s="4"/>
    </row>
    <row r="388" spans="1:8" ht="15.75" customHeight="1" x14ac:dyDescent="0.3">
      <c r="A388" s="4"/>
      <c r="B388" s="4"/>
      <c r="C388" s="5"/>
      <c r="D388" s="5"/>
      <c r="E388" s="5"/>
      <c r="F388" s="5"/>
      <c r="G388" s="6"/>
      <c r="H388" s="4"/>
    </row>
    <row r="389" spans="1:8" ht="15.75" customHeight="1" x14ac:dyDescent="0.3">
      <c r="A389" s="4"/>
      <c r="B389" s="4"/>
      <c r="C389" s="5"/>
      <c r="D389" s="5"/>
      <c r="E389" s="5"/>
      <c r="F389" s="5"/>
      <c r="G389" s="6"/>
      <c r="H389" s="4"/>
    </row>
    <row r="390" spans="1:8" ht="15.75" customHeight="1" x14ac:dyDescent="0.3">
      <c r="A390" s="4"/>
      <c r="B390" s="4"/>
      <c r="C390" s="5"/>
      <c r="D390" s="5"/>
      <c r="E390" s="5"/>
      <c r="F390" s="5"/>
      <c r="G390" s="6"/>
      <c r="H390" s="4"/>
    </row>
    <row r="391" spans="1:8" ht="15.75" customHeight="1" x14ac:dyDescent="0.3">
      <c r="A391" s="4"/>
      <c r="B391" s="4"/>
      <c r="C391" s="5"/>
      <c r="D391" s="5"/>
      <c r="E391" s="5"/>
      <c r="F391" s="5"/>
      <c r="G391" s="6"/>
      <c r="H391" s="4"/>
    </row>
    <row r="392" spans="1:8" ht="15.75" customHeight="1" x14ac:dyDescent="0.3">
      <c r="A392" s="4"/>
      <c r="B392" s="4"/>
      <c r="C392" s="5"/>
      <c r="D392" s="5"/>
      <c r="E392" s="5"/>
      <c r="F392" s="5"/>
      <c r="G392" s="6"/>
      <c r="H392" s="4"/>
    </row>
    <row r="393" spans="1:8" ht="15.75" customHeight="1" x14ac:dyDescent="0.3">
      <c r="A393" s="4"/>
      <c r="B393" s="4"/>
      <c r="C393" s="5"/>
      <c r="D393" s="5"/>
      <c r="E393" s="5"/>
      <c r="F393" s="5"/>
      <c r="G393" s="6"/>
      <c r="H393" s="4"/>
    </row>
    <row r="394" spans="1:8" ht="15.75" customHeight="1" x14ac:dyDescent="0.3">
      <c r="A394" s="4"/>
      <c r="B394" s="4"/>
      <c r="C394" s="5"/>
      <c r="D394" s="5"/>
      <c r="E394" s="5"/>
      <c r="F394" s="5"/>
      <c r="G394" s="6"/>
      <c r="H394" s="4"/>
    </row>
    <row r="395" spans="1:8" ht="15.75" customHeight="1" x14ac:dyDescent="0.3">
      <c r="A395" s="4"/>
      <c r="B395" s="4"/>
      <c r="C395" s="5"/>
      <c r="D395" s="5"/>
      <c r="E395" s="5"/>
      <c r="F395" s="5"/>
      <c r="G395" s="6"/>
      <c r="H395" s="4"/>
    </row>
    <row r="396" spans="1:8" ht="15.75" customHeight="1" x14ac:dyDescent="0.3">
      <c r="A396" s="4"/>
      <c r="B396" s="4"/>
      <c r="C396" s="5"/>
      <c r="D396" s="5"/>
      <c r="E396" s="5"/>
      <c r="F396" s="5"/>
      <c r="G396" s="6"/>
      <c r="H396" s="4"/>
    </row>
    <row r="397" spans="1:8" ht="15.75" customHeight="1" x14ac:dyDescent="0.3">
      <c r="A397" s="4"/>
      <c r="B397" s="4"/>
      <c r="C397" s="5"/>
      <c r="D397" s="5"/>
      <c r="E397" s="5"/>
      <c r="F397" s="5"/>
      <c r="G397" s="6"/>
      <c r="H397" s="4"/>
    </row>
    <row r="398" spans="1:8" ht="15.75" customHeight="1" x14ac:dyDescent="0.3">
      <c r="A398" s="4"/>
      <c r="B398" s="4"/>
      <c r="C398" s="5"/>
      <c r="D398" s="5"/>
      <c r="E398" s="5"/>
      <c r="F398" s="5"/>
      <c r="G398" s="6"/>
      <c r="H398" s="4"/>
    </row>
    <row r="399" spans="1:8" ht="15.75" customHeight="1" x14ac:dyDescent="0.3">
      <c r="A399" s="4"/>
      <c r="B399" s="4"/>
      <c r="C399" s="5"/>
      <c r="D399" s="5"/>
      <c r="E399" s="5"/>
      <c r="F399" s="5"/>
      <c r="G399" s="6"/>
      <c r="H399" s="4"/>
    </row>
    <row r="400" spans="1:8" ht="15.75" customHeight="1" x14ac:dyDescent="0.3">
      <c r="A400" s="4"/>
      <c r="B400" s="4"/>
      <c r="C400" s="5"/>
      <c r="D400" s="5"/>
      <c r="E400" s="5"/>
      <c r="F400" s="5"/>
      <c r="G400" s="6"/>
      <c r="H400" s="4"/>
    </row>
    <row r="401" spans="1:8" ht="15.75" customHeight="1" x14ac:dyDescent="0.3">
      <c r="A401" s="4"/>
      <c r="B401" s="4"/>
      <c r="C401" s="5"/>
      <c r="D401" s="5"/>
      <c r="E401" s="5"/>
      <c r="F401" s="5"/>
      <c r="G401" s="6"/>
      <c r="H401" s="4"/>
    </row>
    <row r="402" spans="1:8" ht="15.75" customHeight="1" x14ac:dyDescent="0.3">
      <c r="A402" s="4"/>
      <c r="B402" s="4"/>
      <c r="C402" s="5"/>
      <c r="D402" s="5"/>
      <c r="E402" s="5"/>
      <c r="F402" s="5"/>
      <c r="G402" s="6"/>
      <c r="H402" s="4"/>
    </row>
    <row r="403" spans="1:8" ht="15.75" customHeight="1" x14ac:dyDescent="0.3">
      <c r="A403" s="4"/>
      <c r="B403" s="4"/>
      <c r="C403" s="5"/>
      <c r="D403" s="5"/>
      <c r="E403" s="5"/>
      <c r="F403" s="5"/>
      <c r="G403" s="6"/>
      <c r="H403" s="4"/>
    </row>
    <row r="404" spans="1:8" ht="15.75" customHeight="1" x14ac:dyDescent="0.3">
      <c r="A404" s="4"/>
      <c r="B404" s="4"/>
      <c r="C404" s="5"/>
      <c r="D404" s="5"/>
      <c r="E404" s="5"/>
      <c r="F404" s="5"/>
      <c r="G404" s="6"/>
      <c r="H404" s="4"/>
    </row>
    <row r="405" spans="1:8" ht="15.75" customHeight="1" x14ac:dyDescent="0.3">
      <c r="A405" s="4"/>
      <c r="B405" s="4"/>
      <c r="C405" s="5"/>
      <c r="D405" s="5"/>
      <c r="E405" s="5"/>
      <c r="F405" s="5"/>
      <c r="G405" s="6"/>
      <c r="H405" s="4"/>
    </row>
    <row r="406" spans="1:8" ht="15.75" customHeight="1" x14ac:dyDescent="0.3">
      <c r="A406" s="4"/>
      <c r="B406" s="4"/>
      <c r="C406" s="5"/>
      <c r="D406" s="5"/>
      <c r="E406" s="5"/>
      <c r="F406" s="5"/>
      <c r="G406" s="6"/>
      <c r="H406" s="4"/>
    </row>
    <row r="407" spans="1:8" ht="15.75" customHeight="1" x14ac:dyDescent="0.3">
      <c r="A407" s="4"/>
      <c r="B407" s="4"/>
      <c r="C407" s="5"/>
      <c r="D407" s="5"/>
      <c r="E407" s="5"/>
      <c r="F407" s="5"/>
      <c r="G407" s="6"/>
      <c r="H407" s="4"/>
    </row>
    <row r="408" spans="1:8" ht="15.75" customHeight="1" x14ac:dyDescent="0.3">
      <c r="A408" s="4"/>
      <c r="B408" s="4"/>
      <c r="C408" s="5"/>
      <c r="D408" s="5"/>
      <c r="E408" s="5"/>
      <c r="F408" s="5"/>
      <c r="G408" s="6"/>
      <c r="H408" s="4"/>
    </row>
    <row r="409" spans="1:8" ht="15.75" customHeight="1" x14ac:dyDescent="0.3">
      <c r="A409" s="4"/>
      <c r="B409" s="4"/>
      <c r="C409" s="5"/>
      <c r="D409" s="5"/>
      <c r="E409" s="5"/>
      <c r="F409" s="5"/>
      <c r="G409" s="6"/>
      <c r="H409" s="4"/>
    </row>
    <row r="410" spans="1:8" ht="15.75" customHeight="1" x14ac:dyDescent="0.3">
      <c r="A410" s="4"/>
      <c r="B410" s="4"/>
      <c r="C410" s="5"/>
      <c r="D410" s="5"/>
      <c r="E410" s="5"/>
      <c r="F410" s="5"/>
      <c r="G410" s="6"/>
      <c r="H410" s="4"/>
    </row>
    <row r="411" spans="1:8" ht="15.75" customHeight="1" x14ac:dyDescent="0.3">
      <c r="A411" s="4"/>
      <c r="B411" s="4"/>
      <c r="C411" s="5"/>
      <c r="D411" s="5"/>
      <c r="E411" s="5"/>
      <c r="F411" s="5"/>
      <c r="G411" s="6"/>
      <c r="H411" s="4"/>
    </row>
    <row r="412" spans="1:8" ht="15.75" customHeight="1" x14ac:dyDescent="0.3">
      <c r="A412" s="4"/>
      <c r="B412" s="4"/>
      <c r="C412" s="5"/>
      <c r="D412" s="5"/>
      <c r="E412" s="5"/>
      <c r="F412" s="5"/>
      <c r="G412" s="6"/>
      <c r="H412" s="4"/>
    </row>
    <row r="413" spans="1:8" ht="15.75" customHeight="1" x14ac:dyDescent="0.3">
      <c r="A413" s="4"/>
      <c r="B413" s="4"/>
      <c r="C413" s="5"/>
      <c r="D413" s="5"/>
      <c r="E413" s="5"/>
      <c r="F413" s="5"/>
      <c r="G413" s="6"/>
      <c r="H413" s="4"/>
    </row>
    <row r="414" spans="1:8" ht="15.75" customHeight="1" x14ac:dyDescent="0.3">
      <c r="A414" s="4"/>
      <c r="B414" s="4"/>
      <c r="C414" s="5"/>
      <c r="D414" s="5"/>
      <c r="E414" s="5"/>
      <c r="F414" s="5"/>
      <c r="G414" s="6"/>
      <c r="H414" s="4"/>
    </row>
    <row r="415" spans="1:8" ht="15.75" customHeight="1" x14ac:dyDescent="0.3">
      <c r="A415" s="4"/>
      <c r="B415" s="4"/>
      <c r="C415" s="5"/>
      <c r="D415" s="5"/>
      <c r="E415" s="5"/>
      <c r="F415" s="5"/>
      <c r="G415" s="6"/>
      <c r="H415" s="4"/>
    </row>
    <row r="416" spans="1:8" ht="15.75" customHeight="1" x14ac:dyDescent="0.3">
      <c r="A416" s="4"/>
      <c r="B416" s="4"/>
      <c r="C416" s="5"/>
      <c r="D416" s="5"/>
      <c r="E416" s="5"/>
      <c r="F416" s="5"/>
      <c r="G416" s="6"/>
      <c r="H416" s="4"/>
    </row>
    <row r="417" spans="1:8" ht="15.75" customHeight="1" x14ac:dyDescent="0.3">
      <c r="A417" s="4"/>
      <c r="B417" s="4"/>
      <c r="C417" s="5"/>
      <c r="D417" s="5"/>
      <c r="E417" s="5"/>
      <c r="F417" s="5"/>
      <c r="G417" s="6"/>
      <c r="H417" s="4"/>
    </row>
    <row r="418" spans="1:8" ht="15.75" customHeight="1" x14ac:dyDescent="0.3">
      <c r="A418" s="4"/>
      <c r="B418" s="4"/>
      <c r="C418" s="5"/>
      <c r="D418" s="5"/>
      <c r="E418" s="5"/>
      <c r="F418" s="5"/>
      <c r="G418" s="6"/>
      <c r="H418" s="4"/>
    </row>
    <row r="419" spans="1:8" ht="15.75" customHeight="1" x14ac:dyDescent="0.3">
      <c r="A419" s="4"/>
      <c r="B419" s="4"/>
      <c r="C419" s="5"/>
      <c r="D419" s="5"/>
      <c r="E419" s="5"/>
      <c r="F419" s="5"/>
      <c r="G419" s="6"/>
      <c r="H419" s="4"/>
    </row>
    <row r="420" spans="1:8" ht="15.75" customHeight="1" x14ac:dyDescent="0.3">
      <c r="A420" s="4"/>
      <c r="B420" s="4"/>
      <c r="C420" s="5"/>
      <c r="D420" s="5"/>
      <c r="E420" s="5"/>
      <c r="F420" s="5"/>
      <c r="G420" s="6"/>
      <c r="H420" s="4"/>
    </row>
    <row r="421" spans="1:8" ht="15.75" customHeight="1" x14ac:dyDescent="0.3">
      <c r="A421" s="4"/>
      <c r="B421" s="4"/>
      <c r="C421" s="5"/>
      <c r="D421" s="5"/>
      <c r="E421" s="5"/>
      <c r="F421" s="5"/>
      <c r="G421" s="6"/>
      <c r="H421" s="4"/>
    </row>
    <row r="422" spans="1:8" ht="15.75" customHeight="1" x14ac:dyDescent="0.3">
      <c r="A422" s="4"/>
      <c r="B422" s="4"/>
      <c r="C422" s="5"/>
      <c r="D422" s="5"/>
      <c r="E422" s="5"/>
      <c r="F422" s="5"/>
      <c r="G422" s="6"/>
      <c r="H422" s="4"/>
    </row>
    <row r="423" spans="1:8" ht="15.75" customHeight="1" x14ac:dyDescent="0.3">
      <c r="A423" s="4"/>
      <c r="B423" s="4"/>
      <c r="C423" s="5"/>
      <c r="D423" s="5"/>
      <c r="E423" s="5"/>
      <c r="F423" s="5"/>
      <c r="G423" s="6"/>
      <c r="H423" s="4"/>
    </row>
    <row r="424" spans="1:8" ht="15.75" customHeight="1" x14ac:dyDescent="0.3">
      <c r="A424" s="4"/>
      <c r="B424" s="4"/>
      <c r="C424" s="5"/>
      <c r="D424" s="5"/>
      <c r="E424" s="5"/>
      <c r="F424" s="5"/>
      <c r="G424" s="6"/>
      <c r="H424" s="4"/>
    </row>
    <row r="425" spans="1:8" ht="15.75" customHeight="1" x14ac:dyDescent="0.3">
      <c r="A425" s="4"/>
      <c r="B425" s="4"/>
      <c r="C425" s="5"/>
      <c r="D425" s="5"/>
      <c r="E425" s="5"/>
      <c r="F425" s="5"/>
      <c r="G425" s="6"/>
      <c r="H425" s="4"/>
    </row>
    <row r="426" spans="1:8" ht="15.75" customHeight="1" x14ac:dyDescent="0.3">
      <c r="A426" s="4"/>
      <c r="B426" s="4"/>
      <c r="C426" s="5"/>
      <c r="D426" s="5"/>
      <c r="E426" s="5"/>
      <c r="F426" s="5"/>
      <c r="G426" s="6"/>
      <c r="H426" s="4"/>
    </row>
    <row r="427" spans="1:8" ht="15.75" customHeight="1" x14ac:dyDescent="0.3">
      <c r="A427" s="4"/>
      <c r="B427" s="4"/>
      <c r="C427" s="5"/>
      <c r="D427" s="5"/>
      <c r="E427" s="5"/>
      <c r="F427" s="5"/>
      <c r="G427" s="6"/>
      <c r="H427" s="4"/>
    </row>
    <row r="428" spans="1:8" ht="15.75" customHeight="1" x14ac:dyDescent="0.3">
      <c r="A428" s="4"/>
      <c r="B428" s="4"/>
      <c r="C428" s="5"/>
      <c r="D428" s="5"/>
      <c r="E428" s="5"/>
      <c r="F428" s="5"/>
      <c r="G428" s="6"/>
      <c r="H428" s="4"/>
    </row>
    <row r="429" spans="1:8" ht="15.75" customHeight="1" x14ac:dyDescent="0.3">
      <c r="A429" s="4"/>
      <c r="B429" s="4"/>
      <c r="C429" s="5"/>
      <c r="D429" s="5"/>
      <c r="E429" s="5"/>
      <c r="F429" s="5"/>
      <c r="G429" s="6"/>
      <c r="H429" s="4"/>
    </row>
    <row r="430" spans="1:8" ht="15.75" customHeight="1" x14ac:dyDescent="0.3">
      <c r="A430" s="4"/>
      <c r="B430" s="4"/>
      <c r="C430" s="5"/>
      <c r="D430" s="5"/>
      <c r="E430" s="5"/>
      <c r="F430" s="5"/>
      <c r="G430" s="6"/>
      <c r="H430" s="4"/>
    </row>
    <row r="431" spans="1:8" ht="15.75" customHeight="1" x14ac:dyDescent="0.3">
      <c r="A431" s="4"/>
      <c r="B431" s="4"/>
      <c r="C431" s="5"/>
      <c r="D431" s="5"/>
      <c r="E431" s="5"/>
      <c r="F431" s="5"/>
      <c r="G431" s="6"/>
      <c r="H431" s="4"/>
    </row>
    <row r="432" spans="1:8" ht="15.75" customHeight="1" x14ac:dyDescent="0.3">
      <c r="A432" s="4"/>
      <c r="B432" s="4"/>
      <c r="C432" s="5"/>
      <c r="D432" s="5"/>
      <c r="E432" s="5"/>
      <c r="F432" s="5"/>
      <c r="G432" s="6"/>
      <c r="H432" s="4"/>
    </row>
    <row r="433" spans="1:8" ht="15.75" customHeight="1" x14ac:dyDescent="0.3">
      <c r="A433" s="4"/>
      <c r="B433" s="4"/>
      <c r="C433" s="5"/>
      <c r="D433" s="5"/>
      <c r="E433" s="5"/>
      <c r="F433" s="5"/>
      <c r="G433" s="6"/>
      <c r="H433" s="4"/>
    </row>
    <row r="434" spans="1:8" ht="15.75" customHeight="1" x14ac:dyDescent="0.3">
      <c r="A434" s="4"/>
      <c r="B434" s="4"/>
      <c r="C434" s="5"/>
      <c r="D434" s="5"/>
      <c r="E434" s="5"/>
      <c r="F434" s="5"/>
      <c r="G434" s="6"/>
      <c r="H434" s="4"/>
    </row>
    <row r="435" spans="1:8" ht="15.75" customHeight="1" x14ac:dyDescent="0.3">
      <c r="A435" s="4"/>
      <c r="B435" s="4"/>
      <c r="C435" s="5"/>
      <c r="D435" s="5"/>
      <c r="E435" s="5"/>
      <c r="F435" s="5"/>
      <c r="G435" s="6"/>
      <c r="H435" s="4"/>
    </row>
    <row r="436" spans="1:8" ht="15.75" customHeight="1" x14ac:dyDescent="0.3">
      <c r="A436" s="4"/>
      <c r="B436" s="4"/>
      <c r="C436" s="5"/>
      <c r="D436" s="5"/>
      <c r="E436" s="5"/>
      <c r="F436" s="5"/>
      <c r="G436" s="6"/>
      <c r="H436" s="4"/>
    </row>
    <row r="437" spans="1:8" ht="15.75" customHeight="1" x14ac:dyDescent="0.3">
      <c r="A437" s="4"/>
      <c r="B437" s="4"/>
      <c r="C437" s="5"/>
      <c r="D437" s="5"/>
      <c r="E437" s="5"/>
      <c r="F437" s="5"/>
      <c r="G437" s="6"/>
      <c r="H437" s="4"/>
    </row>
    <row r="438" spans="1:8" ht="15.75" customHeight="1" x14ac:dyDescent="0.3">
      <c r="A438" s="4"/>
      <c r="B438" s="4"/>
      <c r="C438" s="5"/>
      <c r="D438" s="5"/>
      <c r="E438" s="5"/>
      <c r="F438" s="5"/>
      <c r="G438" s="6"/>
      <c r="H438" s="4"/>
    </row>
    <row r="439" spans="1:8" ht="15.75" customHeight="1" x14ac:dyDescent="0.3">
      <c r="A439" s="4"/>
      <c r="B439" s="4"/>
      <c r="C439" s="5"/>
      <c r="D439" s="5"/>
      <c r="E439" s="5"/>
      <c r="F439" s="5"/>
      <c r="G439" s="6"/>
      <c r="H439" s="4"/>
    </row>
    <row r="440" spans="1:8" ht="15.75" customHeight="1" x14ac:dyDescent="0.3">
      <c r="A440" s="4"/>
      <c r="B440" s="4"/>
      <c r="C440" s="5"/>
      <c r="D440" s="5"/>
      <c r="E440" s="5"/>
      <c r="F440" s="5"/>
      <c r="G440" s="6"/>
      <c r="H440" s="4"/>
    </row>
    <row r="441" spans="1:8" ht="15.75" customHeight="1" x14ac:dyDescent="0.3">
      <c r="A441" s="4"/>
      <c r="B441" s="4"/>
      <c r="C441" s="5"/>
      <c r="D441" s="5"/>
      <c r="E441" s="5"/>
      <c r="F441" s="5"/>
      <c r="G441" s="6"/>
      <c r="H441" s="4"/>
    </row>
    <row r="442" spans="1:8" ht="15.75" customHeight="1" x14ac:dyDescent="0.3">
      <c r="A442" s="4"/>
      <c r="B442" s="4"/>
      <c r="C442" s="5"/>
      <c r="D442" s="5"/>
      <c r="E442" s="5"/>
      <c r="F442" s="5"/>
      <c r="G442" s="6"/>
      <c r="H442" s="4"/>
    </row>
    <row r="443" spans="1:8" ht="15.75" customHeight="1" x14ac:dyDescent="0.3">
      <c r="A443" s="4"/>
      <c r="B443" s="4"/>
      <c r="C443" s="5"/>
      <c r="D443" s="5"/>
      <c r="E443" s="5"/>
      <c r="F443" s="5"/>
      <c r="G443" s="6"/>
      <c r="H443" s="4"/>
    </row>
    <row r="444" spans="1:8" ht="15.75" customHeight="1" x14ac:dyDescent="0.3">
      <c r="A444" s="4"/>
      <c r="B444" s="4"/>
      <c r="C444" s="5"/>
      <c r="D444" s="5"/>
      <c r="E444" s="5"/>
      <c r="F444" s="5"/>
      <c r="G444" s="6"/>
      <c r="H444" s="4"/>
    </row>
    <row r="445" spans="1:8" ht="15.75" customHeight="1" x14ac:dyDescent="0.3">
      <c r="A445" s="4"/>
      <c r="B445" s="4"/>
      <c r="C445" s="5"/>
      <c r="D445" s="5"/>
      <c r="E445" s="5"/>
      <c r="F445" s="5"/>
      <c r="G445" s="6"/>
      <c r="H445" s="4"/>
    </row>
    <row r="446" spans="1:8" ht="15.75" customHeight="1" x14ac:dyDescent="0.3">
      <c r="A446" s="4"/>
      <c r="B446" s="4"/>
      <c r="C446" s="5"/>
      <c r="D446" s="5"/>
      <c r="E446" s="5"/>
      <c r="F446" s="5"/>
      <c r="G446" s="6"/>
      <c r="H446" s="4"/>
    </row>
    <row r="447" spans="1:8" ht="15.75" customHeight="1" x14ac:dyDescent="0.3">
      <c r="A447" s="4"/>
      <c r="B447" s="4"/>
      <c r="C447" s="5"/>
      <c r="D447" s="5"/>
      <c r="E447" s="5"/>
      <c r="F447" s="5"/>
      <c r="G447" s="6"/>
      <c r="H447" s="4"/>
    </row>
    <row r="448" spans="1:8" ht="15.75" customHeight="1" x14ac:dyDescent="0.3">
      <c r="A448" s="4"/>
      <c r="B448" s="4"/>
      <c r="C448" s="5"/>
      <c r="D448" s="5"/>
      <c r="E448" s="5"/>
      <c r="F448" s="5"/>
      <c r="G448" s="6"/>
      <c r="H448" s="4"/>
    </row>
    <row r="449" spans="1:8" ht="15.75" customHeight="1" x14ac:dyDescent="0.3">
      <c r="A449" s="4"/>
      <c r="B449" s="4"/>
      <c r="C449" s="5"/>
      <c r="D449" s="5"/>
      <c r="E449" s="5"/>
      <c r="F449" s="5"/>
      <c r="G449" s="6"/>
      <c r="H449" s="4"/>
    </row>
    <row r="450" spans="1:8" ht="15.75" customHeight="1" x14ac:dyDescent="0.3">
      <c r="A450" s="4"/>
      <c r="B450" s="4"/>
      <c r="C450" s="5"/>
      <c r="D450" s="5"/>
      <c r="E450" s="5"/>
      <c r="F450" s="5"/>
      <c r="G450" s="6"/>
      <c r="H450" s="4"/>
    </row>
    <row r="451" spans="1:8" ht="15.75" customHeight="1" x14ac:dyDescent="0.3">
      <c r="A451" s="4"/>
      <c r="B451" s="4"/>
      <c r="C451" s="5"/>
      <c r="D451" s="5"/>
      <c r="E451" s="5"/>
      <c r="F451" s="5"/>
      <c r="G451" s="6"/>
      <c r="H451" s="4"/>
    </row>
    <row r="452" spans="1:8" ht="15.75" customHeight="1" x14ac:dyDescent="0.3">
      <c r="A452" s="4"/>
      <c r="B452" s="4"/>
      <c r="C452" s="5"/>
      <c r="D452" s="5"/>
      <c r="E452" s="5"/>
      <c r="F452" s="5"/>
      <c r="G452" s="6"/>
      <c r="H452" s="4"/>
    </row>
    <row r="453" spans="1:8" ht="15.75" customHeight="1" x14ac:dyDescent="0.3">
      <c r="A453" s="4"/>
      <c r="B453" s="4"/>
      <c r="C453" s="5"/>
      <c r="D453" s="5"/>
      <c r="E453" s="5"/>
      <c r="F453" s="5"/>
      <c r="G453" s="6"/>
      <c r="H453" s="4"/>
    </row>
    <row r="454" spans="1:8" ht="15.75" customHeight="1" x14ac:dyDescent="0.3">
      <c r="A454" s="4"/>
      <c r="B454" s="4"/>
      <c r="C454" s="5"/>
      <c r="D454" s="5"/>
      <c r="E454" s="5"/>
      <c r="F454" s="5"/>
      <c r="G454" s="6"/>
      <c r="H454" s="4"/>
    </row>
    <row r="455" spans="1:8" ht="15.75" customHeight="1" x14ac:dyDescent="0.3">
      <c r="A455" s="4"/>
      <c r="B455" s="4"/>
      <c r="C455" s="5"/>
      <c r="D455" s="5"/>
      <c r="E455" s="5"/>
      <c r="F455" s="5"/>
      <c r="G455" s="6"/>
      <c r="H455" s="4"/>
    </row>
    <row r="456" spans="1:8" ht="15.75" customHeight="1" x14ac:dyDescent="0.3">
      <c r="A456" s="4"/>
      <c r="B456" s="4"/>
      <c r="C456" s="5"/>
      <c r="D456" s="5"/>
      <c r="E456" s="5"/>
      <c r="F456" s="5"/>
      <c r="G456" s="6"/>
      <c r="H456" s="4"/>
    </row>
    <row r="457" spans="1:8" ht="15.75" customHeight="1" x14ac:dyDescent="0.3">
      <c r="A457" s="4"/>
      <c r="B457" s="4"/>
      <c r="C457" s="5"/>
      <c r="D457" s="5"/>
      <c r="E457" s="5"/>
      <c r="F457" s="5"/>
      <c r="G457" s="6"/>
      <c r="H457" s="4"/>
    </row>
    <row r="458" spans="1:8" ht="15.75" customHeight="1" x14ac:dyDescent="0.3">
      <c r="A458" s="4"/>
      <c r="B458" s="4"/>
      <c r="C458" s="5"/>
      <c r="D458" s="5"/>
      <c r="E458" s="5"/>
      <c r="F458" s="5"/>
      <c r="G458" s="6"/>
      <c r="H458" s="4"/>
    </row>
    <row r="459" spans="1:8" ht="15.75" customHeight="1" x14ac:dyDescent="0.3">
      <c r="A459" s="4"/>
      <c r="B459" s="4"/>
      <c r="C459" s="5"/>
      <c r="D459" s="5"/>
      <c r="E459" s="5"/>
      <c r="F459" s="5"/>
      <c r="G459" s="6"/>
      <c r="H459" s="4"/>
    </row>
    <row r="460" spans="1:8" ht="15.75" customHeight="1" x14ac:dyDescent="0.3">
      <c r="A460" s="4"/>
      <c r="B460" s="4"/>
      <c r="C460" s="5"/>
      <c r="D460" s="5"/>
      <c r="E460" s="5"/>
      <c r="F460" s="5"/>
      <c r="G460" s="6"/>
      <c r="H460" s="4"/>
    </row>
    <row r="461" spans="1:8" ht="15.75" customHeight="1" x14ac:dyDescent="0.3">
      <c r="A461" s="4"/>
      <c r="B461" s="4"/>
      <c r="C461" s="5"/>
      <c r="D461" s="5"/>
      <c r="E461" s="5"/>
      <c r="F461" s="5"/>
      <c r="G461" s="6"/>
      <c r="H461" s="4"/>
    </row>
    <row r="462" spans="1:8" ht="15.75" customHeight="1" x14ac:dyDescent="0.3">
      <c r="A462" s="4"/>
      <c r="B462" s="4"/>
      <c r="C462" s="5"/>
      <c r="D462" s="5"/>
      <c r="E462" s="5"/>
      <c r="F462" s="5"/>
      <c r="G462" s="6"/>
      <c r="H462" s="4"/>
    </row>
    <row r="463" spans="1:8" ht="15.75" customHeight="1" x14ac:dyDescent="0.3">
      <c r="A463" s="4"/>
      <c r="B463" s="4"/>
      <c r="C463" s="5"/>
      <c r="D463" s="5"/>
      <c r="E463" s="5"/>
      <c r="F463" s="5"/>
      <c r="G463" s="6"/>
      <c r="H463" s="4"/>
    </row>
    <row r="464" spans="1:8" ht="15.75" customHeight="1" x14ac:dyDescent="0.3">
      <c r="A464" s="4"/>
      <c r="B464" s="4"/>
      <c r="C464" s="5"/>
      <c r="D464" s="5"/>
      <c r="E464" s="5"/>
      <c r="F464" s="5"/>
      <c r="G464" s="6"/>
      <c r="H464" s="4"/>
    </row>
    <row r="465" spans="1:8" ht="15.75" customHeight="1" x14ac:dyDescent="0.3">
      <c r="A465" s="4"/>
      <c r="B465" s="4"/>
      <c r="C465" s="5"/>
      <c r="D465" s="5"/>
      <c r="E465" s="5"/>
      <c r="F465" s="5"/>
      <c r="G465" s="6"/>
      <c r="H465" s="4"/>
    </row>
    <row r="466" spans="1:8" ht="15.75" customHeight="1" x14ac:dyDescent="0.3">
      <c r="A466" s="4"/>
      <c r="B466" s="4"/>
      <c r="C466" s="5"/>
      <c r="D466" s="5"/>
      <c r="E466" s="5"/>
      <c r="F466" s="5"/>
      <c r="G466" s="6"/>
      <c r="H466" s="4"/>
    </row>
    <row r="467" spans="1:8" ht="15.75" customHeight="1" x14ac:dyDescent="0.3">
      <c r="A467" s="4"/>
      <c r="B467" s="4"/>
      <c r="C467" s="5"/>
      <c r="D467" s="5"/>
      <c r="E467" s="5"/>
      <c r="F467" s="5"/>
      <c r="G467" s="6"/>
      <c r="H467" s="4"/>
    </row>
    <row r="468" spans="1:8" ht="15.75" customHeight="1" x14ac:dyDescent="0.3">
      <c r="A468" s="4"/>
      <c r="B468" s="4"/>
      <c r="C468" s="5"/>
      <c r="D468" s="5"/>
      <c r="E468" s="5"/>
      <c r="F468" s="5"/>
      <c r="G468" s="6"/>
      <c r="H468" s="4"/>
    </row>
    <row r="469" spans="1:8" ht="15.75" customHeight="1" x14ac:dyDescent="0.3">
      <c r="A469" s="4"/>
      <c r="B469" s="4"/>
      <c r="C469" s="5"/>
      <c r="D469" s="5"/>
      <c r="E469" s="5"/>
      <c r="F469" s="5"/>
      <c r="G469" s="6"/>
      <c r="H469" s="4"/>
    </row>
    <row r="470" spans="1:8" ht="15.75" customHeight="1" x14ac:dyDescent="0.3">
      <c r="A470" s="4"/>
      <c r="B470" s="4"/>
      <c r="C470" s="5"/>
      <c r="D470" s="5"/>
      <c r="E470" s="5"/>
      <c r="F470" s="5"/>
      <c r="G470" s="6"/>
      <c r="H470" s="4"/>
    </row>
    <row r="471" spans="1:8" ht="15.75" customHeight="1" x14ac:dyDescent="0.3">
      <c r="A471" s="4"/>
      <c r="B471" s="4"/>
      <c r="C471" s="5"/>
      <c r="D471" s="5"/>
      <c r="E471" s="5"/>
      <c r="F471" s="5"/>
      <c r="G471" s="6"/>
      <c r="H471" s="4"/>
    </row>
    <row r="472" spans="1:8" ht="15.75" customHeight="1" x14ac:dyDescent="0.3">
      <c r="A472" s="4"/>
      <c r="B472" s="4"/>
      <c r="C472" s="5"/>
      <c r="D472" s="5"/>
      <c r="E472" s="5"/>
      <c r="F472" s="5"/>
      <c r="G472" s="6"/>
      <c r="H472" s="4"/>
    </row>
    <row r="473" spans="1:8" ht="15.75" customHeight="1" x14ac:dyDescent="0.3">
      <c r="A473" s="4"/>
      <c r="B473" s="4"/>
      <c r="C473" s="5"/>
      <c r="D473" s="5"/>
      <c r="E473" s="5"/>
      <c r="F473" s="5"/>
      <c r="G473" s="6"/>
      <c r="H473" s="4"/>
    </row>
    <row r="474" spans="1:8" ht="15.75" customHeight="1" x14ac:dyDescent="0.3">
      <c r="A474" s="4"/>
      <c r="B474" s="4"/>
      <c r="C474" s="5"/>
      <c r="D474" s="5"/>
      <c r="E474" s="5"/>
      <c r="F474" s="5"/>
      <c r="G474" s="6"/>
      <c r="H474" s="4"/>
    </row>
    <row r="475" spans="1:8" ht="15.75" customHeight="1" x14ac:dyDescent="0.3">
      <c r="A475" s="4"/>
      <c r="B475" s="4"/>
      <c r="C475" s="5"/>
      <c r="D475" s="5"/>
      <c r="E475" s="5"/>
      <c r="F475" s="5"/>
      <c r="G475" s="6"/>
      <c r="H475" s="4"/>
    </row>
    <row r="476" spans="1:8" ht="15.75" customHeight="1" x14ac:dyDescent="0.3">
      <c r="A476" s="4"/>
      <c r="B476" s="4"/>
      <c r="C476" s="5"/>
      <c r="D476" s="5"/>
      <c r="E476" s="5"/>
      <c r="F476" s="5"/>
      <c r="G476" s="6"/>
      <c r="H476" s="4"/>
    </row>
    <row r="477" spans="1:8" ht="15.75" customHeight="1" x14ac:dyDescent="0.3">
      <c r="A477" s="4"/>
      <c r="B477" s="4"/>
      <c r="C477" s="5"/>
      <c r="D477" s="5"/>
      <c r="E477" s="5"/>
      <c r="F477" s="5"/>
      <c r="G477" s="6"/>
      <c r="H477" s="4"/>
    </row>
    <row r="478" spans="1:8" ht="15.75" customHeight="1" x14ac:dyDescent="0.3">
      <c r="A478" s="4"/>
      <c r="B478" s="4"/>
      <c r="C478" s="5"/>
      <c r="D478" s="5"/>
      <c r="E478" s="5"/>
      <c r="F478" s="5"/>
      <c r="G478" s="6"/>
      <c r="H478" s="4"/>
    </row>
    <row r="479" spans="1:8" ht="15.75" customHeight="1" x14ac:dyDescent="0.3">
      <c r="A479" s="4"/>
      <c r="B479" s="4"/>
      <c r="C479" s="5"/>
      <c r="D479" s="5"/>
      <c r="E479" s="5"/>
      <c r="F479" s="5"/>
      <c r="G479" s="6"/>
      <c r="H479" s="4"/>
    </row>
    <row r="480" spans="1:8" ht="15.75" customHeight="1" x14ac:dyDescent="0.3">
      <c r="A480" s="4"/>
      <c r="B480" s="4"/>
      <c r="C480" s="5"/>
      <c r="D480" s="5"/>
      <c r="E480" s="5"/>
      <c r="F480" s="5"/>
      <c r="G480" s="6"/>
      <c r="H480" s="4"/>
    </row>
    <row r="481" spans="1:8" ht="15.75" customHeight="1" x14ac:dyDescent="0.3">
      <c r="A481" s="4"/>
      <c r="B481" s="4"/>
      <c r="C481" s="5"/>
      <c r="D481" s="5"/>
      <c r="E481" s="5"/>
      <c r="F481" s="5"/>
      <c r="G481" s="6"/>
      <c r="H481" s="4"/>
    </row>
    <row r="482" spans="1:8" ht="15.75" customHeight="1" x14ac:dyDescent="0.3">
      <c r="A482" s="4"/>
      <c r="B482" s="4"/>
      <c r="C482" s="5"/>
      <c r="D482" s="5"/>
      <c r="E482" s="5"/>
      <c r="F482" s="5"/>
      <c r="G482" s="6"/>
      <c r="H482" s="4"/>
    </row>
    <row r="483" spans="1:8" ht="15.75" customHeight="1" x14ac:dyDescent="0.3">
      <c r="A483" s="4"/>
      <c r="B483" s="4"/>
      <c r="C483" s="5"/>
      <c r="D483" s="5"/>
      <c r="E483" s="5"/>
      <c r="F483" s="5"/>
      <c r="G483" s="6"/>
      <c r="H483" s="4"/>
    </row>
    <row r="484" spans="1:8" ht="15.75" customHeight="1" x14ac:dyDescent="0.3">
      <c r="A484" s="4"/>
      <c r="B484" s="4"/>
      <c r="C484" s="5"/>
      <c r="D484" s="5"/>
      <c r="E484" s="5"/>
      <c r="F484" s="5"/>
      <c r="G484" s="6"/>
      <c r="H484" s="4"/>
    </row>
    <row r="485" spans="1:8" ht="15.75" customHeight="1" x14ac:dyDescent="0.3">
      <c r="A485" s="4"/>
      <c r="B485" s="4"/>
      <c r="C485" s="5"/>
      <c r="D485" s="5"/>
      <c r="E485" s="5"/>
      <c r="F485" s="5"/>
      <c r="G485" s="6"/>
      <c r="H485" s="4"/>
    </row>
    <row r="486" spans="1:8" ht="15.75" customHeight="1" x14ac:dyDescent="0.3">
      <c r="A486" s="4"/>
      <c r="B486" s="4"/>
      <c r="C486" s="5"/>
      <c r="D486" s="5"/>
      <c r="E486" s="5"/>
      <c r="F486" s="5"/>
      <c r="G486" s="6"/>
      <c r="H486" s="4"/>
    </row>
    <row r="487" spans="1:8" ht="15.75" customHeight="1" x14ac:dyDescent="0.3">
      <c r="A487" s="4"/>
      <c r="B487" s="4"/>
      <c r="C487" s="5"/>
      <c r="D487" s="5"/>
      <c r="E487" s="5"/>
      <c r="F487" s="5"/>
      <c r="G487" s="6"/>
      <c r="H487" s="4"/>
    </row>
    <row r="488" spans="1:8" ht="15.75" customHeight="1" x14ac:dyDescent="0.3">
      <c r="A488" s="4"/>
      <c r="B488" s="4"/>
      <c r="C488" s="5"/>
      <c r="D488" s="5"/>
      <c r="E488" s="5"/>
      <c r="F488" s="5"/>
      <c r="G488" s="6"/>
      <c r="H488" s="4"/>
    </row>
    <row r="489" spans="1:8" ht="15.75" customHeight="1" x14ac:dyDescent="0.3">
      <c r="A489" s="4"/>
      <c r="B489" s="4"/>
      <c r="C489" s="5"/>
      <c r="D489" s="5"/>
      <c r="E489" s="5"/>
      <c r="F489" s="5"/>
      <c r="G489" s="6"/>
      <c r="H489" s="4"/>
    </row>
    <row r="490" spans="1:8" ht="15.75" customHeight="1" x14ac:dyDescent="0.3">
      <c r="A490" s="4"/>
      <c r="B490" s="4"/>
      <c r="C490" s="5"/>
      <c r="D490" s="5"/>
      <c r="E490" s="5"/>
      <c r="F490" s="5"/>
      <c r="G490" s="6"/>
      <c r="H490" s="4"/>
    </row>
    <row r="491" spans="1:8" ht="15.75" customHeight="1" x14ac:dyDescent="0.3">
      <c r="A491" s="4"/>
      <c r="B491" s="4"/>
      <c r="C491" s="5"/>
      <c r="D491" s="5"/>
      <c r="E491" s="5"/>
      <c r="F491" s="5"/>
      <c r="G491" s="6"/>
      <c r="H491" s="4"/>
    </row>
    <row r="492" spans="1:8" ht="15.75" customHeight="1" x14ac:dyDescent="0.3">
      <c r="A492" s="4"/>
      <c r="B492" s="4"/>
      <c r="C492" s="5"/>
      <c r="D492" s="5"/>
      <c r="E492" s="5"/>
      <c r="F492" s="5"/>
      <c r="G492" s="6"/>
      <c r="H492" s="4"/>
    </row>
    <row r="493" spans="1:8" ht="15.75" customHeight="1" x14ac:dyDescent="0.3">
      <c r="A493" s="4"/>
      <c r="B493" s="4"/>
      <c r="C493" s="5"/>
      <c r="D493" s="5"/>
      <c r="E493" s="5"/>
      <c r="F493" s="5"/>
      <c r="G493" s="6"/>
      <c r="H493" s="4"/>
    </row>
    <row r="494" spans="1:8" ht="15.75" customHeight="1" x14ac:dyDescent="0.3">
      <c r="A494" s="4"/>
      <c r="B494" s="4"/>
      <c r="C494" s="5"/>
      <c r="D494" s="5"/>
      <c r="E494" s="5"/>
      <c r="F494" s="5"/>
      <c r="G494" s="6"/>
      <c r="H494" s="4"/>
    </row>
    <row r="495" spans="1:8" ht="15.75" customHeight="1" x14ac:dyDescent="0.3">
      <c r="A495" s="4"/>
      <c r="B495" s="4"/>
      <c r="C495" s="5"/>
      <c r="D495" s="5"/>
      <c r="E495" s="5"/>
      <c r="F495" s="5"/>
      <c r="G495" s="6"/>
      <c r="H495" s="4"/>
    </row>
    <row r="496" spans="1:8" ht="15.75" customHeight="1" x14ac:dyDescent="0.3">
      <c r="A496" s="4"/>
      <c r="B496" s="4"/>
      <c r="C496" s="5"/>
      <c r="D496" s="5"/>
      <c r="E496" s="5"/>
      <c r="F496" s="5"/>
      <c r="G496" s="6"/>
      <c r="H496" s="4"/>
    </row>
    <row r="497" spans="1:8" ht="15.75" customHeight="1" x14ac:dyDescent="0.3">
      <c r="A497" s="4"/>
      <c r="B497" s="4"/>
      <c r="C497" s="5"/>
      <c r="D497" s="5"/>
      <c r="E497" s="5"/>
      <c r="F497" s="5"/>
      <c r="G497" s="6"/>
      <c r="H497" s="4"/>
    </row>
    <row r="498" spans="1:8" ht="15.75" customHeight="1" x14ac:dyDescent="0.3">
      <c r="A498" s="4"/>
      <c r="B498" s="4"/>
      <c r="C498" s="5"/>
      <c r="D498" s="5"/>
      <c r="E498" s="5"/>
      <c r="F498" s="5"/>
      <c r="G498" s="6"/>
      <c r="H498" s="4"/>
    </row>
    <row r="499" spans="1:8" ht="15.75" customHeight="1" x14ac:dyDescent="0.3">
      <c r="A499" s="4"/>
      <c r="B499" s="4"/>
      <c r="C499" s="5"/>
      <c r="D499" s="5"/>
      <c r="E499" s="5"/>
      <c r="F499" s="5"/>
      <c r="G499" s="6"/>
      <c r="H499" s="4"/>
    </row>
    <row r="500" spans="1:8" ht="15.75" customHeight="1" x14ac:dyDescent="0.3">
      <c r="A500" s="4"/>
      <c r="B500" s="4"/>
      <c r="C500" s="5"/>
      <c r="D500" s="5"/>
      <c r="E500" s="5"/>
      <c r="F500" s="5"/>
      <c r="G500" s="6"/>
      <c r="H500" s="4"/>
    </row>
    <row r="501" spans="1:8" ht="15.75" customHeight="1" x14ac:dyDescent="0.3">
      <c r="A501" s="4"/>
      <c r="B501" s="4"/>
      <c r="C501" s="5"/>
      <c r="D501" s="5"/>
      <c r="E501" s="5"/>
      <c r="F501" s="5"/>
      <c r="G501" s="6"/>
      <c r="H501" s="4"/>
    </row>
    <row r="502" spans="1:8" ht="15.75" customHeight="1" x14ac:dyDescent="0.3">
      <c r="A502" s="4"/>
      <c r="B502" s="4"/>
      <c r="C502" s="5"/>
      <c r="D502" s="5"/>
      <c r="E502" s="5"/>
      <c r="F502" s="5"/>
      <c r="G502" s="6"/>
      <c r="H502" s="4"/>
    </row>
    <row r="503" spans="1:8" ht="15.75" customHeight="1" x14ac:dyDescent="0.3">
      <c r="A503" s="4"/>
      <c r="B503" s="4"/>
      <c r="C503" s="5"/>
      <c r="D503" s="5"/>
      <c r="E503" s="5"/>
      <c r="F503" s="5"/>
      <c r="G503" s="6"/>
      <c r="H503" s="4"/>
    </row>
    <row r="504" spans="1:8" ht="15.75" customHeight="1" x14ac:dyDescent="0.3">
      <c r="A504" s="4"/>
      <c r="B504" s="4"/>
      <c r="C504" s="5"/>
      <c r="D504" s="5"/>
      <c r="E504" s="5"/>
      <c r="F504" s="5"/>
      <c r="G504" s="6"/>
      <c r="H504" s="4"/>
    </row>
    <row r="505" spans="1:8" ht="15.75" customHeight="1" x14ac:dyDescent="0.3">
      <c r="A505" s="4"/>
      <c r="B505" s="4"/>
      <c r="C505" s="5"/>
      <c r="D505" s="5"/>
      <c r="E505" s="5"/>
      <c r="F505" s="5"/>
      <c r="G505" s="6"/>
      <c r="H505" s="4"/>
    </row>
    <row r="506" spans="1:8" ht="15.75" customHeight="1" x14ac:dyDescent="0.3">
      <c r="A506" s="4"/>
      <c r="B506" s="4"/>
      <c r="C506" s="5"/>
      <c r="D506" s="5"/>
      <c r="E506" s="5"/>
      <c r="F506" s="5"/>
      <c r="G506" s="6"/>
      <c r="H506" s="4"/>
    </row>
    <row r="507" spans="1:8" ht="15.75" customHeight="1" x14ac:dyDescent="0.3">
      <c r="A507" s="4"/>
      <c r="B507" s="4"/>
      <c r="C507" s="5"/>
      <c r="D507" s="5"/>
      <c r="E507" s="5"/>
      <c r="F507" s="5"/>
      <c r="G507" s="6"/>
      <c r="H507" s="4"/>
    </row>
    <row r="508" spans="1:8" ht="15.75" customHeight="1" x14ac:dyDescent="0.3">
      <c r="A508" s="4"/>
      <c r="B508" s="4"/>
      <c r="C508" s="5"/>
      <c r="D508" s="5"/>
      <c r="E508" s="5"/>
      <c r="F508" s="5"/>
      <c r="G508" s="6"/>
      <c r="H508" s="4"/>
    </row>
    <row r="509" spans="1:8" ht="15.75" customHeight="1" x14ac:dyDescent="0.3">
      <c r="A509" s="4"/>
      <c r="B509" s="4"/>
      <c r="C509" s="5"/>
      <c r="D509" s="5"/>
      <c r="E509" s="5"/>
      <c r="F509" s="5"/>
      <c r="G509" s="6"/>
      <c r="H509" s="4"/>
    </row>
    <row r="510" spans="1:8" ht="15.75" customHeight="1" x14ac:dyDescent="0.3">
      <c r="A510" s="4"/>
      <c r="B510" s="4"/>
      <c r="C510" s="5"/>
      <c r="D510" s="5"/>
      <c r="E510" s="5"/>
      <c r="F510" s="5"/>
      <c r="G510" s="6"/>
      <c r="H510" s="4"/>
    </row>
    <row r="511" spans="1:8" ht="15.75" customHeight="1" x14ac:dyDescent="0.3">
      <c r="A511" s="4"/>
      <c r="B511" s="4"/>
      <c r="C511" s="5"/>
      <c r="D511" s="5"/>
      <c r="E511" s="5"/>
      <c r="F511" s="5"/>
      <c r="G511" s="6"/>
      <c r="H511" s="4"/>
    </row>
    <row r="512" spans="1:8" ht="15.75" customHeight="1" x14ac:dyDescent="0.3">
      <c r="A512" s="4"/>
      <c r="B512" s="4"/>
      <c r="C512" s="5"/>
      <c r="D512" s="5"/>
      <c r="E512" s="5"/>
      <c r="F512" s="5"/>
      <c r="G512" s="6"/>
      <c r="H512" s="4"/>
    </row>
    <row r="513" spans="1:8" ht="15.75" customHeight="1" x14ac:dyDescent="0.3">
      <c r="A513" s="4"/>
      <c r="B513" s="4"/>
      <c r="C513" s="5"/>
      <c r="D513" s="5"/>
      <c r="E513" s="5"/>
      <c r="F513" s="5"/>
      <c r="G513" s="6"/>
      <c r="H513" s="4"/>
    </row>
    <row r="514" spans="1:8" ht="15.75" customHeight="1" x14ac:dyDescent="0.3">
      <c r="A514" s="4"/>
      <c r="B514" s="4"/>
      <c r="C514" s="5"/>
      <c r="D514" s="5"/>
      <c r="E514" s="5"/>
      <c r="F514" s="5"/>
      <c r="G514" s="6"/>
      <c r="H514" s="4"/>
    </row>
    <row r="515" spans="1:8" ht="15.75" customHeight="1" x14ac:dyDescent="0.3">
      <c r="A515" s="4"/>
      <c r="B515" s="4"/>
      <c r="C515" s="5"/>
      <c r="D515" s="5"/>
      <c r="E515" s="5"/>
      <c r="F515" s="5"/>
      <c r="G515" s="6"/>
      <c r="H515" s="4"/>
    </row>
    <row r="516" spans="1:8" ht="15.75" customHeight="1" x14ac:dyDescent="0.3">
      <c r="A516" s="4"/>
      <c r="B516" s="4"/>
      <c r="C516" s="5"/>
      <c r="D516" s="5"/>
      <c r="E516" s="5"/>
      <c r="F516" s="5"/>
      <c r="G516" s="6"/>
      <c r="H516" s="4"/>
    </row>
    <row r="517" spans="1:8" ht="15.75" customHeight="1" x14ac:dyDescent="0.3">
      <c r="A517" s="4"/>
      <c r="B517" s="4"/>
      <c r="C517" s="5"/>
      <c r="D517" s="5"/>
      <c r="E517" s="5"/>
      <c r="F517" s="5"/>
      <c r="G517" s="6"/>
      <c r="H517" s="4"/>
    </row>
    <row r="518" spans="1:8" ht="15.75" customHeight="1" x14ac:dyDescent="0.3">
      <c r="A518" s="4"/>
      <c r="B518" s="4"/>
      <c r="C518" s="5"/>
      <c r="D518" s="5"/>
      <c r="E518" s="5"/>
      <c r="F518" s="5"/>
      <c r="G518" s="6"/>
      <c r="H518" s="4"/>
    </row>
    <row r="519" spans="1:8" ht="15.75" customHeight="1" x14ac:dyDescent="0.3">
      <c r="A519" s="4"/>
      <c r="B519" s="4"/>
      <c r="C519" s="5"/>
      <c r="D519" s="5"/>
      <c r="E519" s="5"/>
      <c r="F519" s="5"/>
      <c r="G519" s="6"/>
      <c r="H519" s="4"/>
    </row>
    <row r="520" spans="1:8" ht="15.75" customHeight="1" x14ac:dyDescent="0.3">
      <c r="A520" s="4"/>
      <c r="B520" s="4"/>
      <c r="C520" s="5"/>
      <c r="D520" s="5"/>
      <c r="E520" s="5"/>
      <c r="F520" s="5"/>
      <c r="G520" s="6"/>
      <c r="H520" s="4"/>
    </row>
    <row r="521" spans="1:8" ht="15.75" customHeight="1" x14ac:dyDescent="0.3">
      <c r="A521" s="4"/>
      <c r="B521" s="4"/>
      <c r="C521" s="5"/>
      <c r="D521" s="5"/>
      <c r="E521" s="5"/>
      <c r="F521" s="5"/>
      <c r="G521" s="6"/>
      <c r="H521" s="4"/>
    </row>
    <row r="522" spans="1:8" ht="15.75" customHeight="1" x14ac:dyDescent="0.3">
      <c r="A522" s="4"/>
      <c r="B522" s="4"/>
      <c r="C522" s="5"/>
      <c r="D522" s="5"/>
      <c r="E522" s="5"/>
      <c r="F522" s="5"/>
      <c r="G522" s="6"/>
      <c r="H522" s="4"/>
    </row>
    <row r="523" spans="1:8" ht="15.75" customHeight="1" x14ac:dyDescent="0.3">
      <c r="A523" s="4"/>
      <c r="B523" s="4"/>
      <c r="C523" s="5"/>
      <c r="D523" s="5"/>
      <c r="E523" s="5"/>
      <c r="F523" s="5"/>
      <c r="G523" s="6"/>
      <c r="H523" s="4"/>
    </row>
    <row r="524" spans="1:8" ht="15.75" customHeight="1" x14ac:dyDescent="0.3">
      <c r="A524" s="4"/>
      <c r="B524" s="4"/>
      <c r="C524" s="5"/>
      <c r="D524" s="5"/>
      <c r="E524" s="5"/>
      <c r="F524" s="5"/>
      <c r="G524" s="6"/>
      <c r="H524" s="4"/>
    </row>
    <row r="525" spans="1:8" ht="15.75" customHeight="1" x14ac:dyDescent="0.3">
      <c r="A525" s="4"/>
      <c r="B525" s="4"/>
      <c r="C525" s="5"/>
      <c r="D525" s="5"/>
      <c r="E525" s="5"/>
      <c r="F525" s="5"/>
      <c r="G525" s="6"/>
      <c r="H525" s="4"/>
    </row>
    <row r="526" spans="1:8" ht="15.75" customHeight="1" x14ac:dyDescent="0.3">
      <c r="A526" s="4"/>
      <c r="B526" s="4"/>
      <c r="C526" s="5"/>
      <c r="D526" s="5"/>
      <c r="E526" s="5"/>
      <c r="F526" s="5"/>
      <c r="G526" s="6"/>
      <c r="H526" s="4"/>
    </row>
    <row r="527" spans="1:8" ht="15.75" customHeight="1" x14ac:dyDescent="0.3">
      <c r="A527" s="4"/>
      <c r="B527" s="4"/>
      <c r="C527" s="5"/>
      <c r="D527" s="5"/>
      <c r="E527" s="5"/>
      <c r="F527" s="5"/>
      <c r="G527" s="6"/>
      <c r="H527" s="4"/>
    </row>
    <row r="528" spans="1:8" ht="15.75" customHeight="1" x14ac:dyDescent="0.3">
      <c r="A528" s="4"/>
      <c r="B528" s="4"/>
      <c r="C528" s="5"/>
      <c r="D528" s="5"/>
      <c r="E528" s="5"/>
      <c r="F528" s="5"/>
      <c r="G528" s="6"/>
      <c r="H528" s="4"/>
    </row>
    <row r="529" spans="1:8" ht="15.75" customHeight="1" x14ac:dyDescent="0.3">
      <c r="A529" s="4"/>
      <c r="B529" s="4"/>
      <c r="C529" s="5"/>
      <c r="D529" s="5"/>
      <c r="E529" s="5"/>
      <c r="F529" s="5"/>
      <c r="G529" s="6"/>
      <c r="H529" s="4"/>
    </row>
    <row r="530" spans="1:8" ht="15.75" customHeight="1" x14ac:dyDescent="0.3">
      <c r="A530" s="4"/>
      <c r="B530" s="4"/>
      <c r="C530" s="5"/>
      <c r="D530" s="5"/>
      <c r="E530" s="5"/>
      <c r="F530" s="5"/>
      <c r="G530" s="6"/>
      <c r="H530" s="4"/>
    </row>
    <row r="531" spans="1:8" ht="15.75" customHeight="1" x14ac:dyDescent="0.3">
      <c r="A531" s="4"/>
      <c r="B531" s="4"/>
      <c r="C531" s="5"/>
      <c r="D531" s="5"/>
      <c r="E531" s="5"/>
      <c r="F531" s="5"/>
      <c r="G531" s="6"/>
      <c r="H531" s="4"/>
    </row>
    <row r="532" spans="1:8" ht="15.75" customHeight="1" x14ac:dyDescent="0.3">
      <c r="A532" s="4"/>
      <c r="B532" s="4"/>
      <c r="C532" s="5"/>
      <c r="D532" s="5"/>
      <c r="E532" s="5"/>
      <c r="F532" s="5"/>
      <c r="G532" s="6"/>
      <c r="H532" s="4"/>
    </row>
    <row r="533" spans="1:8" ht="15.75" customHeight="1" x14ac:dyDescent="0.3">
      <c r="A533" s="4"/>
      <c r="B533" s="4"/>
      <c r="C533" s="5"/>
      <c r="D533" s="5"/>
      <c r="E533" s="5"/>
      <c r="F533" s="5"/>
      <c r="G533" s="6"/>
      <c r="H533" s="4"/>
    </row>
    <row r="534" spans="1:8" ht="15.75" customHeight="1" x14ac:dyDescent="0.3">
      <c r="A534" s="4"/>
      <c r="B534" s="4"/>
      <c r="C534" s="5"/>
      <c r="D534" s="5"/>
      <c r="E534" s="5"/>
      <c r="F534" s="5"/>
      <c r="G534" s="6"/>
      <c r="H534" s="4"/>
    </row>
    <row r="535" spans="1:8" ht="15.75" customHeight="1" x14ac:dyDescent="0.3">
      <c r="A535" s="4"/>
      <c r="B535" s="4"/>
      <c r="C535" s="5"/>
      <c r="D535" s="5"/>
      <c r="E535" s="5"/>
      <c r="F535" s="5"/>
      <c r="G535" s="6"/>
      <c r="H535" s="4"/>
    </row>
    <row r="536" spans="1:8" ht="15.75" customHeight="1" x14ac:dyDescent="0.3">
      <c r="A536" s="4"/>
      <c r="B536" s="4"/>
      <c r="C536" s="5"/>
      <c r="D536" s="5"/>
      <c r="E536" s="5"/>
      <c r="F536" s="5"/>
      <c r="G536" s="6"/>
      <c r="H536" s="4"/>
    </row>
    <row r="537" spans="1:8" ht="15.75" customHeight="1" x14ac:dyDescent="0.3">
      <c r="A537" s="4"/>
      <c r="B537" s="4"/>
      <c r="C537" s="5"/>
      <c r="D537" s="5"/>
      <c r="E537" s="5"/>
      <c r="F537" s="5"/>
      <c r="G537" s="6"/>
      <c r="H537" s="4"/>
    </row>
    <row r="538" spans="1:8" ht="15.75" customHeight="1" x14ac:dyDescent="0.3">
      <c r="A538" s="4"/>
      <c r="B538" s="4"/>
      <c r="C538" s="5"/>
      <c r="D538" s="5"/>
      <c r="E538" s="5"/>
      <c r="F538" s="5"/>
      <c r="G538" s="6"/>
      <c r="H538" s="4"/>
    </row>
    <row r="539" spans="1:8" ht="15.75" customHeight="1" x14ac:dyDescent="0.3">
      <c r="A539" s="4"/>
      <c r="B539" s="4"/>
      <c r="C539" s="5"/>
      <c r="D539" s="5"/>
      <c r="E539" s="5"/>
      <c r="F539" s="5"/>
      <c r="G539" s="6"/>
      <c r="H539" s="4"/>
    </row>
    <row r="540" spans="1:8" ht="15.75" customHeight="1" x14ac:dyDescent="0.3">
      <c r="A540" s="4"/>
      <c r="B540" s="4"/>
      <c r="C540" s="5"/>
      <c r="D540" s="5"/>
      <c r="E540" s="5"/>
      <c r="F540" s="5"/>
      <c r="G540" s="6"/>
      <c r="H540" s="4"/>
    </row>
    <row r="541" spans="1:8" ht="15.75" customHeight="1" x14ac:dyDescent="0.3">
      <c r="A541" s="4"/>
      <c r="B541" s="4"/>
      <c r="C541" s="5"/>
      <c r="D541" s="5"/>
      <c r="E541" s="5"/>
      <c r="F541" s="5"/>
      <c r="G541" s="6"/>
      <c r="H541" s="4"/>
    </row>
    <row r="542" spans="1:8" ht="15.75" customHeight="1" x14ac:dyDescent="0.3">
      <c r="A542" s="4"/>
      <c r="B542" s="4"/>
      <c r="C542" s="5"/>
      <c r="D542" s="5"/>
      <c r="E542" s="5"/>
      <c r="F542" s="5"/>
      <c r="G542" s="6"/>
      <c r="H542" s="4"/>
    </row>
    <row r="543" spans="1:8" ht="15.75" customHeight="1" x14ac:dyDescent="0.3">
      <c r="A543" s="4"/>
      <c r="B543" s="4"/>
      <c r="C543" s="5"/>
      <c r="D543" s="5"/>
      <c r="E543" s="5"/>
      <c r="F543" s="5"/>
      <c r="G543" s="6"/>
      <c r="H543" s="4"/>
    </row>
    <row r="544" spans="1:8" ht="15.75" customHeight="1" x14ac:dyDescent="0.3">
      <c r="A544" s="4"/>
      <c r="B544" s="4"/>
      <c r="C544" s="5"/>
      <c r="D544" s="5"/>
      <c r="E544" s="5"/>
      <c r="F544" s="5"/>
      <c r="G544" s="6"/>
      <c r="H544" s="4"/>
    </row>
    <row r="545" spans="1:8" ht="15.75" customHeight="1" x14ac:dyDescent="0.3">
      <c r="A545" s="4"/>
      <c r="B545" s="4"/>
      <c r="C545" s="5"/>
      <c r="D545" s="5"/>
      <c r="E545" s="5"/>
      <c r="F545" s="5"/>
      <c r="G545" s="6"/>
      <c r="H545" s="4"/>
    </row>
    <row r="546" spans="1:8" ht="15.75" customHeight="1" x14ac:dyDescent="0.3">
      <c r="A546" s="4"/>
      <c r="B546" s="4"/>
      <c r="C546" s="5"/>
      <c r="D546" s="5"/>
      <c r="E546" s="5"/>
      <c r="F546" s="5"/>
      <c r="G546" s="6"/>
      <c r="H546" s="4"/>
    </row>
    <row r="547" spans="1:8" ht="15.75" customHeight="1" x14ac:dyDescent="0.3">
      <c r="A547" s="4"/>
      <c r="B547" s="4"/>
      <c r="C547" s="5"/>
      <c r="D547" s="5"/>
      <c r="E547" s="5"/>
      <c r="F547" s="5"/>
      <c r="G547" s="6"/>
      <c r="H547" s="4"/>
    </row>
    <row r="548" spans="1:8" ht="15.75" customHeight="1" x14ac:dyDescent="0.3">
      <c r="A548" s="4"/>
      <c r="B548" s="4"/>
      <c r="C548" s="5"/>
      <c r="D548" s="5"/>
      <c r="E548" s="5"/>
      <c r="F548" s="5"/>
      <c r="G548" s="6"/>
      <c r="H548" s="4"/>
    </row>
    <row r="549" spans="1:8" ht="15.75" customHeight="1" x14ac:dyDescent="0.3">
      <c r="A549" s="4"/>
      <c r="B549" s="4"/>
      <c r="C549" s="5"/>
      <c r="D549" s="5"/>
      <c r="E549" s="5"/>
      <c r="F549" s="5"/>
      <c r="G549" s="6"/>
      <c r="H549" s="4"/>
    </row>
    <row r="550" spans="1:8" ht="15.75" customHeight="1" x14ac:dyDescent="0.3">
      <c r="A550" s="4"/>
      <c r="B550" s="4"/>
      <c r="C550" s="5"/>
      <c r="D550" s="5"/>
      <c r="E550" s="5"/>
      <c r="F550" s="5"/>
      <c r="G550" s="6"/>
      <c r="H550" s="4"/>
    </row>
    <row r="551" spans="1:8" ht="15.75" customHeight="1" x14ac:dyDescent="0.3">
      <c r="A551" s="4"/>
      <c r="B551" s="4"/>
      <c r="C551" s="5"/>
      <c r="D551" s="5"/>
      <c r="E551" s="5"/>
      <c r="F551" s="5"/>
      <c r="G551" s="6"/>
      <c r="H551" s="4"/>
    </row>
    <row r="552" spans="1:8" ht="15.75" customHeight="1" x14ac:dyDescent="0.3">
      <c r="A552" s="4"/>
      <c r="B552" s="4"/>
      <c r="C552" s="5"/>
      <c r="D552" s="5"/>
      <c r="E552" s="5"/>
      <c r="F552" s="5"/>
      <c r="G552" s="6"/>
      <c r="H552" s="4"/>
    </row>
    <row r="553" spans="1:8" ht="15.75" customHeight="1" x14ac:dyDescent="0.3">
      <c r="A553" s="4"/>
      <c r="B553" s="4"/>
      <c r="C553" s="5"/>
      <c r="D553" s="5"/>
      <c r="E553" s="5"/>
      <c r="F553" s="5"/>
      <c r="G553" s="6"/>
      <c r="H553" s="4"/>
    </row>
    <row r="554" spans="1:8" ht="15.75" customHeight="1" x14ac:dyDescent="0.3">
      <c r="A554" s="4"/>
      <c r="B554" s="4"/>
      <c r="C554" s="5"/>
      <c r="D554" s="5"/>
      <c r="E554" s="5"/>
      <c r="F554" s="5"/>
      <c r="G554" s="6"/>
      <c r="H554" s="4"/>
    </row>
    <row r="555" spans="1:8" ht="15.75" customHeight="1" x14ac:dyDescent="0.3">
      <c r="A555" s="4"/>
      <c r="B555" s="4"/>
      <c r="C555" s="5"/>
      <c r="D555" s="5"/>
      <c r="E555" s="5"/>
      <c r="F555" s="5"/>
      <c r="G555" s="6"/>
      <c r="H555" s="4"/>
    </row>
    <row r="556" spans="1:8" ht="15.75" customHeight="1" x14ac:dyDescent="0.3">
      <c r="A556" s="4"/>
      <c r="B556" s="4"/>
      <c r="C556" s="5"/>
      <c r="D556" s="5"/>
      <c r="E556" s="5"/>
      <c r="F556" s="5"/>
      <c r="G556" s="6"/>
      <c r="H556" s="4"/>
    </row>
    <row r="557" spans="1:8" ht="15.75" customHeight="1" x14ac:dyDescent="0.3">
      <c r="A557" s="4"/>
      <c r="B557" s="4"/>
      <c r="C557" s="5"/>
      <c r="D557" s="5"/>
      <c r="E557" s="5"/>
      <c r="F557" s="5"/>
      <c r="G557" s="6"/>
      <c r="H557" s="4"/>
    </row>
    <row r="558" spans="1:8" ht="15.75" customHeight="1" x14ac:dyDescent="0.3">
      <c r="A558" s="4"/>
      <c r="B558" s="4"/>
      <c r="C558" s="5"/>
      <c r="D558" s="5"/>
      <c r="E558" s="5"/>
      <c r="F558" s="5"/>
      <c r="G558" s="6"/>
      <c r="H558" s="4"/>
    </row>
    <row r="559" spans="1:8" ht="15.75" customHeight="1" x14ac:dyDescent="0.3">
      <c r="A559" s="4"/>
      <c r="B559" s="4"/>
      <c r="C559" s="5"/>
      <c r="D559" s="5"/>
      <c r="E559" s="5"/>
      <c r="F559" s="5"/>
      <c r="G559" s="6"/>
      <c r="H559" s="4"/>
    </row>
    <row r="560" spans="1:8" ht="15.75" customHeight="1" x14ac:dyDescent="0.3">
      <c r="A560" s="4"/>
      <c r="B560" s="4"/>
      <c r="C560" s="5"/>
      <c r="D560" s="5"/>
      <c r="E560" s="5"/>
      <c r="F560" s="5"/>
      <c r="G560" s="6"/>
      <c r="H560" s="4"/>
    </row>
    <row r="561" spans="1:8" ht="15.75" customHeight="1" x14ac:dyDescent="0.3">
      <c r="A561" s="4"/>
      <c r="B561" s="4"/>
      <c r="C561" s="5"/>
      <c r="D561" s="5"/>
      <c r="E561" s="5"/>
      <c r="F561" s="5"/>
      <c r="G561" s="6"/>
      <c r="H561" s="4"/>
    </row>
    <row r="562" spans="1:8" ht="15.75" customHeight="1" x14ac:dyDescent="0.3">
      <c r="A562" s="4"/>
      <c r="B562" s="4"/>
      <c r="C562" s="5"/>
      <c r="D562" s="5"/>
      <c r="E562" s="5"/>
      <c r="F562" s="5"/>
      <c r="G562" s="6"/>
      <c r="H562" s="4"/>
    </row>
    <row r="563" spans="1:8" ht="15.75" customHeight="1" x14ac:dyDescent="0.3">
      <c r="A563" s="4"/>
      <c r="B563" s="4"/>
      <c r="C563" s="5"/>
      <c r="D563" s="5"/>
      <c r="E563" s="5"/>
      <c r="F563" s="5"/>
      <c r="G563" s="6"/>
      <c r="H563" s="4"/>
    </row>
    <row r="564" spans="1:8" ht="15.75" customHeight="1" x14ac:dyDescent="0.3">
      <c r="A564" s="4"/>
      <c r="B564" s="4"/>
      <c r="C564" s="5"/>
      <c r="D564" s="5"/>
      <c r="E564" s="5"/>
      <c r="F564" s="5"/>
      <c r="G564" s="6"/>
      <c r="H564" s="4"/>
    </row>
    <row r="565" spans="1:8" ht="15.75" customHeight="1" x14ac:dyDescent="0.3">
      <c r="A565" s="4"/>
      <c r="B565" s="4"/>
      <c r="C565" s="5"/>
      <c r="D565" s="5"/>
      <c r="E565" s="5"/>
      <c r="F565" s="5"/>
      <c r="G565" s="6"/>
      <c r="H565" s="4"/>
    </row>
    <row r="566" spans="1:8" ht="15.75" customHeight="1" x14ac:dyDescent="0.3">
      <c r="A566" s="4"/>
      <c r="B566" s="4"/>
      <c r="C566" s="5"/>
      <c r="D566" s="5"/>
      <c r="E566" s="5"/>
      <c r="F566" s="5"/>
      <c r="G566" s="6"/>
      <c r="H566" s="4"/>
    </row>
    <row r="567" spans="1:8" ht="15.75" customHeight="1" x14ac:dyDescent="0.3">
      <c r="A567" s="4"/>
      <c r="B567" s="4"/>
      <c r="C567" s="5"/>
      <c r="D567" s="5"/>
      <c r="E567" s="5"/>
      <c r="F567" s="5"/>
      <c r="G567" s="6"/>
      <c r="H567" s="4"/>
    </row>
    <row r="568" spans="1:8" ht="15.75" customHeight="1" x14ac:dyDescent="0.3">
      <c r="A568" s="4"/>
      <c r="B568" s="4"/>
      <c r="C568" s="5"/>
      <c r="D568" s="5"/>
      <c r="E568" s="5"/>
      <c r="F568" s="5"/>
      <c r="G568" s="6"/>
      <c r="H568" s="4"/>
    </row>
    <row r="569" spans="1:8" ht="15.75" customHeight="1" x14ac:dyDescent="0.3">
      <c r="A569" s="4"/>
      <c r="B569" s="4"/>
      <c r="C569" s="5"/>
      <c r="D569" s="5"/>
      <c r="E569" s="5"/>
      <c r="F569" s="5"/>
      <c r="G569" s="6"/>
      <c r="H569" s="4"/>
    </row>
    <row r="570" spans="1:8" ht="15.75" customHeight="1" x14ac:dyDescent="0.3">
      <c r="A570" s="4"/>
      <c r="B570" s="4"/>
      <c r="C570" s="5"/>
      <c r="D570" s="5"/>
      <c r="E570" s="5"/>
      <c r="F570" s="5"/>
      <c r="G570" s="6"/>
      <c r="H570" s="4"/>
    </row>
    <row r="571" spans="1:8" ht="15.75" customHeight="1" x14ac:dyDescent="0.3">
      <c r="A571" s="4"/>
      <c r="B571" s="4"/>
      <c r="C571" s="5"/>
      <c r="D571" s="5"/>
      <c r="E571" s="5"/>
      <c r="F571" s="5"/>
      <c r="G571" s="6"/>
      <c r="H571" s="4"/>
    </row>
    <row r="572" spans="1:8" ht="15.75" customHeight="1" x14ac:dyDescent="0.3">
      <c r="A572" s="4"/>
      <c r="B572" s="4"/>
      <c r="C572" s="5"/>
      <c r="D572" s="5"/>
      <c r="E572" s="5"/>
      <c r="F572" s="5"/>
      <c r="G572" s="6"/>
      <c r="H572" s="4"/>
    </row>
    <row r="573" spans="1:8" ht="15.75" customHeight="1" x14ac:dyDescent="0.3">
      <c r="A573" s="4"/>
      <c r="B573" s="4"/>
      <c r="C573" s="5"/>
      <c r="D573" s="5"/>
      <c r="E573" s="5"/>
      <c r="F573" s="5"/>
      <c r="G573" s="6"/>
      <c r="H573" s="4"/>
    </row>
    <row r="574" spans="1:8" ht="15.75" customHeight="1" x14ac:dyDescent="0.3">
      <c r="A574" s="4"/>
      <c r="B574" s="4"/>
      <c r="C574" s="5"/>
      <c r="D574" s="5"/>
      <c r="E574" s="5"/>
      <c r="F574" s="5"/>
      <c r="G574" s="6"/>
      <c r="H574" s="4"/>
    </row>
    <row r="575" spans="1:8" ht="15.75" customHeight="1" x14ac:dyDescent="0.3">
      <c r="A575" s="4"/>
      <c r="B575" s="4"/>
      <c r="C575" s="5"/>
      <c r="D575" s="5"/>
      <c r="E575" s="5"/>
      <c r="F575" s="5"/>
      <c r="G575" s="6"/>
      <c r="H575" s="4"/>
    </row>
    <row r="576" spans="1:8" ht="15.75" customHeight="1" x14ac:dyDescent="0.3">
      <c r="A576" s="4"/>
      <c r="B576" s="4"/>
      <c r="C576" s="5"/>
      <c r="D576" s="5"/>
      <c r="E576" s="5"/>
      <c r="F576" s="5"/>
      <c r="G576" s="6"/>
      <c r="H576" s="4"/>
    </row>
    <row r="577" spans="1:8" ht="15.75" customHeight="1" x14ac:dyDescent="0.3">
      <c r="A577" s="4"/>
      <c r="B577" s="4"/>
      <c r="C577" s="5"/>
      <c r="D577" s="5"/>
      <c r="E577" s="5"/>
      <c r="F577" s="5"/>
      <c r="G577" s="6"/>
      <c r="H577" s="4"/>
    </row>
    <row r="578" spans="1:8" ht="15.75" customHeight="1" x14ac:dyDescent="0.3">
      <c r="A578" s="4"/>
      <c r="B578" s="4"/>
      <c r="C578" s="5"/>
      <c r="D578" s="5"/>
      <c r="E578" s="5"/>
      <c r="F578" s="5"/>
      <c r="G578" s="6"/>
      <c r="H578" s="4"/>
    </row>
    <row r="579" spans="1:8" ht="15.75" customHeight="1" x14ac:dyDescent="0.3">
      <c r="A579" s="4"/>
      <c r="B579" s="4"/>
      <c r="C579" s="5"/>
      <c r="D579" s="5"/>
      <c r="E579" s="5"/>
      <c r="F579" s="5"/>
      <c r="G579" s="6"/>
      <c r="H579" s="4"/>
    </row>
    <row r="580" spans="1:8" ht="15.75" customHeight="1" x14ac:dyDescent="0.3">
      <c r="A580" s="4"/>
      <c r="B580" s="4"/>
      <c r="C580" s="5"/>
      <c r="D580" s="5"/>
      <c r="E580" s="5"/>
      <c r="F580" s="5"/>
      <c r="G580" s="6"/>
      <c r="H580" s="4"/>
    </row>
    <row r="581" spans="1:8" ht="15.75" customHeight="1" x14ac:dyDescent="0.3">
      <c r="A581" s="4"/>
      <c r="B581" s="4"/>
      <c r="C581" s="5"/>
      <c r="D581" s="5"/>
      <c r="E581" s="5"/>
      <c r="F581" s="5"/>
      <c r="G581" s="6"/>
      <c r="H581" s="4"/>
    </row>
    <row r="582" spans="1:8" ht="15.75" customHeight="1" x14ac:dyDescent="0.3">
      <c r="A582" s="4"/>
      <c r="B582" s="4"/>
      <c r="C582" s="5"/>
      <c r="D582" s="5"/>
      <c r="E582" s="5"/>
      <c r="F582" s="5"/>
      <c r="G582" s="6"/>
      <c r="H582" s="4"/>
    </row>
    <row r="583" spans="1:8" ht="15.75" customHeight="1" x14ac:dyDescent="0.3">
      <c r="A583" s="4"/>
      <c r="B583" s="4"/>
      <c r="C583" s="5"/>
      <c r="D583" s="5"/>
      <c r="E583" s="5"/>
      <c r="F583" s="5"/>
      <c r="G583" s="6"/>
      <c r="H583" s="4"/>
    </row>
    <row r="584" spans="1:8" ht="15.75" customHeight="1" x14ac:dyDescent="0.3">
      <c r="A584" s="4"/>
      <c r="B584" s="4"/>
      <c r="C584" s="5"/>
      <c r="D584" s="5"/>
      <c r="E584" s="5"/>
      <c r="F584" s="5"/>
      <c r="G584" s="6"/>
      <c r="H584" s="4"/>
    </row>
    <row r="585" spans="1:8" ht="15.75" customHeight="1" x14ac:dyDescent="0.3">
      <c r="A585" s="4"/>
      <c r="B585" s="4"/>
      <c r="C585" s="5"/>
      <c r="D585" s="5"/>
      <c r="E585" s="5"/>
      <c r="F585" s="5"/>
      <c r="G585" s="6"/>
      <c r="H585" s="4"/>
    </row>
    <row r="586" spans="1:8" ht="15.75" customHeight="1" x14ac:dyDescent="0.3">
      <c r="A586" s="4"/>
      <c r="B586" s="4"/>
      <c r="C586" s="5"/>
      <c r="D586" s="5"/>
      <c r="E586" s="5"/>
      <c r="F586" s="5"/>
      <c r="G586" s="6"/>
      <c r="H586" s="4"/>
    </row>
    <row r="587" spans="1:8" ht="15.75" customHeight="1" x14ac:dyDescent="0.3">
      <c r="A587" s="4"/>
      <c r="B587" s="4"/>
      <c r="C587" s="5"/>
      <c r="D587" s="5"/>
      <c r="E587" s="5"/>
      <c r="F587" s="5"/>
      <c r="G587" s="6"/>
      <c r="H587" s="4"/>
    </row>
    <row r="588" spans="1:8" ht="15.75" customHeight="1" x14ac:dyDescent="0.3">
      <c r="A588" s="4"/>
      <c r="B588" s="4"/>
      <c r="C588" s="5"/>
      <c r="D588" s="5"/>
      <c r="E588" s="5"/>
      <c r="F588" s="5"/>
      <c r="G588" s="6"/>
      <c r="H588" s="4"/>
    </row>
    <row r="589" spans="1:8" ht="15.75" customHeight="1" x14ac:dyDescent="0.3">
      <c r="A589" s="4"/>
      <c r="B589" s="4"/>
      <c r="C589" s="5"/>
      <c r="D589" s="5"/>
      <c r="E589" s="5"/>
      <c r="F589" s="5"/>
      <c r="G589" s="6"/>
      <c r="H589" s="4"/>
    </row>
    <row r="590" spans="1:8" ht="15.75" customHeight="1" x14ac:dyDescent="0.3">
      <c r="A590" s="4"/>
      <c r="B590" s="4"/>
      <c r="C590" s="5"/>
      <c r="D590" s="5"/>
      <c r="E590" s="5"/>
      <c r="F590" s="5"/>
      <c r="G590" s="6"/>
      <c r="H590" s="4"/>
    </row>
    <row r="591" spans="1:8" ht="15.75" customHeight="1" x14ac:dyDescent="0.3">
      <c r="A591" s="4"/>
      <c r="B591" s="4"/>
      <c r="C591" s="5"/>
      <c r="D591" s="5"/>
      <c r="E591" s="5"/>
      <c r="F591" s="5"/>
      <c r="G591" s="6"/>
      <c r="H591" s="4"/>
    </row>
    <row r="592" spans="1:8" ht="15.75" customHeight="1" x14ac:dyDescent="0.3">
      <c r="A592" s="4"/>
      <c r="B592" s="4"/>
      <c r="C592" s="5"/>
      <c r="D592" s="5"/>
      <c r="E592" s="5"/>
      <c r="F592" s="5"/>
      <c r="G592" s="6"/>
      <c r="H592" s="4"/>
    </row>
    <row r="593" spans="1:8" ht="15.75" customHeight="1" x14ac:dyDescent="0.3">
      <c r="A593" s="4"/>
      <c r="B593" s="4"/>
      <c r="C593" s="5"/>
      <c r="D593" s="5"/>
      <c r="E593" s="5"/>
      <c r="F593" s="5"/>
      <c r="G593" s="6"/>
      <c r="H593" s="4"/>
    </row>
    <row r="594" spans="1:8" ht="15.75" customHeight="1" x14ac:dyDescent="0.3">
      <c r="A594" s="4"/>
      <c r="B594" s="4"/>
      <c r="C594" s="5"/>
      <c r="D594" s="5"/>
      <c r="E594" s="5"/>
      <c r="F594" s="5"/>
      <c r="G594" s="6"/>
      <c r="H594" s="4"/>
    </row>
    <row r="595" spans="1:8" ht="15.75" customHeight="1" x14ac:dyDescent="0.3">
      <c r="A595" s="4"/>
      <c r="B595" s="4"/>
      <c r="C595" s="5"/>
      <c r="D595" s="5"/>
      <c r="E595" s="5"/>
      <c r="F595" s="5"/>
      <c r="G595" s="6"/>
      <c r="H595" s="4"/>
    </row>
    <row r="596" spans="1:8" ht="15.75" customHeight="1" x14ac:dyDescent="0.3">
      <c r="A596" s="4"/>
      <c r="B596" s="4"/>
      <c r="C596" s="5"/>
      <c r="D596" s="5"/>
      <c r="E596" s="5"/>
      <c r="F596" s="5"/>
      <c r="G596" s="6"/>
      <c r="H596" s="4"/>
    </row>
    <row r="597" spans="1:8" ht="15.75" customHeight="1" x14ac:dyDescent="0.3">
      <c r="A597" s="4"/>
      <c r="B597" s="4"/>
      <c r="C597" s="5"/>
      <c r="D597" s="5"/>
      <c r="E597" s="5"/>
      <c r="F597" s="5"/>
      <c r="G597" s="6"/>
      <c r="H597" s="4"/>
    </row>
    <row r="598" spans="1:8" ht="15.75" customHeight="1" x14ac:dyDescent="0.3">
      <c r="A598" s="4"/>
      <c r="B598" s="4"/>
      <c r="C598" s="5"/>
      <c r="D598" s="5"/>
      <c r="E598" s="5"/>
      <c r="F598" s="5"/>
      <c r="G598" s="6"/>
      <c r="H598" s="4"/>
    </row>
    <row r="599" spans="1:8" ht="15.75" customHeight="1" x14ac:dyDescent="0.3">
      <c r="A599" s="4"/>
      <c r="B599" s="4"/>
      <c r="C599" s="5"/>
      <c r="D599" s="5"/>
      <c r="E599" s="5"/>
      <c r="F599" s="5"/>
      <c r="G599" s="6"/>
      <c r="H599" s="4"/>
    </row>
    <row r="600" spans="1:8" ht="15.75" customHeight="1" x14ac:dyDescent="0.3">
      <c r="A600" s="4"/>
      <c r="B600" s="4"/>
      <c r="C600" s="5"/>
      <c r="D600" s="5"/>
      <c r="E600" s="5"/>
      <c r="F600" s="5"/>
      <c r="G600" s="6"/>
      <c r="H600" s="4"/>
    </row>
    <row r="601" spans="1:8" ht="15.75" customHeight="1" x14ac:dyDescent="0.3">
      <c r="A601" s="4"/>
      <c r="B601" s="4"/>
      <c r="C601" s="5"/>
      <c r="D601" s="5"/>
      <c r="E601" s="5"/>
      <c r="F601" s="5"/>
      <c r="G601" s="6"/>
      <c r="H601" s="4"/>
    </row>
    <row r="602" spans="1:8" ht="15.75" customHeight="1" x14ac:dyDescent="0.3">
      <c r="A602" s="4"/>
      <c r="B602" s="4"/>
      <c r="C602" s="5"/>
      <c r="D602" s="5"/>
      <c r="E602" s="5"/>
      <c r="F602" s="5"/>
      <c r="G602" s="6"/>
      <c r="H602" s="4"/>
    </row>
    <row r="603" spans="1:8" ht="15.75" customHeight="1" x14ac:dyDescent="0.3">
      <c r="A603" s="4"/>
      <c r="B603" s="4"/>
      <c r="C603" s="5"/>
      <c r="D603" s="5"/>
      <c r="E603" s="5"/>
      <c r="F603" s="5"/>
      <c r="G603" s="6"/>
      <c r="H603" s="4"/>
    </row>
    <row r="604" spans="1:8" ht="15.75" customHeight="1" x14ac:dyDescent="0.3">
      <c r="A604" s="4"/>
      <c r="B604" s="4"/>
      <c r="C604" s="5"/>
      <c r="D604" s="5"/>
      <c r="E604" s="5"/>
      <c r="F604" s="5"/>
      <c r="G604" s="6"/>
      <c r="H604" s="4"/>
    </row>
    <row r="605" spans="1:8" ht="15.75" customHeight="1" x14ac:dyDescent="0.3">
      <c r="A605" s="4"/>
      <c r="B605" s="4"/>
      <c r="C605" s="5"/>
      <c r="D605" s="5"/>
      <c r="E605" s="5"/>
      <c r="F605" s="5"/>
      <c r="G605" s="6"/>
      <c r="H605" s="4"/>
    </row>
    <row r="606" spans="1:8" ht="15.75" customHeight="1" x14ac:dyDescent="0.3">
      <c r="A606" s="4"/>
      <c r="B606" s="4"/>
      <c r="C606" s="5"/>
      <c r="D606" s="5"/>
      <c r="E606" s="5"/>
      <c r="F606" s="5"/>
      <c r="G606" s="6"/>
      <c r="H606" s="4"/>
    </row>
    <row r="607" spans="1:8" ht="15.75" customHeight="1" x14ac:dyDescent="0.3">
      <c r="A607" s="4"/>
      <c r="B607" s="4"/>
      <c r="C607" s="5"/>
      <c r="D607" s="5"/>
      <c r="E607" s="5"/>
      <c r="F607" s="5"/>
      <c r="G607" s="6"/>
      <c r="H607" s="4"/>
    </row>
    <row r="608" spans="1:8" ht="15.75" customHeight="1" x14ac:dyDescent="0.3">
      <c r="A608" s="4"/>
      <c r="B608" s="4"/>
      <c r="C608" s="5"/>
      <c r="D608" s="5"/>
      <c r="E608" s="5"/>
      <c r="F608" s="5"/>
      <c r="G608" s="6"/>
      <c r="H608" s="4"/>
    </row>
    <row r="609" spans="1:8" ht="15.75" customHeight="1" x14ac:dyDescent="0.3">
      <c r="A609" s="4"/>
      <c r="B609" s="4"/>
      <c r="C609" s="5"/>
      <c r="D609" s="5"/>
      <c r="E609" s="5"/>
      <c r="F609" s="5"/>
      <c r="G609" s="6"/>
      <c r="H609" s="4"/>
    </row>
    <row r="610" spans="1:8" ht="15.75" customHeight="1" x14ac:dyDescent="0.3">
      <c r="A610" s="4"/>
      <c r="B610" s="4"/>
      <c r="C610" s="5"/>
      <c r="D610" s="5"/>
      <c r="E610" s="5"/>
      <c r="F610" s="5"/>
      <c r="G610" s="6"/>
      <c r="H610" s="4"/>
    </row>
    <row r="611" spans="1:8" ht="15.75" customHeight="1" x14ac:dyDescent="0.3">
      <c r="A611" s="4"/>
      <c r="B611" s="4"/>
      <c r="C611" s="5"/>
      <c r="D611" s="5"/>
      <c r="E611" s="5"/>
      <c r="F611" s="5"/>
      <c r="G611" s="6"/>
      <c r="H611" s="4"/>
    </row>
    <row r="612" spans="1:8" ht="15.75" customHeight="1" x14ac:dyDescent="0.3">
      <c r="A612" s="4"/>
      <c r="B612" s="4"/>
      <c r="C612" s="5"/>
      <c r="D612" s="5"/>
      <c r="E612" s="5"/>
      <c r="F612" s="5"/>
      <c r="G612" s="6"/>
      <c r="H612" s="4"/>
    </row>
    <row r="613" spans="1:8" ht="15.75" customHeight="1" x14ac:dyDescent="0.3">
      <c r="A613" s="4"/>
      <c r="B613" s="4"/>
      <c r="C613" s="5"/>
      <c r="D613" s="5"/>
      <c r="E613" s="5"/>
      <c r="F613" s="5"/>
      <c r="G613" s="6"/>
      <c r="H613" s="4"/>
    </row>
    <row r="614" spans="1:8" ht="15.75" customHeight="1" x14ac:dyDescent="0.3">
      <c r="A614" s="4"/>
      <c r="B614" s="4"/>
      <c r="C614" s="5"/>
      <c r="D614" s="5"/>
      <c r="E614" s="5"/>
      <c r="F614" s="5"/>
      <c r="G614" s="6"/>
      <c r="H614" s="4"/>
    </row>
    <row r="615" spans="1:8" ht="15.75" customHeight="1" x14ac:dyDescent="0.3">
      <c r="A615" s="4"/>
      <c r="B615" s="4"/>
      <c r="C615" s="5"/>
      <c r="D615" s="5"/>
      <c r="E615" s="5"/>
      <c r="F615" s="5"/>
      <c r="G615" s="6"/>
      <c r="H615" s="4"/>
    </row>
    <row r="616" spans="1:8" ht="15.75" customHeight="1" x14ac:dyDescent="0.3">
      <c r="A616" s="4"/>
      <c r="B616" s="4"/>
      <c r="C616" s="5"/>
      <c r="D616" s="5"/>
      <c r="E616" s="5"/>
      <c r="F616" s="5"/>
      <c r="G616" s="6"/>
      <c r="H616" s="4"/>
    </row>
    <row r="617" spans="1:8" ht="15.75" customHeight="1" x14ac:dyDescent="0.3">
      <c r="A617" s="4"/>
      <c r="B617" s="4"/>
      <c r="C617" s="5"/>
      <c r="D617" s="5"/>
      <c r="E617" s="5"/>
      <c r="F617" s="5"/>
      <c r="G617" s="6"/>
      <c r="H617" s="4"/>
    </row>
    <row r="618" spans="1:8" ht="15.75" customHeight="1" x14ac:dyDescent="0.3">
      <c r="A618" s="4"/>
      <c r="B618" s="4"/>
      <c r="C618" s="5"/>
      <c r="D618" s="5"/>
      <c r="E618" s="5"/>
      <c r="F618" s="5"/>
      <c r="G618" s="6"/>
      <c r="H618" s="4"/>
    </row>
    <row r="619" spans="1:8" ht="15.75" customHeight="1" x14ac:dyDescent="0.3">
      <c r="A619" s="4"/>
      <c r="B619" s="4"/>
      <c r="C619" s="5"/>
      <c r="D619" s="5"/>
      <c r="E619" s="5"/>
      <c r="F619" s="5"/>
      <c r="G619" s="6"/>
      <c r="H619" s="4"/>
    </row>
    <row r="620" spans="1:8" ht="15.75" customHeight="1" x14ac:dyDescent="0.3">
      <c r="A620" s="4"/>
      <c r="B620" s="4"/>
      <c r="C620" s="5"/>
      <c r="D620" s="5"/>
      <c r="E620" s="5"/>
      <c r="F620" s="5"/>
      <c r="G620" s="6"/>
      <c r="H620" s="4"/>
    </row>
    <row r="621" spans="1:8" ht="15.75" customHeight="1" x14ac:dyDescent="0.3">
      <c r="A621" s="4"/>
      <c r="B621" s="4"/>
      <c r="C621" s="5"/>
      <c r="D621" s="5"/>
      <c r="E621" s="5"/>
      <c r="F621" s="5"/>
      <c r="G621" s="6"/>
      <c r="H621" s="4"/>
    </row>
    <row r="622" spans="1:8" ht="15.75" customHeight="1" x14ac:dyDescent="0.3">
      <c r="A622" s="4"/>
      <c r="B622" s="4"/>
      <c r="C622" s="5"/>
      <c r="D622" s="5"/>
      <c r="E622" s="5"/>
      <c r="F622" s="5"/>
      <c r="G622" s="6"/>
      <c r="H622" s="4"/>
    </row>
    <row r="623" spans="1:8" ht="15.75" customHeight="1" x14ac:dyDescent="0.3">
      <c r="A623" s="4"/>
      <c r="B623" s="4"/>
      <c r="C623" s="5"/>
      <c r="D623" s="5"/>
      <c r="E623" s="5"/>
      <c r="F623" s="5"/>
      <c r="G623" s="6"/>
      <c r="H623" s="4"/>
    </row>
    <row r="624" spans="1:8" ht="15.75" customHeight="1" x14ac:dyDescent="0.3">
      <c r="A624" s="4"/>
      <c r="B624" s="4"/>
      <c r="C624" s="5"/>
      <c r="D624" s="5"/>
      <c r="E624" s="5"/>
      <c r="F624" s="5"/>
      <c r="G624" s="6"/>
      <c r="H624" s="4"/>
    </row>
    <row r="625" spans="1:8" ht="15.75" customHeight="1" x14ac:dyDescent="0.3">
      <c r="A625" s="4"/>
      <c r="B625" s="4"/>
      <c r="C625" s="5"/>
      <c r="D625" s="5"/>
      <c r="E625" s="5"/>
      <c r="F625" s="5"/>
      <c r="G625" s="6"/>
      <c r="H625" s="4"/>
    </row>
    <row r="626" spans="1:8" ht="15.75" customHeight="1" x14ac:dyDescent="0.3">
      <c r="A626" s="4"/>
      <c r="B626" s="4"/>
      <c r="C626" s="5"/>
      <c r="D626" s="5"/>
      <c r="E626" s="5"/>
      <c r="F626" s="5"/>
      <c r="G626" s="6"/>
      <c r="H626" s="4"/>
    </row>
    <row r="627" spans="1:8" ht="15.75" customHeight="1" x14ac:dyDescent="0.3">
      <c r="A627" s="4"/>
      <c r="B627" s="4"/>
      <c r="C627" s="5"/>
      <c r="D627" s="5"/>
      <c r="E627" s="5"/>
      <c r="F627" s="5"/>
      <c r="G627" s="6"/>
      <c r="H627" s="4"/>
    </row>
    <row r="628" spans="1:8" ht="15.75" customHeight="1" x14ac:dyDescent="0.3">
      <c r="A628" s="4"/>
      <c r="B628" s="4"/>
      <c r="C628" s="5"/>
      <c r="D628" s="5"/>
      <c r="E628" s="5"/>
      <c r="F628" s="5"/>
      <c r="G628" s="6"/>
      <c r="H628" s="4"/>
    </row>
    <row r="629" spans="1:8" ht="15.75" customHeight="1" x14ac:dyDescent="0.3">
      <c r="A629" s="4"/>
      <c r="B629" s="4"/>
      <c r="C629" s="5"/>
      <c r="D629" s="5"/>
      <c r="E629" s="5"/>
      <c r="F629" s="5"/>
      <c r="G629" s="6"/>
      <c r="H629" s="4"/>
    </row>
    <row r="630" spans="1:8" ht="15.75" customHeight="1" x14ac:dyDescent="0.3">
      <c r="A630" s="4"/>
      <c r="B630" s="4"/>
      <c r="C630" s="5"/>
      <c r="D630" s="5"/>
      <c r="E630" s="5"/>
      <c r="F630" s="5"/>
      <c r="G630" s="6"/>
      <c r="H630" s="4"/>
    </row>
    <row r="631" spans="1:8" ht="15.75" customHeight="1" x14ac:dyDescent="0.3">
      <c r="A631" s="4"/>
      <c r="B631" s="4"/>
      <c r="C631" s="5"/>
      <c r="D631" s="5"/>
      <c r="E631" s="5"/>
      <c r="F631" s="5"/>
      <c r="G631" s="6"/>
      <c r="H631" s="4"/>
    </row>
    <row r="632" spans="1:8" ht="15.75" customHeight="1" x14ac:dyDescent="0.3">
      <c r="A632" s="4"/>
      <c r="B632" s="4"/>
      <c r="C632" s="5"/>
      <c r="D632" s="5"/>
      <c r="E632" s="5"/>
      <c r="F632" s="5"/>
      <c r="G632" s="6"/>
      <c r="H632" s="4"/>
    </row>
    <row r="633" spans="1:8" ht="15.75" customHeight="1" x14ac:dyDescent="0.3">
      <c r="A633" s="4"/>
      <c r="B633" s="4"/>
      <c r="C633" s="5"/>
      <c r="D633" s="5"/>
      <c r="E633" s="5"/>
      <c r="F633" s="5"/>
      <c r="G633" s="6"/>
      <c r="H633" s="4"/>
    </row>
    <row r="634" spans="1:8" ht="15.75" customHeight="1" x14ac:dyDescent="0.3">
      <c r="A634" s="4"/>
      <c r="B634" s="4"/>
      <c r="C634" s="5"/>
      <c r="D634" s="5"/>
      <c r="E634" s="5"/>
      <c r="F634" s="5"/>
      <c r="G634" s="6"/>
      <c r="H634" s="4"/>
    </row>
    <row r="635" spans="1:8" ht="15.75" customHeight="1" x14ac:dyDescent="0.3">
      <c r="A635" s="4"/>
      <c r="B635" s="4"/>
      <c r="C635" s="5"/>
      <c r="D635" s="5"/>
      <c r="E635" s="5"/>
      <c r="F635" s="5"/>
      <c r="G635" s="6"/>
      <c r="H635" s="4"/>
    </row>
    <row r="636" spans="1:8" ht="15.75" customHeight="1" x14ac:dyDescent="0.3">
      <c r="A636" s="4"/>
      <c r="B636" s="4"/>
      <c r="C636" s="5"/>
      <c r="D636" s="5"/>
      <c r="E636" s="5"/>
      <c r="F636" s="5"/>
      <c r="G636" s="6"/>
      <c r="H636" s="4"/>
    </row>
    <row r="637" spans="1:8" ht="15.75" customHeight="1" x14ac:dyDescent="0.3">
      <c r="A637" s="4"/>
      <c r="B637" s="4"/>
      <c r="C637" s="5"/>
      <c r="D637" s="5"/>
      <c r="E637" s="5"/>
      <c r="F637" s="5"/>
      <c r="G637" s="6"/>
      <c r="H637" s="4"/>
    </row>
    <row r="638" spans="1:8" ht="15.75" customHeight="1" x14ac:dyDescent="0.3">
      <c r="A638" s="4"/>
      <c r="B638" s="4"/>
      <c r="C638" s="5"/>
      <c r="D638" s="5"/>
      <c r="E638" s="5"/>
      <c r="F638" s="5"/>
      <c r="G638" s="6"/>
      <c r="H638" s="4"/>
    </row>
    <row r="639" spans="1:8" ht="15.75" customHeight="1" x14ac:dyDescent="0.3">
      <c r="A639" s="4"/>
      <c r="B639" s="4"/>
      <c r="C639" s="5"/>
      <c r="D639" s="5"/>
      <c r="E639" s="5"/>
      <c r="F639" s="5"/>
      <c r="G639" s="6"/>
      <c r="H639" s="4"/>
    </row>
    <row r="640" spans="1:8" ht="15.75" customHeight="1" x14ac:dyDescent="0.3">
      <c r="A640" s="4"/>
      <c r="B640" s="4"/>
      <c r="C640" s="5"/>
      <c r="D640" s="5"/>
      <c r="E640" s="5"/>
      <c r="F640" s="5"/>
      <c r="G640" s="6"/>
      <c r="H640" s="4"/>
    </row>
    <row r="641" spans="1:8" ht="15.75" customHeight="1" x14ac:dyDescent="0.3">
      <c r="A641" s="4"/>
      <c r="B641" s="4"/>
      <c r="C641" s="5"/>
      <c r="D641" s="5"/>
      <c r="E641" s="5"/>
      <c r="F641" s="5"/>
      <c r="G641" s="6"/>
      <c r="H641" s="4"/>
    </row>
    <row r="642" spans="1:8" ht="15.75" customHeight="1" x14ac:dyDescent="0.3">
      <c r="A642" s="4"/>
      <c r="B642" s="4"/>
      <c r="C642" s="5"/>
      <c r="D642" s="5"/>
      <c r="E642" s="5"/>
      <c r="F642" s="5"/>
      <c r="G642" s="6"/>
      <c r="H642" s="4"/>
    </row>
    <row r="643" spans="1:8" ht="15.75" customHeight="1" x14ac:dyDescent="0.3">
      <c r="A643" s="4"/>
      <c r="B643" s="4"/>
      <c r="C643" s="5"/>
      <c r="D643" s="5"/>
      <c r="E643" s="5"/>
      <c r="F643" s="5"/>
      <c r="G643" s="6"/>
      <c r="H643" s="4"/>
    </row>
    <row r="644" spans="1:8" ht="15.75" customHeight="1" x14ac:dyDescent="0.3">
      <c r="A644" s="4"/>
      <c r="B644" s="4"/>
      <c r="C644" s="5"/>
      <c r="D644" s="5"/>
      <c r="E644" s="5"/>
      <c r="F644" s="5"/>
      <c r="G644" s="6"/>
      <c r="H644" s="4"/>
    </row>
    <row r="645" spans="1:8" ht="15.75" customHeight="1" x14ac:dyDescent="0.3">
      <c r="A645" s="4"/>
      <c r="B645" s="4"/>
      <c r="C645" s="5"/>
      <c r="D645" s="5"/>
      <c r="E645" s="5"/>
      <c r="F645" s="5"/>
      <c r="G645" s="6"/>
      <c r="H645" s="4"/>
    </row>
    <row r="646" spans="1:8" ht="15.75" customHeight="1" x14ac:dyDescent="0.3">
      <c r="A646" s="4"/>
      <c r="B646" s="4"/>
      <c r="C646" s="5"/>
      <c r="D646" s="5"/>
      <c r="E646" s="5"/>
      <c r="F646" s="5"/>
      <c r="G646" s="6"/>
      <c r="H646" s="4"/>
    </row>
    <row r="647" spans="1:8" ht="15.75" customHeight="1" x14ac:dyDescent="0.3">
      <c r="A647" s="4"/>
      <c r="B647" s="4"/>
      <c r="C647" s="5"/>
      <c r="D647" s="5"/>
      <c r="E647" s="5"/>
      <c r="F647" s="5"/>
      <c r="G647" s="6"/>
      <c r="H647" s="4"/>
    </row>
    <row r="648" spans="1:8" ht="15.75" customHeight="1" x14ac:dyDescent="0.3">
      <c r="A648" s="4"/>
      <c r="B648" s="4"/>
      <c r="C648" s="5"/>
      <c r="D648" s="5"/>
      <c r="E648" s="5"/>
      <c r="F648" s="5"/>
      <c r="G648" s="6"/>
      <c r="H648" s="4"/>
    </row>
    <row r="649" spans="1:8" ht="15.75" customHeight="1" x14ac:dyDescent="0.3">
      <c r="A649" s="4"/>
      <c r="B649" s="4"/>
      <c r="C649" s="5"/>
      <c r="D649" s="5"/>
      <c r="E649" s="5"/>
      <c r="F649" s="5"/>
      <c r="G649" s="6"/>
      <c r="H649" s="4"/>
    </row>
    <row r="650" spans="1:8" ht="15.75" customHeight="1" x14ac:dyDescent="0.3">
      <c r="A650" s="4"/>
      <c r="B650" s="4"/>
      <c r="C650" s="5"/>
      <c r="D650" s="5"/>
      <c r="E650" s="5"/>
      <c r="F650" s="5"/>
      <c r="G650" s="6"/>
      <c r="H650" s="4"/>
    </row>
    <row r="651" spans="1:8" ht="15.75" customHeight="1" x14ac:dyDescent="0.3">
      <c r="A651" s="4"/>
      <c r="B651" s="4"/>
      <c r="C651" s="5"/>
      <c r="D651" s="5"/>
      <c r="E651" s="5"/>
      <c r="F651" s="5"/>
      <c r="G651" s="6"/>
      <c r="H651" s="4"/>
    </row>
    <row r="652" spans="1:8" ht="15.75" customHeight="1" x14ac:dyDescent="0.3">
      <c r="A652" s="4"/>
      <c r="B652" s="4"/>
      <c r="C652" s="5"/>
      <c r="D652" s="5"/>
      <c r="E652" s="5"/>
      <c r="F652" s="5"/>
      <c r="G652" s="6"/>
      <c r="H652" s="4"/>
    </row>
    <row r="653" spans="1:8" ht="15.75" customHeight="1" x14ac:dyDescent="0.3">
      <c r="A653" s="4"/>
      <c r="B653" s="4"/>
      <c r="C653" s="5"/>
      <c r="D653" s="5"/>
      <c r="E653" s="5"/>
      <c r="F653" s="5"/>
      <c r="G653" s="6"/>
      <c r="H653" s="4"/>
    </row>
    <row r="654" spans="1:8" ht="15.75" customHeight="1" x14ac:dyDescent="0.3">
      <c r="A654" s="4"/>
      <c r="B654" s="4"/>
      <c r="C654" s="5"/>
      <c r="D654" s="5"/>
      <c r="E654" s="5"/>
      <c r="F654" s="5"/>
      <c r="G654" s="6"/>
      <c r="H654" s="4"/>
    </row>
    <row r="655" spans="1:8" ht="15.75" customHeight="1" x14ac:dyDescent="0.3">
      <c r="A655" s="4"/>
      <c r="B655" s="4"/>
      <c r="C655" s="5"/>
      <c r="D655" s="5"/>
      <c r="E655" s="5"/>
      <c r="F655" s="5"/>
      <c r="G655" s="6"/>
      <c r="H655" s="4"/>
    </row>
    <row r="656" spans="1:8" ht="15.75" customHeight="1" x14ac:dyDescent="0.3">
      <c r="A656" s="4"/>
      <c r="B656" s="4"/>
      <c r="C656" s="5"/>
      <c r="D656" s="5"/>
      <c r="E656" s="5"/>
      <c r="F656" s="5"/>
      <c r="G656" s="6"/>
      <c r="H656" s="4"/>
    </row>
    <row r="657" spans="1:8" ht="15.75" customHeight="1" x14ac:dyDescent="0.3">
      <c r="A657" s="4"/>
      <c r="B657" s="4"/>
      <c r="C657" s="5"/>
      <c r="D657" s="5"/>
      <c r="E657" s="5"/>
      <c r="F657" s="5"/>
      <c r="G657" s="6"/>
      <c r="H657" s="4"/>
    </row>
    <row r="658" spans="1:8" ht="15.75" customHeight="1" x14ac:dyDescent="0.3">
      <c r="A658" s="4"/>
      <c r="B658" s="4"/>
      <c r="C658" s="5"/>
      <c r="D658" s="5"/>
      <c r="E658" s="5"/>
      <c r="F658" s="5"/>
      <c r="G658" s="6"/>
      <c r="H658" s="4"/>
    </row>
    <row r="659" spans="1:8" ht="15.75" customHeight="1" x14ac:dyDescent="0.3">
      <c r="A659" s="4"/>
      <c r="B659" s="4"/>
      <c r="C659" s="5"/>
      <c r="D659" s="5"/>
      <c r="E659" s="5"/>
      <c r="F659" s="5"/>
      <c r="G659" s="6"/>
      <c r="H659" s="4"/>
    </row>
    <row r="660" spans="1:8" ht="15.75" customHeight="1" x14ac:dyDescent="0.3">
      <c r="A660" s="4"/>
      <c r="B660" s="4"/>
      <c r="C660" s="5"/>
      <c r="D660" s="5"/>
      <c r="E660" s="5"/>
      <c r="F660" s="5"/>
      <c r="G660" s="6"/>
      <c r="H660" s="4"/>
    </row>
    <row r="661" spans="1:8" ht="15.75" customHeight="1" x14ac:dyDescent="0.3">
      <c r="A661" s="4"/>
      <c r="B661" s="4"/>
      <c r="C661" s="5"/>
      <c r="D661" s="5"/>
      <c r="E661" s="5"/>
      <c r="F661" s="5"/>
      <c r="G661" s="6"/>
      <c r="H661" s="4"/>
    </row>
    <row r="662" spans="1:8" ht="15.75" customHeight="1" x14ac:dyDescent="0.3">
      <c r="A662" s="4"/>
      <c r="B662" s="4"/>
      <c r="C662" s="5"/>
      <c r="D662" s="5"/>
      <c r="E662" s="5"/>
      <c r="F662" s="5"/>
      <c r="G662" s="6"/>
      <c r="H662" s="4"/>
    </row>
    <row r="663" spans="1:8" ht="15.75" customHeight="1" x14ac:dyDescent="0.3">
      <c r="A663" s="4"/>
      <c r="B663" s="4"/>
      <c r="C663" s="5"/>
      <c r="D663" s="5"/>
      <c r="E663" s="5"/>
      <c r="F663" s="5"/>
      <c r="G663" s="6"/>
      <c r="H663" s="4"/>
    </row>
    <row r="664" spans="1:8" ht="15.75" customHeight="1" x14ac:dyDescent="0.3">
      <c r="A664" s="4"/>
      <c r="B664" s="4"/>
      <c r="C664" s="5"/>
      <c r="D664" s="5"/>
      <c r="E664" s="5"/>
      <c r="F664" s="5"/>
      <c r="G664" s="6"/>
      <c r="H664" s="4"/>
    </row>
    <row r="665" spans="1:8" ht="15.75" customHeight="1" x14ac:dyDescent="0.3">
      <c r="A665" s="4"/>
      <c r="B665" s="4"/>
      <c r="C665" s="5"/>
      <c r="D665" s="5"/>
      <c r="E665" s="5"/>
      <c r="F665" s="5"/>
      <c r="G665" s="6"/>
      <c r="H665" s="4"/>
    </row>
    <row r="666" spans="1:8" ht="15.75" customHeight="1" x14ac:dyDescent="0.3">
      <c r="A666" s="4"/>
      <c r="B666" s="4"/>
      <c r="C666" s="5"/>
      <c r="D666" s="5"/>
      <c r="E666" s="5"/>
      <c r="F666" s="5"/>
      <c r="G666" s="6"/>
      <c r="H666" s="4"/>
    </row>
    <row r="667" spans="1:8" ht="15.75" customHeight="1" x14ac:dyDescent="0.3">
      <c r="A667" s="4"/>
      <c r="B667" s="4"/>
      <c r="C667" s="5"/>
      <c r="D667" s="5"/>
      <c r="E667" s="5"/>
      <c r="F667" s="5"/>
      <c r="G667" s="6"/>
      <c r="H667" s="4"/>
    </row>
    <row r="668" spans="1:8" ht="15.75" customHeight="1" x14ac:dyDescent="0.3">
      <c r="A668" s="4"/>
      <c r="B668" s="4"/>
      <c r="C668" s="5"/>
      <c r="D668" s="5"/>
      <c r="E668" s="5"/>
      <c r="F668" s="5"/>
      <c r="G668" s="6"/>
      <c r="H668" s="4"/>
    </row>
    <row r="669" spans="1:8" ht="15.75" customHeight="1" x14ac:dyDescent="0.3">
      <c r="A669" s="4"/>
      <c r="B669" s="4"/>
      <c r="C669" s="5"/>
      <c r="D669" s="5"/>
      <c r="E669" s="5"/>
      <c r="F669" s="5"/>
      <c r="G669" s="6"/>
      <c r="H669" s="4"/>
    </row>
    <row r="670" spans="1:8" ht="15.75" customHeight="1" x14ac:dyDescent="0.3">
      <c r="A670" s="4"/>
      <c r="B670" s="4"/>
      <c r="C670" s="5"/>
      <c r="D670" s="5"/>
      <c r="E670" s="5"/>
      <c r="F670" s="5"/>
      <c r="G670" s="6"/>
      <c r="H670" s="4"/>
    </row>
    <row r="671" spans="1:8" ht="15.75" customHeight="1" x14ac:dyDescent="0.3">
      <c r="A671" s="4"/>
      <c r="B671" s="4"/>
      <c r="C671" s="5"/>
      <c r="D671" s="5"/>
      <c r="E671" s="5"/>
      <c r="F671" s="5"/>
      <c r="G671" s="6"/>
      <c r="H671" s="4"/>
    </row>
    <row r="672" spans="1:8" ht="15.75" customHeight="1" x14ac:dyDescent="0.3">
      <c r="A672" s="4"/>
      <c r="B672" s="4"/>
      <c r="C672" s="5"/>
      <c r="D672" s="5"/>
      <c r="E672" s="5"/>
      <c r="F672" s="5"/>
      <c r="G672" s="6"/>
      <c r="H672" s="4"/>
    </row>
    <row r="673" spans="1:8" ht="15.75" customHeight="1" x14ac:dyDescent="0.3">
      <c r="A673" s="4"/>
      <c r="B673" s="4"/>
      <c r="C673" s="5"/>
      <c r="D673" s="5"/>
      <c r="E673" s="5"/>
      <c r="F673" s="5"/>
      <c r="G673" s="6"/>
      <c r="H673" s="4"/>
    </row>
    <row r="674" spans="1:8" ht="15.75" customHeight="1" x14ac:dyDescent="0.3">
      <c r="A674" s="4"/>
      <c r="B674" s="4"/>
      <c r="C674" s="5"/>
      <c r="D674" s="5"/>
      <c r="E674" s="5"/>
      <c r="F674" s="5"/>
      <c r="G674" s="6"/>
      <c r="H674" s="4"/>
    </row>
    <row r="675" spans="1:8" ht="15.75" customHeight="1" x14ac:dyDescent="0.3">
      <c r="A675" s="4"/>
      <c r="B675" s="4"/>
      <c r="C675" s="5"/>
      <c r="D675" s="5"/>
      <c r="E675" s="5"/>
      <c r="F675" s="5"/>
      <c r="G675" s="6"/>
      <c r="H675" s="4"/>
    </row>
    <row r="676" spans="1:8" ht="15.75" customHeight="1" x14ac:dyDescent="0.3">
      <c r="A676" s="4"/>
      <c r="B676" s="4"/>
      <c r="C676" s="5"/>
      <c r="D676" s="5"/>
      <c r="E676" s="5"/>
      <c r="F676" s="5"/>
      <c r="G676" s="6"/>
      <c r="H676" s="4"/>
    </row>
    <row r="677" spans="1:8" ht="15.75" customHeight="1" x14ac:dyDescent="0.3">
      <c r="A677" s="4"/>
      <c r="B677" s="4"/>
      <c r="C677" s="5"/>
      <c r="D677" s="5"/>
      <c r="E677" s="5"/>
      <c r="F677" s="5"/>
      <c r="G677" s="6"/>
      <c r="H677" s="4"/>
    </row>
    <row r="678" spans="1:8" ht="15.75" customHeight="1" x14ac:dyDescent="0.3">
      <c r="A678" s="4"/>
      <c r="B678" s="4"/>
      <c r="C678" s="5"/>
      <c r="D678" s="5"/>
      <c r="E678" s="5"/>
      <c r="F678" s="5"/>
      <c r="G678" s="6"/>
      <c r="H678" s="4"/>
    </row>
    <row r="679" spans="1:8" ht="15.75" customHeight="1" x14ac:dyDescent="0.3">
      <c r="A679" s="4"/>
      <c r="B679" s="4"/>
      <c r="C679" s="5"/>
      <c r="D679" s="5"/>
      <c r="E679" s="5"/>
      <c r="F679" s="5"/>
      <c r="G679" s="6"/>
      <c r="H679" s="4"/>
    </row>
    <row r="680" spans="1:8" ht="15.75" customHeight="1" x14ac:dyDescent="0.3">
      <c r="A680" s="4"/>
      <c r="B680" s="4"/>
      <c r="C680" s="5"/>
      <c r="D680" s="5"/>
      <c r="E680" s="5"/>
      <c r="F680" s="5"/>
      <c r="G680" s="6"/>
      <c r="H680" s="4"/>
    </row>
    <row r="681" spans="1:8" ht="15.75" customHeight="1" x14ac:dyDescent="0.3">
      <c r="A681" s="4"/>
      <c r="B681" s="4"/>
      <c r="C681" s="5"/>
      <c r="D681" s="5"/>
      <c r="E681" s="5"/>
      <c r="F681" s="5"/>
      <c r="G681" s="6"/>
      <c r="H681" s="4"/>
    </row>
    <row r="682" spans="1:8" ht="15.75" customHeight="1" x14ac:dyDescent="0.3">
      <c r="A682" s="4"/>
      <c r="B682" s="4"/>
      <c r="C682" s="5"/>
      <c r="D682" s="5"/>
      <c r="E682" s="5"/>
      <c r="F682" s="5"/>
      <c r="G682" s="6"/>
      <c r="H682" s="4"/>
    </row>
    <row r="683" spans="1:8" ht="15.75" customHeight="1" x14ac:dyDescent="0.3">
      <c r="A683" s="4"/>
      <c r="B683" s="4"/>
      <c r="C683" s="5"/>
      <c r="D683" s="5"/>
      <c r="E683" s="5"/>
      <c r="F683" s="5"/>
      <c r="G683" s="6"/>
      <c r="H683" s="4"/>
    </row>
    <row r="684" spans="1:8" ht="15.75" customHeight="1" x14ac:dyDescent="0.3">
      <c r="A684" s="4"/>
      <c r="B684" s="4"/>
      <c r="C684" s="5"/>
      <c r="D684" s="5"/>
      <c r="E684" s="5"/>
      <c r="F684" s="5"/>
      <c r="G684" s="6"/>
      <c r="H684" s="4"/>
    </row>
    <row r="685" spans="1:8" ht="15.75" customHeight="1" x14ac:dyDescent="0.3">
      <c r="A685" s="4"/>
      <c r="B685" s="4"/>
      <c r="C685" s="5"/>
      <c r="D685" s="5"/>
      <c r="E685" s="5"/>
      <c r="F685" s="5"/>
      <c r="G685" s="6"/>
      <c r="H685" s="4"/>
    </row>
    <row r="686" spans="1:8" ht="15.75" customHeight="1" x14ac:dyDescent="0.3">
      <c r="A686" s="4"/>
      <c r="B686" s="4"/>
      <c r="C686" s="5"/>
      <c r="D686" s="5"/>
      <c r="E686" s="5"/>
      <c r="F686" s="5"/>
      <c r="G686" s="6"/>
      <c r="H686" s="4"/>
    </row>
    <row r="687" spans="1:8" ht="15.75" customHeight="1" x14ac:dyDescent="0.3">
      <c r="A687" s="4"/>
      <c r="B687" s="4"/>
      <c r="C687" s="5"/>
      <c r="D687" s="5"/>
      <c r="E687" s="5"/>
      <c r="F687" s="5"/>
      <c r="G687" s="6"/>
      <c r="H687" s="4"/>
    </row>
    <row r="688" spans="1:8" ht="15.75" customHeight="1" x14ac:dyDescent="0.3">
      <c r="A688" s="4"/>
      <c r="B688" s="4"/>
      <c r="C688" s="5"/>
      <c r="D688" s="5"/>
      <c r="E688" s="5"/>
      <c r="F688" s="5"/>
      <c r="G688" s="6"/>
      <c r="H688" s="4"/>
    </row>
    <row r="689" spans="1:8" ht="15.75" customHeight="1" x14ac:dyDescent="0.3">
      <c r="A689" s="4"/>
      <c r="B689" s="4"/>
      <c r="C689" s="5"/>
      <c r="D689" s="5"/>
      <c r="E689" s="5"/>
      <c r="F689" s="5"/>
      <c r="G689" s="6"/>
      <c r="H689" s="4"/>
    </row>
    <row r="690" spans="1:8" ht="15.75" customHeight="1" x14ac:dyDescent="0.3">
      <c r="A690" s="4"/>
      <c r="B690" s="4"/>
      <c r="C690" s="5"/>
      <c r="D690" s="5"/>
      <c r="E690" s="5"/>
      <c r="F690" s="5"/>
      <c r="G690" s="6"/>
      <c r="H690" s="4"/>
    </row>
    <row r="691" spans="1:8" ht="15.75" customHeight="1" x14ac:dyDescent="0.3">
      <c r="A691" s="4"/>
      <c r="B691" s="4"/>
      <c r="C691" s="5"/>
      <c r="D691" s="5"/>
      <c r="E691" s="5"/>
      <c r="F691" s="5"/>
      <c r="G691" s="6"/>
      <c r="H691" s="4"/>
    </row>
    <row r="692" spans="1:8" ht="15.75" customHeight="1" x14ac:dyDescent="0.3">
      <c r="A692" s="4"/>
      <c r="B692" s="4"/>
      <c r="C692" s="5"/>
      <c r="D692" s="5"/>
      <c r="E692" s="5"/>
      <c r="F692" s="5"/>
      <c r="G692" s="6"/>
      <c r="H692" s="4"/>
    </row>
    <row r="693" spans="1:8" ht="15.75" customHeight="1" x14ac:dyDescent="0.3">
      <c r="A693" s="4"/>
      <c r="B693" s="4"/>
      <c r="C693" s="5"/>
      <c r="D693" s="5"/>
      <c r="E693" s="5"/>
      <c r="F693" s="5"/>
      <c r="G693" s="6"/>
      <c r="H693" s="4"/>
    </row>
    <row r="694" spans="1:8" ht="15.75" customHeight="1" x14ac:dyDescent="0.3">
      <c r="A694" s="4"/>
      <c r="B694" s="4"/>
      <c r="C694" s="5"/>
      <c r="D694" s="5"/>
      <c r="E694" s="5"/>
      <c r="F694" s="5"/>
      <c r="G694" s="6"/>
      <c r="H694" s="4"/>
    </row>
    <row r="695" spans="1:8" ht="15.75" customHeight="1" x14ac:dyDescent="0.3">
      <c r="A695" s="4"/>
      <c r="B695" s="4"/>
      <c r="C695" s="5"/>
      <c r="D695" s="5"/>
      <c r="E695" s="5"/>
      <c r="F695" s="5"/>
      <c r="G695" s="6"/>
      <c r="H695" s="4"/>
    </row>
    <row r="696" spans="1:8" ht="15.75" customHeight="1" x14ac:dyDescent="0.3">
      <c r="A696" s="4"/>
      <c r="B696" s="4"/>
      <c r="C696" s="5"/>
      <c r="D696" s="5"/>
      <c r="E696" s="5"/>
      <c r="F696" s="5"/>
      <c r="G696" s="6"/>
      <c r="H696" s="4"/>
    </row>
    <row r="697" spans="1:8" ht="15.75" customHeight="1" x14ac:dyDescent="0.3">
      <c r="A697" s="4"/>
      <c r="B697" s="4"/>
      <c r="C697" s="5"/>
      <c r="D697" s="5"/>
      <c r="E697" s="5"/>
      <c r="F697" s="5"/>
      <c r="G697" s="6"/>
      <c r="H697" s="4"/>
    </row>
    <row r="698" spans="1:8" ht="15.75" customHeight="1" x14ac:dyDescent="0.3">
      <c r="A698" s="4"/>
      <c r="B698" s="4"/>
      <c r="C698" s="5"/>
      <c r="D698" s="5"/>
      <c r="E698" s="5"/>
      <c r="F698" s="5"/>
      <c r="G698" s="6"/>
      <c r="H698" s="4"/>
    </row>
    <row r="699" spans="1:8" ht="15.75" customHeight="1" x14ac:dyDescent="0.3">
      <c r="A699" s="4"/>
      <c r="B699" s="4"/>
      <c r="C699" s="5"/>
      <c r="D699" s="5"/>
      <c r="E699" s="5"/>
      <c r="F699" s="5"/>
      <c r="G699" s="6"/>
      <c r="H699" s="4"/>
    </row>
    <row r="700" spans="1:8" ht="15.75" customHeight="1" x14ac:dyDescent="0.3">
      <c r="A700" s="4"/>
      <c r="B700" s="4"/>
      <c r="C700" s="5"/>
      <c r="D700" s="5"/>
      <c r="E700" s="5"/>
      <c r="F700" s="5"/>
      <c r="G700" s="6"/>
      <c r="H700" s="4"/>
    </row>
    <row r="701" spans="1:8" ht="15.75" customHeight="1" x14ac:dyDescent="0.3">
      <c r="A701" s="4"/>
      <c r="B701" s="4"/>
      <c r="C701" s="5"/>
      <c r="D701" s="5"/>
      <c r="E701" s="5"/>
      <c r="F701" s="5"/>
      <c r="G701" s="6"/>
      <c r="H701" s="4"/>
    </row>
    <row r="702" spans="1:8" ht="15.75" customHeight="1" x14ac:dyDescent="0.3">
      <c r="A702" s="4"/>
      <c r="B702" s="4"/>
      <c r="C702" s="5"/>
      <c r="D702" s="5"/>
      <c r="E702" s="5"/>
      <c r="F702" s="5"/>
      <c r="G702" s="6"/>
      <c r="H702" s="4"/>
    </row>
    <row r="703" spans="1:8" ht="15.75" customHeight="1" x14ac:dyDescent="0.3">
      <c r="A703" s="4"/>
      <c r="B703" s="4"/>
      <c r="C703" s="5"/>
      <c r="D703" s="5"/>
      <c r="E703" s="5"/>
      <c r="F703" s="5"/>
      <c r="G703" s="6"/>
      <c r="H703" s="4"/>
    </row>
    <row r="704" spans="1:8" ht="15.75" customHeight="1" x14ac:dyDescent="0.3">
      <c r="A704" s="4"/>
      <c r="B704" s="4"/>
      <c r="C704" s="5"/>
      <c r="D704" s="5"/>
      <c r="E704" s="5"/>
      <c r="F704" s="5"/>
      <c r="G704" s="6"/>
      <c r="H704" s="4"/>
    </row>
    <row r="705" spans="1:8" ht="15.75" customHeight="1" x14ac:dyDescent="0.3">
      <c r="A705" s="4"/>
      <c r="B705" s="4"/>
      <c r="C705" s="5"/>
      <c r="D705" s="5"/>
      <c r="E705" s="5"/>
      <c r="F705" s="5"/>
      <c r="G705" s="6"/>
      <c r="H705" s="4"/>
    </row>
    <row r="706" spans="1:8" ht="15.75" customHeight="1" x14ac:dyDescent="0.3">
      <c r="A706" s="4"/>
      <c r="B706" s="4"/>
      <c r="C706" s="5"/>
      <c r="D706" s="5"/>
      <c r="E706" s="5"/>
      <c r="F706" s="5"/>
      <c r="G706" s="6"/>
      <c r="H706" s="4"/>
    </row>
    <row r="707" spans="1:8" ht="15.75" customHeight="1" x14ac:dyDescent="0.3">
      <c r="A707" s="4"/>
      <c r="B707" s="4"/>
      <c r="C707" s="5"/>
      <c r="D707" s="5"/>
      <c r="E707" s="5"/>
      <c r="F707" s="5"/>
      <c r="G707" s="6"/>
      <c r="H707" s="4"/>
    </row>
    <row r="708" spans="1:8" ht="15.75" customHeight="1" x14ac:dyDescent="0.3">
      <c r="A708" s="4"/>
      <c r="B708" s="4"/>
      <c r="C708" s="5"/>
      <c r="D708" s="5"/>
      <c r="E708" s="5"/>
      <c r="F708" s="5"/>
      <c r="G708" s="6"/>
      <c r="H708" s="4"/>
    </row>
    <row r="709" spans="1:8" ht="15.75" customHeight="1" x14ac:dyDescent="0.3">
      <c r="A709" s="4"/>
      <c r="B709" s="4"/>
      <c r="C709" s="5"/>
      <c r="D709" s="5"/>
      <c r="E709" s="5"/>
      <c r="F709" s="5"/>
      <c r="G709" s="6"/>
      <c r="H709" s="4"/>
    </row>
    <row r="710" spans="1:8" ht="15.75" customHeight="1" x14ac:dyDescent="0.3">
      <c r="A710" s="4"/>
      <c r="B710" s="4"/>
      <c r="C710" s="5"/>
      <c r="D710" s="5"/>
      <c r="E710" s="5"/>
      <c r="F710" s="5"/>
      <c r="G710" s="6"/>
      <c r="H710" s="4"/>
    </row>
    <row r="711" spans="1:8" ht="15.75" customHeight="1" x14ac:dyDescent="0.3">
      <c r="A711" s="4"/>
      <c r="B711" s="4"/>
      <c r="C711" s="5"/>
      <c r="D711" s="5"/>
      <c r="E711" s="5"/>
      <c r="F711" s="5"/>
      <c r="G711" s="6"/>
      <c r="H711" s="4"/>
    </row>
    <row r="712" spans="1:8" ht="15.75" customHeight="1" x14ac:dyDescent="0.3">
      <c r="A712" s="4"/>
      <c r="B712" s="4"/>
      <c r="C712" s="5"/>
      <c r="D712" s="5"/>
      <c r="E712" s="5"/>
      <c r="F712" s="5"/>
      <c r="G712" s="6"/>
      <c r="H712" s="4"/>
    </row>
    <row r="713" spans="1:8" ht="15.75" customHeight="1" x14ac:dyDescent="0.3">
      <c r="A713" s="4"/>
      <c r="B713" s="4"/>
      <c r="C713" s="5"/>
      <c r="D713" s="5"/>
      <c r="E713" s="5"/>
      <c r="F713" s="5"/>
      <c r="G713" s="6"/>
      <c r="H713" s="4"/>
    </row>
    <row r="714" spans="1:8" ht="15.75" customHeight="1" x14ac:dyDescent="0.3">
      <c r="A714" s="4"/>
      <c r="B714" s="4"/>
      <c r="C714" s="5"/>
      <c r="D714" s="5"/>
      <c r="E714" s="5"/>
      <c r="F714" s="5"/>
      <c r="G714" s="6"/>
      <c r="H714" s="4"/>
    </row>
    <row r="715" spans="1:8" ht="15.75" customHeight="1" x14ac:dyDescent="0.3">
      <c r="A715" s="4"/>
      <c r="B715" s="4"/>
      <c r="C715" s="5"/>
      <c r="D715" s="5"/>
      <c r="E715" s="5"/>
      <c r="F715" s="5"/>
      <c r="G715" s="6"/>
      <c r="H715" s="4"/>
    </row>
    <row r="716" spans="1:8" ht="15.75" customHeight="1" x14ac:dyDescent="0.3">
      <c r="A716" s="4"/>
      <c r="B716" s="4"/>
      <c r="C716" s="5"/>
      <c r="D716" s="5"/>
      <c r="E716" s="5"/>
      <c r="F716" s="5"/>
      <c r="G716" s="6"/>
      <c r="H716" s="4"/>
    </row>
    <row r="717" spans="1:8" ht="15.75" customHeight="1" x14ac:dyDescent="0.3">
      <c r="A717" s="4"/>
      <c r="B717" s="4"/>
      <c r="C717" s="5"/>
      <c r="D717" s="5"/>
      <c r="E717" s="5"/>
      <c r="F717" s="5"/>
      <c r="G717" s="6"/>
      <c r="H717" s="4"/>
    </row>
    <row r="718" spans="1:8" ht="15.75" customHeight="1" x14ac:dyDescent="0.3">
      <c r="A718" s="4"/>
      <c r="B718" s="4"/>
      <c r="C718" s="5"/>
      <c r="D718" s="5"/>
      <c r="E718" s="5"/>
      <c r="F718" s="5"/>
      <c r="G718" s="6"/>
      <c r="H718" s="4"/>
    </row>
    <row r="719" spans="1:8" ht="15.75" customHeight="1" x14ac:dyDescent="0.3">
      <c r="A719" s="4"/>
      <c r="B719" s="4"/>
      <c r="C719" s="5"/>
      <c r="D719" s="5"/>
      <c r="E719" s="5"/>
      <c r="F719" s="5"/>
      <c r="G719" s="6"/>
      <c r="H719" s="4"/>
    </row>
    <row r="720" spans="1:8" ht="15.75" customHeight="1" x14ac:dyDescent="0.3">
      <c r="A720" s="4"/>
      <c r="B720" s="4"/>
      <c r="C720" s="5"/>
      <c r="D720" s="5"/>
      <c r="E720" s="5"/>
      <c r="F720" s="5"/>
      <c r="G720" s="6"/>
      <c r="H720" s="4"/>
    </row>
    <row r="721" spans="1:8" ht="15.75" customHeight="1" x14ac:dyDescent="0.3">
      <c r="A721" s="4"/>
      <c r="B721" s="4"/>
      <c r="C721" s="5"/>
      <c r="D721" s="5"/>
      <c r="E721" s="5"/>
      <c r="F721" s="5"/>
      <c r="G721" s="6"/>
      <c r="H721" s="4"/>
    </row>
    <row r="722" spans="1:8" ht="15.75" customHeight="1" x14ac:dyDescent="0.3">
      <c r="A722" s="4"/>
      <c r="B722" s="4"/>
      <c r="C722" s="5"/>
      <c r="D722" s="5"/>
      <c r="E722" s="5"/>
      <c r="F722" s="5"/>
      <c r="G722" s="6"/>
      <c r="H722" s="4"/>
    </row>
    <row r="723" spans="1:8" ht="15.75" customHeight="1" x14ac:dyDescent="0.3">
      <c r="A723" s="4"/>
      <c r="B723" s="4"/>
      <c r="C723" s="5"/>
      <c r="D723" s="5"/>
      <c r="E723" s="5"/>
      <c r="F723" s="5"/>
      <c r="G723" s="6"/>
      <c r="H723" s="4"/>
    </row>
    <row r="724" spans="1:8" ht="15.75" customHeight="1" x14ac:dyDescent="0.3">
      <c r="A724" s="4"/>
      <c r="B724" s="4"/>
      <c r="C724" s="5"/>
      <c r="D724" s="5"/>
      <c r="E724" s="5"/>
      <c r="F724" s="5"/>
      <c r="G724" s="6"/>
      <c r="H724" s="4"/>
    </row>
    <row r="725" spans="1:8" ht="15.75" customHeight="1" x14ac:dyDescent="0.3">
      <c r="A725" s="4"/>
      <c r="B725" s="4"/>
      <c r="C725" s="5"/>
      <c r="D725" s="5"/>
      <c r="E725" s="5"/>
      <c r="F725" s="5"/>
      <c r="G725" s="6"/>
      <c r="H725" s="4"/>
    </row>
    <row r="726" spans="1:8" ht="15.75" customHeight="1" x14ac:dyDescent="0.3">
      <c r="A726" s="4"/>
      <c r="B726" s="4"/>
      <c r="C726" s="5"/>
      <c r="D726" s="5"/>
      <c r="E726" s="5"/>
      <c r="F726" s="5"/>
      <c r="G726" s="6"/>
      <c r="H726" s="4"/>
    </row>
    <row r="727" spans="1:8" ht="15.75" customHeight="1" x14ac:dyDescent="0.3">
      <c r="A727" s="4"/>
      <c r="B727" s="4"/>
      <c r="C727" s="5"/>
      <c r="D727" s="5"/>
      <c r="E727" s="5"/>
      <c r="F727" s="5"/>
      <c r="G727" s="6"/>
      <c r="H727" s="4"/>
    </row>
    <row r="728" spans="1:8" ht="15.75" customHeight="1" x14ac:dyDescent="0.3">
      <c r="A728" s="4"/>
      <c r="B728" s="4"/>
      <c r="C728" s="5"/>
      <c r="D728" s="5"/>
      <c r="E728" s="5"/>
      <c r="F728" s="5"/>
      <c r="G728" s="6"/>
      <c r="H728" s="4"/>
    </row>
    <row r="729" spans="1:8" ht="15.75" customHeight="1" x14ac:dyDescent="0.3">
      <c r="A729" s="4"/>
      <c r="B729" s="4"/>
      <c r="C729" s="5"/>
      <c r="D729" s="5"/>
      <c r="E729" s="5"/>
      <c r="F729" s="5"/>
      <c r="G729" s="6"/>
      <c r="H729" s="4"/>
    </row>
    <row r="730" spans="1:8" ht="15.75" customHeight="1" x14ac:dyDescent="0.3">
      <c r="A730" s="4"/>
      <c r="B730" s="4"/>
      <c r="C730" s="5"/>
      <c r="D730" s="5"/>
      <c r="E730" s="5"/>
      <c r="F730" s="5"/>
      <c r="G730" s="6"/>
      <c r="H730" s="4"/>
    </row>
    <row r="731" spans="1:8" ht="15.75" customHeight="1" x14ac:dyDescent="0.3">
      <c r="A731" s="4"/>
      <c r="B731" s="4"/>
      <c r="C731" s="5"/>
      <c r="D731" s="5"/>
      <c r="E731" s="5"/>
      <c r="F731" s="5"/>
      <c r="G731" s="6"/>
      <c r="H731" s="4"/>
    </row>
    <row r="732" spans="1:8" ht="15.75" customHeight="1" x14ac:dyDescent="0.3">
      <c r="A732" s="4"/>
      <c r="B732" s="4"/>
      <c r="C732" s="5"/>
      <c r="D732" s="5"/>
      <c r="E732" s="5"/>
      <c r="F732" s="5"/>
      <c r="G732" s="6"/>
      <c r="H732" s="4"/>
    </row>
    <row r="733" spans="1:8" ht="15.75" customHeight="1" x14ac:dyDescent="0.3">
      <c r="A733" s="4"/>
      <c r="B733" s="4"/>
      <c r="C733" s="5"/>
      <c r="D733" s="5"/>
      <c r="E733" s="5"/>
      <c r="F733" s="5"/>
      <c r="G733" s="6"/>
      <c r="H733" s="4"/>
    </row>
    <row r="734" spans="1:8" ht="15.75" customHeight="1" x14ac:dyDescent="0.3">
      <c r="A734" s="4"/>
      <c r="B734" s="4"/>
      <c r="C734" s="5"/>
      <c r="D734" s="5"/>
      <c r="E734" s="5"/>
      <c r="F734" s="5"/>
      <c r="G734" s="6"/>
      <c r="H734" s="4"/>
    </row>
    <row r="735" spans="1:8" ht="15.75" customHeight="1" x14ac:dyDescent="0.3">
      <c r="A735" s="4"/>
      <c r="B735" s="4"/>
      <c r="C735" s="5"/>
      <c r="D735" s="5"/>
      <c r="E735" s="5"/>
      <c r="F735" s="5"/>
      <c r="G735" s="6"/>
      <c r="H735" s="4"/>
    </row>
    <row r="736" spans="1:8" ht="15.75" customHeight="1" x14ac:dyDescent="0.3">
      <c r="A736" s="4"/>
      <c r="B736" s="4"/>
      <c r="C736" s="5"/>
      <c r="D736" s="5"/>
      <c r="E736" s="5"/>
      <c r="F736" s="5"/>
      <c r="G736" s="6"/>
      <c r="H736" s="4"/>
    </row>
    <row r="737" spans="1:8" ht="15.75" customHeight="1" x14ac:dyDescent="0.3">
      <c r="A737" s="4"/>
      <c r="B737" s="4"/>
      <c r="C737" s="5"/>
      <c r="D737" s="5"/>
      <c r="E737" s="5"/>
      <c r="F737" s="5"/>
      <c r="G737" s="6"/>
      <c r="H737" s="4"/>
    </row>
    <row r="738" spans="1:8" ht="15.75" customHeight="1" x14ac:dyDescent="0.3">
      <c r="A738" s="4"/>
      <c r="B738" s="4"/>
      <c r="C738" s="5"/>
      <c r="D738" s="5"/>
      <c r="E738" s="5"/>
      <c r="F738" s="5"/>
      <c r="G738" s="6"/>
      <c r="H738" s="4"/>
    </row>
    <row r="739" spans="1:8" ht="15.75" customHeight="1" x14ac:dyDescent="0.3">
      <c r="A739" s="4"/>
      <c r="B739" s="4"/>
      <c r="C739" s="5"/>
      <c r="D739" s="5"/>
      <c r="E739" s="5"/>
      <c r="F739" s="5"/>
      <c r="G739" s="6"/>
      <c r="H739" s="4"/>
    </row>
    <row r="740" spans="1:8" ht="15.75" customHeight="1" x14ac:dyDescent="0.3">
      <c r="A740" s="4"/>
      <c r="B740" s="4"/>
      <c r="C740" s="5"/>
      <c r="D740" s="5"/>
      <c r="E740" s="5"/>
      <c r="F740" s="5"/>
      <c r="G740" s="6"/>
      <c r="H740" s="4"/>
    </row>
    <row r="741" spans="1:8" ht="15.75" customHeight="1" x14ac:dyDescent="0.3">
      <c r="A741" s="4"/>
      <c r="B741" s="4"/>
      <c r="C741" s="5"/>
      <c r="D741" s="5"/>
      <c r="E741" s="5"/>
      <c r="F741" s="5"/>
      <c r="G741" s="6"/>
      <c r="H741" s="4"/>
    </row>
    <row r="742" spans="1:8" ht="15.75" customHeight="1" x14ac:dyDescent="0.3">
      <c r="A742" s="4"/>
      <c r="B742" s="4"/>
      <c r="C742" s="5"/>
      <c r="D742" s="5"/>
      <c r="E742" s="5"/>
      <c r="F742" s="5"/>
      <c r="G742" s="6"/>
      <c r="H742" s="4"/>
    </row>
    <row r="743" spans="1:8" ht="15.75" customHeight="1" x14ac:dyDescent="0.3">
      <c r="A743" s="4"/>
      <c r="B743" s="4"/>
      <c r="C743" s="5"/>
      <c r="D743" s="5"/>
      <c r="E743" s="5"/>
      <c r="F743" s="5"/>
      <c r="G743" s="6"/>
      <c r="H743" s="4"/>
    </row>
    <row r="744" spans="1:8" ht="15.75" customHeight="1" x14ac:dyDescent="0.3">
      <c r="A744" s="4"/>
      <c r="B744" s="4"/>
      <c r="C744" s="5"/>
      <c r="D744" s="5"/>
      <c r="E744" s="5"/>
      <c r="F744" s="5"/>
      <c r="G744" s="6"/>
      <c r="H744" s="4"/>
    </row>
    <row r="745" spans="1:8" ht="15.75" customHeight="1" x14ac:dyDescent="0.3">
      <c r="A745" s="4"/>
      <c r="B745" s="4"/>
      <c r="C745" s="5"/>
      <c r="D745" s="5"/>
      <c r="E745" s="5"/>
      <c r="F745" s="5"/>
      <c r="G745" s="6"/>
      <c r="H745" s="4"/>
    </row>
    <row r="746" spans="1:8" ht="15.75" customHeight="1" x14ac:dyDescent="0.3">
      <c r="A746" s="4"/>
      <c r="B746" s="4"/>
      <c r="C746" s="5"/>
      <c r="D746" s="5"/>
      <c r="E746" s="5"/>
      <c r="F746" s="5"/>
      <c r="G746" s="6"/>
      <c r="H746" s="4"/>
    </row>
    <row r="747" spans="1:8" ht="15.75" customHeight="1" x14ac:dyDescent="0.3">
      <c r="A747" s="4"/>
      <c r="B747" s="4"/>
      <c r="C747" s="5"/>
      <c r="D747" s="5"/>
      <c r="E747" s="5"/>
      <c r="F747" s="5"/>
      <c r="G747" s="6"/>
      <c r="H747" s="4"/>
    </row>
    <row r="748" spans="1:8" ht="15.75" customHeight="1" x14ac:dyDescent="0.3">
      <c r="A748" s="4"/>
      <c r="B748" s="4"/>
      <c r="C748" s="5"/>
      <c r="D748" s="5"/>
      <c r="E748" s="5"/>
      <c r="F748" s="5"/>
      <c r="G748" s="6"/>
      <c r="H748" s="4"/>
    </row>
    <row r="749" spans="1:8" ht="15.75" customHeight="1" x14ac:dyDescent="0.3">
      <c r="A749" s="4"/>
      <c r="B749" s="4"/>
      <c r="C749" s="5"/>
      <c r="D749" s="5"/>
      <c r="E749" s="5"/>
      <c r="F749" s="5"/>
      <c r="G749" s="6"/>
      <c r="H749" s="4"/>
    </row>
    <row r="750" spans="1:8" ht="15.75" customHeight="1" x14ac:dyDescent="0.3">
      <c r="A750" s="4"/>
      <c r="B750" s="4"/>
      <c r="C750" s="5"/>
      <c r="D750" s="5"/>
      <c r="E750" s="5"/>
      <c r="F750" s="5"/>
      <c r="G750" s="6"/>
      <c r="H750" s="4"/>
    </row>
    <row r="751" spans="1:8" ht="15.75" customHeight="1" x14ac:dyDescent="0.3">
      <c r="A751" s="4"/>
      <c r="B751" s="4"/>
      <c r="C751" s="5"/>
      <c r="D751" s="5"/>
      <c r="E751" s="5"/>
      <c r="F751" s="5"/>
      <c r="G751" s="6"/>
      <c r="H751" s="4"/>
    </row>
    <row r="752" spans="1:8" ht="15.75" customHeight="1" x14ac:dyDescent="0.3">
      <c r="A752" s="4"/>
      <c r="B752" s="4"/>
      <c r="C752" s="5"/>
      <c r="D752" s="5"/>
      <c r="E752" s="5"/>
      <c r="F752" s="5"/>
      <c r="G752" s="6"/>
      <c r="H752" s="4"/>
    </row>
    <row r="753" spans="1:8" ht="15.75" customHeight="1" x14ac:dyDescent="0.3">
      <c r="A753" s="4"/>
      <c r="B753" s="4"/>
      <c r="C753" s="5"/>
      <c r="D753" s="5"/>
      <c r="E753" s="5"/>
      <c r="F753" s="5"/>
      <c r="G753" s="6"/>
      <c r="H753" s="4"/>
    </row>
    <row r="754" spans="1:8" ht="15.75" customHeight="1" x14ac:dyDescent="0.3">
      <c r="A754" s="4"/>
      <c r="B754" s="4"/>
      <c r="C754" s="5"/>
      <c r="D754" s="5"/>
      <c r="E754" s="5"/>
      <c r="F754" s="5"/>
      <c r="G754" s="6"/>
      <c r="H754" s="4"/>
    </row>
    <row r="755" spans="1:8" ht="15.75" customHeight="1" x14ac:dyDescent="0.3">
      <c r="A755" s="4"/>
      <c r="B755" s="4"/>
      <c r="C755" s="5"/>
      <c r="D755" s="5"/>
      <c r="E755" s="5"/>
      <c r="F755" s="5"/>
      <c r="G755" s="6"/>
      <c r="H755" s="4"/>
    </row>
    <row r="756" spans="1:8" ht="15.75" customHeight="1" x14ac:dyDescent="0.3">
      <c r="A756" s="4"/>
      <c r="B756" s="4"/>
      <c r="C756" s="5"/>
      <c r="D756" s="5"/>
      <c r="E756" s="5"/>
      <c r="F756" s="5"/>
      <c r="G756" s="6"/>
      <c r="H756" s="4"/>
    </row>
    <row r="757" spans="1:8" ht="15.75" customHeight="1" x14ac:dyDescent="0.3">
      <c r="A757" s="4"/>
      <c r="B757" s="4"/>
      <c r="C757" s="5"/>
      <c r="D757" s="5"/>
      <c r="E757" s="5"/>
      <c r="F757" s="5"/>
      <c r="G757" s="6"/>
      <c r="H757" s="4"/>
    </row>
    <row r="758" spans="1:8" ht="15.75" customHeight="1" x14ac:dyDescent="0.3">
      <c r="A758" s="4"/>
      <c r="B758" s="4"/>
      <c r="C758" s="5"/>
      <c r="D758" s="5"/>
      <c r="E758" s="5"/>
      <c r="F758" s="5"/>
      <c r="G758" s="6"/>
      <c r="H758" s="4"/>
    </row>
    <row r="759" spans="1:8" ht="15.75" customHeight="1" x14ac:dyDescent="0.3">
      <c r="A759" s="4"/>
      <c r="B759" s="4"/>
      <c r="C759" s="5"/>
      <c r="D759" s="5"/>
      <c r="E759" s="5"/>
      <c r="F759" s="5"/>
      <c r="G759" s="6"/>
      <c r="H759" s="4"/>
    </row>
    <row r="760" spans="1:8" ht="15.75" customHeight="1" x14ac:dyDescent="0.3">
      <c r="A760" s="4"/>
      <c r="B760" s="4"/>
      <c r="C760" s="5"/>
      <c r="D760" s="5"/>
      <c r="E760" s="5"/>
      <c r="F760" s="5"/>
      <c r="G760" s="6"/>
      <c r="H760" s="4"/>
    </row>
    <row r="761" spans="1:8" ht="15.75" customHeight="1" x14ac:dyDescent="0.3">
      <c r="A761" s="4"/>
      <c r="B761" s="4"/>
      <c r="C761" s="5"/>
      <c r="D761" s="5"/>
      <c r="E761" s="5"/>
      <c r="F761" s="5"/>
      <c r="G761" s="6"/>
      <c r="H761" s="4"/>
    </row>
    <row r="762" spans="1:8" ht="15.75" customHeight="1" x14ac:dyDescent="0.3">
      <c r="A762" s="4"/>
      <c r="B762" s="4"/>
      <c r="C762" s="5"/>
      <c r="D762" s="5"/>
      <c r="E762" s="5"/>
      <c r="F762" s="5"/>
      <c r="G762" s="6"/>
      <c r="H762" s="4"/>
    </row>
    <row r="763" spans="1:8" ht="15.75" customHeight="1" x14ac:dyDescent="0.3">
      <c r="A763" s="4"/>
      <c r="B763" s="4"/>
      <c r="C763" s="5"/>
      <c r="D763" s="5"/>
      <c r="E763" s="5"/>
      <c r="F763" s="5"/>
      <c r="G763" s="6"/>
      <c r="H763" s="4"/>
    </row>
    <row r="764" spans="1:8" ht="15.75" customHeight="1" x14ac:dyDescent="0.3">
      <c r="A764" s="4"/>
      <c r="B764" s="4"/>
      <c r="C764" s="5"/>
      <c r="D764" s="5"/>
      <c r="E764" s="5"/>
      <c r="F764" s="5"/>
      <c r="G764" s="6"/>
      <c r="H764" s="4"/>
    </row>
    <row r="765" spans="1:8" ht="15.75" customHeight="1" x14ac:dyDescent="0.3">
      <c r="A765" s="4"/>
      <c r="B765" s="4"/>
      <c r="C765" s="5"/>
      <c r="D765" s="5"/>
      <c r="E765" s="5"/>
      <c r="F765" s="5"/>
      <c r="G765" s="6"/>
      <c r="H765" s="4"/>
    </row>
    <row r="766" spans="1:8" ht="15.75" customHeight="1" x14ac:dyDescent="0.3">
      <c r="A766" s="4"/>
      <c r="B766" s="4"/>
      <c r="C766" s="5"/>
      <c r="D766" s="5"/>
      <c r="E766" s="5"/>
      <c r="F766" s="5"/>
      <c r="G766" s="6"/>
      <c r="H766" s="4"/>
    </row>
    <row r="767" spans="1:8" ht="15.75" customHeight="1" x14ac:dyDescent="0.3">
      <c r="A767" s="4"/>
      <c r="B767" s="4"/>
      <c r="C767" s="5"/>
      <c r="D767" s="5"/>
      <c r="E767" s="5"/>
      <c r="F767" s="5"/>
      <c r="G767" s="6"/>
      <c r="H767" s="4"/>
    </row>
    <row r="768" spans="1:8" ht="15.75" customHeight="1" x14ac:dyDescent="0.3">
      <c r="A768" s="4"/>
      <c r="B768" s="4"/>
      <c r="C768" s="5"/>
      <c r="D768" s="5"/>
      <c r="E768" s="5"/>
      <c r="F768" s="5"/>
      <c r="G768" s="6"/>
      <c r="H768" s="4"/>
    </row>
    <row r="769" spans="1:8" ht="15.75" customHeight="1" x14ac:dyDescent="0.3">
      <c r="A769" s="4"/>
      <c r="B769" s="4"/>
      <c r="C769" s="5"/>
      <c r="D769" s="5"/>
      <c r="E769" s="5"/>
      <c r="F769" s="5"/>
      <c r="G769" s="6"/>
      <c r="H769" s="4"/>
    </row>
    <row r="770" spans="1:8" ht="15.75" customHeight="1" x14ac:dyDescent="0.3">
      <c r="A770" s="4"/>
      <c r="B770" s="4"/>
      <c r="C770" s="5"/>
      <c r="D770" s="5"/>
      <c r="E770" s="5"/>
      <c r="F770" s="5"/>
      <c r="G770" s="6"/>
      <c r="H770" s="4"/>
    </row>
    <row r="771" spans="1:8" ht="15.75" customHeight="1" x14ac:dyDescent="0.3">
      <c r="A771" s="4"/>
      <c r="B771" s="4"/>
      <c r="C771" s="5"/>
      <c r="D771" s="5"/>
      <c r="E771" s="5"/>
      <c r="F771" s="5"/>
      <c r="G771" s="6"/>
      <c r="H771" s="4"/>
    </row>
    <row r="772" spans="1:8" ht="15.75" customHeight="1" x14ac:dyDescent="0.3">
      <c r="A772" s="4"/>
      <c r="B772" s="4"/>
      <c r="C772" s="5"/>
      <c r="D772" s="5"/>
      <c r="E772" s="5"/>
      <c r="F772" s="5"/>
      <c r="G772" s="6"/>
      <c r="H772" s="4"/>
    </row>
    <row r="773" spans="1:8" ht="15.75" customHeight="1" x14ac:dyDescent="0.3">
      <c r="A773" s="4"/>
      <c r="B773" s="4"/>
      <c r="C773" s="5"/>
      <c r="D773" s="5"/>
      <c r="E773" s="5"/>
      <c r="F773" s="5"/>
      <c r="G773" s="6"/>
      <c r="H773" s="4"/>
    </row>
    <row r="774" spans="1:8" ht="15.75" customHeight="1" x14ac:dyDescent="0.3">
      <c r="A774" s="4"/>
      <c r="B774" s="4"/>
      <c r="C774" s="5"/>
      <c r="D774" s="5"/>
      <c r="E774" s="5"/>
      <c r="F774" s="5"/>
      <c r="G774" s="6"/>
      <c r="H774" s="4"/>
    </row>
    <row r="775" spans="1:8" ht="15.75" customHeight="1" x14ac:dyDescent="0.3">
      <c r="A775" s="4"/>
      <c r="B775" s="4"/>
      <c r="C775" s="5"/>
      <c r="D775" s="5"/>
      <c r="E775" s="5"/>
      <c r="F775" s="5"/>
      <c r="G775" s="6"/>
      <c r="H775" s="4"/>
    </row>
    <row r="776" spans="1:8" ht="15.75" customHeight="1" x14ac:dyDescent="0.3">
      <c r="A776" s="4"/>
      <c r="B776" s="4"/>
      <c r="C776" s="5"/>
      <c r="D776" s="5"/>
      <c r="E776" s="5"/>
      <c r="F776" s="5"/>
      <c r="G776" s="6"/>
      <c r="H776" s="4"/>
    </row>
    <row r="777" spans="1:8" ht="15.75" customHeight="1" x14ac:dyDescent="0.3">
      <c r="A777" s="4"/>
      <c r="B777" s="4"/>
      <c r="C777" s="5"/>
      <c r="D777" s="5"/>
      <c r="E777" s="5"/>
      <c r="F777" s="5"/>
      <c r="G777" s="6"/>
      <c r="H777" s="4"/>
    </row>
    <row r="778" spans="1:8" ht="15.75" customHeight="1" x14ac:dyDescent="0.3">
      <c r="A778" s="4"/>
      <c r="B778" s="4"/>
      <c r="C778" s="5"/>
      <c r="D778" s="5"/>
      <c r="E778" s="5"/>
      <c r="F778" s="5"/>
      <c r="G778" s="6"/>
      <c r="H778" s="4"/>
    </row>
    <row r="779" spans="1:8" ht="15.75" customHeight="1" x14ac:dyDescent="0.3">
      <c r="A779" s="4"/>
      <c r="B779" s="4"/>
      <c r="C779" s="5"/>
      <c r="D779" s="5"/>
      <c r="E779" s="5"/>
      <c r="F779" s="5"/>
      <c r="G779" s="6"/>
      <c r="H779" s="4"/>
    </row>
    <row r="780" spans="1:8" ht="15.75" customHeight="1" x14ac:dyDescent="0.3">
      <c r="A780" s="4"/>
      <c r="B780" s="4"/>
      <c r="C780" s="5"/>
      <c r="D780" s="5"/>
      <c r="E780" s="5"/>
      <c r="F780" s="5"/>
      <c r="G780" s="6"/>
      <c r="H780" s="4"/>
    </row>
    <row r="781" spans="1:8" ht="15.75" customHeight="1" x14ac:dyDescent="0.3">
      <c r="A781" s="4"/>
      <c r="B781" s="4"/>
      <c r="C781" s="5"/>
      <c r="D781" s="5"/>
      <c r="E781" s="5"/>
      <c r="F781" s="5"/>
      <c r="G781" s="6"/>
      <c r="H781" s="4"/>
    </row>
    <row r="782" spans="1:8" ht="15.75" customHeight="1" x14ac:dyDescent="0.3">
      <c r="A782" s="4"/>
      <c r="B782" s="4"/>
      <c r="C782" s="5"/>
      <c r="D782" s="5"/>
      <c r="E782" s="5"/>
      <c r="F782" s="5"/>
      <c r="G782" s="6"/>
      <c r="H782" s="4"/>
    </row>
    <row r="783" spans="1:8" ht="15.75" customHeight="1" x14ac:dyDescent="0.3">
      <c r="A783" s="4"/>
      <c r="B783" s="4"/>
      <c r="C783" s="5"/>
      <c r="D783" s="5"/>
      <c r="E783" s="5"/>
      <c r="F783" s="5"/>
      <c r="G783" s="6"/>
      <c r="H783" s="4"/>
    </row>
    <row r="784" spans="1:8" ht="15.75" customHeight="1" x14ac:dyDescent="0.3">
      <c r="A784" s="4"/>
      <c r="B784" s="4"/>
      <c r="C784" s="5"/>
      <c r="D784" s="5"/>
      <c r="E784" s="5"/>
      <c r="F784" s="5"/>
      <c r="G784" s="6"/>
      <c r="H784" s="4"/>
    </row>
    <row r="785" spans="1:8" ht="15.75" customHeight="1" x14ac:dyDescent="0.3">
      <c r="A785" s="4"/>
      <c r="B785" s="4"/>
      <c r="C785" s="5"/>
      <c r="D785" s="5"/>
      <c r="E785" s="5"/>
      <c r="F785" s="5"/>
      <c r="G785" s="6"/>
      <c r="H785" s="4"/>
    </row>
    <row r="786" spans="1:8" ht="15.75" customHeight="1" x14ac:dyDescent="0.3">
      <c r="A786" s="4"/>
      <c r="B786" s="4"/>
      <c r="C786" s="5"/>
      <c r="D786" s="5"/>
      <c r="E786" s="5"/>
      <c r="F786" s="5"/>
      <c r="G786" s="6"/>
      <c r="H786" s="4"/>
    </row>
    <row r="787" spans="1:8" ht="15.75" customHeight="1" x14ac:dyDescent="0.3">
      <c r="A787" s="4"/>
      <c r="B787" s="4"/>
      <c r="C787" s="5"/>
      <c r="D787" s="5"/>
      <c r="E787" s="5"/>
      <c r="F787" s="5"/>
      <c r="G787" s="6"/>
      <c r="H787" s="4"/>
    </row>
    <row r="788" spans="1:8" ht="15.75" customHeight="1" x14ac:dyDescent="0.3">
      <c r="A788" s="4"/>
      <c r="B788" s="4"/>
      <c r="C788" s="5"/>
      <c r="D788" s="5"/>
      <c r="E788" s="5"/>
      <c r="F788" s="5"/>
      <c r="G788" s="6"/>
      <c r="H788" s="4"/>
    </row>
    <row r="789" spans="1:8" ht="15.75" customHeight="1" x14ac:dyDescent="0.3">
      <c r="A789" s="4"/>
      <c r="B789" s="4"/>
      <c r="C789" s="5"/>
      <c r="D789" s="5"/>
      <c r="E789" s="5"/>
      <c r="F789" s="5"/>
      <c r="G789" s="6"/>
      <c r="H789" s="4"/>
    </row>
    <row r="790" spans="1:8" ht="15.75" customHeight="1" x14ac:dyDescent="0.3">
      <c r="A790" s="4"/>
      <c r="B790" s="4"/>
      <c r="C790" s="5"/>
      <c r="D790" s="5"/>
      <c r="E790" s="5"/>
      <c r="F790" s="5"/>
      <c r="G790" s="6"/>
      <c r="H790" s="4"/>
    </row>
    <row r="791" spans="1:8" ht="15.75" customHeight="1" x14ac:dyDescent="0.3">
      <c r="A791" s="4"/>
      <c r="B791" s="4"/>
      <c r="C791" s="5"/>
      <c r="D791" s="5"/>
      <c r="E791" s="5"/>
      <c r="F791" s="5"/>
      <c r="G791" s="6"/>
      <c r="H791" s="4"/>
    </row>
    <row r="792" spans="1:8" ht="15.75" customHeight="1" x14ac:dyDescent="0.3">
      <c r="A792" s="4"/>
      <c r="B792" s="4"/>
      <c r="C792" s="5"/>
      <c r="D792" s="5"/>
      <c r="E792" s="5"/>
      <c r="F792" s="5"/>
      <c r="G792" s="6"/>
      <c r="H792" s="4"/>
    </row>
    <row r="793" spans="1:8" ht="15.75" customHeight="1" x14ac:dyDescent="0.3">
      <c r="A793" s="4"/>
      <c r="B793" s="4"/>
      <c r="C793" s="5"/>
      <c r="D793" s="5"/>
      <c r="E793" s="5"/>
      <c r="F793" s="5"/>
      <c r="G793" s="6"/>
      <c r="H793" s="4"/>
    </row>
    <row r="794" spans="1:8" ht="15.75" customHeight="1" x14ac:dyDescent="0.3">
      <c r="A794" s="4"/>
      <c r="B794" s="4"/>
      <c r="C794" s="5"/>
      <c r="D794" s="5"/>
      <c r="E794" s="5"/>
      <c r="F794" s="5"/>
      <c r="G794" s="6"/>
      <c r="H794" s="4"/>
    </row>
    <row r="795" spans="1:8" ht="15.75" customHeight="1" x14ac:dyDescent="0.3">
      <c r="A795" s="4"/>
      <c r="B795" s="4"/>
      <c r="C795" s="5"/>
      <c r="D795" s="5"/>
      <c r="E795" s="5"/>
      <c r="F795" s="5"/>
      <c r="G795" s="6"/>
      <c r="H795" s="4"/>
    </row>
    <row r="796" spans="1:8" ht="15.75" customHeight="1" x14ac:dyDescent="0.3">
      <c r="A796" s="4"/>
      <c r="B796" s="4"/>
      <c r="C796" s="5"/>
      <c r="D796" s="5"/>
      <c r="E796" s="5"/>
      <c r="F796" s="5"/>
      <c r="G796" s="6"/>
      <c r="H796" s="4"/>
    </row>
    <row r="797" spans="1:8" ht="15.75" customHeight="1" x14ac:dyDescent="0.3">
      <c r="A797" s="4"/>
      <c r="B797" s="4"/>
      <c r="C797" s="5"/>
      <c r="D797" s="5"/>
      <c r="E797" s="5"/>
      <c r="F797" s="5"/>
      <c r="G797" s="6"/>
      <c r="H797" s="4"/>
    </row>
    <row r="798" spans="1:8" ht="15.75" customHeight="1" x14ac:dyDescent="0.3">
      <c r="A798" s="4"/>
      <c r="B798" s="4"/>
      <c r="C798" s="5"/>
      <c r="D798" s="5"/>
      <c r="E798" s="5"/>
      <c r="F798" s="5"/>
      <c r="G798" s="6"/>
      <c r="H798" s="4"/>
    </row>
    <row r="799" spans="1:8" ht="15.75" customHeight="1" x14ac:dyDescent="0.3">
      <c r="A799" s="4"/>
      <c r="B799" s="4"/>
      <c r="C799" s="5"/>
      <c r="D799" s="5"/>
      <c r="E799" s="5"/>
      <c r="F799" s="5"/>
      <c r="G799" s="6"/>
      <c r="H799" s="4"/>
    </row>
    <row r="800" spans="1:8" ht="15.75" customHeight="1" x14ac:dyDescent="0.3">
      <c r="A800" s="4"/>
      <c r="B800" s="4"/>
      <c r="C800" s="5"/>
      <c r="D800" s="5"/>
      <c r="E800" s="5"/>
      <c r="F800" s="5"/>
      <c r="G800" s="6"/>
      <c r="H800" s="4"/>
    </row>
    <row r="801" spans="1:8" ht="15.75" customHeight="1" x14ac:dyDescent="0.3">
      <c r="A801" s="4"/>
      <c r="B801" s="4"/>
      <c r="C801" s="5"/>
      <c r="D801" s="5"/>
      <c r="E801" s="5"/>
      <c r="F801" s="5"/>
      <c r="G801" s="6"/>
      <c r="H801" s="4"/>
    </row>
    <row r="802" spans="1:8" ht="15.75" customHeight="1" x14ac:dyDescent="0.3">
      <c r="A802" s="4"/>
      <c r="B802" s="4"/>
      <c r="C802" s="5"/>
      <c r="D802" s="5"/>
      <c r="E802" s="5"/>
      <c r="F802" s="5"/>
      <c r="G802" s="6"/>
      <c r="H802" s="4"/>
    </row>
    <row r="803" spans="1:8" ht="15.75" customHeight="1" x14ac:dyDescent="0.3">
      <c r="A803" s="4"/>
      <c r="B803" s="4"/>
      <c r="C803" s="5"/>
      <c r="D803" s="5"/>
      <c r="E803" s="5"/>
      <c r="F803" s="5"/>
      <c r="G803" s="6"/>
      <c r="H803" s="4"/>
    </row>
    <row r="804" spans="1:8" ht="15.75" customHeight="1" x14ac:dyDescent="0.3">
      <c r="A804" s="4"/>
      <c r="B804" s="4"/>
      <c r="C804" s="5"/>
      <c r="D804" s="5"/>
      <c r="E804" s="5"/>
      <c r="F804" s="5"/>
      <c r="G804" s="6"/>
      <c r="H804" s="4"/>
    </row>
    <row r="805" spans="1:8" ht="15.75" customHeight="1" x14ac:dyDescent="0.3">
      <c r="A805" s="4"/>
      <c r="B805" s="4"/>
      <c r="C805" s="5"/>
      <c r="D805" s="5"/>
      <c r="E805" s="5"/>
      <c r="F805" s="5"/>
      <c r="G805" s="6"/>
      <c r="H805" s="4"/>
    </row>
    <row r="806" spans="1:8" ht="15.75" customHeight="1" x14ac:dyDescent="0.3">
      <c r="A806" s="4"/>
      <c r="B806" s="4"/>
      <c r="C806" s="5"/>
      <c r="D806" s="5"/>
      <c r="E806" s="5"/>
      <c r="F806" s="5"/>
      <c r="G806" s="6"/>
      <c r="H806" s="4"/>
    </row>
    <row r="807" spans="1:8" ht="15.75" customHeight="1" x14ac:dyDescent="0.3">
      <c r="A807" s="4"/>
      <c r="B807" s="4"/>
      <c r="C807" s="5"/>
      <c r="D807" s="5"/>
      <c r="E807" s="5"/>
      <c r="F807" s="5"/>
      <c r="G807" s="6"/>
      <c r="H807" s="4"/>
    </row>
    <row r="808" spans="1:8" ht="15.75" customHeight="1" x14ac:dyDescent="0.3">
      <c r="A808" s="4"/>
      <c r="B808" s="4"/>
      <c r="C808" s="5"/>
      <c r="D808" s="5"/>
      <c r="E808" s="5"/>
      <c r="F808" s="5"/>
      <c r="G808" s="6"/>
      <c r="H808" s="4"/>
    </row>
    <row r="809" spans="1:8" ht="15.75" customHeight="1" x14ac:dyDescent="0.3">
      <c r="A809" s="4"/>
      <c r="B809" s="4"/>
      <c r="C809" s="5"/>
      <c r="D809" s="5"/>
      <c r="E809" s="5"/>
      <c r="F809" s="5"/>
      <c r="G809" s="6"/>
      <c r="H809" s="4"/>
    </row>
    <row r="810" spans="1:8" ht="15.75" customHeight="1" x14ac:dyDescent="0.3">
      <c r="A810" s="4"/>
      <c r="B810" s="4"/>
      <c r="C810" s="5"/>
      <c r="D810" s="5"/>
      <c r="E810" s="5"/>
      <c r="F810" s="5"/>
      <c r="G810" s="6"/>
      <c r="H810" s="4"/>
    </row>
    <row r="811" spans="1:8" ht="15.75" customHeight="1" x14ac:dyDescent="0.3">
      <c r="A811" s="4"/>
      <c r="B811" s="4"/>
      <c r="C811" s="5"/>
      <c r="D811" s="5"/>
      <c r="E811" s="5"/>
      <c r="F811" s="5"/>
      <c r="G811" s="6"/>
      <c r="H811" s="4"/>
    </row>
    <row r="812" spans="1:8" ht="15.75" customHeight="1" x14ac:dyDescent="0.3">
      <c r="A812" s="4"/>
      <c r="B812" s="4"/>
      <c r="C812" s="5"/>
      <c r="D812" s="5"/>
      <c r="E812" s="5"/>
      <c r="F812" s="5"/>
      <c r="G812" s="6"/>
      <c r="H812" s="4"/>
    </row>
    <row r="813" spans="1:8" ht="15.75" customHeight="1" x14ac:dyDescent="0.3">
      <c r="A813" s="4"/>
      <c r="B813" s="4"/>
      <c r="C813" s="5"/>
      <c r="D813" s="5"/>
      <c r="E813" s="5"/>
      <c r="F813" s="5"/>
      <c r="G813" s="6"/>
      <c r="H813" s="4"/>
    </row>
    <row r="814" spans="1:8" ht="15.75" customHeight="1" x14ac:dyDescent="0.3">
      <c r="A814" s="4"/>
      <c r="B814" s="4"/>
      <c r="C814" s="5"/>
      <c r="D814" s="5"/>
      <c r="E814" s="5"/>
      <c r="F814" s="5"/>
      <c r="G814" s="6"/>
      <c r="H814" s="4"/>
    </row>
    <row r="815" spans="1:8" ht="15.75" customHeight="1" x14ac:dyDescent="0.3">
      <c r="A815" s="4"/>
      <c r="B815" s="4"/>
      <c r="C815" s="5"/>
      <c r="D815" s="5"/>
      <c r="E815" s="5"/>
      <c r="F815" s="5"/>
      <c r="G815" s="6"/>
      <c r="H815" s="4"/>
    </row>
    <row r="816" spans="1:8" ht="15.75" customHeight="1" x14ac:dyDescent="0.3">
      <c r="A816" s="4"/>
      <c r="B816" s="4"/>
      <c r="C816" s="5"/>
      <c r="D816" s="5"/>
      <c r="E816" s="5"/>
      <c r="F816" s="5"/>
      <c r="G816" s="6"/>
      <c r="H816" s="4"/>
    </row>
    <row r="817" spans="1:8" ht="15.75" customHeight="1" x14ac:dyDescent="0.3">
      <c r="A817" s="4"/>
      <c r="B817" s="4"/>
      <c r="C817" s="5"/>
      <c r="D817" s="5"/>
      <c r="E817" s="5"/>
      <c r="F817" s="5"/>
      <c r="G817" s="6"/>
      <c r="H817" s="4"/>
    </row>
    <row r="818" spans="1:8" ht="15.75" customHeight="1" x14ac:dyDescent="0.3">
      <c r="A818" s="4"/>
      <c r="B818" s="4"/>
      <c r="C818" s="5"/>
      <c r="D818" s="5"/>
      <c r="E818" s="5"/>
      <c r="F818" s="5"/>
      <c r="G818" s="6"/>
      <c r="H818" s="4"/>
    </row>
    <row r="819" spans="1:8" ht="15.75" customHeight="1" x14ac:dyDescent="0.3">
      <c r="A819" s="4"/>
      <c r="B819" s="4"/>
      <c r="C819" s="5"/>
      <c r="D819" s="5"/>
      <c r="E819" s="5"/>
      <c r="F819" s="5"/>
      <c r="G819" s="6"/>
      <c r="H819" s="4"/>
    </row>
    <row r="820" spans="1:8" ht="15.75" customHeight="1" x14ac:dyDescent="0.3">
      <c r="A820" s="4"/>
      <c r="B820" s="4"/>
      <c r="C820" s="5"/>
      <c r="D820" s="5"/>
      <c r="E820" s="5"/>
      <c r="F820" s="5"/>
      <c r="G820" s="6"/>
      <c r="H820" s="4"/>
    </row>
    <row r="821" spans="1:8" ht="15.75" customHeight="1" x14ac:dyDescent="0.3">
      <c r="A821" s="4"/>
      <c r="B821" s="4"/>
      <c r="C821" s="5"/>
      <c r="D821" s="5"/>
      <c r="E821" s="5"/>
      <c r="F821" s="5"/>
      <c r="G821" s="6"/>
      <c r="H821" s="4"/>
    </row>
    <row r="822" spans="1:8" ht="15.75" customHeight="1" x14ac:dyDescent="0.3">
      <c r="A822" s="4"/>
      <c r="B822" s="4"/>
      <c r="C822" s="5"/>
      <c r="D822" s="5"/>
      <c r="E822" s="5"/>
      <c r="F822" s="5"/>
      <c r="G822" s="6"/>
      <c r="H822" s="4"/>
    </row>
    <row r="823" spans="1:8" ht="15.75" customHeight="1" x14ac:dyDescent="0.3">
      <c r="A823" s="4"/>
      <c r="B823" s="4"/>
      <c r="C823" s="5"/>
      <c r="D823" s="5"/>
      <c r="E823" s="5"/>
      <c r="F823" s="5"/>
      <c r="G823" s="6"/>
      <c r="H823" s="4"/>
    </row>
    <row r="824" spans="1:8" ht="15.75" customHeight="1" x14ac:dyDescent="0.3">
      <c r="A824" s="4"/>
      <c r="B824" s="4"/>
      <c r="C824" s="5"/>
      <c r="D824" s="5"/>
      <c r="E824" s="5"/>
      <c r="F824" s="5"/>
      <c r="G824" s="6"/>
      <c r="H824" s="4"/>
    </row>
    <row r="825" spans="1:8" ht="15.75" customHeight="1" x14ac:dyDescent="0.3">
      <c r="A825" s="4"/>
      <c r="B825" s="4"/>
      <c r="C825" s="5"/>
      <c r="D825" s="5"/>
      <c r="E825" s="5"/>
      <c r="F825" s="5"/>
      <c r="G825" s="6"/>
      <c r="H825" s="4"/>
    </row>
    <row r="826" spans="1:8" ht="15.75" customHeight="1" x14ac:dyDescent="0.3">
      <c r="A826" s="4"/>
      <c r="B826" s="4"/>
      <c r="C826" s="5"/>
      <c r="D826" s="5"/>
      <c r="E826" s="5"/>
      <c r="F826" s="5"/>
      <c r="G826" s="6"/>
      <c r="H826" s="4"/>
    </row>
    <row r="827" spans="1:8" ht="15.75" customHeight="1" x14ac:dyDescent="0.3">
      <c r="A827" s="4"/>
      <c r="B827" s="4"/>
      <c r="C827" s="5"/>
      <c r="D827" s="5"/>
      <c r="E827" s="5"/>
      <c r="F827" s="5"/>
      <c r="G827" s="6"/>
      <c r="H827" s="4"/>
    </row>
    <row r="828" spans="1:8" ht="15.75" customHeight="1" x14ac:dyDescent="0.3">
      <c r="A828" s="4"/>
      <c r="B828" s="4"/>
      <c r="C828" s="5"/>
      <c r="D828" s="5"/>
      <c r="E828" s="5"/>
      <c r="F828" s="5"/>
      <c r="G828" s="6"/>
      <c r="H828" s="4"/>
    </row>
    <row r="829" spans="1:8" ht="15.75" customHeight="1" x14ac:dyDescent="0.3">
      <c r="A829" s="4"/>
      <c r="B829" s="4"/>
      <c r="C829" s="5"/>
      <c r="D829" s="5"/>
      <c r="E829" s="5"/>
      <c r="F829" s="5"/>
      <c r="G829" s="6"/>
      <c r="H829" s="4"/>
    </row>
    <row r="830" spans="1:8" ht="15.75" customHeight="1" x14ac:dyDescent="0.3">
      <c r="A830" s="4"/>
      <c r="B830" s="4"/>
      <c r="C830" s="5"/>
      <c r="D830" s="5"/>
      <c r="E830" s="5"/>
      <c r="F830" s="5"/>
      <c r="G830" s="6"/>
      <c r="H830" s="4"/>
    </row>
    <row r="831" spans="1:8" ht="15.75" customHeight="1" x14ac:dyDescent="0.3">
      <c r="A831" s="4"/>
      <c r="B831" s="4"/>
      <c r="C831" s="5"/>
      <c r="D831" s="5"/>
      <c r="E831" s="5"/>
      <c r="F831" s="5"/>
      <c r="G831" s="6"/>
      <c r="H831" s="4"/>
    </row>
    <row r="832" spans="1:8" ht="15.75" customHeight="1" x14ac:dyDescent="0.3">
      <c r="A832" s="4"/>
      <c r="B832" s="4"/>
      <c r="C832" s="5"/>
      <c r="D832" s="5"/>
      <c r="E832" s="5"/>
      <c r="F832" s="5"/>
      <c r="G832" s="6"/>
      <c r="H832" s="4"/>
    </row>
    <row r="833" spans="1:8" ht="15.75" customHeight="1" x14ac:dyDescent="0.3">
      <c r="A833" s="4"/>
      <c r="B833" s="4"/>
      <c r="C833" s="5"/>
      <c r="D833" s="5"/>
      <c r="E833" s="5"/>
      <c r="F833" s="5"/>
      <c r="G833" s="6"/>
      <c r="H833" s="4"/>
    </row>
    <row r="834" spans="1:8" ht="15.75" customHeight="1" x14ac:dyDescent="0.3">
      <c r="A834" s="4"/>
      <c r="B834" s="4"/>
      <c r="C834" s="5"/>
      <c r="D834" s="5"/>
      <c r="E834" s="5"/>
      <c r="F834" s="5"/>
      <c r="G834" s="6"/>
      <c r="H834" s="4"/>
    </row>
    <row r="835" spans="1:8" ht="15.75" customHeight="1" x14ac:dyDescent="0.3">
      <c r="A835" s="4"/>
      <c r="B835" s="4"/>
      <c r="C835" s="5"/>
      <c r="D835" s="5"/>
      <c r="E835" s="5"/>
      <c r="F835" s="5"/>
      <c r="G835" s="6"/>
      <c r="H835" s="4"/>
    </row>
    <row r="836" spans="1:8" ht="15.75" customHeight="1" x14ac:dyDescent="0.3">
      <c r="A836" s="4"/>
      <c r="B836" s="4"/>
      <c r="C836" s="5"/>
      <c r="D836" s="5"/>
      <c r="E836" s="5"/>
      <c r="F836" s="5"/>
      <c r="G836" s="6"/>
      <c r="H836" s="4"/>
    </row>
    <row r="837" spans="1:8" ht="15.75" customHeight="1" x14ac:dyDescent="0.3">
      <c r="A837" s="4"/>
      <c r="B837" s="4"/>
      <c r="C837" s="5"/>
      <c r="D837" s="5"/>
      <c r="E837" s="5"/>
      <c r="F837" s="5"/>
      <c r="G837" s="6"/>
      <c r="H837" s="4"/>
    </row>
    <row r="838" spans="1:8" ht="15.75" customHeight="1" x14ac:dyDescent="0.3">
      <c r="A838" s="4"/>
      <c r="B838" s="4"/>
      <c r="C838" s="5"/>
      <c r="D838" s="5"/>
      <c r="E838" s="5"/>
      <c r="F838" s="5"/>
      <c r="G838" s="6"/>
      <c r="H838" s="4"/>
    </row>
    <row r="839" spans="1:8" ht="15.75" customHeight="1" x14ac:dyDescent="0.3">
      <c r="A839" s="4"/>
      <c r="B839" s="4"/>
      <c r="C839" s="5"/>
      <c r="D839" s="5"/>
      <c r="E839" s="5"/>
      <c r="F839" s="5"/>
      <c r="G839" s="6"/>
      <c r="H839" s="4"/>
    </row>
    <row r="840" spans="1:8" ht="15.75" customHeight="1" x14ac:dyDescent="0.3">
      <c r="A840" s="4"/>
      <c r="B840" s="4"/>
      <c r="C840" s="5"/>
      <c r="D840" s="5"/>
      <c r="E840" s="5"/>
      <c r="F840" s="5"/>
      <c r="G840" s="6"/>
      <c r="H840" s="4"/>
    </row>
    <row r="841" spans="1:8" ht="15.75" customHeight="1" x14ac:dyDescent="0.3">
      <c r="A841" s="4"/>
      <c r="B841" s="4"/>
      <c r="C841" s="5"/>
      <c r="D841" s="5"/>
      <c r="E841" s="5"/>
      <c r="F841" s="5"/>
      <c r="G841" s="6"/>
      <c r="H841" s="4"/>
    </row>
    <row r="842" spans="1:8" ht="15.75" customHeight="1" x14ac:dyDescent="0.3">
      <c r="A842" s="4"/>
      <c r="B842" s="4"/>
      <c r="C842" s="5"/>
      <c r="D842" s="5"/>
      <c r="E842" s="5"/>
      <c r="F842" s="5"/>
      <c r="G842" s="6"/>
      <c r="H842" s="4"/>
    </row>
    <row r="843" spans="1:8" ht="15.75" customHeight="1" x14ac:dyDescent="0.3">
      <c r="A843" s="4"/>
      <c r="B843" s="4"/>
      <c r="C843" s="5"/>
      <c r="D843" s="5"/>
      <c r="E843" s="5"/>
      <c r="F843" s="5"/>
      <c r="G843" s="6"/>
      <c r="H843" s="4"/>
    </row>
    <row r="844" spans="1:8" ht="15.75" customHeight="1" x14ac:dyDescent="0.3">
      <c r="A844" s="4"/>
      <c r="B844" s="4"/>
      <c r="C844" s="5"/>
      <c r="D844" s="5"/>
      <c r="E844" s="5"/>
      <c r="F844" s="5"/>
      <c r="G844" s="6"/>
      <c r="H844" s="4"/>
    </row>
    <row r="845" spans="1:8" ht="15.75" customHeight="1" x14ac:dyDescent="0.3">
      <c r="A845" s="4"/>
      <c r="B845" s="4"/>
      <c r="C845" s="5"/>
      <c r="D845" s="5"/>
      <c r="E845" s="5"/>
      <c r="F845" s="5"/>
      <c r="G845" s="6"/>
      <c r="H845" s="4"/>
    </row>
    <row r="846" spans="1:8" ht="15.75" customHeight="1" x14ac:dyDescent="0.3">
      <c r="A846" s="4"/>
      <c r="B846" s="4"/>
      <c r="C846" s="5"/>
      <c r="D846" s="5"/>
      <c r="E846" s="5"/>
      <c r="F846" s="5"/>
      <c r="G846" s="6"/>
      <c r="H846" s="4"/>
    </row>
    <row r="847" spans="1:8" ht="15.75" customHeight="1" x14ac:dyDescent="0.3">
      <c r="A847" s="4"/>
      <c r="B847" s="4"/>
      <c r="C847" s="5"/>
      <c r="D847" s="5"/>
      <c r="E847" s="5"/>
      <c r="F847" s="5"/>
      <c r="G847" s="6"/>
      <c r="H847" s="4"/>
    </row>
    <row r="848" spans="1:8" ht="15.75" customHeight="1" x14ac:dyDescent="0.3">
      <c r="A848" s="4"/>
      <c r="B848" s="4"/>
      <c r="C848" s="5"/>
      <c r="D848" s="5"/>
      <c r="E848" s="5"/>
      <c r="F848" s="5"/>
      <c r="G848" s="6"/>
      <c r="H848" s="4"/>
    </row>
    <row r="849" spans="1:8" ht="15.75" customHeight="1" x14ac:dyDescent="0.3">
      <c r="A849" s="4"/>
      <c r="B849" s="4"/>
      <c r="C849" s="5"/>
      <c r="D849" s="5"/>
      <c r="E849" s="5"/>
      <c r="F849" s="5"/>
      <c r="G849" s="6"/>
      <c r="H849" s="4"/>
    </row>
    <row r="850" spans="1:8" ht="15.75" customHeight="1" x14ac:dyDescent="0.3">
      <c r="A850" s="4"/>
      <c r="B850" s="4"/>
      <c r="C850" s="5"/>
      <c r="D850" s="5"/>
      <c r="E850" s="5"/>
      <c r="F850" s="5"/>
      <c r="G850" s="6"/>
      <c r="H850" s="4"/>
    </row>
    <row r="851" spans="1:8" ht="15.75" customHeight="1" x14ac:dyDescent="0.3">
      <c r="A851" s="4"/>
      <c r="B851" s="4"/>
      <c r="C851" s="5"/>
      <c r="D851" s="5"/>
      <c r="E851" s="5"/>
      <c r="F851" s="5"/>
      <c r="G851" s="6"/>
      <c r="H851" s="4"/>
    </row>
    <row r="852" spans="1:8" ht="15.75" customHeight="1" x14ac:dyDescent="0.3">
      <c r="A852" s="4"/>
      <c r="B852" s="4"/>
      <c r="C852" s="5"/>
      <c r="D852" s="5"/>
      <c r="E852" s="5"/>
      <c r="F852" s="5"/>
      <c r="G852" s="6"/>
      <c r="H852" s="4"/>
    </row>
    <row r="853" spans="1:8" ht="15.75" customHeight="1" x14ac:dyDescent="0.3">
      <c r="A853" s="4"/>
      <c r="B853" s="4"/>
      <c r="C853" s="5"/>
      <c r="D853" s="5"/>
      <c r="E853" s="5"/>
      <c r="F853" s="5"/>
      <c r="G853" s="6"/>
      <c r="H853" s="4"/>
    </row>
    <row r="854" spans="1:8" ht="15.75" customHeight="1" x14ac:dyDescent="0.3">
      <c r="A854" s="4"/>
      <c r="B854" s="4"/>
      <c r="C854" s="5"/>
      <c r="D854" s="5"/>
      <c r="E854" s="5"/>
      <c r="F854" s="5"/>
      <c r="G854" s="6"/>
      <c r="H854" s="4"/>
    </row>
    <row r="855" spans="1:8" ht="15.75" customHeight="1" x14ac:dyDescent="0.3">
      <c r="A855" s="4"/>
      <c r="B855" s="4"/>
      <c r="C855" s="5"/>
      <c r="D855" s="5"/>
      <c r="E855" s="5"/>
      <c r="F855" s="5"/>
      <c r="G855" s="6"/>
      <c r="H855" s="4"/>
    </row>
    <row r="856" spans="1:8" ht="15.75" customHeight="1" x14ac:dyDescent="0.3">
      <c r="A856" s="4"/>
      <c r="B856" s="4"/>
      <c r="C856" s="5"/>
      <c r="D856" s="5"/>
      <c r="E856" s="5"/>
      <c r="F856" s="5"/>
      <c r="G856" s="6"/>
      <c r="H856" s="4"/>
    </row>
    <row r="857" spans="1:8" ht="15.75" customHeight="1" x14ac:dyDescent="0.3">
      <c r="A857" s="4"/>
      <c r="B857" s="4"/>
      <c r="C857" s="5"/>
      <c r="D857" s="5"/>
      <c r="E857" s="5"/>
      <c r="F857" s="5"/>
      <c r="G857" s="6"/>
      <c r="H857" s="4"/>
    </row>
    <row r="858" spans="1:8" ht="15.75" customHeight="1" x14ac:dyDescent="0.3">
      <c r="A858" s="4"/>
      <c r="B858" s="4"/>
      <c r="C858" s="5"/>
      <c r="D858" s="5"/>
      <c r="E858" s="5"/>
      <c r="F858" s="5"/>
      <c r="G858" s="6"/>
      <c r="H858" s="4"/>
    </row>
    <row r="859" spans="1:8" ht="15.75" customHeight="1" x14ac:dyDescent="0.3">
      <c r="A859" s="4"/>
      <c r="B859" s="4"/>
      <c r="C859" s="5"/>
      <c r="D859" s="5"/>
      <c r="E859" s="5"/>
      <c r="F859" s="5"/>
      <c r="G859" s="6"/>
      <c r="H859" s="4"/>
    </row>
    <row r="860" spans="1:8" ht="15.75" customHeight="1" x14ac:dyDescent="0.3">
      <c r="A860" s="4"/>
      <c r="B860" s="4"/>
      <c r="C860" s="5"/>
      <c r="D860" s="5"/>
      <c r="E860" s="5"/>
      <c r="F860" s="5"/>
      <c r="G860" s="6"/>
      <c r="H860" s="4"/>
    </row>
    <row r="861" spans="1:8" ht="15.75" customHeight="1" x14ac:dyDescent="0.3">
      <c r="A861" s="4"/>
      <c r="B861" s="4"/>
      <c r="C861" s="5"/>
      <c r="D861" s="5"/>
      <c r="E861" s="5"/>
      <c r="F861" s="5"/>
      <c r="G861" s="6"/>
      <c r="H861" s="4"/>
    </row>
    <row r="862" spans="1:8" ht="15.75" customHeight="1" x14ac:dyDescent="0.3">
      <c r="A862" s="4"/>
      <c r="B862" s="4"/>
      <c r="C862" s="5"/>
      <c r="D862" s="5"/>
      <c r="E862" s="5"/>
      <c r="F862" s="5"/>
      <c r="G862" s="6"/>
      <c r="H862" s="4"/>
    </row>
    <row r="863" spans="1:8" ht="15.75" customHeight="1" x14ac:dyDescent="0.3">
      <c r="A863" s="4"/>
      <c r="B863" s="4"/>
      <c r="C863" s="5"/>
      <c r="D863" s="5"/>
      <c r="E863" s="5"/>
      <c r="F863" s="5"/>
      <c r="G863" s="6"/>
      <c r="H863" s="4"/>
    </row>
    <row r="864" spans="1:8" ht="15.75" customHeight="1" x14ac:dyDescent="0.3">
      <c r="A864" s="4"/>
      <c r="B864" s="4"/>
      <c r="C864" s="5"/>
      <c r="D864" s="5"/>
      <c r="E864" s="5"/>
      <c r="F864" s="5"/>
      <c r="G864" s="6"/>
      <c r="H864" s="4"/>
    </row>
    <row r="865" spans="1:8" ht="15.75" customHeight="1" x14ac:dyDescent="0.3">
      <c r="A865" s="4"/>
      <c r="B865" s="4"/>
      <c r="C865" s="5"/>
      <c r="D865" s="5"/>
      <c r="E865" s="5"/>
      <c r="F865" s="5"/>
      <c r="G865" s="6"/>
      <c r="H865" s="4"/>
    </row>
    <row r="866" spans="1:8" ht="15.75" customHeight="1" x14ac:dyDescent="0.3">
      <c r="A866" s="4"/>
      <c r="B866" s="4"/>
      <c r="C866" s="5"/>
      <c r="D866" s="5"/>
      <c r="E866" s="5"/>
      <c r="F866" s="5"/>
      <c r="G866" s="6"/>
      <c r="H866" s="4"/>
    </row>
    <row r="867" spans="1:8" ht="15.75" customHeight="1" x14ac:dyDescent="0.3">
      <c r="A867" s="4"/>
      <c r="B867" s="4"/>
      <c r="C867" s="5"/>
      <c r="D867" s="5"/>
      <c r="E867" s="5"/>
      <c r="F867" s="5"/>
      <c r="G867" s="6"/>
      <c r="H867" s="4"/>
    </row>
    <row r="868" spans="1:8" ht="15.75" customHeight="1" x14ac:dyDescent="0.3">
      <c r="A868" s="4"/>
      <c r="B868" s="4"/>
      <c r="C868" s="5"/>
      <c r="D868" s="5"/>
      <c r="E868" s="5"/>
      <c r="F868" s="5"/>
      <c r="G868" s="6"/>
      <c r="H868" s="4"/>
    </row>
    <row r="869" spans="1:8" ht="15.75" customHeight="1" x14ac:dyDescent="0.3">
      <c r="A869" s="4"/>
      <c r="B869" s="4"/>
      <c r="C869" s="5"/>
      <c r="D869" s="5"/>
      <c r="E869" s="5"/>
      <c r="F869" s="5"/>
      <c r="G869" s="6"/>
      <c r="H869" s="4"/>
    </row>
    <row r="870" spans="1:8" ht="15.75" customHeight="1" x14ac:dyDescent="0.3">
      <c r="A870" s="4"/>
      <c r="B870" s="4"/>
      <c r="C870" s="5"/>
      <c r="D870" s="5"/>
      <c r="E870" s="5"/>
      <c r="F870" s="5"/>
      <c r="G870" s="6"/>
      <c r="H870" s="4"/>
    </row>
    <row r="871" spans="1:8" ht="15.75" customHeight="1" x14ac:dyDescent="0.3">
      <c r="A871" s="4"/>
      <c r="B871" s="4"/>
      <c r="C871" s="5"/>
      <c r="D871" s="5"/>
      <c r="E871" s="5"/>
      <c r="F871" s="5"/>
      <c r="G871" s="6"/>
      <c r="H871" s="4"/>
    </row>
    <row r="872" spans="1:8" ht="15.75" customHeight="1" x14ac:dyDescent="0.3">
      <c r="A872" s="4"/>
      <c r="B872" s="4"/>
      <c r="C872" s="5"/>
      <c r="D872" s="5"/>
      <c r="E872" s="5"/>
      <c r="F872" s="5"/>
      <c r="G872" s="6"/>
      <c r="H872" s="4"/>
    </row>
    <row r="873" spans="1:8" ht="15.75" customHeight="1" x14ac:dyDescent="0.3">
      <c r="A873" s="4"/>
      <c r="B873" s="4"/>
      <c r="C873" s="5"/>
      <c r="D873" s="5"/>
      <c r="E873" s="5"/>
      <c r="F873" s="5"/>
      <c r="G873" s="6"/>
      <c r="H873" s="4"/>
    </row>
    <row r="874" spans="1:8" ht="15.75" customHeight="1" x14ac:dyDescent="0.3">
      <c r="A874" s="4"/>
      <c r="B874" s="4"/>
      <c r="C874" s="5"/>
      <c r="D874" s="5"/>
      <c r="E874" s="5"/>
      <c r="F874" s="5"/>
      <c r="G874" s="6"/>
      <c r="H874" s="4"/>
    </row>
    <row r="875" spans="1:8" ht="15.75" customHeight="1" x14ac:dyDescent="0.3">
      <c r="A875" s="4"/>
      <c r="B875" s="4"/>
      <c r="C875" s="5"/>
      <c r="D875" s="5"/>
      <c r="E875" s="5"/>
      <c r="F875" s="5"/>
      <c r="G875" s="6"/>
      <c r="H875" s="4"/>
    </row>
    <row r="876" spans="1:8" ht="15.75" customHeight="1" x14ac:dyDescent="0.3">
      <c r="A876" s="4"/>
      <c r="B876" s="4"/>
      <c r="C876" s="5"/>
      <c r="D876" s="5"/>
      <c r="E876" s="5"/>
      <c r="F876" s="5"/>
      <c r="G876" s="6"/>
      <c r="H876" s="4"/>
    </row>
    <row r="877" spans="1:8" ht="15.75" customHeight="1" x14ac:dyDescent="0.3">
      <c r="A877" s="4"/>
      <c r="B877" s="4"/>
      <c r="C877" s="5"/>
      <c r="D877" s="5"/>
      <c r="E877" s="5"/>
      <c r="F877" s="5"/>
      <c r="G877" s="6"/>
      <c r="H877" s="4"/>
    </row>
    <row r="878" spans="1:8" ht="15.75" customHeight="1" x14ac:dyDescent="0.3">
      <c r="A878" s="4"/>
      <c r="B878" s="4"/>
      <c r="C878" s="5"/>
      <c r="D878" s="5"/>
      <c r="E878" s="5"/>
      <c r="F878" s="5"/>
      <c r="G878" s="6"/>
      <c r="H878" s="4"/>
    </row>
    <row r="879" spans="1:8" ht="15.75" customHeight="1" x14ac:dyDescent="0.3">
      <c r="A879" s="4"/>
      <c r="B879" s="4"/>
      <c r="C879" s="5"/>
      <c r="D879" s="5"/>
      <c r="E879" s="5"/>
      <c r="F879" s="5"/>
      <c r="G879" s="6"/>
      <c r="H879" s="4"/>
    </row>
    <row r="880" spans="1:8" ht="15.75" customHeight="1" x14ac:dyDescent="0.3">
      <c r="A880" s="4"/>
      <c r="B880" s="4"/>
      <c r="C880" s="5"/>
      <c r="D880" s="5"/>
      <c r="E880" s="5"/>
      <c r="F880" s="5"/>
      <c r="G880" s="6"/>
      <c r="H880" s="4"/>
    </row>
    <row r="881" spans="1:8" ht="15.75" customHeight="1" x14ac:dyDescent="0.3">
      <c r="A881" s="4"/>
      <c r="B881" s="4"/>
      <c r="C881" s="5"/>
      <c r="D881" s="5"/>
      <c r="E881" s="5"/>
      <c r="F881" s="5"/>
      <c r="G881" s="6"/>
      <c r="H881" s="4"/>
    </row>
    <row r="882" spans="1:8" ht="15.75" customHeight="1" x14ac:dyDescent="0.3">
      <c r="A882" s="4"/>
      <c r="B882" s="4"/>
      <c r="C882" s="5"/>
      <c r="D882" s="5"/>
      <c r="E882" s="5"/>
      <c r="F882" s="5"/>
      <c r="G882" s="6"/>
      <c r="H882" s="4"/>
    </row>
    <row r="883" spans="1:8" ht="15.75" customHeight="1" x14ac:dyDescent="0.3">
      <c r="A883" s="4"/>
      <c r="B883" s="4"/>
      <c r="C883" s="5"/>
      <c r="D883" s="5"/>
      <c r="E883" s="5"/>
      <c r="F883" s="5"/>
      <c r="G883" s="6"/>
      <c r="H883" s="4"/>
    </row>
    <row r="884" spans="1:8" ht="15.75" customHeight="1" x14ac:dyDescent="0.3">
      <c r="A884" s="4"/>
      <c r="B884" s="4"/>
      <c r="C884" s="5"/>
      <c r="D884" s="5"/>
      <c r="E884" s="5"/>
      <c r="F884" s="5"/>
      <c r="G884" s="6"/>
      <c r="H884" s="4"/>
    </row>
    <row r="885" spans="1:8" ht="15.75" customHeight="1" x14ac:dyDescent="0.3">
      <c r="A885" s="4"/>
      <c r="B885" s="4"/>
      <c r="C885" s="5"/>
      <c r="D885" s="5"/>
      <c r="E885" s="5"/>
      <c r="F885" s="5"/>
      <c r="G885" s="6"/>
      <c r="H885" s="4"/>
    </row>
    <row r="886" spans="1:8" ht="15.75" customHeight="1" x14ac:dyDescent="0.3">
      <c r="A886" s="4"/>
      <c r="B886" s="4"/>
      <c r="C886" s="5"/>
      <c r="D886" s="5"/>
      <c r="E886" s="5"/>
      <c r="F886" s="5"/>
      <c r="G886" s="6"/>
      <c r="H886" s="4"/>
    </row>
    <row r="887" spans="1:8" ht="15.75" customHeight="1" x14ac:dyDescent="0.3">
      <c r="A887" s="4"/>
      <c r="B887" s="4"/>
      <c r="C887" s="5"/>
      <c r="D887" s="5"/>
      <c r="E887" s="5"/>
      <c r="F887" s="5"/>
      <c r="G887" s="6"/>
      <c r="H887" s="4"/>
    </row>
    <row r="888" spans="1:8" ht="15.75" customHeight="1" x14ac:dyDescent="0.3">
      <c r="A888" s="4"/>
      <c r="B888" s="4"/>
      <c r="C888" s="5"/>
      <c r="D888" s="5"/>
      <c r="E888" s="5"/>
      <c r="F888" s="5"/>
      <c r="G888" s="6"/>
      <c r="H888" s="4"/>
    </row>
    <row r="889" spans="1:8" ht="15.75" customHeight="1" x14ac:dyDescent="0.3">
      <c r="A889" s="4"/>
      <c r="B889" s="4"/>
      <c r="C889" s="5"/>
      <c r="D889" s="5"/>
      <c r="E889" s="5"/>
      <c r="F889" s="5"/>
      <c r="G889" s="6"/>
      <c r="H889" s="4"/>
    </row>
    <row r="890" spans="1:8" ht="15.75" customHeight="1" x14ac:dyDescent="0.3">
      <c r="A890" s="4"/>
      <c r="B890" s="4"/>
      <c r="C890" s="5"/>
      <c r="D890" s="5"/>
      <c r="E890" s="5"/>
      <c r="F890" s="5"/>
      <c r="G890" s="6"/>
      <c r="H890" s="4"/>
    </row>
    <row r="891" spans="1:8" ht="15.75" customHeight="1" x14ac:dyDescent="0.3">
      <c r="A891" s="4"/>
      <c r="B891" s="4"/>
      <c r="C891" s="5"/>
      <c r="D891" s="5"/>
      <c r="E891" s="5"/>
      <c r="F891" s="5"/>
      <c r="G891" s="6"/>
      <c r="H891" s="4"/>
    </row>
    <row r="892" spans="1:8" ht="15.75" customHeight="1" x14ac:dyDescent="0.3">
      <c r="A892" s="4"/>
      <c r="B892" s="4"/>
      <c r="C892" s="5"/>
      <c r="D892" s="5"/>
      <c r="E892" s="5"/>
      <c r="F892" s="5"/>
      <c r="G892" s="6"/>
      <c r="H892" s="4"/>
    </row>
    <row r="893" spans="1:8" ht="15.75" customHeight="1" x14ac:dyDescent="0.3">
      <c r="A893" s="4"/>
      <c r="B893" s="4"/>
      <c r="C893" s="5"/>
      <c r="D893" s="5"/>
      <c r="E893" s="5"/>
      <c r="F893" s="5"/>
      <c r="G893" s="6"/>
      <c r="H893" s="4"/>
    </row>
    <row r="894" spans="1:8" ht="15.75" customHeight="1" x14ac:dyDescent="0.3">
      <c r="A894" s="4"/>
      <c r="B894" s="4"/>
      <c r="C894" s="5"/>
      <c r="D894" s="5"/>
      <c r="E894" s="5"/>
      <c r="F894" s="5"/>
      <c r="G894" s="6"/>
      <c r="H894" s="4"/>
    </row>
    <row r="895" spans="1:8" ht="15.75" customHeight="1" x14ac:dyDescent="0.3">
      <c r="A895" s="4"/>
      <c r="B895" s="4"/>
      <c r="C895" s="5"/>
      <c r="D895" s="5"/>
      <c r="E895" s="5"/>
      <c r="F895" s="5"/>
      <c r="G895" s="6"/>
      <c r="H895" s="4"/>
    </row>
    <row r="896" spans="1:8" ht="15.75" customHeight="1" x14ac:dyDescent="0.3">
      <c r="A896" s="4"/>
      <c r="B896" s="4"/>
      <c r="C896" s="5"/>
      <c r="D896" s="5"/>
      <c r="E896" s="5"/>
      <c r="F896" s="5"/>
      <c r="G896" s="6"/>
      <c r="H896" s="4"/>
    </row>
    <row r="897" spans="1:8" ht="15.75" customHeight="1" x14ac:dyDescent="0.3">
      <c r="A897" s="4"/>
      <c r="B897" s="4"/>
      <c r="C897" s="5"/>
      <c r="D897" s="5"/>
      <c r="E897" s="5"/>
      <c r="F897" s="5"/>
      <c r="G897" s="6"/>
      <c r="H897" s="4"/>
    </row>
    <row r="898" spans="1:8" ht="15.75" customHeight="1" x14ac:dyDescent="0.3">
      <c r="A898" s="4"/>
      <c r="B898" s="4"/>
      <c r="C898" s="5"/>
      <c r="D898" s="5"/>
      <c r="E898" s="5"/>
      <c r="F898" s="5"/>
      <c r="G898" s="6"/>
      <c r="H898" s="4"/>
    </row>
    <row r="899" spans="1:8" ht="15.75" customHeight="1" x14ac:dyDescent="0.3">
      <c r="A899" s="4"/>
      <c r="B899" s="4"/>
      <c r="C899" s="5"/>
      <c r="D899" s="5"/>
      <c r="E899" s="5"/>
      <c r="F899" s="5"/>
      <c r="G899" s="6"/>
      <c r="H899" s="4"/>
    </row>
    <row r="900" spans="1:8" ht="15.75" customHeight="1" x14ac:dyDescent="0.3">
      <c r="A900" s="4"/>
      <c r="B900" s="4"/>
      <c r="C900" s="5"/>
      <c r="D900" s="5"/>
      <c r="E900" s="5"/>
      <c r="F900" s="5"/>
      <c r="G900" s="6"/>
      <c r="H900" s="4"/>
    </row>
    <row r="901" spans="1:8" ht="15.75" customHeight="1" x14ac:dyDescent="0.3">
      <c r="A901" s="4"/>
      <c r="B901" s="4"/>
      <c r="C901" s="5"/>
      <c r="D901" s="5"/>
      <c r="E901" s="5"/>
      <c r="F901" s="5"/>
      <c r="G901" s="6"/>
      <c r="H901" s="4"/>
    </row>
    <row r="902" spans="1:8" ht="15.75" customHeight="1" x14ac:dyDescent="0.3">
      <c r="A902" s="4"/>
      <c r="B902" s="4"/>
      <c r="C902" s="5"/>
      <c r="D902" s="5"/>
      <c r="E902" s="5"/>
      <c r="F902" s="5"/>
      <c r="G902" s="6"/>
      <c r="H902" s="4"/>
    </row>
    <row r="903" spans="1:8" ht="15.75" customHeight="1" x14ac:dyDescent="0.3">
      <c r="A903" s="4"/>
      <c r="B903" s="4"/>
      <c r="C903" s="5"/>
      <c r="D903" s="5"/>
      <c r="E903" s="5"/>
      <c r="F903" s="5"/>
      <c r="G903" s="6"/>
      <c r="H903" s="4"/>
    </row>
    <row r="904" spans="1:8" ht="15.75" customHeight="1" x14ac:dyDescent="0.3">
      <c r="A904" s="4"/>
      <c r="B904" s="4"/>
      <c r="C904" s="5"/>
      <c r="D904" s="5"/>
      <c r="E904" s="5"/>
      <c r="F904" s="5"/>
      <c r="G904" s="6"/>
      <c r="H904" s="4"/>
    </row>
    <row r="905" spans="1:8" ht="15.75" customHeight="1" x14ac:dyDescent="0.3">
      <c r="A905" s="4"/>
      <c r="B905" s="4"/>
      <c r="C905" s="5"/>
      <c r="D905" s="5"/>
      <c r="E905" s="5"/>
      <c r="F905" s="5"/>
      <c r="G905" s="6"/>
      <c r="H905" s="4"/>
    </row>
    <row r="906" spans="1:8" ht="15.75" customHeight="1" x14ac:dyDescent="0.3">
      <c r="A906" s="4"/>
      <c r="B906" s="4"/>
      <c r="C906" s="5"/>
      <c r="D906" s="5"/>
      <c r="E906" s="5"/>
      <c r="F906" s="5"/>
      <c r="G906" s="6"/>
      <c r="H906" s="4"/>
    </row>
    <row r="907" spans="1:8" ht="15.75" customHeight="1" x14ac:dyDescent="0.3">
      <c r="A907" s="4"/>
      <c r="B907" s="4"/>
      <c r="C907" s="5"/>
      <c r="D907" s="5"/>
      <c r="E907" s="5"/>
      <c r="F907" s="5"/>
      <c r="G907" s="6"/>
      <c r="H907" s="4"/>
    </row>
    <row r="908" spans="1:8" ht="15.75" customHeight="1" x14ac:dyDescent="0.3">
      <c r="A908" s="4"/>
      <c r="B908" s="4"/>
      <c r="C908" s="5"/>
      <c r="D908" s="5"/>
      <c r="E908" s="5"/>
      <c r="F908" s="5"/>
      <c r="G908" s="6"/>
      <c r="H908" s="4"/>
    </row>
    <row r="909" spans="1:8" ht="15.75" customHeight="1" x14ac:dyDescent="0.3">
      <c r="A909" s="4"/>
      <c r="B909" s="4"/>
      <c r="C909" s="5"/>
      <c r="D909" s="5"/>
      <c r="E909" s="5"/>
      <c r="F909" s="5"/>
      <c r="G909" s="6"/>
      <c r="H909" s="4"/>
    </row>
    <row r="910" spans="1:8" ht="15.75" customHeight="1" x14ac:dyDescent="0.3">
      <c r="A910" s="4"/>
      <c r="B910" s="4"/>
      <c r="C910" s="5"/>
      <c r="D910" s="5"/>
      <c r="E910" s="5"/>
      <c r="F910" s="5"/>
      <c r="G910" s="6"/>
      <c r="H910" s="4"/>
    </row>
    <row r="911" spans="1:8" ht="15.75" customHeight="1" x14ac:dyDescent="0.3">
      <c r="A911" s="4"/>
      <c r="B911" s="4"/>
      <c r="C911" s="5"/>
      <c r="D911" s="5"/>
      <c r="E911" s="5"/>
      <c r="F911" s="5"/>
      <c r="G911" s="6"/>
      <c r="H911" s="4"/>
    </row>
    <row r="912" spans="1:8" ht="15.75" customHeight="1" x14ac:dyDescent="0.3">
      <c r="A912" s="4"/>
      <c r="B912" s="4"/>
      <c r="C912" s="5"/>
      <c r="D912" s="5"/>
      <c r="E912" s="5"/>
      <c r="F912" s="5"/>
      <c r="G912" s="6"/>
      <c r="H912" s="4"/>
    </row>
    <row r="913" spans="1:8" ht="15.75" customHeight="1" x14ac:dyDescent="0.3">
      <c r="A913" s="4"/>
      <c r="B913" s="4"/>
      <c r="C913" s="5"/>
      <c r="D913" s="5"/>
      <c r="E913" s="5"/>
      <c r="F913" s="5"/>
      <c r="G913" s="6"/>
      <c r="H913" s="4"/>
    </row>
    <row r="914" spans="1:8" ht="15.75" customHeight="1" x14ac:dyDescent="0.3">
      <c r="A914" s="4"/>
      <c r="B914" s="4"/>
      <c r="C914" s="5"/>
      <c r="D914" s="5"/>
      <c r="E914" s="5"/>
      <c r="F914" s="5"/>
      <c r="G914" s="6"/>
      <c r="H914" s="4"/>
    </row>
    <row r="915" spans="1:8" ht="15.75" customHeight="1" x14ac:dyDescent="0.3">
      <c r="A915" s="4"/>
      <c r="B915" s="4"/>
      <c r="C915" s="5"/>
      <c r="D915" s="5"/>
      <c r="E915" s="5"/>
      <c r="F915" s="5"/>
      <c r="G915" s="6"/>
      <c r="H915" s="4"/>
    </row>
    <row r="916" spans="1:8" ht="15.75" customHeight="1" x14ac:dyDescent="0.3">
      <c r="A916" s="4"/>
      <c r="B916" s="4"/>
      <c r="C916" s="5"/>
      <c r="D916" s="5"/>
      <c r="E916" s="5"/>
      <c r="F916" s="5"/>
      <c r="G916" s="6"/>
      <c r="H916" s="4"/>
    </row>
    <row r="917" spans="1:8" ht="15.75" customHeight="1" x14ac:dyDescent="0.3">
      <c r="A917" s="4"/>
      <c r="B917" s="4"/>
      <c r="C917" s="5"/>
      <c r="D917" s="5"/>
      <c r="E917" s="5"/>
      <c r="F917" s="5"/>
      <c r="G917" s="6"/>
      <c r="H917" s="4"/>
    </row>
    <row r="918" spans="1:8" ht="15.75" customHeight="1" x14ac:dyDescent="0.3">
      <c r="A918" s="4"/>
      <c r="B918" s="4"/>
      <c r="C918" s="5"/>
      <c r="D918" s="5"/>
      <c r="E918" s="5"/>
      <c r="F918" s="5"/>
      <c r="G918" s="6"/>
      <c r="H918" s="4"/>
    </row>
    <row r="919" spans="1:8" ht="15.75" customHeight="1" x14ac:dyDescent="0.3">
      <c r="A919" s="4"/>
      <c r="B919" s="4"/>
      <c r="C919" s="5"/>
      <c r="D919" s="5"/>
      <c r="E919" s="5"/>
      <c r="F919" s="5"/>
      <c r="G919" s="6"/>
      <c r="H919" s="4"/>
    </row>
    <row r="920" spans="1:8" ht="15.75" customHeight="1" x14ac:dyDescent="0.3">
      <c r="A920" s="4"/>
      <c r="B920" s="4"/>
      <c r="C920" s="5"/>
      <c r="D920" s="5"/>
      <c r="E920" s="5"/>
      <c r="F920" s="5"/>
      <c r="G920" s="6"/>
      <c r="H920" s="4"/>
    </row>
    <row r="921" spans="1:8" ht="15.75" customHeight="1" x14ac:dyDescent="0.3">
      <c r="A921" s="4"/>
      <c r="B921" s="4"/>
      <c r="C921" s="5"/>
      <c r="D921" s="5"/>
      <c r="E921" s="5"/>
      <c r="F921" s="5"/>
      <c r="G921" s="6"/>
      <c r="H921" s="4"/>
    </row>
    <row r="922" spans="1:8" ht="15.75" customHeight="1" x14ac:dyDescent="0.3">
      <c r="A922" s="4"/>
      <c r="B922" s="4"/>
      <c r="C922" s="5"/>
      <c r="D922" s="5"/>
      <c r="E922" s="5"/>
      <c r="F922" s="5"/>
      <c r="G922" s="6"/>
      <c r="H922" s="4"/>
    </row>
    <row r="923" spans="1:8" ht="15.75" customHeight="1" x14ac:dyDescent="0.3">
      <c r="A923" s="4"/>
      <c r="B923" s="4"/>
      <c r="C923" s="5"/>
      <c r="D923" s="5"/>
      <c r="E923" s="5"/>
      <c r="F923" s="5"/>
      <c r="G923" s="6"/>
      <c r="H923" s="4"/>
    </row>
    <row r="924" spans="1:8" ht="15.75" customHeight="1" x14ac:dyDescent="0.3">
      <c r="A924" s="4"/>
      <c r="B924" s="4"/>
      <c r="C924" s="5"/>
      <c r="D924" s="5"/>
      <c r="E924" s="5"/>
      <c r="F924" s="5"/>
      <c r="G924" s="6"/>
      <c r="H924" s="4"/>
    </row>
    <row r="925" spans="1:8" ht="15.75" customHeight="1" x14ac:dyDescent="0.3">
      <c r="A925" s="4"/>
      <c r="B925" s="4"/>
      <c r="C925" s="5"/>
      <c r="D925" s="5"/>
      <c r="E925" s="5"/>
      <c r="F925" s="5"/>
      <c r="G925" s="6"/>
      <c r="H925" s="4"/>
    </row>
    <row r="926" spans="1:8" ht="15.75" customHeight="1" x14ac:dyDescent="0.3">
      <c r="A926" s="4"/>
      <c r="B926" s="4"/>
      <c r="C926" s="5"/>
      <c r="D926" s="5"/>
      <c r="E926" s="5"/>
      <c r="F926" s="5"/>
      <c r="G926" s="6"/>
      <c r="H926" s="4"/>
    </row>
    <row r="927" spans="1:8" ht="15.75" customHeight="1" x14ac:dyDescent="0.3">
      <c r="A927" s="4"/>
      <c r="B927" s="4"/>
      <c r="C927" s="5"/>
      <c r="D927" s="5"/>
      <c r="E927" s="5"/>
      <c r="F927" s="5"/>
      <c r="G927" s="6"/>
      <c r="H927" s="4"/>
    </row>
    <row r="928" spans="1:8" ht="15.75" customHeight="1" x14ac:dyDescent="0.3">
      <c r="A928" s="4"/>
      <c r="B928" s="4"/>
      <c r="C928" s="5"/>
      <c r="D928" s="5"/>
      <c r="E928" s="5"/>
      <c r="F928" s="5"/>
      <c r="G928" s="6"/>
      <c r="H928" s="4"/>
    </row>
    <row r="929" spans="1:8" ht="15.75" customHeight="1" x14ac:dyDescent="0.3">
      <c r="A929" s="4"/>
      <c r="B929" s="4"/>
      <c r="C929" s="5"/>
      <c r="D929" s="5"/>
      <c r="E929" s="5"/>
      <c r="F929" s="5"/>
      <c r="G929" s="6"/>
      <c r="H929" s="4"/>
    </row>
    <row r="930" spans="1:8" ht="15.75" customHeight="1" x14ac:dyDescent="0.3">
      <c r="A930" s="4"/>
      <c r="B930" s="4"/>
      <c r="C930" s="5"/>
      <c r="D930" s="5"/>
      <c r="E930" s="5"/>
      <c r="F930" s="5"/>
      <c r="G930" s="6"/>
      <c r="H930" s="4"/>
    </row>
    <row r="931" spans="1:8" ht="15.75" customHeight="1" x14ac:dyDescent="0.3">
      <c r="A931" s="4"/>
      <c r="B931" s="4"/>
      <c r="C931" s="5"/>
      <c r="D931" s="5"/>
      <c r="E931" s="5"/>
      <c r="F931" s="5"/>
      <c r="G931" s="6"/>
      <c r="H931" s="4"/>
    </row>
    <row r="932" spans="1:8" ht="15.75" customHeight="1" x14ac:dyDescent="0.3">
      <c r="A932" s="4"/>
      <c r="B932" s="4"/>
      <c r="C932" s="5"/>
      <c r="D932" s="5"/>
      <c r="E932" s="5"/>
      <c r="F932" s="5"/>
      <c r="G932" s="6"/>
      <c r="H932" s="4"/>
    </row>
    <row r="933" spans="1:8" ht="15.75" customHeight="1" x14ac:dyDescent="0.3">
      <c r="A933" s="4"/>
      <c r="B933" s="4"/>
      <c r="C933" s="5"/>
      <c r="D933" s="5"/>
      <c r="E933" s="5"/>
      <c r="F933" s="5"/>
      <c r="G933" s="6"/>
      <c r="H933" s="4"/>
    </row>
    <row r="934" spans="1:8" ht="15.75" customHeight="1" x14ac:dyDescent="0.3">
      <c r="A934" s="4"/>
      <c r="B934" s="4"/>
      <c r="C934" s="5"/>
      <c r="D934" s="5"/>
      <c r="E934" s="5"/>
      <c r="F934" s="5"/>
      <c r="G934" s="6"/>
      <c r="H934" s="4"/>
    </row>
    <row r="935" spans="1:8" ht="15.75" customHeight="1" x14ac:dyDescent="0.3">
      <c r="A935" s="4"/>
      <c r="B935" s="4"/>
      <c r="C935" s="5"/>
      <c r="D935" s="5"/>
      <c r="E935" s="5"/>
      <c r="F935" s="5"/>
      <c r="G935" s="6"/>
      <c r="H935" s="4"/>
    </row>
    <row r="936" spans="1:8" ht="15.75" customHeight="1" x14ac:dyDescent="0.3">
      <c r="A936" s="4"/>
      <c r="B936" s="4"/>
      <c r="C936" s="5"/>
      <c r="D936" s="5"/>
      <c r="E936" s="5"/>
      <c r="F936" s="5"/>
      <c r="G936" s="6"/>
      <c r="H936" s="4"/>
    </row>
    <row r="937" spans="1:8" ht="15.75" customHeight="1" x14ac:dyDescent="0.3">
      <c r="A937" s="4"/>
      <c r="B937" s="4"/>
      <c r="C937" s="5"/>
      <c r="D937" s="5"/>
      <c r="E937" s="5"/>
      <c r="F937" s="5"/>
      <c r="G937" s="6"/>
      <c r="H937" s="4"/>
    </row>
    <row r="938" spans="1:8" ht="15.75" customHeight="1" x14ac:dyDescent="0.3">
      <c r="A938" s="4"/>
      <c r="B938" s="4"/>
      <c r="C938" s="5"/>
      <c r="D938" s="5"/>
      <c r="E938" s="5"/>
      <c r="F938" s="5"/>
      <c r="G938" s="6"/>
      <c r="H938" s="4"/>
    </row>
    <row r="939" spans="1:8" ht="15.75" customHeight="1" x14ac:dyDescent="0.3">
      <c r="A939" s="4"/>
      <c r="B939" s="4"/>
      <c r="C939" s="5"/>
      <c r="D939" s="5"/>
      <c r="E939" s="5"/>
      <c r="F939" s="5"/>
      <c r="G939" s="6"/>
      <c r="H939" s="4"/>
    </row>
    <row r="940" spans="1:8" ht="15.75" customHeight="1" x14ac:dyDescent="0.3">
      <c r="A940" s="4"/>
      <c r="B940" s="4"/>
      <c r="C940" s="5"/>
      <c r="D940" s="5"/>
      <c r="E940" s="5"/>
      <c r="F940" s="5"/>
      <c r="G940" s="6"/>
      <c r="H940" s="4"/>
    </row>
    <row r="941" spans="1:8" ht="15.75" customHeight="1" x14ac:dyDescent="0.3">
      <c r="A941" s="4"/>
      <c r="B941" s="4"/>
      <c r="C941" s="5"/>
      <c r="D941" s="5"/>
      <c r="E941" s="5"/>
      <c r="F941" s="5"/>
      <c r="G941" s="6"/>
      <c r="H941" s="4"/>
    </row>
    <row r="942" spans="1:8" ht="15.75" customHeight="1" x14ac:dyDescent="0.3">
      <c r="A942" s="4"/>
      <c r="B942" s="4"/>
      <c r="C942" s="5"/>
      <c r="D942" s="5"/>
      <c r="E942" s="5"/>
      <c r="F942" s="5"/>
      <c r="G942" s="6"/>
      <c r="H942" s="4"/>
    </row>
    <row r="943" spans="1:8" ht="15.75" customHeight="1" x14ac:dyDescent="0.3">
      <c r="A943" s="4"/>
      <c r="B943" s="4"/>
      <c r="C943" s="5"/>
      <c r="D943" s="5"/>
      <c r="E943" s="5"/>
      <c r="F943" s="5"/>
      <c r="G943" s="6"/>
      <c r="H943" s="4"/>
    </row>
    <row r="944" spans="1:8" ht="15.75" customHeight="1" x14ac:dyDescent="0.3">
      <c r="A944" s="4"/>
      <c r="B944" s="4"/>
      <c r="C944" s="5"/>
      <c r="D944" s="5"/>
      <c r="E944" s="5"/>
      <c r="F944" s="5"/>
      <c r="G944" s="6"/>
      <c r="H944" s="4"/>
    </row>
    <row r="945" spans="1:8" ht="15.75" customHeight="1" x14ac:dyDescent="0.3">
      <c r="A945" s="4"/>
      <c r="B945" s="4"/>
      <c r="C945" s="5"/>
      <c r="D945" s="5"/>
      <c r="E945" s="5"/>
      <c r="F945" s="5"/>
      <c r="G945" s="6"/>
      <c r="H945" s="4"/>
    </row>
    <row r="946" spans="1:8" ht="15.75" customHeight="1" x14ac:dyDescent="0.3">
      <c r="A946" s="4"/>
      <c r="B946" s="4"/>
      <c r="C946" s="5"/>
      <c r="D946" s="5"/>
      <c r="E946" s="5"/>
      <c r="F946" s="5"/>
      <c r="G946" s="6"/>
      <c r="H946" s="4"/>
    </row>
    <row r="947" spans="1:8" ht="15.75" customHeight="1" x14ac:dyDescent="0.3">
      <c r="A947" s="4"/>
      <c r="B947" s="4"/>
      <c r="C947" s="5"/>
      <c r="D947" s="5"/>
      <c r="E947" s="5"/>
      <c r="F947" s="5"/>
      <c r="G947" s="6"/>
      <c r="H947" s="4"/>
    </row>
    <row r="948" spans="1:8" ht="15.75" customHeight="1" x14ac:dyDescent="0.3">
      <c r="A948" s="4"/>
      <c r="B948" s="4"/>
      <c r="C948" s="5"/>
      <c r="D948" s="5"/>
      <c r="E948" s="5"/>
      <c r="F948" s="5"/>
      <c r="G948" s="6"/>
      <c r="H948" s="4"/>
    </row>
    <row r="949" spans="1:8" ht="15.75" customHeight="1" x14ac:dyDescent="0.3">
      <c r="A949" s="4"/>
      <c r="B949" s="4"/>
      <c r="C949" s="5"/>
      <c r="D949" s="5"/>
      <c r="E949" s="5"/>
      <c r="F949" s="5"/>
      <c r="G949" s="6"/>
      <c r="H949" s="4"/>
    </row>
    <row r="950" spans="1:8" ht="15.75" customHeight="1" x14ac:dyDescent="0.3">
      <c r="A950" s="4"/>
      <c r="B950" s="4"/>
      <c r="C950" s="5"/>
      <c r="D950" s="5"/>
      <c r="E950" s="5"/>
      <c r="F950" s="5"/>
      <c r="G950" s="6"/>
      <c r="H950" s="4"/>
    </row>
    <row r="951" spans="1:8" ht="15.75" customHeight="1" x14ac:dyDescent="0.3">
      <c r="A951" s="4"/>
      <c r="B951" s="4"/>
      <c r="C951" s="5"/>
      <c r="D951" s="5"/>
      <c r="E951" s="5"/>
      <c r="F951" s="5"/>
      <c r="G951" s="6"/>
      <c r="H951" s="4"/>
    </row>
    <row r="952" spans="1:8" ht="15.75" customHeight="1" x14ac:dyDescent="0.3">
      <c r="A952" s="4"/>
      <c r="B952" s="4"/>
      <c r="C952" s="5"/>
      <c r="D952" s="5"/>
      <c r="E952" s="5"/>
      <c r="F952" s="5"/>
      <c r="G952" s="6"/>
      <c r="H952" s="4"/>
    </row>
    <row r="953" spans="1:8" ht="15.75" customHeight="1" x14ac:dyDescent="0.3">
      <c r="A953" s="4"/>
      <c r="B953" s="4"/>
      <c r="C953" s="5"/>
      <c r="D953" s="5"/>
      <c r="E953" s="5"/>
      <c r="F953" s="5"/>
      <c r="G953" s="6"/>
      <c r="H953" s="4"/>
    </row>
    <row r="954" spans="1:8" ht="15.75" customHeight="1" x14ac:dyDescent="0.3">
      <c r="A954" s="4"/>
      <c r="B954" s="4"/>
      <c r="C954" s="5"/>
      <c r="D954" s="5"/>
      <c r="E954" s="5"/>
      <c r="F954" s="5"/>
      <c r="G954" s="6"/>
      <c r="H954" s="4"/>
    </row>
    <row r="955" spans="1:8" ht="15.75" customHeight="1" x14ac:dyDescent="0.3">
      <c r="A955" s="4"/>
      <c r="B955" s="4"/>
      <c r="C955" s="5"/>
      <c r="D955" s="5"/>
      <c r="E955" s="5"/>
      <c r="F955" s="5"/>
      <c r="G955" s="6"/>
      <c r="H955" s="4"/>
    </row>
    <row r="956" spans="1:8" ht="15.75" customHeight="1" x14ac:dyDescent="0.3">
      <c r="A956" s="4"/>
      <c r="B956" s="4"/>
      <c r="C956" s="5"/>
      <c r="D956" s="5"/>
      <c r="E956" s="5"/>
      <c r="F956" s="5"/>
      <c r="G956" s="6"/>
      <c r="H956" s="4"/>
    </row>
    <row r="957" spans="1:8" ht="15.75" customHeight="1" x14ac:dyDescent="0.3">
      <c r="A957" s="4"/>
      <c r="B957" s="4"/>
      <c r="C957" s="5"/>
      <c r="D957" s="5"/>
      <c r="E957" s="5"/>
      <c r="F957" s="5"/>
      <c r="G957" s="6"/>
      <c r="H957" s="4"/>
    </row>
    <row r="958" spans="1:8" ht="15.75" customHeight="1" x14ac:dyDescent="0.3">
      <c r="A958" s="4"/>
      <c r="B958" s="4"/>
      <c r="C958" s="5"/>
      <c r="D958" s="5"/>
      <c r="E958" s="5"/>
      <c r="F958" s="5"/>
      <c r="G958" s="6"/>
      <c r="H958" s="4"/>
    </row>
    <row r="959" spans="1:8" ht="15.75" customHeight="1" x14ac:dyDescent="0.3">
      <c r="A959" s="4"/>
      <c r="B959" s="4"/>
      <c r="C959" s="5"/>
      <c r="D959" s="5"/>
      <c r="E959" s="5"/>
      <c r="F959" s="5"/>
      <c r="G959" s="6"/>
      <c r="H959" s="4"/>
    </row>
    <row r="960" spans="1:8" ht="15.75" customHeight="1" x14ac:dyDescent="0.3">
      <c r="A960" s="4"/>
      <c r="B960" s="4"/>
      <c r="C960" s="5"/>
      <c r="D960" s="5"/>
      <c r="E960" s="5"/>
      <c r="F960" s="5"/>
      <c r="G960" s="6"/>
      <c r="H960" s="4"/>
    </row>
    <row r="961" spans="1:8" ht="15.75" customHeight="1" x14ac:dyDescent="0.3">
      <c r="A961" s="4"/>
      <c r="B961" s="4"/>
      <c r="C961" s="5"/>
      <c r="D961" s="5"/>
      <c r="E961" s="5"/>
      <c r="F961" s="5"/>
      <c r="G961" s="6"/>
      <c r="H961" s="4"/>
    </row>
    <row r="962" spans="1:8" ht="15.75" customHeight="1" x14ac:dyDescent="0.3">
      <c r="A962" s="4"/>
      <c r="B962" s="4"/>
      <c r="C962" s="5"/>
      <c r="D962" s="5"/>
      <c r="E962" s="5"/>
      <c r="F962" s="5"/>
      <c r="G962" s="6"/>
      <c r="H962" s="4"/>
    </row>
    <row r="963" spans="1:8" ht="15.75" customHeight="1" x14ac:dyDescent="0.3">
      <c r="A963" s="4"/>
      <c r="B963" s="4"/>
      <c r="C963" s="5"/>
      <c r="D963" s="5"/>
      <c r="E963" s="5"/>
      <c r="F963" s="5"/>
      <c r="G963" s="6"/>
      <c r="H963" s="4"/>
    </row>
    <row r="964" spans="1:8" ht="15.75" customHeight="1" x14ac:dyDescent="0.3">
      <c r="A964" s="4"/>
      <c r="B964" s="4"/>
      <c r="C964" s="5"/>
      <c r="D964" s="5"/>
      <c r="E964" s="5"/>
      <c r="F964" s="5"/>
      <c r="G964" s="6"/>
      <c r="H964" s="4"/>
    </row>
    <row r="965" spans="1:8" ht="15.75" customHeight="1" x14ac:dyDescent="0.3">
      <c r="A965" s="4"/>
      <c r="B965" s="4"/>
      <c r="C965" s="5"/>
      <c r="D965" s="5"/>
      <c r="E965" s="5"/>
      <c r="F965" s="5"/>
      <c r="G965" s="6"/>
      <c r="H965" s="4"/>
    </row>
    <row r="966" spans="1:8" ht="15.75" customHeight="1" x14ac:dyDescent="0.3">
      <c r="A966" s="4"/>
      <c r="B966" s="4"/>
      <c r="C966" s="5"/>
      <c r="D966" s="5"/>
      <c r="E966" s="5"/>
      <c r="F966" s="5"/>
      <c r="G966" s="6"/>
      <c r="H966" s="4"/>
    </row>
    <row r="967" spans="1:8" ht="15.75" customHeight="1" x14ac:dyDescent="0.3">
      <c r="A967" s="4"/>
      <c r="B967" s="4"/>
      <c r="C967" s="5"/>
      <c r="D967" s="5"/>
      <c r="E967" s="5"/>
      <c r="F967" s="5"/>
      <c r="G967" s="6"/>
      <c r="H967" s="4"/>
    </row>
    <row r="968" spans="1:8" ht="15.75" customHeight="1" x14ac:dyDescent="0.3">
      <c r="A968" s="4"/>
      <c r="B968" s="4"/>
      <c r="C968" s="5"/>
      <c r="D968" s="5"/>
      <c r="E968" s="5"/>
      <c r="F968" s="5"/>
      <c r="G968" s="6"/>
      <c r="H968" s="4"/>
    </row>
    <row r="969" spans="1:8" ht="15.75" customHeight="1" x14ac:dyDescent="0.3">
      <c r="A969" s="4"/>
      <c r="B969" s="4"/>
      <c r="C969" s="5"/>
      <c r="D969" s="5"/>
      <c r="E969" s="5"/>
      <c r="F969" s="5"/>
      <c r="G969" s="6"/>
      <c r="H969" s="4"/>
    </row>
    <row r="970" spans="1:8" ht="15.75" customHeight="1" x14ac:dyDescent="0.3">
      <c r="A970" s="4"/>
      <c r="B970" s="4"/>
      <c r="C970" s="5"/>
      <c r="D970" s="5"/>
      <c r="E970" s="5"/>
      <c r="F970" s="5"/>
      <c r="G970" s="6"/>
      <c r="H970" s="4"/>
    </row>
    <row r="971" spans="1:8" ht="15.75" customHeight="1" x14ac:dyDescent="0.3">
      <c r="A971" s="4"/>
      <c r="B971" s="4"/>
      <c r="C971" s="5"/>
      <c r="D971" s="5"/>
      <c r="E971" s="5"/>
      <c r="F971" s="5"/>
      <c r="G971" s="6"/>
      <c r="H971" s="4"/>
    </row>
    <row r="972" spans="1:8" ht="15.75" customHeight="1" x14ac:dyDescent="0.3">
      <c r="A972" s="4"/>
      <c r="B972" s="4"/>
      <c r="C972" s="5"/>
      <c r="D972" s="5"/>
      <c r="E972" s="5"/>
      <c r="F972" s="5"/>
      <c r="G972" s="6"/>
      <c r="H972" s="4"/>
    </row>
    <row r="973" spans="1:8" ht="15.75" customHeight="1" x14ac:dyDescent="0.3">
      <c r="A973" s="4"/>
      <c r="B973" s="4"/>
      <c r="C973" s="5"/>
      <c r="D973" s="5"/>
      <c r="E973" s="5"/>
      <c r="F973" s="5"/>
      <c r="G973" s="6"/>
      <c r="H973" s="4"/>
    </row>
    <row r="974" spans="1:8" ht="15.75" customHeight="1" x14ac:dyDescent="0.3">
      <c r="A974" s="4"/>
      <c r="B974" s="4"/>
      <c r="C974" s="5"/>
      <c r="D974" s="5"/>
      <c r="E974" s="5"/>
      <c r="F974" s="5"/>
      <c r="G974" s="6"/>
      <c r="H974" s="4"/>
    </row>
    <row r="975" spans="1:8" ht="15.75" customHeight="1" x14ac:dyDescent="0.3">
      <c r="A975" s="4"/>
      <c r="B975" s="4"/>
      <c r="C975" s="5"/>
      <c r="D975" s="5"/>
      <c r="E975" s="5"/>
      <c r="F975" s="5"/>
      <c r="G975" s="6"/>
      <c r="H975" s="4"/>
    </row>
    <row r="976" spans="1:8" ht="15.75" customHeight="1" x14ac:dyDescent="0.3">
      <c r="A976" s="4"/>
      <c r="B976" s="4"/>
      <c r="C976" s="5"/>
      <c r="D976" s="5"/>
      <c r="E976" s="5"/>
      <c r="F976" s="5"/>
      <c r="G976" s="6"/>
      <c r="H976" s="4"/>
    </row>
    <row r="977" spans="1:8" ht="15.75" customHeight="1" x14ac:dyDescent="0.3">
      <c r="A977" s="4"/>
      <c r="B977" s="4"/>
      <c r="C977" s="5"/>
      <c r="D977" s="5"/>
      <c r="E977" s="5"/>
      <c r="F977" s="5"/>
      <c r="G977" s="6"/>
      <c r="H977" s="4"/>
    </row>
    <row r="978" spans="1:8" ht="15.75" customHeight="1" x14ac:dyDescent="0.3">
      <c r="A978" s="4"/>
      <c r="B978" s="4"/>
      <c r="C978" s="5"/>
      <c r="D978" s="5"/>
      <c r="E978" s="5"/>
      <c r="F978" s="5"/>
      <c r="G978" s="6"/>
      <c r="H978" s="4"/>
    </row>
    <row r="979" spans="1:8" ht="15.75" customHeight="1" x14ac:dyDescent="0.3">
      <c r="A979" s="4"/>
      <c r="B979" s="4"/>
      <c r="C979" s="5"/>
      <c r="D979" s="5"/>
      <c r="E979" s="5"/>
      <c r="F979" s="5"/>
      <c r="G979" s="6"/>
      <c r="H979" s="4"/>
    </row>
    <row r="980" spans="1:8" ht="15.75" customHeight="1" x14ac:dyDescent="0.3">
      <c r="A980" s="4"/>
      <c r="B980" s="4"/>
      <c r="C980" s="5"/>
      <c r="D980" s="5"/>
      <c r="E980" s="5"/>
      <c r="F980" s="5"/>
      <c r="G980" s="6"/>
      <c r="H980" s="4"/>
    </row>
    <row r="981" spans="1:8" ht="15.75" customHeight="1" x14ac:dyDescent="0.3">
      <c r="A981" s="4"/>
      <c r="B981" s="4"/>
      <c r="C981" s="5"/>
      <c r="D981" s="5"/>
      <c r="E981" s="5"/>
      <c r="F981" s="5"/>
      <c r="G981" s="6"/>
      <c r="H981" s="4"/>
    </row>
    <row r="982" spans="1:8" ht="15.75" customHeight="1" x14ac:dyDescent="0.3">
      <c r="A982" s="4"/>
      <c r="B982" s="4"/>
      <c r="C982" s="5"/>
      <c r="D982" s="5"/>
      <c r="E982" s="5"/>
      <c r="F982" s="5"/>
      <c r="G982" s="6"/>
      <c r="H982" s="4"/>
    </row>
    <row r="983" spans="1:8" ht="15.75" customHeight="1" x14ac:dyDescent="0.3">
      <c r="A983" s="4"/>
      <c r="B983" s="4"/>
      <c r="C983" s="5"/>
      <c r="D983" s="5"/>
      <c r="E983" s="5"/>
      <c r="F983" s="5"/>
      <c r="G983" s="6"/>
      <c r="H983" s="4"/>
    </row>
    <row r="984" spans="1:8" ht="15.75" customHeight="1" x14ac:dyDescent="0.3">
      <c r="A984" s="4"/>
      <c r="B984" s="4"/>
      <c r="C984" s="5"/>
      <c r="D984" s="5"/>
      <c r="E984" s="5"/>
      <c r="F984" s="5"/>
      <c r="G984" s="6"/>
      <c r="H984" s="4"/>
    </row>
    <row r="985" spans="1:8" ht="15.75" customHeight="1" x14ac:dyDescent="0.3">
      <c r="A985" s="4"/>
      <c r="B985" s="4"/>
      <c r="C985" s="5"/>
      <c r="D985" s="5"/>
      <c r="E985" s="5"/>
      <c r="F985" s="5"/>
      <c r="G985" s="6"/>
      <c r="H985" s="4"/>
    </row>
    <row r="986" spans="1:8" ht="15.75" customHeight="1" x14ac:dyDescent="0.3">
      <c r="A986" s="4"/>
      <c r="B986" s="4"/>
      <c r="C986" s="5"/>
      <c r="D986" s="5"/>
      <c r="E986" s="5"/>
      <c r="F986" s="5"/>
      <c r="G986" s="6"/>
      <c r="H986" s="4"/>
    </row>
    <row r="987" spans="1:8" ht="15.75" customHeight="1" x14ac:dyDescent="0.3">
      <c r="A987" s="4"/>
      <c r="B987" s="4"/>
      <c r="C987" s="5"/>
      <c r="D987" s="5"/>
      <c r="E987" s="5"/>
      <c r="F987" s="5"/>
      <c r="G987" s="6"/>
      <c r="H987" s="4"/>
    </row>
    <row r="988" spans="1:8" ht="15.75" customHeight="1" x14ac:dyDescent="0.3">
      <c r="A988" s="4"/>
      <c r="B988" s="4"/>
      <c r="C988" s="5"/>
      <c r="D988" s="5"/>
      <c r="E988" s="5"/>
      <c r="F988" s="5"/>
      <c r="G988" s="6"/>
      <c r="H988" s="4"/>
    </row>
    <row r="989" spans="1:8" ht="15.75" customHeight="1" x14ac:dyDescent="0.3">
      <c r="A989" s="4"/>
      <c r="B989" s="4"/>
      <c r="C989" s="5"/>
      <c r="D989" s="5"/>
      <c r="E989" s="5"/>
      <c r="F989" s="5"/>
      <c r="G989" s="6"/>
      <c r="H989" s="4"/>
    </row>
    <row r="990" spans="1:8" ht="15.75" customHeight="1" x14ac:dyDescent="0.3">
      <c r="A990" s="4"/>
      <c r="B990" s="4"/>
      <c r="C990" s="5"/>
      <c r="D990" s="5"/>
      <c r="E990" s="5"/>
      <c r="F990" s="5"/>
      <c r="G990" s="6"/>
      <c r="H990" s="4"/>
    </row>
    <row r="991" spans="1:8" ht="15.75" customHeight="1" x14ac:dyDescent="0.3">
      <c r="A991" s="4"/>
      <c r="B991" s="4"/>
      <c r="C991" s="5"/>
      <c r="D991" s="5"/>
      <c r="E991" s="5"/>
      <c r="F991" s="5"/>
      <c r="G991" s="6"/>
      <c r="H991" s="4"/>
    </row>
    <row r="992" spans="1:8" ht="15.75" customHeight="1" x14ac:dyDescent="0.3">
      <c r="A992" s="4"/>
      <c r="B992" s="4"/>
      <c r="C992" s="5"/>
      <c r="D992" s="5"/>
      <c r="E992" s="5"/>
      <c r="F992" s="5"/>
      <c r="G992" s="6"/>
      <c r="H992" s="4"/>
    </row>
    <row r="993" spans="1:8" ht="15.75" customHeight="1" x14ac:dyDescent="0.3">
      <c r="A993" s="4"/>
      <c r="B993" s="4"/>
      <c r="C993" s="5"/>
      <c r="D993" s="5"/>
      <c r="E993" s="5"/>
      <c r="F993" s="5"/>
      <c r="G993" s="6"/>
      <c r="H993" s="4"/>
    </row>
    <row r="994" spans="1:8" ht="15.75" customHeight="1" x14ac:dyDescent="0.3">
      <c r="A994" s="4"/>
      <c r="B994" s="4"/>
      <c r="C994" s="5"/>
      <c r="D994" s="5"/>
      <c r="E994" s="5"/>
      <c r="F994" s="5"/>
      <c r="G994" s="6"/>
      <c r="H994" s="4"/>
    </row>
    <row r="995" spans="1:8" ht="15.75" customHeight="1" x14ac:dyDescent="0.3">
      <c r="A995" s="4"/>
      <c r="B995" s="4"/>
      <c r="C995" s="5"/>
      <c r="D995" s="5"/>
      <c r="E995" s="5"/>
      <c r="F995" s="5"/>
      <c r="G995" s="6"/>
      <c r="H995" s="4"/>
    </row>
    <row r="996" spans="1:8" ht="15.75" customHeight="1" x14ac:dyDescent="0.3">
      <c r="A996" s="4"/>
      <c r="B996" s="4"/>
      <c r="C996" s="5"/>
      <c r="D996" s="5"/>
      <c r="E996" s="5"/>
      <c r="F996" s="5"/>
      <c r="G996" s="6"/>
      <c r="H996" s="4"/>
    </row>
    <row r="997" spans="1:8" ht="15.75" customHeight="1" x14ac:dyDescent="0.3">
      <c r="A997" s="4"/>
      <c r="B997" s="4"/>
      <c r="C997" s="5"/>
      <c r="D997" s="5"/>
      <c r="E997" s="5"/>
      <c r="F997" s="5"/>
      <c r="G997" s="6"/>
      <c r="H997" s="4"/>
    </row>
    <row r="998" spans="1:8" ht="15.75" customHeight="1" x14ac:dyDescent="0.3">
      <c r="A998" s="4"/>
      <c r="B998" s="4"/>
      <c r="C998" s="5"/>
      <c r="D998" s="5"/>
      <c r="E998" s="5"/>
      <c r="F998" s="5"/>
      <c r="G998" s="6"/>
      <c r="H998" s="4"/>
    </row>
    <row r="999" spans="1:8" ht="15.75" customHeight="1" x14ac:dyDescent="0.3">
      <c r="A999" s="4"/>
      <c r="B999" s="4"/>
      <c r="C999" s="5"/>
      <c r="D999" s="5"/>
      <c r="E999" s="5"/>
      <c r="F999" s="5"/>
      <c r="G999" s="6"/>
      <c r="H999" s="4"/>
    </row>
    <row r="1000" spans="1:8" ht="15.75" customHeight="1" x14ac:dyDescent="0.3">
      <c r="A1000" s="4"/>
      <c r="B1000" s="4"/>
      <c r="C1000" s="5"/>
      <c r="D1000" s="5"/>
      <c r="E1000" s="5"/>
      <c r="F1000" s="5"/>
      <c r="G1000" s="6"/>
      <c r="H1000" s="4"/>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Full Table</vt:lpstr>
      <vt:lpstr>pivottable</vt:lpstr>
      <vt:lpstr>Dashboard</vt:lpstr>
      <vt:lpstr>pivotchart</vt:lpstr>
      <vt:lpstr>fulltable</vt:lpstr>
      <vt:lpstr>order_items</vt:lpstr>
      <vt:lpstr>customers</vt:lpstr>
      <vt:lpstr>products</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2024-07-23T13:38:57Z</dcterms:created>
  <dcterms:modified xsi:type="dcterms:W3CDTF">2024-07-29T13:22:59Z</dcterms:modified>
</cp:coreProperties>
</file>