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76082e24ef588547/Documents/"/>
    </mc:Choice>
  </mc:AlternateContent>
  <xr:revisionPtr revIDLastSave="0" documentId="8_{AD8B5627-CF2E-4657-97EA-36CAB7CBAE0C}" xr6:coauthVersionLast="47" xr6:coauthVersionMax="47" xr10:uidLastSave="{00000000-0000-0000-0000-000000000000}"/>
  <bookViews>
    <workbookView xWindow="-108" yWindow="-108" windowWidth="23256" windowHeight="12456" xr2:uid="{47981922-77C5-4EC3-A76E-98D6CE997DC2}"/>
  </bookViews>
  <sheets>
    <sheet name="Max-Min" sheetId="9" r:id="rId1"/>
    <sheet name="IF-IFS" sheetId="8" r:id="rId2"/>
    <sheet name="Len" sheetId="2" r:id="rId3"/>
    <sheet name="LeftRight" sheetId="4" r:id="rId4"/>
    <sheet name="DateToText" sheetId="3" r:id="rId5"/>
    <sheet name="TRIM" sheetId="6" r:id="rId6"/>
    <sheet name="Concatenate" sheetId="1" r:id="rId7"/>
    <sheet name="Substitute" sheetId="7" r:id="rId8"/>
    <sheet name="SUM-SumIF" sheetId="12" r:id="rId9"/>
    <sheet name="Count-CountIF" sheetId="5" r:id="rId10"/>
    <sheet name="Days-NetworkDays"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2" i="1"/>
  <c r="J3" i="1"/>
  <c r="J4" i="1"/>
  <c r="J5" i="1"/>
  <c r="J6" i="1"/>
  <c r="J7" i="1"/>
  <c r="J8" i="1"/>
  <c r="J9" i="1"/>
  <c r="J10" i="1"/>
  <c r="J11" i="1"/>
  <c r="J12" i="1"/>
  <c r="J2" i="1"/>
  <c r="K8" i="5"/>
  <c r="J8" i="5"/>
  <c r="J6" i="5"/>
  <c r="K6" i="5"/>
  <c r="K2" i="5"/>
  <c r="J2" i="5"/>
  <c r="K9" i="12"/>
  <c r="K6" i="12"/>
  <c r="K2" i="12"/>
  <c r="J5" i="12"/>
  <c r="J7" i="12"/>
  <c r="J2" i="12"/>
  <c r="K5" i="7"/>
  <c r="K6" i="7"/>
  <c r="K2" i="7"/>
  <c r="J2" i="6" a="1"/>
  <c r="J2" i="6" s="1"/>
  <c r="M17" i="9"/>
  <c r="M11" i="9"/>
  <c r="M15" i="9"/>
  <c r="M14" i="9"/>
  <c r="M13" i="9"/>
  <c r="M12" i="9"/>
  <c r="L2" i="9"/>
  <c r="K3" i="13"/>
  <c r="K4" i="13"/>
  <c r="K5" i="13"/>
  <c r="K6" i="13"/>
  <c r="K7" i="13"/>
  <c r="K8" i="13"/>
  <c r="K9" i="13"/>
  <c r="K10" i="13"/>
  <c r="J3" i="13"/>
  <c r="J4" i="13"/>
  <c r="J5" i="13"/>
  <c r="J6" i="13"/>
  <c r="J7" i="13"/>
  <c r="J8" i="13"/>
  <c r="J9" i="13"/>
  <c r="J10" i="13"/>
  <c r="K2" i="13"/>
  <c r="J2" i="13"/>
  <c r="L3" i="1"/>
  <c r="L4" i="1"/>
  <c r="L5" i="1"/>
  <c r="L6" i="1"/>
  <c r="L7" i="1"/>
  <c r="L8" i="1"/>
  <c r="L9" i="1"/>
  <c r="L10" i="1"/>
  <c r="L2" i="1"/>
  <c r="K11" i="1"/>
  <c r="K12" i="1"/>
  <c r="K2" i="3"/>
  <c r="J3" i="3"/>
  <c r="J4" i="3"/>
  <c r="J5" i="3"/>
  <c r="J6" i="3"/>
  <c r="J7" i="3"/>
  <c r="J8" i="3"/>
  <c r="J9" i="3"/>
  <c r="J10" i="3"/>
  <c r="J2" i="3"/>
  <c r="M3" i="4"/>
  <c r="M4" i="4"/>
  <c r="M5" i="4"/>
  <c r="M6" i="4"/>
  <c r="M7" i="4"/>
  <c r="M8" i="4"/>
  <c r="M9" i="4"/>
  <c r="M10" i="4"/>
  <c r="M2" i="4"/>
  <c r="K14" i="4"/>
  <c r="L3" i="4"/>
  <c r="L4" i="4"/>
  <c r="L5" i="4"/>
  <c r="L6" i="4"/>
  <c r="L7" i="4"/>
  <c r="L8" i="4"/>
  <c r="L9" i="4"/>
  <c r="L10" i="4"/>
  <c r="L2" i="4"/>
  <c r="K3" i="4"/>
  <c r="K4" i="4"/>
  <c r="K5" i="4"/>
  <c r="K6" i="4"/>
  <c r="K7" i="4"/>
  <c r="K8" i="4"/>
  <c r="K9" i="4"/>
  <c r="K10" i="4"/>
  <c r="K2" i="4"/>
  <c r="J3" i="2"/>
  <c r="J4" i="2"/>
  <c r="J5" i="2"/>
  <c r="J6" i="2"/>
  <c r="J7" i="2"/>
  <c r="J8" i="2"/>
  <c r="J9" i="2"/>
  <c r="J10" i="2"/>
  <c r="J2" i="2"/>
  <c r="L18" i="8"/>
  <c r="K3" i="8"/>
  <c r="K4" i="8"/>
  <c r="K5" i="8"/>
  <c r="K6" i="8"/>
  <c r="K7" i="8"/>
  <c r="K8" i="8"/>
  <c r="K9" i="8"/>
  <c r="K10" i="8"/>
  <c r="K2" i="8"/>
  <c r="J2" i="8"/>
  <c r="J3" i="8"/>
  <c r="J4" i="8"/>
  <c r="J5" i="8"/>
  <c r="J6" i="8"/>
  <c r="J7" i="8"/>
  <c r="J8" i="8"/>
  <c r="J9" i="8"/>
  <c r="J10" i="8"/>
  <c r="J2" i="9"/>
  <c r="H11" i="1"/>
  <c r="H1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<sst xmlns="http://schemas.openxmlformats.org/spreadsheetml/2006/main" count="601" uniqueCount="101">
  <si>
    <t>FirstName</t>
  </si>
  <si>
    <t>LastName</t>
  </si>
  <si>
    <t>Jim</t>
  </si>
  <si>
    <t>Halpert</t>
  </si>
  <si>
    <t>Pam</t>
  </si>
  <si>
    <t>Beasley</t>
  </si>
  <si>
    <t>Dwight</t>
  </si>
  <si>
    <t>Schrute</t>
  </si>
  <si>
    <t>Michael</t>
  </si>
  <si>
    <t>Scott</t>
  </si>
  <si>
    <t>Kevin</t>
  </si>
  <si>
    <t>Malone</t>
  </si>
  <si>
    <t>Martin</t>
  </si>
  <si>
    <t>Angela</t>
  </si>
  <si>
    <t>Toby</t>
  </si>
  <si>
    <t>Flenderson</t>
  </si>
  <si>
    <t>Stanley</t>
  </si>
  <si>
    <t>Hudson</t>
  </si>
  <si>
    <t>LEN(B2)</t>
  </si>
  <si>
    <t>EmployeeID</t>
  </si>
  <si>
    <t>JobTitle</t>
  </si>
  <si>
    <t>Salary</t>
  </si>
  <si>
    <t>Age</t>
  </si>
  <si>
    <t>Gender</t>
  </si>
  <si>
    <t>Salesman</t>
  </si>
  <si>
    <t>Male</t>
  </si>
  <si>
    <t>Receptionist</t>
  </si>
  <si>
    <t>Female</t>
  </si>
  <si>
    <t>Accountant</t>
  </si>
  <si>
    <t>HR</t>
  </si>
  <si>
    <t>Regional Manager</t>
  </si>
  <si>
    <t>Supplier Relations</t>
  </si>
  <si>
    <t>Meredith</t>
  </si>
  <si>
    <t>Palmer</t>
  </si>
  <si>
    <t>Can be used to see difference between 100s and thousands. Can find bad Social Security numbers if they're 10 digits instead of 9</t>
  </si>
  <si>
    <t>StartDate</t>
  </si>
  <si>
    <t>EndDate</t>
  </si>
  <si>
    <t>Email</t>
  </si>
  <si>
    <t>Jim.Halpert@DunderMifflin.com</t>
  </si>
  <si>
    <t>Pam.Beasley@DunderMifflin.com</t>
  </si>
  <si>
    <t>Dwight.Schrute@AOL.com</t>
  </si>
  <si>
    <t>Angela.Martin@DunderMifflin.com</t>
  </si>
  <si>
    <t>Toby.Flenderson@DunderMifflinCorporate.com</t>
  </si>
  <si>
    <t>Michael.Scott@DunderMifflin.com</t>
  </si>
  <si>
    <t>Meredith.Palmer@Yahoo.com</t>
  </si>
  <si>
    <t>Stanley.Hudson@gmail.com</t>
  </si>
  <si>
    <t>Kevin.Malone@DunderMifflin.com</t>
  </si>
  <si>
    <t>11/2/2001</t>
  </si>
  <si>
    <t>10/3/1999</t>
  </si>
  <si>
    <t>7/4/2000</t>
  </si>
  <si>
    <t>1/5/2000</t>
  </si>
  <si>
    <t>5/6/2001</t>
  </si>
  <si>
    <t>11/8/2003</t>
  </si>
  <si>
    <t>6/9/2002</t>
  </si>
  <si>
    <t>8/10/2003</t>
  </si>
  <si>
    <t>9/6/2015</t>
  </si>
  <si>
    <t>10/10/2015</t>
  </si>
  <si>
    <t>9/8/2017</t>
  </si>
  <si>
    <t>12/3/2015</t>
  </si>
  <si>
    <t>8/30/2017</t>
  </si>
  <si>
    <t>9/11/2013</t>
  </si>
  <si>
    <t>4/22/2015</t>
  </si>
  <si>
    <t xml:space="preserve">Malone </t>
  </si>
  <si>
    <t xml:space="preserve">  Hudson</t>
  </si>
  <si>
    <t xml:space="preserve">   Scott</t>
  </si>
  <si>
    <t xml:space="preserve">Flenderson    </t>
  </si>
  <si>
    <t xml:space="preserve"> Schrute</t>
  </si>
  <si>
    <t>TRIM(C2)</t>
  </si>
  <si>
    <t>TEXT(H2,"dd/mm/yyyy")</t>
  </si>
  <si>
    <t>SUM</t>
  </si>
  <si>
    <t>SUMIF</t>
  </si>
  <si>
    <t>SUMIFS</t>
  </si>
  <si>
    <t>COUNT</t>
  </si>
  <si>
    <t>COUNTIF</t>
  </si>
  <si>
    <t>COUNTIFS</t>
  </si>
  <si>
    <t>Min</t>
  </si>
  <si>
    <t>IF</t>
  </si>
  <si>
    <t>IFS</t>
  </si>
  <si>
    <t>DAYS</t>
  </si>
  <si>
    <t>NETWORKDAYS</t>
  </si>
  <si>
    <t>Left</t>
  </si>
  <si>
    <t>Right</t>
  </si>
  <si>
    <t>Max ifs</t>
  </si>
  <si>
    <t xml:space="preserve">Job Title </t>
  </si>
  <si>
    <t xml:space="preserve">The MAXIFS function has Three arguments or parameters. 1. MAX Range: This is the data range from where MAXIFS will Find the largest number. 2. Criteria Range 1: In this parameter, we need to select the cells from which we need to specify the first criteria. This is the first criteria range and you can add several criteria like this one. 3. Criteria 1: This is where you specify the condition based on which </t>
  </si>
  <si>
    <t>MINA VS MIN: The first Takes text and other data types into consideration while the other ignores other data types.</t>
  </si>
  <si>
    <t>IFNA</t>
  </si>
  <si>
    <t>IFERROR</t>
  </si>
  <si>
    <t>Creating Emails</t>
  </si>
  <si>
    <t>Max</t>
  </si>
  <si>
    <t>MinIFS</t>
  </si>
  <si>
    <t>Min A</t>
  </si>
  <si>
    <t>MIN</t>
  </si>
  <si>
    <t>MAX</t>
  </si>
  <si>
    <t>MAXIFS</t>
  </si>
  <si>
    <t>MINIFS</t>
  </si>
  <si>
    <t>MIN A</t>
  </si>
  <si>
    <t>MAX A</t>
  </si>
  <si>
    <t>Substitute</t>
  </si>
  <si>
    <t>CONCATENATE</t>
  </si>
  <si>
    <t>CONCATENATE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</si>
</sst>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49" fontId="0" fillId="0" borderId="0" xfId="0" applyNumberFormat="1"/>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D7546-D251-4908-B99A-2A3B4BFE22EA}">
  <sheetPr>
    <tabColor theme="9"/>
  </sheetPr>
  <dimension ref="A1:N17"/>
  <sheetViews>
    <sheetView tabSelected="1" topLeftCell="C1" workbookViewId="0">
      <selection activeCell="M14" sqref="M14"/>
    </sheetView>
  </sheetViews>
  <sheetFormatPr defaultColWidth="13.6640625" defaultRowHeight="14.4" x14ac:dyDescent="0.3"/>
  <cols>
    <col min="1" max="1" width="10.6640625" bestFit="1" customWidth="1"/>
    <col min="4" max="4" width="7.6640625" customWidth="1"/>
    <col min="6" max="6" width="53.33203125" customWidth="1"/>
    <col min="7" max="7" width="21" customWidth="1"/>
  </cols>
  <sheetData>
    <row r="1" spans="1:14" x14ac:dyDescent="0.3">
      <c r="A1" t="s">
        <v>19</v>
      </c>
      <c r="B1" t="s">
        <v>0</v>
      </c>
      <c r="C1" t="s">
        <v>1</v>
      </c>
      <c r="D1" t="s">
        <v>22</v>
      </c>
      <c r="E1" t="s">
        <v>23</v>
      </c>
      <c r="F1" t="s">
        <v>20</v>
      </c>
      <c r="G1" t="s">
        <v>21</v>
      </c>
      <c r="H1" t="s">
        <v>35</v>
      </c>
      <c r="I1" t="s">
        <v>36</v>
      </c>
      <c r="J1" t="s">
        <v>82</v>
      </c>
      <c r="K1" t="s">
        <v>75</v>
      </c>
      <c r="L1" t="s">
        <v>89</v>
      </c>
      <c r="M1" t="s">
        <v>90</v>
      </c>
      <c r="N1" t="s">
        <v>91</v>
      </c>
    </row>
    <row r="2" spans="1:14" x14ac:dyDescent="0.3">
      <c r="A2">
        <v>1001</v>
      </c>
      <c r="B2" t="s">
        <v>2</v>
      </c>
      <c r="C2" t="s">
        <v>3</v>
      </c>
      <c r="D2">
        <v>30</v>
      </c>
      <c r="E2" t="s">
        <v>25</v>
      </c>
      <c r="F2" t="s">
        <v>24</v>
      </c>
      <c r="G2">
        <v>45000</v>
      </c>
      <c r="H2" s="1">
        <v>37197</v>
      </c>
      <c r="I2" s="1">
        <v>42253</v>
      </c>
      <c r="J2">
        <f>_xlfn.MAXIFS(G2:G10,E2:E10,F13,F2:F10,G13)</f>
        <v>36000</v>
      </c>
      <c r="K2" s="1"/>
      <c r="L2">
        <f>MAX(D2:D10)</f>
        <v>38</v>
      </c>
    </row>
    <row r="3" spans="1:14" x14ac:dyDescent="0.3">
      <c r="A3">
        <v>1002</v>
      </c>
      <c r="B3" t="s">
        <v>4</v>
      </c>
      <c r="C3" t="s">
        <v>5</v>
      </c>
      <c r="D3">
        <v>30</v>
      </c>
      <c r="E3" t="s">
        <v>27</v>
      </c>
      <c r="F3" t="s">
        <v>26</v>
      </c>
      <c r="G3">
        <v>36000</v>
      </c>
      <c r="H3" s="1">
        <v>36436</v>
      </c>
      <c r="I3" s="1">
        <v>42287</v>
      </c>
    </row>
    <row r="4" spans="1:14" x14ac:dyDescent="0.3">
      <c r="A4">
        <v>1003</v>
      </c>
      <c r="B4" t="s">
        <v>6</v>
      </c>
      <c r="C4" t="s">
        <v>7</v>
      </c>
      <c r="D4">
        <v>29</v>
      </c>
      <c r="E4" t="s">
        <v>25</v>
      </c>
      <c r="F4" t="s">
        <v>24</v>
      </c>
      <c r="G4">
        <v>63000</v>
      </c>
      <c r="H4" s="1">
        <v>36711</v>
      </c>
      <c r="I4" s="1">
        <v>42986</v>
      </c>
    </row>
    <row r="5" spans="1:14" x14ac:dyDescent="0.3">
      <c r="A5">
        <v>1004</v>
      </c>
      <c r="B5" t="s">
        <v>13</v>
      </c>
      <c r="C5" t="s">
        <v>12</v>
      </c>
      <c r="D5">
        <v>31</v>
      </c>
      <c r="E5" t="s">
        <v>27</v>
      </c>
      <c r="F5" t="s">
        <v>28</v>
      </c>
      <c r="G5">
        <v>47000</v>
      </c>
      <c r="H5" s="1">
        <v>36530</v>
      </c>
      <c r="I5" s="1">
        <v>42341</v>
      </c>
    </row>
    <row r="6" spans="1:14" x14ac:dyDescent="0.3">
      <c r="A6">
        <v>1005</v>
      </c>
      <c r="B6" t="s">
        <v>14</v>
      </c>
      <c r="C6" t="s">
        <v>15</v>
      </c>
      <c r="D6">
        <v>32</v>
      </c>
      <c r="E6" t="s">
        <v>25</v>
      </c>
      <c r="F6" t="s">
        <v>29</v>
      </c>
      <c r="G6">
        <v>50000</v>
      </c>
      <c r="H6" s="1">
        <v>37017</v>
      </c>
      <c r="I6" s="1">
        <v>42977</v>
      </c>
    </row>
    <row r="7" spans="1:14" x14ac:dyDescent="0.3">
      <c r="A7">
        <v>1006</v>
      </c>
      <c r="B7" t="s">
        <v>8</v>
      </c>
      <c r="C7" t="s">
        <v>9</v>
      </c>
      <c r="D7">
        <v>35</v>
      </c>
      <c r="E7" t="s">
        <v>25</v>
      </c>
      <c r="F7" t="s">
        <v>30</v>
      </c>
      <c r="G7">
        <v>65000</v>
      </c>
      <c r="H7" s="1">
        <v>35040</v>
      </c>
      <c r="I7" s="1">
        <v>41528</v>
      </c>
    </row>
    <row r="8" spans="1:14" x14ac:dyDescent="0.3">
      <c r="A8">
        <v>1007</v>
      </c>
      <c r="B8" t="s">
        <v>32</v>
      </c>
      <c r="C8" t="s">
        <v>33</v>
      </c>
      <c r="D8">
        <v>32</v>
      </c>
      <c r="E8" t="s">
        <v>27</v>
      </c>
      <c r="F8" t="s">
        <v>31</v>
      </c>
      <c r="G8">
        <v>41000</v>
      </c>
      <c r="H8" s="1">
        <v>37933</v>
      </c>
      <c r="I8" s="1">
        <v>41551</v>
      </c>
    </row>
    <row r="9" spans="1:14" x14ac:dyDescent="0.3">
      <c r="A9">
        <v>1008</v>
      </c>
      <c r="B9" t="s">
        <v>16</v>
      </c>
      <c r="C9" t="s">
        <v>17</v>
      </c>
      <c r="D9">
        <v>38</v>
      </c>
      <c r="E9" t="s">
        <v>25</v>
      </c>
      <c r="F9" t="s">
        <v>24</v>
      </c>
      <c r="G9">
        <v>48000</v>
      </c>
      <c r="H9" s="1">
        <v>37416</v>
      </c>
      <c r="I9" s="1">
        <v>42116</v>
      </c>
    </row>
    <row r="10" spans="1:14" x14ac:dyDescent="0.3">
      <c r="A10">
        <v>1009</v>
      </c>
      <c r="B10" t="s">
        <v>10</v>
      </c>
      <c r="C10" t="s">
        <v>11</v>
      </c>
      <c r="D10">
        <v>31</v>
      </c>
      <c r="E10" t="s">
        <v>25</v>
      </c>
      <c r="F10" t="s">
        <v>28</v>
      </c>
      <c r="G10">
        <v>42000</v>
      </c>
      <c r="H10" s="1">
        <v>37843</v>
      </c>
      <c r="I10" s="1">
        <v>40800</v>
      </c>
    </row>
    <row r="11" spans="1:14" x14ac:dyDescent="0.3">
      <c r="L11" t="s">
        <v>96</v>
      </c>
      <c r="M11">
        <f>MINA(G2:G13)</f>
        <v>0</v>
      </c>
    </row>
    <row r="12" spans="1:14" x14ac:dyDescent="0.3">
      <c r="F12" t="s">
        <v>23</v>
      </c>
      <c r="G12" t="s">
        <v>83</v>
      </c>
      <c r="L12" t="s">
        <v>92</v>
      </c>
      <c r="M12">
        <f>MIN(G2:G10)</f>
        <v>36000</v>
      </c>
    </row>
    <row r="13" spans="1:14" x14ac:dyDescent="0.3">
      <c r="F13" t="s">
        <v>27</v>
      </c>
      <c r="G13" t="s">
        <v>26</v>
      </c>
      <c r="L13" t="s">
        <v>93</v>
      </c>
      <c r="M13">
        <f>MAX(D2:D10)</f>
        <v>38</v>
      </c>
    </row>
    <row r="14" spans="1:14" x14ac:dyDescent="0.3">
      <c r="L14" t="s">
        <v>94</v>
      </c>
      <c r="M14">
        <f>_xlfn.MAXIFS(G2:G10,E2:E10,"Male")</f>
        <v>65000</v>
      </c>
    </row>
    <row r="15" spans="1:14" x14ac:dyDescent="0.3">
      <c r="L15" t="s">
        <v>95</v>
      </c>
      <c r="M15">
        <f>_xlfn.MINIFS(G2:G10,D2:D10,"=30")</f>
        <v>36000</v>
      </c>
    </row>
    <row r="16" spans="1:14" ht="100.8" x14ac:dyDescent="0.3">
      <c r="F16" s="3" t="s">
        <v>84</v>
      </c>
      <c r="G16" s="4" t="s">
        <v>85</v>
      </c>
    </row>
    <row r="17" spans="12:13" x14ac:dyDescent="0.3">
      <c r="L17" t="s">
        <v>97</v>
      </c>
      <c r="M17">
        <f>MAXA(G2:G13)</f>
        <v>65000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3BB1-397D-4AFC-8E96-ABE0D0515A1B}">
  <sheetPr>
    <tabColor theme="9"/>
  </sheetPr>
  <dimension ref="A1:M18"/>
  <sheetViews>
    <sheetView topLeftCell="C1" workbookViewId="0">
      <selection activeCell="H17" sqref="H17"/>
    </sheetView>
  </sheetViews>
  <sheetFormatPr defaultColWidth="13.6640625" defaultRowHeight="14.4" x14ac:dyDescent="0.3"/>
  <cols>
    <col min="1" max="1" width="10.6640625" bestFit="1" customWidth="1"/>
    <col min="4" max="4" width="7.6640625" customWidth="1"/>
    <col min="11" max="11" width="18.88671875" customWidth="1"/>
  </cols>
  <sheetData>
    <row r="1" spans="1:13" x14ac:dyDescent="0.3">
      <c r="A1" t="s">
        <v>19</v>
      </c>
      <c r="B1" t="s">
        <v>0</v>
      </c>
      <c r="C1" t="s">
        <v>1</v>
      </c>
      <c r="D1" t="s">
        <v>22</v>
      </c>
      <c r="E1" t="s">
        <v>23</v>
      </c>
      <c r="F1" t="s">
        <v>20</v>
      </c>
      <c r="G1" t="s">
        <v>21</v>
      </c>
      <c r="H1" t="s">
        <v>35</v>
      </c>
      <c r="I1" t="s">
        <v>36</v>
      </c>
      <c r="J1" t="s">
        <v>76</v>
      </c>
      <c r="K1" t="s">
        <v>77</v>
      </c>
    </row>
    <row r="2" spans="1:13" x14ac:dyDescent="0.3">
      <c r="A2">
        <v>1001</v>
      </c>
      <c r="B2" t="s">
        <v>2</v>
      </c>
      <c r="C2" t="s">
        <v>3</v>
      </c>
      <c r="D2">
        <v>30</v>
      </c>
      <c r="E2" t="s">
        <v>25</v>
      </c>
      <c r="F2" t="s">
        <v>24</v>
      </c>
      <c r="G2">
        <v>45000</v>
      </c>
      <c r="H2" s="1">
        <v>37197</v>
      </c>
      <c r="I2" s="1">
        <v>42253</v>
      </c>
      <c r="J2" t="str">
        <f>IF(D2:D10&gt;30,"OLD","YOUNG")</f>
        <v>YOUNG</v>
      </c>
      <c r="K2" t="str">
        <f>_xlfn.IFNA(_xlfn.IFS(D2:D10=30,"medium", D2:D10&lt;30, "YOUNG", D2:D10&gt;30, "OLD"),23)</f>
        <v>medium</v>
      </c>
    </row>
    <row r="3" spans="1:13" x14ac:dyDescent="0.3">
      <c r="A3">
        <v>1002</v>
      </c>
      <c r="B3" t="s">
        <v>4</v>
      </c>
      <c r="C3" t="s">
        <v>5</v>
      </c>
      <c r="D3">
        <v>30</v>
      </c>
      <c r="E3" t="s">
        <v>27</v>
      </c>
      <c r="F3" t="s">
        <v>26</v>
      </c>
      <c r="G3">
        <v>36000</v>
      </c>
      <c r="H3" s="1">
        <v>36436</v>
      </c>
      <c r="I3" s="1">
        <v>42287</v>
      </c>
      <c r="J3" t="str">
        <f t="shared" ref="J3:J10" si="0">IF(D3:D11&gt;30,"OLD","YOUNG")</f>
        <v>YOUNG</v>
      </c>
      <c r="K3" t="str">
        <f t="shared" ref="K3:K10" si="1">_xlfn.IFNA(_xlfn.IFS(D3:D11=30,"medium", D3:D11&lt;30, "YOUNG", D3:D11&gt;30, "OLD"),23)</f>
        <v>medium</v>
      </c>
    </row>
    <row r="4" spans="1:13" x14ac:dyDescent="0.3">
      <c r="A4">
        <v>1003</v>
      </c>
      <c r="B4" t="s">
        <v>6</v>
      </c>
      <c r="C4" t="s">
        <v>7</v>
      </c>
      <c r="D4">
        <v>29</v>
      </c>
      <c r="E4" t="s">
        <v>25</v>
      </c>
      <c r="F4" t="s">
        <v>24</v>
      </c>
      <c r="G4">
        <v>63000</v>
      </c>
      <c r="H4" s="1">
        <v>36711</v>
      </c>
      <c r="I4" s="1">
        <v>42986</v>
      </c>
      <c r="J4" t="str">
        <f t="shared" si="0"/>
        <v>YOUNG</v>
      </c>
      <c r="K4" t="str">
        <f t="shared" si="1"/>
        <v>YOUNG</v>
      </c>
    </row>
    <row r="5" spans="1:13" x14ac:dyDescent="0.3">
      <c r="A5">
        <v>1004</v>
      </c>
      <c r="B5" t="s">
        <v>13</v>
      </c>
      <c r="C5" t="s">
        <v>12</v>
      </c>
      <c r="D5">
        <v>31</v>
      </c>
      <c r="E5" t="s">
        <v>27</v>
      </c>
      <c r="F5" t="s">
        <v>28</v>
      </c>
      <c r="G5">
        <v>47000</v>
      </c>
      <c r="H5" s="1">
        <v>36530</v>
      </c>
      <c r="I5" s="1">
        <v>42341</v>
      </c>
      <c r="J5" t="str">
        <f t="shared" si="0"/>
        <v>OLD</v>
      </c>
      <c r="K5" t="str">
        <f t="shared" si="1"/>
        <v>OLD</v>
      </c>
    </row>
    <row r="6" spans="1:13" x14ac:dyDescent="0.3">
      <c r="A6">
        <v>1005</v>
      </c>
      <c r="B6" t="s">
        <v>14</v>
      </c>
      <c r="C6" t="s">
        <v>15</v>
      </c>
      <c r="D6">
        <v>32</v>
      </c>
      <c r="E6" t="s">
        <v>25</v>
      </c>
      <c r="F6" t="s">
        <v>29</v>
      </c>
      <c r="G6">
        <v>50000</v>
      </c>
      <c r="H6" s="1">
        <v>37017</v>
      </c>
      <c r="I6" s="1">
        <v>42977</v>
      </c>
      <c r="J6" t="str">
        <f t="shared" si="0"/>
        <v>OLD</v>
      </c>
      <c r="K6" t="str">
        <f t="shared" si="1"/>
        <v>OLD</v>
      </c>
    </row>
    <row r="7" spans="1:13" x14ac:dyDescent="0.3">
      <c r="A7">
        <v>1006</v>
      </c>
      <c r="B7" t="s">
        <v>8</v>
      </c>
      <c r="C7" t="s">
        <v>9</v>
      </c>
      <c r="D7">
        <v>35</v>
      </c>
      <c r="E7" t="s">
        <v>25</v>
      </c>
      <c r="F7" t="s">
        <v>30</v>
      </c>
      <c r="G7">
        <v>65000</v>
      </c>
      <c r="H7" s="1">
        <v>35040</v>
      </c>
      <c r="I7" s="1">
        <v>41528</v>
      </c>
      <c r="J7" t="str">
        <f t="shared" si="0"/>
        <v>OLD</v>
      </c>
      <c r="K7" t="str">
        <f t="shared" si="1"/>
        <v>OLD</v>
      </c>
    </row>
    <row r="8" spans="1:13" x14ac:dyDescent="0.3">
      <c r="A8">
        <v>1007</v>
      </c>
      <c r="B8" t="s">
        <v>32</v>
      </c>
      <c r="C8" t="s">
        <v>33</v>
      </c>
      <c r="D8">
        <v>32</v>
      </c>
      <c r="E8" t="s">
        <v>27</v>
      </c>
      <c r="F8" t="s">
        <v>31</v>
      </c>
      <c r="G8">
        <v>41000</v>
      </c>
      <c r="H8" s="1">
        <v>37933</v>
      </c>
      <c r="I8" s="1">
        <v>41551</v>
      </c>
      <c r="J8" t="str">
        <f t="shared" si="0"/>
        <v>OLD</v>
      </c>
      <c r="K8" t="str">
        <f t="shared" si="1"/>
        <v>OLD</v>
      </c>
    </row>
    <row r="9" spans="1:13" x14ac:dyDescent="0.3">
      <c r="A9">
        <v>1008</v>
      </c>
      <c r="B9" t="s">
        <v>16</v>
      </c>
      <c r="C9" t="s">
        <v>17</v>
      </c>
      <c r="D9">
        <v>38</v>
      </c>
      <c r="E9" t="s">
        <v>25</v>
      </c>
      <c r="F9" t="s">
        <v>24</v>
      </c>
      <c r="G9">
        <v>48000</v>
      </c>
      <c r="H9" s="1">
        <v>37416</v>
      </c>
      <c r="I9" s="1">
        <v>42116</v>
      </c>
      <c r="J9" t="str">
        <f t="shared" si="0"/>
        <v>OLD</v>
      </c>
      <c r="K9" t="str">
        <f t="shared" si="1"/>
        <v>OLD</v>
      </c>
    </row>
    <row r="10" spans="1:13" x14ac:dyDescent="0.3">
      <c r="A10">
        <v>1009</v>
      </c>
      <c r="B10" t="s">
        <v>10</v>
      </c>
      <c r="C10" t="s">
        <v>11</v>
      </c>
      <c r="D10">
        <v>31</v>
      </c>
      <c r="E10" t="s">
        <v>25</v>
      </c>
      <c r="F10" t="s">
        <v>28</v>
      </c>
      <c r="G10">
        <v>42000</v>
      </c>
      <c r="H10" s="1">
        <v>37843</v>
      </c>
      <c r="I10" s="1">
        <v>40800</v>
      </c>
      <c r="J10" t="str">
        <f t="shared" si="0"/>
        <v>OLD</v>
      </c>
      <c r="K10" t="str">
        <f t="shared" si="1"/>
        <v>OLD</v>
      </c>
    </row>
    <row r="15" spans="1:13" x14ac:dyDescent="0.3">
      <c r="H15" t="s">
        <v>86</v>
      </c>
    </row>
    <row r="16" spans="1:13" x14ac:dyDescent="0.3">
      <c r="H16" t="s">
        <v>87</v>
      </c>
      <c r="L16" t="s">
        <v>25</v>
      </c>
      <c r="M16" t="s">
        <v>28</v>
      </c>
    </row>
    <row r="18" spans="12:12" x14ac:dyDescent="0.3">
      <c r="L18">
        <f>_xlfn.MAXIFS(D2:D10,E2:E10,L16,F2:F10,M16)</f>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4A2A-B2F2-4EC9-9616-29355E7995DC}">
  <sheetPr>
    <tabColor theme="9"/>
  </sheetPr>
  <dimension ref="A1:L10"/>
  <sheetViews>
    <sheetView workbookViewId="0">
      <selection activeCell="J2" sqref="J2"/>
    </sheetView>
  </sheetViews>
  <sheetFormatPr defaultColWidth="10.88671875" defaultRowHeight="14.4" x14ac:dyDescent="0.3"/>
  <cols>
    <col min="1" max="1" width="10.6640625" bestFit="1" customWidth="1"/>
  </cols>
  <sheetData>
    <row r="1" spans="1:12" x14ac:dyDescent="0.3">
      <c r="A1" t="s">
        <v>19</v>
      </c>
      <c r="B1" t="s">
        <v>0</v>
      </c>
      <c r="C1" t="s">
        <v>1</v>
      </c>
      <c r="D1" t="s">
        <v>22</v>
      </c>
      <c r="E1" t="s">
        <v>23</v>
      </c>
      <c r="F1" t="s">
        <v>20</v>
      </c>
      <c r="G1" t="s">
        <v>21</v>
      </c>
      <c r="H1" t="s">
        <v>35</v>
      </c>
      <c r="I1" t="s">
        <v>36</v>
      </c>
      <c r="J1" t="s">
        <v>18</v>
      </c>
      <c r="L1" t="s">
        <v>34</v>
      </c>
    </row>
    <row r="2" spans="1:12" x14ac:dyDescent="0.3">
      <c r="A2">
        <v>1001</v>
      </c>
      <c r="B2" t="s">
        <v>2</v>
      </c>
      <c r="C2" t="s">
        <v>3</v>
      </c>
      <c r="D2">
        <v>30</v>
      </c>
      <c r="E2" t="s">
        <v>25</v>
      </c>
      <c r="F2" t="s">
        <v>24</v>
      </c>
      <c r="G2">
        <v>45000</v>
      </c>
      <c r="H2" s="1">
        <v>37197</v>
      </c>
      <c r="I2" s="1">
        <v>42253</v>
      </c>
      <c r="J2" t="str">
        <f>IF(LEN(F2)&gt;8,"WRONG","RIGHT")</f>
        <v>RIGHT</v>
      </c>
    </row>
    <row r="3" spans="1:12" x14ac:dyDescent="0.3">
      <c r="A3">
        <v>1002</v>
      </c>
      <c r="B3" t="s">
        <v>4</v>
      </c>
      <c r="C3" t="s">
        <v>5</v>
      </c>
      <c r="D3">
        <v>30</v>
      </c>
      <c r="E3" t="s">
        <v>27</v>
      </c>
      <c r="F3" t="s">
        <v>26</v>
      </c>
      <c r="G3">
        <v>36000</v>
      </c>
      <c r="H3" s="1">
        <v>36436</v>
      </c>
      <c r="I3" s="1">
        <v>42287</v>
      </c>
      <c r="J3" t="str">
        <f t="shared" ref="J3:J10" si="0">IF(LEN(F3)&gt;8,"WRONG","RIGHT")</f>
        <v>WRONG</v>
      </c>
    </row>
    <row r="4" spans="1:12" x14ac:dyDescent="0.3">
      <c r="A4">
        <v>1003</v>
      </c>
      <c r="B4" t="s">
        <v>6</v>
      </c>
      <c r="C4" t="s">
        <v>7</v>
      </c>
      <c r="D4">
        <v>29</v>
      </c>
      <c r="E4" t="s">
        <v>25</v>
      </c>
      <c r="F4" t="s">
        <v>24</v>
      </c>
      <c r="G4">
        <v>63000</v>
      </c>
      <c r="H4" s="1">
        <v>36711</v>
      </c>
      <c r="I4" s="1">
        <v>42986</v>
      </c>
      <c r="J4" t="str">
        <f t="shared" si="0"/>
        <v>RIGHT</v>
      </c>
    </row>
    <row r="5" spans="1:12" x14ac:dyDescent="0.3">
      <c r="A5">
        <v>1004</v>
      </c>
      <c r="B5" t="s">
        <v>13</v>
      </c>
      <c r="C5" t="s">
        <v>12</v>
      </c>
      <c r="D5">
        <v>31</v>
      </c>
      <c r="E5" t="s">
        <v>27</v>
      </c>
      <c r="F5" t="s">
        <v>28</v>
      </c>
      <c r="G5">
        <v>47000</v>
      </c>
      <c r="H5" s="1">
        <v>36530</v>
      </c>
      <c r="I5" s="1">
        <v>42341</v>
      </c>
      <c r="J5" t="str">
        <f t="shared" si="0"/>
        <v>WRONG</v>
      </c>
    </row>
    <row r="6" spans="1:12" x14ac:dyDescent="0.3">
      <c r="A6">
        <v>1005</v>
      </c>
      <c r="B6" t="s">
        <v>14</v>
      </c>
      <c r="C6" t="s">
        <v>15</v>
      </c>
      <c r="D6">
        <v>32</v>
      </c>
      <c r="E6" t="s">
        <v>25</v>
      </c>
      <c r="F6" t="s">
        <v>29</v>
      </c>
      <c r="G6">
        <v>50000</v>
      </c>
      <c r="H6" s="1">
        <v>37017</v>
      </c>
      <c r="I6" s="1">
        <v>42977</v>
      </c>
      <c r="J6" t="str">
        <f t="shared" si="0"/>
        <v>RIGHT</v>
      </c>
    </row>
    <row r="7" spans="1:12" x14ac:dyDescent="0.3">
      <c r="A7">
        <v>1006</v>
      </c>
      <c r="B7" t="s">
        <v>8</v>
      </c>
      <c r="C7" t="s">
        <v>9</v>
      </c>
      <c r="D7">
        <v>35</v>
      </c>
      <c r="E7" t="s">
        <v>25</v>
      </c>
      <c r="F7" t="s">
        <v>30</v>
      </c>
      <c r="G7">
        <v>65000</v>
      </c>
      <c r="H7" s="1">
        <v>35040</v>
      </c>
      <c r="I7" s="1">
        <v>41528</v>
      </c>
      <c r="J7" t="str">
        <f t="shared" si="0"/>
        <v>WRONG</v>
      </c>
    </row>
    <row r="8" spans="1:12" x14ac:dyDescent="0.3">
      <c r="A8">
        <v>1007</v>
      </c>
      <c r="B8" t="s">
        <v>32</v>
      </c>
      <c r="C8" t="s">
        <v>33</v>
      </c>
      <c r="D8">
        <v>32</v>
      </c>
      <c r="E8" t="s">
        <v>27</v>
      </c>
      <c r="F8" t="s">
        <v>31</v>
      </c>
      <c r="G8">
        <v>41000</v>
      </c>
      <c r="H8" s="1">
        <v>37933</v>
      </c>
      <c r="I8" s="1">
        <v>41551</v>
      </c>
      <c r="J8" t="str">
        <f t="shared" si="0"/>
        <v>WRONG</v>
      </c>
    </row>
    <row r="9" spans="1:12" x14ac:dyDescent="0.3">
      <c r="A9">
        <v>1008</v>
      </c>
      <c r="B9" t="s">
        <v>16</v>
      </c>
      <c r="C9" t="s">
        <v>17</v>
      </c>
      <c r="D9">
        <v>38</v>
      </c>
      <c r="E9" t="s">
        <v>25</v>
      </c>
      <c r="F9" t="s">
        <v>24</v>
      </c>
      <c r="G9">
        <v>48000</v>
      </c>
      <c r="H9" s="1">
        <v>37416</v>
      </c>
      <c r="I9" s="1">
        <v>42116</v>
      </c>
      <c r="J9" t="str">
        <f t="shared" si="0"/>
        <v>RIGHT</v>
      </c>
    </row>
    <row r="10" spans="1:12" x14ac:dyDescent="0.3">
      <c r="A10">
        <v>1009</v>
      </c>
      <c r="B10" t="s">
        <v>10</v>
      </c>
      <c r="C10" t="s">
        <v>11</v>
      </c>
      <c r="D10">
        <v>31</v>
      </c>
      <c r="E10" t="s">
        <v>25</v>
      </c>
      <c r="F10" t="s">
        <v>28</v>
      </c>
      <c r="G10">
        <v>42000</v>
      </c>
      <c r="H10" s="1">
        <v>37843</v>
      </c>
      <c r="I10" s="1">
        <v>40800</v>
      </c>
      <c r="J10" t="str">
        <f t="shared" si="0"/>
        <v>WRONG</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954FE-DA24-43B2-AD9D-17E8CC017065}">
  <sheetPr>
    <tabColor theme="9"/>
  </sheetPr>
  <dimension ref="A1:M14"/>
  <sheetViews>
    <sheetView topLeftCell="B1" workbookViewId="0">
      <selection activeCell="N1" sqref="N1"/>
    </sheetView>
  </sheetViews>
  <sheetFormatPr defaultColWidth="14.5546875" defaultRowHeight="14.4" x14ac:dyDescent="0.3"/>
  <cols>
    <col min="4" max="4" width="8" customWidth="1"/>
    <col min="10" max="10" width="45.33203125" customWidth="1"/>
  </cols>
  <sheetData>
    <row r="1" spans="1:13" x14ac:dyDescent="0.3">
      <c r="A1" t="s">
        <v>19</v>
      </c>
      <c r="B1" t="s">
        <v>0</v>
      </c>
      <c r="C1" t="s">
        <v>1</v>
      </c>
      <c r="D1" t="s">
        <v>22</v>
      </c>
      <c r="E1" t="s">
        <v>23</v>
      </c>
      <c r="F1" t="s">
        <v>20</v>
      </c>
      <c r="G1" t="s">
        <v>21</v>
      </c>
      <c r="H1" t="s">
        <v>35</v>
      </c>
      <c r="I1" t="s">
        <v>36</v>
      </c>
      <c r="J1" t="s">
        <v>37</v>
      </c>
      <c r="K1" t="s">
        <v>80</v>
      </c>
      <c r="L1" t="s">
        <v>81</v>
      </c>
      <c r="M1" t="s">
        <v>81</v>
      </c>
    </row>
    <row r="2" spans="1:13" x14ac:dyDescent="0.3">
      <c r="A2">
        <v>1001</v>
      </c>
      <c r="B2" t="s">
        <v>2</v>
      </c>
      <c r="C2" t="s">
        <v>3</v>
      </c>
      <c r="D2">
        <v>30</v>
      </c>
      <c r="E2" t="s">
        <v>25</v>
      </c>
      <c r="F2" t="s">
        <v>24</v>
      </c>
      <c r="G2">
        <v>45000</v>
      </c>
      <c r="H2" s="2" t="s">
        <v>47</v>
      </c>
      <c r="I2" s="2" t="s">
        <v>55</v>
      </c>
      <c r="J2" s="1" t="s">
        <v>38</v>
      </c>
      <c r="K2" t="str">
        <f>LEFT(F2,4)</f>
        <v>Sale</v>
      </c>
      <c r="L2" t="str">
        <f>RIGHT(F2,5)</f>
        <v>esman</v>
      </c>
      <c r="M2" t="str">
        <f>RIGHT(I2,4)</f>
        <v>2015</v>
      </c>
    </row>
    <row r="3" spans="1:13" x14ac:dyDescent="0.3">
      <c r="A3">
        <v>1002</v>
      </c>
      <c r="B3" t="s">
        <v>4</v>
      </c>
      <c r="C3" t="s">
        <v>5</v>
      </c>
      <c r="D3">
        <v>30</v>
      </c>
      <c r="E3" t="s">
        <v>27</v>
      </c>
      <c r="F3" t="s">
        <v>26</v>
      </c>
      <c r="G3">
        <v>36000</v>
      </c>
      <c r="H3" s="2" t="s">
        <v>48</v>
      </c>
      <c r="I3" s="2" t="s">
        <v>56</v>
      </c>
      <c r="J3" s="1" t="s">
        <v>39</v>
      </c>
      <c r="K3" t="str">
        <f t="shared" ref="K3:K10" si="0">LEFT(F3,4)</f>
        <v>Rece</v>
      </c>
      <c r="L3" t="str">
        <f t="shared" ref="L3:L10" si="1">RIGHT(F3,5)</f>
        <v>onist</v>
      </c>
      <c r="M3" t="str">
        <f t="shared" ref="M3:M10" si="2">RIGHT(I3,4)</f>
        <v>2015</v>
      </c>
    </row>
    <row r="4" spans="1:13" x14ac:dyDescent="0.3">
      <c r="A4">
        <v>1003</v>
      </c>
      <c r="B4" t="s">
        <v>6</v>
      </c>
      <c r="C4" t="s">
        <v>7</v>
      </c>
      <c r="D4">
        <v>29</v>
      </c>
      <c r="E4" t="s">
        <v>25</v>
      </c>
      <c r="F4" t="s">
        <v>24</v>
      </c>
      <c r="G4">
        <v>63000</v>
      </c>
      <c r="H4" s="2" t="s">
        <v>49</v>
      </c>
      <c r="I4" s="2" t="s">
        <v>57</v>
      </c>
      <c r="J4" s="1" t="s">
        <v>40</v>
      </c>
      <c r="K4" t="str">
        <f t="shared" si="0"/>
        <v>Sale</v>
      </c>
      <c r="L4" t="str">
        <f t="shared" si="1"/>
        <v>esman</v>
      </c>
      <c r="M4" t="str">
        <f t="shared" si="2"/>
        <v>2017</v>
      </c>
    </row>
    <row r="5" spans="1:13" x14ac:dyDescent="0.3">
      <c r="A5">
        <v>1004</v>
      </c>
      <c r="B5" t="s">
        <v>13</v>
      </c>
      <c r="C5" t="s">
        <v>12</v>
      </c>
      <c r="D5">
        <v>31</v>
      </c>
      <c r="E5" t="s">
        <v>27</v>
      </c>
      <c r="F5" t="s">
        <v>28</v>
      </c>
      <c r="G5">
        <v>47000</v>
      </c>
      <c r="H5" s="2" t="s">
        <v>50</v>
      </c>
      <c r="I5" s="2" t="s">
        <v>58</v>
      </c>
      <c r="J5" s="1" t="s">
        <v>41</v>
      </c>
      <c r="K5" t="str">
        <f t="shared" si="0"/>
        <v>Acco</v>
      </c>
      <c r="L5" t="str">
        <f t="shared" si="1"/>
        <v>ntant</v>
      </c>
      <c r="M5" t="str">
        <f t="shared" si="2"/>
        <v>2015</v>
      </c>
    </row>
    <row r="6" spans="1:13" x14ac:dyDescent="0.3">
      <c r="A6">
        <v>1005</v>
      </c>
      <c r="B6" t="s">
        <v>14</v>
      </c>
      <c r="C6" t="s">
        <v>15</v>
      </c>
      <c r="D6">
        <v>32</v>
      </c>
      <c r="E6" t="s">
        <v>25</v>
      </c>
      <c r="F6" t="s">
        <v>29</v>
      </c>
      <c r="G6">
        <v>50000</v>
      </c>
      <c r="H6" s="2" t="s">
        <v>51</v>
      </c>
      <c r="I6" s="2" t="s">
        <v>59</v>
      </c>
      <c r="J6" s="1" t="s">
        <v>42</v>
      </c>
      <c r="K6" t="str">
        <f t="shared" si="0"/>
        <v>HR</v>
      </c>
      <c r="L6" t="str">
        <f t="shared" si="1"/>
        <v>HR</v>
      </c>
      <c r="M6" t="str">
        <f t="shared" si="2"/>
        <v>2017</v>
      </c>
    </row>
    <row r="7" spans="1:13" x14ac:dyDescent="0.3">
      <c r="A7">
        <v>1006</v>
      </c>
      <c r="B7" t="s">
        <v>8</v>
      </c>
      <c r="C7" t="s">
        <v>9</v>
      </c>
      <c r="D7">
        <v>35</v>
      </c>
      <c r="E7" t="s">
        <v>25</v>
      </c>
      <c r="F7" t="s">
        <v>30</v>
      </c>
      <c r="G7">
        <v>65000</v>
      </c>
      <c r="H7" s="2" t="s">
        <v>51</v>
      </c>
      <c r="I7" s="2" t="s">
        <v>60</v>
      </c>
      <c r="J7" s="1" t="s">
        <v>43</v>
      </c>
      <c r="K7" t="str">
        <f t="shared" si="0"/>
        <v>Regi</v>
      </c>
      <c r="L7" t="str">
        <f t="shared" si="1"/>
        <v>nager</v>
      </c>
      <c r="M7" t="str">
        <f t="shared" si="2"/>
        <v>2013</v>
      </c>
    </row>
    <row r="8" spans="1:13" x14ac:dyDescent="0.3">
      <c r="A8">
        <v>1007</v>
      </c>
      <c r="B8" t="s">
        <v>32</v>
      </c>
      <c r="C8" t="s">
        <v>33</v>
      </c>
      <c r="D8">
        <v>32</v>
      </c>
      <c r="E8" t="s">
        <v>27</v>
      </c>
      <c r="F8" t="s">
        <v>31</v>
      </c>
      <c r="G8">
        <v>41000</v>
      </c>
      <c r="H8" s="2" t="s">
        <v>52</v>
      </c>
      <c r="I8" s="2" t="s">
        <v>60</v>
      </c>
      <c r="J8" s="1" t="s">
        <v>44</v>
      </c>
      <c r="K8" t="str">
        <f t="shared" si="0"/>
        <v>Supp</v>
      </c>
      <c r="L8" t="str">
        <f t="shared" si="1"/>
        <v>tions</v>
      </c>
      <c r="M8" t="str">
        <f t="shared" si="2"/>
        <v>2013</v>
      </c>
    </row>
    <row r="9" spans="1:13" x14ac:dyDescent="0.3">
      <c r="A9">
        <v>1008</v>
      </c>
      <c r="B9" t="s">
        <v>16</v>
      </c>
      <c r="C9" t="s">
        <v>17</v>
      </c>
      <c r="D9">
        <v>38</v>
      </c>
      <c r="E9" t="s">
        <v>25</v>
      </c>
      <c r="F9" t="s">
        <v>24</v>
      </c>
      <c r="G9">
        <v>48000</v>
      </c>
      <c r="H9" s="2" t="s">
        <v>53</v>
      </c>
      <c r="I9" s="2" t="s">
        <v>61</v>
      </c>
      <c r="J9" s="1" t="s">
        <v>45</v>
      </c>
      <c r="K9" t="str">
        <f t="shared" si="0"/>
        <v>Sale</v>
      </c>
      <c r="L9" t="str">
        <f t="shared" si="1"/>
        <v>esman</v>
      </c>
      <c r="M9" t="str">
        <f t="shared" si="2"/>
        <v>2015</v>
      </c>
    </row>
    <row r="10" spans="1:13" x14ac:dyDescent="0.3">
      <c r="A10">
        <v>1009</v>
      </c>
      <c r="B10" t="s">
        <v>10</v>
      </c>
      <c r="C10" t="s">
        <v>11</v>
      </c>
      <c r="D10">
        <v>31</v>
      </c>
      <c r="E10" t="s">
        <v>25</v>
      </c>
      <c r="F10" t="s">
        <v>28</v>
      </c>
      <c r="G10">
        <v>42000</v>
      </c>
      <c r="H10" s="2" t="s">
        <v>54</v>
      </c>
      <c r="I10" s="2" t="s">
        <v>61</v>
      </c>
      <c r="J10" s="1" t="s">
        <v>46</v>
      </c>
      <c r="K10" t="str">
        <f t="shared" si="0"/>
        <v>Acco</v>
      </c>
      <c r="L10" t="str">
        <f t="shared" si="1"/>
        <v>ntant</v>
      </c>
      <c r="M10" t="str">
        <f t="shared" si="2"/>
        <v>2015</v>
      </c>
    </row>
    <row r="14" spans="1:13" x14ac:dyDescent="0.3">
      <c r="K14" t="e">
        <f>RANDBETWEEN</f>
        <v>#NAME?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4862C-FF60-4E24-9054-4C595B8DA66E}">
  <sheetPr>
    <tabColor theme="9"/>
  </sheetPr>
  <dimension ref="A1:K13"/>
  <sheetViews>
    <sheetView workbookViewId="0">
      <selection activeCell="K3" sqref="K3"/>
    </sheetView>
  </sheetViews>
  <sheetFormatPr defaultColWidth="13.6640625" defaultRowHeight="14.4" x14ac:dyDescent="0.3"/>
  <cols>
    <col min="1" max="1" width="10.6640625" bestFit="1" customWidth="1"/>
    <col min="4" max="4" width="7.6640625" customWidth="1"/>
    <col min="11" max="11" width="18.5546875" customWidth="1"/>
  </cols>
  <sheetData>
    <row r="1" spans="1:11" x14ac:dyDescent="0.3">
      <c r="A1" t="s">
        <v>19</v>
      </c>
      <c r="B1" t="s">
        <v>0</v>
      </c>
      <c r="C1" t="s">
        <v>1</v>
      </c>
      <c r="D1" t="s">
        <v>22</v>
      </c>
      <c r="E1" t="s">
        <v>23</v>
      </c>
      <c r="F1" t="s">
        <v>20</v>
      </c>
      <c r="G1" t="s">
        <v>21</v>
      </c>
      <c r="H1" t="s">
        <v>35</v>
      </c>
      <c r="I1" t="s">
        <v>36</v>
      </c>
      <c r="J1" t="s">
        <v>68</v>
      </c>
    </row>
    <row r="2" spans="1:11" x14ac:dyDescent="0.3">
      <c r="A2">
        <v>1001</v>
      </c>
      <c r="B2" t="s">
        <v>2</v>
      </c>
      <c r="C2" t="s">
        <v>3</v>
      </c>
      <c r="D2">
        <v>30</v>
      </c>
      <c r="E2" t="s">
        <v>25</v>
      </c>
      <c r="F2" t="s">
        <v>24</v>
      </c>
      <c r="G2">
        <v>45000</v>
      </c>
      <c r="H2" s="1">
        <v>37197</v>
      </c>
      <c r="I2" s="1">
        <v>42253</v>
      </c>
      <c r="J2" t="str">
        <f>TEXT(I2,"DD-MM-YYYY")</f>
        <v>06-09-2015</v>
      </c>
      <c r="K2" t="str">
        <f>RIGHT(J2,4)</f>
        <v>2015</v>
      </c>
    </row>
    <row r="3" spans="1:11" x14ac:dyDescent="0.3">
      <c r="A3">
        <v>1002</v>
      </c>
      <c r="B3" t="s">
        <v>4</v>
      </c>
      <c r="C3" t="s">
        <v>5</v>
      </c>
      <c r="D3">
        <v>30</v>
      </c>
      <c r="E3" t="s">
        <v>27</v>
      </c>
      <c r="F3" t="s">
        <v>26</v>
      </c>
      <c r="G3">
        <v>36000</v>
      </c>
      <c r="H3" s="1">
        <v>36436</v>
      </c>
      <c r="I3" s="1">
        <v>42287</v>
      </c>
      <c r="J3" t="str">
        <f t="shared" ref="J3:J10" si="0">TEXT(I3,"DD-MM-YYYY")</f>
        <v>10-10-2015</v>
      </c>
    </row>
    <row r="4" spans="1:11" x14ac:dyDescent="0.3">
      <c r="A4">
        <v>1003</v>
      </c>
      <c r="B4" t="s">
        <v>6</v>
      </c>
      <c r="C4" t="s">
        <v>7</v>
      </c>
      <c r="D4">
        <v>29</v>
      </c>
      <c r="E4" t="s">
        <v>25</v>
      </c>
      <c r="F4" t="s">
        <v>24</v>
      </c>
      <c r="G4">
        <v>63000</v>
      </c>
      <c r="H4" s="1">
        <v>36711</v>
      </c>
      <c r="I4" s="1">
        <v>42986</v>
      </c>
      <c r="J4" t="str">
        <f t="shared" si="0"/>
        <v>08-09-2017</v>
      </c>
    </row>
    <row r="5" spans="1:11" x14ac:dyDescent="0.3">
      <c r="A5">
        <v>1004</v>
      </c>
      <c r="B5" t="s">
        <v>13</v>
      </c>
      <c r="C5" t="s">
        <v>12</v>
      </c>
      <c r="D5">
        <v>31</v>
      </c>
      <c r="E5" t="s">
        <v>27</v>
      </c>
      <c r="F5" t="s">
        <v>28</v>
      </c>
      <c r="G5">
        <v>47000</v>
      </c>
      <c r="H5" s="1">
        <v>36530</v>
      </c>
      <c r="I5" s="1">
        <v>42341</v>
      </c>
      <c r="J5" t="str">
        <f t="shared" si="0"/>
        <v>03-12-2015</v>
      </c>
    </row>
    <row r="6" spans="1:11" x14ac:dyDescent="0.3">
      <c r="A6">
        <v>1005</v>
      </c>
      <c r="B6" t="s">
        <v>14</v>
      </c>
      <c r="C6" t="s">
        <v>15</v>
      </c>
      <c r="D6">
        <v>32</v>
      </c>
      <c r="E6" t="s">
        <v>25</v>
      </c>
      <c r="F6" t="s">
        <v>29</v>
      </c>
      <c r="G6">
        <v>50000</v>
      </c>
      <c r="H6" s="1">
        <v>37017</v>
      </c>
      <c r="I6" s="1">
        <v>42977</v>
      </c>
      <c r="J6" t="str">
        <f t="shared" si="0"/>
        <v>30-08-2017</v>
      </c>
    </row>
    <row r="7" spans="1:11" x14ac:dyDescent="0.3">
      <c r="A7">
        <v>1006</v>
      </c>
      <c r="B7" t="s">
        <v>8</v>
      </c>
      <c r="C7" t="s">
        <v>9</v>
      </c>
      <c r="D7">
        <v>35</v>
      </c>
      <c r="E7" t="s">
        <v>25</v>
      </c>
      <c r="F7" t="s">
        <v>30</v>
      </c>
      <c r="G7">
        <v>65000</v>
      </c>
      <c r="H7" s="1">
        <v>35040</v>
      </c>
      <c r="I7" s="1">
        <v>41528</v>
      </c>
      <c r="J7" t="str">
        <f t="shared" si="0"/>
        <v>11-09-2013</v>
      </c>
    </row>
    <row r="8" spans="1:11" x14ac:dyDescent="0.3">
      <c r="A8">
        <v>1007</v>
      </c>
      <c r="B8" t="s">
        <v>32</v>
      </c>
      <c r="C8" t="s">
        <v>33</v>
      </c>
      <c r="D8">
        <v>32</v>
      </c>
      <c r="E8" t="s">
        <v>27</v>
      </c>
      <c r="F8" t="s">
        <v>31</v>
      </c>
      <c r="G8">
        <v>41000</v>
      </c>
      <c r="H8" s="1">
        <v>37933</v>
      </c>
      <c r="I8" s="1">
        <v>41551</v>
      </c>
      <c r="J8" t="str">
        <f t="shared" si="0"/>
        <v>04-10-2013</v>
      </c>
    </row>
    <row r="9" spans="1:11" x14ac:dyDescent="0.3">
      <c r="A9">
        <v>1008</v>
      </c>
      <c r="B9" t="s">
        <v>16</v>
      </c>
      <c r="C9" t="s">
        <v>17</v>
      </c>
      <c r="D9">
        <v>38</v>
      </c>
      <c r="E9" t="s">
        <v>25</v>
      </c>
      <c r="F9" t="s">
        <v>24</v>
      </c>
      <c r="G9">
        <v>48000</v>
      </c>
      <c r="H9" s="1">
        <v>37416</v>
      </c>
      <c r="I9" s="1">
        <v>42116</v>
      </c>
      <c r="J9" t="str">
        <f t="shared" si="0"/>
        <v>22-04-2015</v>
      </c>
    </row>
    <row r="10" spans="1:11" x14ac:dyDescent="0.3">
      <c r="A10">
        <v>1009</v>
      </c>
      <c r="B10" t="s">
        <v>10</v>
      </c>
      <c r="C10" t="s">
        <v>11</v>
      </c>
      <c r="D10">
        <v>31</v>
      </c>
      <c r="E10" t="s">
        <v>25</v>
      </c>
      <c r="F10" t="s">
        <v>28</v>
      </c>
      <c r="G10">
        <v>42000</v>
      </c>
      <c r="H10" s="1">
        <v>37843</v>
      </c>
      <c r="I10" s="1">
        <v>40800</v>
      </c>
      <c r="J10" t="str">
        <f t="shared" si="0"/>
        <v>14-09-2011</v>
      </c>
    </row>
    <row r="12" spans="1:11" x14ac:dyDescent="0.3">
      <c r="H12" s="1"/>
    </row>
    <row r="13" spans="1:11" x14ac:dyDescent="0.3">
      <c r="H1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9BBA-836F-48E1-B067-27B71B706556}">
  <sheetPr>
    <tabColor theme="9"/>
  </sheetPr>
  <dimension ref="A1:J10"/>
  <sheetViews>
    <sheetView workbookViewId="0">
      <selection activeCell="K5" sqref="K5"/>
    </sheetView>
  </sheetViews>
  <sheetFormatPr defaultColWidth="13.6640625" defaultRowHeight="14.4" x14ac:dyDescent="0.3"/>
  <cols>
    <col min="1" max="1" width="10.6640625" bestFit="1" customWidth="1"/>
    <col min="4" max="4" width="7.6640625" customWidth="1"/>
    <col min="6" max="6" width="15.77734375" bestFit="1" customWidth="1"/>
  </cols>
  <sheetData>
    <row r="1" spans="1:10" x14ac:dyDescent="0.3">
      <c r="A1" t="s">
        <v>19</v>
      </c>
      <c r="B1" t="s">
        <v>0</v>
      </c>
      <c r="C1" t="s">
        <v>1</v>
      </c>
      <c r="D1" t="s">
        <v>22</v>
      </c>
      <c r="E1" t="s">
        <v>23</v>
      </c>
      <c r="F1" t="s">
        <v>20</v>
      </c>
      <c r="G1" t="s">
        <v>21</v>
      </c>
      <c r="H1" t="s">
        <v>35</v>
      </c>
      <c r="I1" t="s">
        <v>36</v>
      </c>
      <c r="J1" t="s">
        <v>67</v>
      </c>
    </row>
    <row r="2" spans="1:10" x14ac:dyDescent="0.3">
      <c r="A2">
        <v>1001</v>
      </c>
      <c r="B2" s="2" t="s">
        <v>2</v>
      </c>
      <c r="C2" s="2" t="s">
        <v>3</v>
      </c>
      <c r="D2">
        <v>30</v>
      </c>
      <c r="E2" t="s">
        <v>25</v>
      </c>
      <c r="F2" t="s">
        <v>24</v>
      </c>
      <c r="G2">
        <v>45000</v>
      </c>
      <c r="H2" s="1">
        <v>37197</v>
      </c>
      <c r="I2" s="1">
        <v>42253</v>
      </c>
      <c r="J2" t="str" cm="1">
        <f t="array" ref="J2:J10">TRIM(C2:C10)</f>
        <v>Halpert</v>
      </c>
    </row>
    <row r="3" spans="1:10" x14ac:dyDescent="0.3">
      <c r="A3">
        <v>1002</v>
      </c>
      <c r="B3" s="2" t="s">
        <v>4</v>
      </c>
      <c r="C3" s="2" t="s">
        <v>5</v>
      </c>
      <c r="D3">
        <v>30</v>
      </c>
      <c r="E3" t="s">
        <v>27</v>
      </c>
      <c r="F3" t="s">
        <v>26</v>
      </c>
      <c r="G3">
        <v>36000</v>
      </c>
      <c r="H3" s="1">
        <v>36436</v>
      </c>
      <c r="I3" s="1">
        <v>42287</v>
      </c>
      <c r="J3" t="str">
        <v>Beasley</v>
      </c>
    </row>
    <row r="4" spans="1:10" x14ac:dyDescent="0.3">
      <c r="A4">
        <v>1003</v>
      </c>
      <c r="B4" s="2" t="s">
        <v>6</v>
      </c>
      <c r="C4" s="2" t="s">
        <v>66</v>
      </c>
      <c r="D4">
        <v>29</v>
      </c>
      <c r="E4" t="s">
        <v>25</v>
      </c>
      <c r="F4" t="s">
        <v>24</v>
      </c>
      <c r="G4">
        <v>63000</v>
      </c>
      <c r="H4" s="1">
        <v>36711</v>
      </c>
      <c r="I4" s="1">
        <v>42986</v>
      </c>
      <c r="J4" t="str">
        <v>Schrute</v>
      </c>
    </row>
    <row r="5" spans="1:10" x14ac:dyDescent="0.3">
      <c r="A5">
        <v>1004</v>
      </c>
      <c r="B5" s="2" t="s">
        <v>13</v>
      </c>
      <c r="C5" s="2" t="s">
        <v>12</v>
      </c>
      <c r="D5">
        <v>31</v>
      </c>
      <c r="E5" t="s">
        <v>27</v>
      </c>
      <c r="F5" t="s">
        <v>28</v>
      </c>
      <c r="G5">
        <v>47000</v>
      </c>
      <c r="H5" s="1">
        <v>36530</v>
      </c>
      <c r="I5" s="1">
        <v>42341</v>
      </c>
      <c r="J5" t="str">
        <v>Martin</v>
      </c>
    </row>
    <row r="6" spans="1:10" x14ac:dyDescent="0.3">
      <c r="A6">
        <v>1005</v>
      </c>
      <c r="B6" s="2" t="s">
        <v>14</v>
      </c>
      <c r="C6" s="2" t="s">
        <v>65</v>
      </c>
      <c r="D6">
        <v>32</v>
      </c>
      <c r="E6" t="s">
        <v>25</v>
      </c>
      <c r="F6" t="s">
        <v>29</v>
      </c>
      <c r="G6">
        <v>50000</v>
      </c>
      <c r="H6" s="1">
        <v>37017</v>
      </c>
      <c r="I6" s="1">
        <v>42977</v>
      </c>
      <c r="J6" t="str">
        <v>Flenderson</v>
      </c>
    </row>
    <row r="7" spans="1:10" x14ac:dyDescent="0.3">
      <c r="A7">
        <v>1006</v>
      </c>
      <c r="B7" s="2" t="s">
        <v>8</v>
      </c>
      <c r="C7" s="2" t="s">
        <v>64</v>
      </c>
      <c r="D7">
        <v>35</v>
      </c>
      <c r="E7" t="s">
        <v>25</v>
      </c>
      <c r="F7" t="s">
        <v>30</v>
      </c>
      <c r="G7">
        <v>65000</v>
      </c>
      <c r="H7" s="1">
        <v>35040</v>
      </c>
      <c r="I7" s="1">
        <v>41528</v>
      </c>
      <c r="J7" t="str">
        <v>Scott</v>
      </c>
    </row>
    <row r="8" spans="1:10" x14ac:dyDescent="0.3">
      <c r="A8">
        <v>1007</v>
      </c>
      <c r="B8" s="2" t="s">
        <v>32</v>
      </c>
      <c r="C8" s="2" t="s">
        <v>33</v>
      </c>
      <c r="D8">
        <v>32</v>
      </c>
      <c r="E8" t="s">
        <v>27</v>
      </c>
      <c r="F8" t="s">
        <v>31</v>
      </c>
      <c r="G8">
        <v>41000</v>
      </c>
      <c r="H8" s="1">
        <v>37933</v>
      </c>
      <c r="I8" s="1">
        <v>41551</v>
      </c>
      <c r="J8" t="str">
        <v>Palmer</v>
      </c>
    </row>
    <row r="9" spans="1:10" x14ac:dyDescent="0.3">
      <c r="A9">
        <v>1008</v>
      </c>
      <c r="B9" s="2" t="s">
        <v>16</v>
      </c>
      <c r="C9" s="2" t="s">
        <v>63</v>
      </c>
      <c r="D9">
        <v>38</v>
      </c>
      <c r="E9" t="s">
        <v>25</v>
      </c>
      <c r="F9" t="s">
        <v>24</v>
      </c>
      <c r="G9">
        <v>48000</v>
      </c>
      <c r="H9" s="1">
        <v>37416</v>
      </c>
      <c r="I9" s="1">
        <v>42116</v>
      </c>
      <c r="J9" t="str">
        <v>Hudson</v>
      </c>
    </row>
    <row r="10" spans="1:10" x14ac:dyDescent="0.3">
      <c r="A10">
        <v>1009</v>
      </c>
      <c r="B10" s="2" t="s">
        <v>10</v>
      </c>
      <c r="C10" s="2" t="s">
        <v>62</v>
      </c>
      <c r="D10">
        <v>31</v>
      </c>
      <c r="E10" t="s">
        <v>25</v>
      </c>
      <c r="F10" t="s">
        <v>28</v>
      </c>
      <c r="G10">
        <v>42000</v>
      </c>
      <c r="H10" s="1">
        <v>37843</v>
      </c>
      <c r="I10" s="1">
        <v>40800</v>
      </c>
      <c r="J10" t="str">
        <v>Malone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7C31-5FD1-4473-A6A1-29ABAD3F7755}">
  <sheetPr>
    <tabColor theme="9"/>
  </sheetPr>
  <dimension ref="A1:L12"/>
  <sheetViews>
    <sheetView workbookViewId="0">
      <selection activeCell="K2" sqref="K2"/>
    </sheetView>
  </sheetViews>
  <sheetFormatPr defaultRowHeight="14.4" x14ac:dyDescent="0.3"/>
  <cols>
    <col min="2" max="2" width="10.44140625" customWidth="1"/>
    <col min="3" max="5" width="10.6640625" customWidth="1"/>
    <col min="6" max="6" width="16.5546875" customWidth="1"/>
    <col min="8" max="8" width="14.33203125" customWidth="1"/>
    <col min="9" max="9" width="14.6640625" customWidth="1"/>
    <col min="10" max="10" width="22" bestFit="1" customWidth="1"/>
    <col min="11" max="11" width="26.33203125" customWidth="1"/>
    <col min="12" max="12" width="29.5546875" customWidth="1"/>
  </cols>
  <sheetData>
    <row r="1" spans="1:12" x14ac:dyDescent="0.3">
      <c r="A1" t="s">
        <v>19</v>
      </c>
      <c r="B1" t="s">
        <v>0</v>
      </c>
      <c r="C1" t="s">
        <v>1</v>
      </c>
      <c r="D1" t="s">
        <v>22</v>
      </c>
      <c r="E1" t="s">
        <v>23</v>
      </c>
      <c r="F1" t="s">
        <v>20</v>
      </c>
      <c r="G1" t="s">
        <v>21</v>
      </c>
      <c r="H1" t="s">
        <v>35</v>
      </c>
      <c r="I1" t="s">
        <v>36</v>
      </c>
      <c r="J1" t="s">
        <v>99</v>
      </c>
      <c r="K1" t="s">
        <v>100</v>
      </c>
      <c r="L1" t="s">
        <v>88</v>
      </c>
    </row>
    <row r="2" spans="1:12" x14ac:dyDescent="0.3">
      <c r="A2">
        <v>1001</v>
      </c>
      <c r="B2" t="s">
        <v>2</v>
      </c>
      <c r="C2" t="s">
        <v>3</v>
      </c>
      <c r="D2">
        <v>30</v>
      </c>
      <c r="E2" t="s">
        <v>25</v>
      </c>
      <c r="F2" t="s">
        <v>24</v>
      </c>
      <c r="G2">
        <v>45000</v>
      </c>
      <c r="H2" s="1">
        <v>37197</v>
      </c>
      <c r="I2" s="1">
        <v>42253</v>
      </c>
      <c r="J2" t="str">
        <f>CONCATENATE(B2," ",C2)</f>
        <v>Jim Halpert</v>
      </c>
      <c r="K2" t="str">
        <f>CONCATENATE(E2," ",G2)</f>
        <v>Male 45000</v>
      </c>
      <c r="L2" t="str">
        <f>CONCATENATE(B2,"_",C2,"@gmail.com")</f>
        <v>Jim_Halpert@gmail.com</v>
      </c>
    </row>
    <row r="3" spans="1:12" x14ac:dyDescent="0.3">
      <c r="A3">
        <v>1002</v>
      </c>
      <c r="B3" t="s">
        <v>4</v>
      </c>
      <c r="C3" t="s">
        <v>5</v>
      </c>
      <c r="D3">
        <v>30</v>
      </c>
      <c r="E3" t="s">
        <v>27</v>
      </c>
      <c r="F3" t="s">
        <v>26</v>
      </c>
      <c r="G3">
        <v>36000</v>
      </c>
      <c r="H3" s="1">
        <v>36436</v>
      </c>
      <c r="I3" s="1">
        <v>42287</v>
      </c>
      <c r="J3" t="str">
        <f t="shared" ref="J3:J12" si="0">CONCATENATE(B3," ",C3)</f>
        <v>Pam Beasley</v>
      </c>
      <c r="K3" t="str">
        <f t="shared" ref="K3:K10" si="1">CONCATENATE(E3," ",G3)</f>
        <v>Female 36000</v>
      </c>
      <c r="L3" t="str">
        <f t="shared" ref="L3:L10" si="2">CONCATENATE(B3,"_",C3,"@gmail.com")</f>
        <v>Pam_Beasley@gmail.com</v>
      </c>
    </row>
    <row r="4" spans="1:12" x14ac:dyDescent="0.3">
      <c r="A4">
        <v>1003</v>
      </c>
      <c r="B4" t="s">
        <v>6</v>
      </c>
      <c r="C4" t="s">
        <v>7</v>
      </c>
      <c r="D4">
        <v>29</v>
      </c>
      <c r="E4" t="s">
        <v>25</v>
      </c>
      <c r="F4" t="s">
        <v>24</v>
      </c>
      <c r="G4">
        <v>63000</v>
      </c>
      <c r="H4" s="1">
        <v>36711</v>
      </c>
      <c r="I4" s="1">
        <v>42986</v>
      </c>
      <c r="J4" t="str">
        <f t="shared" si="0"/>
        <v>Dwight Schrute</v>
      </c>
      <c r="K4" t="str">
        <f t="shared" si="1"/>
        <v>Male 63000</v>
      </c>
      <c r="L4" t="str">
        <f t="shared" si="2"/>
        <v>Dwight_Schrute@gmail.com</v>
      </c>
    </row>
    <row r="5" spans="1:12" x14ac:dyDescent="0.3">
      <c r="A5">
        <v>1004</v>
      </c>
      <c r="B5" t="s">
        <v>13</v>
      </c>
      <c r="C5" t="s">
        <v>12</v>
      </c>
      <c r="D5">
        <v>31</v>
      </c>
      <c r="E5" t="s">
        <v>27</v>
      </c>
      <c r="F5" t="s">
        <v>28</v>
      </c>
      <c r="G5">
        <v>47000</v>
      </c>
      <c r="H5" s="1">
        <v>36530</v>
      </c>
      <c r="I5" s="1">
        <v>42341</v>
      </c>
      <c r="J5" t="str">
        <f t="shared" si="0"/>
        <v>Angela Martin</v>
      </c>
      <c r="K5" t="str">
        <f t="shared" si="1"/>
        <v>Female 47000</v>
      </c>
      <c r="L5" t="str">
        <f t="shared" si="2"/>
        <v>Angela_Martin@gmail.com</v>
      </c>
    </row>
    <row r="6" spans="1:12" x14ac:dyDescent="0.3">
      <c r="A6">
        <v>1005</v>
      </c>
      <c r="B6" t="s">
        <v>14</v>
      </c>
      <c r="C6" t="s">
        <v>15</v>
      </c>
      <c r="D6">
        <v>32</v>
      </c>
      <c r="E6" t="s">
        <v>25</v>
      </c>
      <c r="F6" t="s">
        <v>29</v>
      </c>
      <c r="G6">
        <v>50000</v>
      </c>
      <c r="H6" s="1">
        <v>37017</v>
      </c>
      <c r="I6" s="1">
        <v>42977</v>
      </c>
      <c r="J6" t="str">
        <f t="shared" si="0"/>
        <v>Toby Flenderson</v>
      </c>
      <c r="K6" t="str">
        <f t="shared" si="1"/>
        <v>Male 50000</v>
      </c>
      <c r="L6" t="str">
        <f t="shared" si="2"/>
        <v>Toby_Flenderson@gmail.com</v>
      </c>
    </row>
    <row r="7" spans="1:12" x14ac:dyDescent="0.3">
      <c r="A7">
        <v>1006</v>
      </c>
      <c r="B7" t="s">
        <v>8</v>
      </c>
      <c r="C7" t="s">
        <v>9</v>
      </c>
      <c r="D7">
        <v>35</v>
      </c>
      <c r="E7" t="s">
        <v>25</v>
      </c>
      <c r="F7" t="s">
        <v>30</v>
      </c>
      <c r="G7">
        <v>65000</v>
      </c>
      <c r="H7" s="1">
        <v>35040</v>
      </c>
      <c r="I7" s="1">
        <v>41528</v>
      </c>
      <c r="J7" t="str">
        <f t="shared" si="0"/>
        <v>Michael Scott</v>
      </c>
      <c r="K7" t="str">
        <f t="shared" si="1"/>
        <v>Male 65000</v>
      </c>
      <c r="L7" t="str">
        <f t="shared" si="2"/>
        <v>Michael_Scott@gmail.com</v>
      </c>
    </row>
    <row r="8" spans="1:12" x14ac:dyDescent="0.3">
      <c r="A8">
        <v>1007</v>
      </c>
      <c r="B8" t="s">
        <v>32</v>
      </c>
      <c r="C8" t="s">
        <v>33</v>
      </c>
      <c r="D8">
        <v>32</v>
      </c>
      <c r="E8" t="s">
        <v>27</v>
      </c>
      <c r="F8" t="s">
        <v>31</v>
      </c>
      <c r="G8">
        <v>41000</v>
      </c>
      <c r="H8" s="1">
        <v>37933</v>
      </c>
      <c r="I8" s="1">
        <v>41551</v>
      </c>
      <c r="J8" t="str">
        <f t="shared" si="0"/>
        <v>Meredith Palmer</v>
      </c>
      <c r="K8" t="str">
        <f t="shared" si="1"/>
        <v>Female 41000</v>
      </c>
      <c r="L8" t="str">
        <f t="shared" si="2"/>
        <v>Meredith_Palmer@gmail.com</v>
      </c>
    </row>
    <row r="9" spans="1:12" x14ac:dyDescent="0.3">
      <c r="A9">
        <v>1008</v>
      </c>
      <c r="B9" t="s">
        <v>16</v>
      </c>
      <c r="C9" t="s">
        <v>17</v>
      </c>
      <c r="D9">
        <v>38</v>
      </c>
      <c r="E9" t="s">
        <v>25</v>
      </c>
      <c r="F9" t="s">
        <v>24</v>
      </c>
      <c r="G9">
        <v>48000</v>
      </c>
      <c r="H9" s="1">
        <v>37416</v>
      </c>
      <c r="I9" s="1">
        <v>42116</v>
      </c>
      <c r="J9" t="str">
        <f t="shared" si="0"/>
        <v>Stanley Hudson</v>
      </c>
      <c r="K9" t="str">
        <f t="shared" si="1"/>
        <v>Male 48000</v>
      </c>
      <c r="L9" t="str">
        <f t="shared" si="2"/>
        <v>Stanley_Hudson@gmail.com</v>
      </c>
    </row>
    <row r="10" spans="1:12" x14ac:dyDescent="0.3">
      <c r="A10">
        <v>1009</v>
      </c>
      <c r="B10" t="s">
        <v>10</v>
      </c>
      <c r="C10" t="s">
        <v>11</v>
      </c>
      <c r="D10">
        <v>31</v>
      </c>
      <c r="E10" t="s">
        <v>25</v>
      </c>
      <c r="F10" t="s">
        <v>28</v>
      </c>
      <c r="G10">
        <v>42000</v>
      </c>
      <c r="H10" s="1">
        <v>37843</v>
      </c>
      <c r="I10" s="1">
        <v>40800</v>
      </c>
      <c r="J10" t="str">
        <f t="shared" si="0"/>
        <v>Kevin Malone</v>
      </c>
      <c r="K10" t="str">
        <f t="shared" si="1"/>
        <v>Male 42000</v>
      </c>
      <c r="L10" t="str">
        <f t="shared" si="2"/>
        <v>Kevin_Malone@gmail.com</v>
      </c>
    </row>
    <row r="11" spans="1:12" x14ac:dyDescent="0.3">
      <c r="H11" t="str">
        <f t="shared" ref="H11:H12" si="3">CONCATENATE(B11," ",C11)</f>
        <v xml:space="preserve"> </v>
      </c>
      <c r="J11" t="str">
        <f t="shared" si="0"/>
        <v xml:space="preserve"> </v>
      </c>
      <c r="K11" t="str">
        <f t="shared" ref="K11:K12" si="4">CONCATENATE(B11," ",C11)</f>
        <v xml:space="preserve"> </v>
      </c>
    </row>
    <row r="12" spans="1:12" x14ac:dyDescent="0.3">
      <c r="H12" t="str">
        <f t="shared" si="3"/>
        <v xml:space="preserve"> </v>
      </c>
      <c r="J12" t="str">
        <f t="shared" si="0"/>
        <v xml:space="preserve"> </v>
      </c>
      <c r="K12" t="str">
        <f t="shared" si="4"/>
        <v xml:space="preserve"> </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B9C42-087D-43BC-95CC-49AE54CDC17A}">
  <sheetPr>
    <tabColor theme="9"/>
  </sheetPr>
  <dimension ref="A1:K20"/>
  <sheetViews>
    <sheetView workbookViewId="0">
      <selection activeCell="K6" sqref="K6"/>
    </sheetView>
  </sheetViews>
  <sheetFormatPr defaultColWidth="13.6640625" defaultRowHeight="14.4" x14ac:dyDescent="0.3"/>
  <cols>
    <col min="1" max="1" width="10.6640625" bestFit="1" customWidth="1"/>
    <col min="4" max="4" width="7.6640625" customWidth="1"/>
    <col min="6" max="6" width="15.77734375" bestFit="1" customWidth="1"/>
  </cols>
  <sheetData>
    <row r="1" spans="1:11" x14ac:dyDescent="0.3">
      <c r="A1" t="s">
        <v>19</v>
      </c>
      <c r="B1" t="s">
        <v>0</v>
      </c>
      <c r="C1" t="s">
        <v>1</v>
      </c>
      <c r="D1" t="s">
        <v>22</v>
      </c>
      <c r="E1" t="s">
        <v>23</v>
      </c>
      <c r="F1" t="s">
        <v>20</v>
      </c>
      <c r="G1" t="s">
        <v>21</v>
      </c>
      <c r="H1" t="s">
        <v>35</v>
      </c>
      <c r="I1" t="s">
        <v>36</v>
      </c>
      <c r="K1" t="s">
        <v>98</v>
      </c>
    </row>
    <row r="2" spans="1:11" x14ac:dyDescent="0.3">
      <c r="A2">
        <v>1001</v>
      </c>
      <c r="B2" t="s">
        <v>2</v>
      </c>
      <c r="C2" t="s">
        <v>3</v>
      </c>
      <c r="D2">
        <v>30</v>
      </c>
      <c r="E2" t="s">
        <v>25</v>
      </c>
      <c r="F2" t="s">
        <v>24</v>
      </c>
      <c r="G2">
        <v>45000</v>
      </c>
      <c r="H2" s="2" t="s">
        <v>47</v>
      </c>
      <c r="I2" s="2" t="s">
        <v>55</v>
      </c>
      <c r="K2" t="str">
        <f>SUBSTITUTE(F2,"e","D",1)</f>
        <v>SalDsman</v>
      </c>
    </row>
    <row r="3" spans="1:11" x14ac:dyDescent="0.3">
      <c r="A3">
        <v>1002</v>
      </c>
      <c r="B3" t="s">
        <v>4</v>
      </c>
      <c r="C3" t="s">
        <v>5</v>
      </c>
      <c r="D3">
        <v>30</v>
      </c>
      <c r="E3" t="s">
        <v>27</v>
      </c>
      <c r="F3" t="s">
        <v>26</v>
      </c>
      <c r="G3">
        <v>36000</v>
      </c>
      <c r="H3" s="2" t="s">
        <v>48</v>
      </c>
      <c r="I3" s="2" t="s">
        <v>56</v>
      </c>
    </row>
    <row r="4" spans="1:11" x14ac:dyDescent="0.3">
      <c r="A4">
        <v>1003</v>
      </c>
      <c r="B4" t="s">
        <v>6</v>
      </c>
      <c r="C4" t="s">
        <v>7</v>
      </c>
      <c r="D4">
        <v>29</v>
      </c>
      <c r="E4" t="s">
        <v>25</v>
      </c>
      <c r="F4" t="s">
        <v>24</v>
      </c>
      <c r="G4">
        <v>63000</v>
      </c>
      <c r="H4" s="2" t="s">
        <v>49</v>
      </c>
      <c r="I4" s="2" t="s">
        <v>57</v>
      </c>
    </row>
    <row r="5" spans="1:11" x14ac:dyDescent="0.3">
      <c r="A5">
        <v>1004</v>
      </c>
      <c r="B5" t="s">
        <v>13</v>
      </c>
      <c r="C5" t="s">
        <v>12</v>
      </c>
      <c r="D5">
        <v>31</v>
      </c>
      <c r="E5" t="s">
        <v>27</v>
      </c>
      <c r="F5" t="s">
        <v>28</v>
      </c>
      <c r="G5">
        <v>47000</v>
      </c>
      <c r="H5" s="2" t="s">
        <v>50</v>
      </c>
      <c r="I5" s="2" t="s">
        <v>58</v>
      </c>
      <c r="K5" t="str">
        <f>SUBSTITUTE(B5,"a","F",1)</f>
        <v>AngelF</v>
      </c>
    </row>
    <row r="6" spans="1:11" x14ac:dyDescent="0.3">
      <c r="A6">
        <v>1005</v>
      </c>
      <c r="B6" t="s">
        <v>14</v>
      </c>
      <c r="C6" t="s">
        <v>15</v>
      </c>
      <c r="D6">
        <v>32</v>
      </c>
      <c r="E6" t="s">
        <v>25</v>
      </c>
      <c r="F6" t="s">
        <v>29</v>
      </c>
      <c r="G6">
        <v>50000</v>
      </c>
      <c r="H6" s="2" t="s">
        <v>51</v>
      </c>
      <c r="I6" s="2" t="s">
        <v>59</v>
      </c>
      <c r="K6" t="str">
        <f>SUBSTITUTE(C6,"e","F",2)</f>
        <v>FlendFrson</v>
      </c>
    </row>
    <row r="7" spans="1:11" x14ac:dyDescent="0.3">
      <c r="A7">
        <v>1006</v>
      </c>
      <c r="B7" t="s">
        <v>8</v>
      </c>
      <c r="C7" t="s">
        <v>9</v>
      </c>
      <c r="D7">
        <v>35</v>
      </c>
      <c r="E7" t="s">
        <v>25</v>
      </c>
      <c r="F7" t="s">
        <v>30</v>
      </c>
      <c r="G7">
        <v>65000</v>
      </c>
      <c r="H7" s="2" t="s">
        <v>51</v>
      </c>
      <c r="I7" s="2" t="s">
        <v>60</v>
      </c>
    </row>
    <row r="8" spans="1:11" x14ac:dyDescent="0.3">
      <c r="A8">
        <v>1007</v>
      </c>
      <c r="B8" t="s">
        <v>32</v>
      </c>
      <c r="C8" t="s">
        <v>33</v>
      </c>
      <c r="D8">
        <v>32</v>
      </c>
      <c r="E8" t="s">
        <v>27</v>
      </c>
      <c r="F8" t="s">
        <v>31</v>
      </c>
      <c r="G8">
        <v>41000</v>
      </c>
      <c r="H8" s="2" t="s">
        <v>52</v>
      </c>
      <c r="I8" s="2" t="s">
        <v>60</v>
      </c>
    </row>
    <row r="9" spans="1:11" x14ac:dyDescent="0.3">
      <c r="A9">
        <v>1008</v>
      </c>
      <c r="B9" t="s">
        <v>16</v>
      </c>
      <c r="C9" t="s">
        <v>17</v>
      </c>
      <c r="D9">
        <v>38</v>
      </c>
      <c r="E9" t="s">
        <v>25</v>
      </c>
      <c r="F9" t="s">
        <v>24</v>
      </c>
      <c r="G9">
        <v>48000</v>
      </c>
      <c r="H9" s="2" t="s">
        <v>53</v>
      </c>
      <c r="I9" s="2" t="s">
        <v>61</v>
      </c>
    </row>
    <row r="10" spans="1:11" x14ac:dyDescent="0.3">
      <c r="A10">
        <v>1009</v>
      </c>
      <c r="B10" t="s">
        <v>10</v>
      </c>
      <c r="C10" t="s">
        <v>11</v>
      </c>
      <c r="D10">
        <v>31</v>
      </c>
      <c r="E10" t="s">
        <v>25</v>
      </c>
      <c r="F10" t="s">
        <v>28</v>
      </c>
      <c r="G10">
        <v>42000</v>
      </c>
      <c r="H10" s="2" t="s">
        <v>54</v>
      </c>
      <c r="I10" s="2" t="s">
        <v>61</v>
      </c>
    </row>
    <row r="12" spans="1:11" x14ac:dyDescent="0.3">
      <c r="H12" s="2"/>
      <c r="I12" s="2"/>
    </row>
    <row r="13" spans="1:11" x14ac:dyDescent="0.3">
      <c r="H13" s="2"/>
      <c r="I13" s="2"/>
    </row>
    <row r="14" spans="1:11" x14ac:dyDescent="0.3">
      <c r="H14" s="2"/>
      <c r="I14" s="2"/>
    </row>
    <row r="15" spans="1:11" x14ac:dyDescent="0.3">
      <c r="H15" s="2"/>
      <c r="I15" s="2"/>
    </row>
    <row r="16" spans="1:11" x14ac:dyDescent="0.3">
      <c r="H16" s="2"/>
      <c r="I16" s="2"/>
    </row>
    <row r="17" spans="8:9" x14ac:dyDescent="0.3">
      <c r="H17" s="2"/>
      <c r="I17" s="2"/>
    </row>
    <row r="18" spans="8:9" x14ac:dyDescent="0.3">
      <c r="H18" s="2"/>
      <c r="I18" s="2"/>
    </row>
    <row r="19" spans="8:9" x14ac:dyDescent="0.3">
      <c r="H19" s="2"/>
      <c r="I19" s="2"/>
    </row>
    <row r="20" spans="8:9" x14ac:dyDescent="0.3">
      <c r="H20" s="2"/>
      <c r="I20" s="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1C5D0-EC67-4288-8B29-30C6E5CFEE73}">
  <sheetPr>
    <tabColor theme="9"/>
  </sheetPr>
  <dimension ref="A1:L10"/>
  <sheetViews>
    <sheetView workbookViewId="0">
      <selection activeCell="K10" sqref="K10"/>
    </sheetView>
  </sheetViews>
  <sheetFormatPr defaultColWidth="13" defaultRowHeight="14.4" x14ac:dyDescent="0.3"/>
  <cols>
    <col min="6" max="6" width="15.77734375" bestFit="1" customWidth="1"/>
  </cols>
  <sheetData>
    <row r="1" spans="1:12" x14ac:dyDescent="0.3">
      <c r="A1" t="s">
        <v>19</v>
      </c>
      <c r="B1" t="s">
        <v>0</v>
      </c>
      <c r="C1" t="s">
        <v>1</v>
      </c>
      <c r="D1" t="s">
        <v>22</v>
      </c>
      <c r="E1" t="s">
        <v>23</v>
      </c>
      <c r="F1" t="s">
        <v>20</v>
      </c>
      <c r="G1" t="s">
        <v>21</v>
      </c>
      <c r="H1" t="s">
        <v>35</v>
      </c>
      <c r="I1" t="s">
        <v>36</v>
      </c>
      <c r="J1" t="s">
        <v>69</v>
      </c>
      <c r="K1" t="s">
        <v>70</v>
      </c>
      <c r="L1" t="s">
        <v>71</v>
      </c>
    </row>
    <row r="2" spans="1:12" x14ac:dyDescent="0.3">
      <c r="A2">
        <v>1001</v>
      </c>
      <c r="B2" t="s">
        <v>2</v>
      </c>
      <c r="C2" t="s">
        <v>3</v>
      </c>
      <c r="D2">
        <v>30</v>
      </c>
      <c r="E2" t="s">
        <v>25</v>
      </c>
      <c r="F2" t="s">
        <v>24</v>
      </c>
      <c r="G2">
        <v>45000</v>
      </c>
      <c r="H2" s="1">
        <v>37197</v>
      </c>
      <c r="I2" s="1">
        <v>42253</v>
      </c>
      <c r="J2">
        <f>SUM(G2:G10)</f>
        <v>437000</v>
      </c>
      <c r="K2">
        <f>SUMIF(F2:F10,"Salesman",G2:G10)</f>
        <v>156000</v>
      </c>
    </row>
    <row r="3" spans="1:12" x14ac:dyDescent="0.3">
      <c r="A3">
        <v>1002</v>
      </c>
      <c r="B3" t="s">
        <v>4</v>
      </c>
      <c r="C3" t="s">
        <v>5</v>
      </c>
      <c r="D3">
        <v>30</v>
      </c>
      <c r="E3" t="s">
        <v>27</v>
      </c>
      <c r="F3" t="s">
        <v>26</v>
      </c>
      <c r="G3">
        <v>36000</v>
      </c>
      <c r="H3" s="1">
        <v>36436</v>
      </c>
      <c r="I3" s="1">
        <v>42287</v>
      </c>
    </row>
    <row r="4" spans="1:12" x14ac:dyDescent="0.3">
      <c r="A4">
        <v>1003</v>
      </c>
      <c r="B4" t="s">
        <v>6</v>
      </c>
      <c r="C4" t="s">
        <v>7</v>
      </c>
      <c r="D4">
        <v>29</v>
      </c>
      <c r="E4" t="s">
        <v>25</v>
      </c>
      <c r="F4" t="s">
        <v>24</v>
      </c>
      <c r="G4">
        <v>63000</v>
      </c>
      <c r="H4" s="1">
        <v>36711</v>
      </c>
      <c r="I4" s="1">
        <v>42986</v>
      </c>
    </row>
    <row r="5" spans="1:12" x14ac:dyDescent="0.3">
      <c r="A5">
        <v>1004</v>
      </c>
      <c r="B5" t="s">
        <v>13</v>
      </c>
      <c r="C5" t="s">
        <v>12</v>
      </c>
      <c r="D5">
        <v>31</v>
      </c>
      <c r="E5" t="s">
        <v>27</v>
      </c>
      <c r="F5" t="s">
        <v>28</v>
      </c>
      <c r="G5">
        <v>47000</v>
      </c>
      <c r="H5" s="1">
        <v>36530</v>
      </c>
      <c r="I5" s="1">
        <v>42341</v>
      </c>
      <c r="J5">
        <f>SUM(D2:D10)</f>
        <v>288</v>
      </c>
    </row>
    <row r="6" spans="1:12" x14ac:dyDescent="0.3">
      <c r="A6">
        <v>1005</v>
      </c>
      <c r="B6" t="s">
        <v>14</v>
      </c>
      <c r="C6" t="s">
        <v>15</v>
      </c>
      <c r="D6">
        <v>32</v>
      </c>
      <c r="E6" t="s">
        <v>25</v>
      </c>
      <c r="F6" t="s">
        <v>29</v>
      </c>
      <c r="G6">
        <v>50000</v>
      </c>
      <c r="H6" s="1">
        <v>37017</v>
      </c>
      <c r="I6" s="1">
        <v>42977</v>
      </c>
      <c r="K6">
        <f>SUMIF(E2:E10,"Male",G2:G10)</f>
        <v>313000</v>
      </c>
    </row>
    <row r="7" spans="1:12" x14ac:dyDescent="0.3">
      <c r="A7">
        <v>1006</v>
      </c>
      <c r="B7" t="s">
        <v>8</v>
      </c>
      <c r="C7" t="s">
        <v>9</v>
      </c>
      <c r="D7">
        <v>35</v>
      </c>
      <c r="E7" t="s">
        <v>25</v>
      </c>
      <c r="F7" t="s">
        <v>30</v>
      </c>
      <c r="G7">
        <v>65000</v>
      </c>
      <c r="H7" s="1">
        <v>35040</v>
      </c>
      <c r="I7" s="1">
        <v>41528</v>
      </c>
      <c r="J7">
        <f>SUM(G2:G4,G7:G10)</f>
        <v>340000</v>
      </c>
    </row>
    <row r="8" spans="1:12" x14ac:dyDescent="0.3">
      <c r="A8">
        <v>1007</v>
      </c>
      <c r="B8" t="s">
        <v>32</v>
      </c>
      <c r="C8" t="s">
        <v>33</v>
      </c>
      <c r="D8">
        <v>32</v>
      </c>
      <c r="E8" t="s">
        <v>27</v>
      </c>
      <c r="F8" t="s">
        <v>31</v>
      </c>
      <c r="G8">
        <v>41000</v>
      </c>
      <c r="H8" s="1">
        <v>37933</v>
      </c>
      <c r="I8" s="1">
        <v>41551</v>
      </c>
    </row>
    <row r="9" spans="1:12" x14ac:dyDescent="0.3">
      <c r="A9">
        <v>1008</v>
      </c>
      <c r="B9" t="s">
        <v>16</v>
      </c>
      <c r="C9" t="s">
        <v>17</v>
      </c>
      <c r="D9">
        <v>38</v>
      </c>
      <c r="E9" t="s">
        <v>25</v>
      </c>
      <c r="F9" t="s">
        <v>24</v>
      </c>
      <c r="G9">
        <v>48000</v>
      </c>
      <c r="H9" s="1">
        <v>37416</v>
      </c>
      <c r="I9" s="1">
        <v>42116</v>
      </c>
      <c r="K9">
        <f>SUMIF(F2:F10,"Accountant",G2:G10)</f>
        <v>89000</v>
      </c>
    </row>
    <row r="10" spans="1:12" x14ac:dyDescent="0.3">
      <c r="A10">
        <v>1009</v>
      </c>
      <c r="B10" t="s">
        <v>10</v>
      </c>
      <c r="C10" t="s">
        <v>11</v>
      </c>
      <c r="D10">
        <v>31</v>
      </c>
      <c r="E10" t="s">
        <v>25</v>
      </c>
      <c r="F10" t="s">
        <v>28</v>
      </c>
      <c r="G10">
        <v>42000</v>
      </c>
      <c r="H10" s="1">
        <v>37843</v>
      </c>
      <c r="I10" s="1">
        <v>40800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17F6E-9452-40AF-AFA2-377600A25F44}">
  <sheetPr>
    <tabColor theme="9"/>
  </sheetPr>
  <dimension ref="A1:L10"/>
  <sheetViews>
    <sheetView workbookViewId="0">
      <selection activeCell="K9" sqref="K9"/>
    </sheetView>
  </sheetViews>
  <sheetFormatPr defaultColWidth="13.6640625" defaultRowHeight="14.4" x14ac:dyDescent="0.3"/>
  <cols>
    <col min="1" max="1" width="10.6640625" bestFit="1" customWidth="1"/>
    <col min="4" max="4" width="7.6640625" customWidth="1"/>
  </cols>
  <sheetData>
    <row r="1" spans="1:12" x14ac:dyDescent="0.3">
      <c r="A1" t="s">
        <v>19</v>
      </c>
      <c r="B1" t="s">
        <v>0</v>
      </c>
      <c r="C1" t="s">
        <v>1</v>
      </c>
      <c r="D1" t="s">
        <v>22</v>
      </c>
      <c r="E1" t="s">
        <v>23</v>
      </c>
      <c r="F1" t="s">
        <v>20</v>
      </c>
      <c r="G1" t="s">
        <v>21</v>
      </c>
      <c r="H1" t="s">
        <v>35</v>
      </c>
      <c r="I1" t="s">
        <v>36</v>
      </c>
      <c r="J1" t="s">
        <v>72</v>
      </c>
      <c r="K1" t="s">
        <v>73</v>
      </c>
      <c r="L1" t="s">
        <v>74</v>
      </c>
    </row>
    <row r="2" spans="1:12" x14ac:dyDescent="0.3">
      <c r="A2">
        <v>1001</v>
      </c>
      <c r="B2" t="s">
        <v>2</v>
      </c>
      <c r="C2" t="s">
        <v>3</v>
      </c>
      <c r="D2">
        <v>30</v>
      </c>
      <c r="E2" t="s">
        <v>25</v>
      </c>
      <c r="F2" t="s">
        <v>24</v>
      </c>
      <c r="G2">
        <v>45000</v>
      </c>
      <c r="H2" s="1">
        <v>37197</v>
      </c>
      <c r="I2" s="1">
        <v>42253</v>
      </c>
      <c r="J2">
        <f>COUNT(G2:G10)</f>
        <v>9</v>
      </c>
      <c r="K2">
        <f>COUNTIF(G2:G10,"&gt;40000")</f>
        <v>8</v>
      </c>
    </row>
    <row r="3" spans="1:12" x14ac:dyDescent="0.3">
      <c r="A3">
        <v>1002</v>
      </c>
      <c r="B3" t="s">
        <v>4</v>
      </c>
      <c r="C3" t="s">
        <v>5</v>
      </c>
      <c r="D3">
        <v>30</v>
      </c>
      <c r="E3" t="s">
        <v>27</v>
      </c>
      <c r="F3" t="s">
        <v>26</v>
      </c>
      <c r="G3">
        <v>36000</v>
      </c>
      <c r="H3" s="1">
        <v>36436</v>
      </c>
      <c r="I3" s="1">
        <v>42287</v>
      </c>
    </row>
    <row r="4" spans="1:12" x14ac:dyDescent="0.3">
      <c r="A4">
        <v>1003</v>
      </c>
      <c r="B4" t="s">
        <v>6</v>
      </c>
      <c r="C4" t="s">
        <v>7</v>
      </c>
      <c r="D4">
        <v>29</v>
      </c>
      <c r="E4" t="s">
        <v>25</v>
      </c>
      <c r="F4" t="s">
        <v>24</v>
      </c>
      <c r="G4">
        <v>63000</v>
      </c>
      <c r="H4" s="1">
        <v>36711</v>
      </c>
      <c r="I4" s="1">
        <v>42986</v>
      </c>
    </row>
    <row r="5" spans="1:12" x14ac:dyDescent="0.3">
      <c r="A5">
        <v>1004</v>
      </c>
      <c r="B5" t="s">
        <v>13</v>
      </c>
      <c r="C5" t="s">
        <v>12</v>
      </c>
      <c r="D5">
        <v>31</v>
      </c>
      <c r="E5" t="s">
        <v>27</v>
      </c>
      <c r="F5" t="s">
        <v>28</v>
      </c>
      <c r="G5">
        <v>47000</v>
      </c>
      <c r="H5" s="1">
        <v>36530</v>
      </c>
      <c r="I5" s="1">
        <v>42341</v>
      </c>
    </row>
    <row r="6" spans="1:12" x14ac:dyDescent="0.3">
      <c r="A6">
        <v>1005</v>
      </c>
      <c r="B6" t="s">
        <v>14</v>
      </c>
      <c r="C6" t="s">
        <v>15</v>
      </c>
      <c r="D6">
        <v>32</v>
      </c>
      <c r="E6" t="s">
        <v>25</v>
      </c>
      <c r="F6" t="s">
        <v>29</v>
      </c>
      <c r="G6">
        <v>50000</v>
      </c>
      <c r="H6" s="1">
        <v>37017</v>
      </c>
      <c r="I6" s="1">
        <v>42977</v>
      </c>
      <c r="J6">
        <f>COUNT(D2:D4,D7:D10)</f>
        <v>7</v>
      </c>
      <c r="K6">
        <f>COUNTIF(D2:D10,"&lt;35")</f>
        <v>7</v>
      </c>
    </row>
    <row r="7" spans="1:12" x14ac:dyDescent="0.3">
      <c r="A7">
        <v>1006</v>
      </c>
      <c r="B7" t="s">
        <v>8</v>
      </c>
      <c r="C7" t="s">
        <v>9</v>
      </c>
      <c r="D7">
        <v>35</v>
      </c>
      <c r="E7" t="s">
        <v>25</v>
      </c>
      <c r="F7" t="s">
        <v>30</v>
      </c>
      <c r="G7">
        <v>65000</v>
      </c>
      <c r="H7" s="1">
        <v>35040</v>
      </c>
      <c r="I7" s="1">
        <v>41528</v>
      </c>
    </row>
    <row r="8" spans="1:12" x14ac:dyDescent="0.3">
      <c r="A8">
        <v>1007</v>
      </c>
      <c r="B8" t="s">
        <v>32</v>
      </c>
      <c r="C8" t="s">
        <v>33</v>
      </c>
      <c r="D8">
        <v>32</v>
      </c>
      <c r="E8" t="s">
        <v>27</v>
      </c>
      <c r="F8" t="s">
        <v>31</v>
      </c>
      <c r="G8">
        <v>41000</v>
      </c>
      <c r="H8" s="1">
        <v>37933</v>
      </c>
      <c r="I8" s="1">
        <v>41551</v>
      </c>
      <c r="J8">
        <f>COUNT(A2:A4,A9:A10)</f>
        <v>5</v>
      </c>
      <c r="K8">
        <f>COUNTIF(A2:A10,"&gt;1006")</f>
        <v>3</v>
      </c>
    </row>
    <row r="9" spans="1:12" x14ac:dyDescent="0.3">
      <c r="A9">
        <v>1008</v>
      </c>
      <c r="B9" t="s">
        <v>16</v>
      </c>
      <c r="C9" t="s">
        <v>17</v>
      </c>
      <c r="D9">
        <v>38</v>
      </c>
      <c r="E9" t="s">
        <v>25</v>
      </c>
      <c r="F9" t="s">
        <v>24</v>
      </c>
      <c r="G9">
        <v>48000</v>
      </c>
      <c r="H9" s="1">
        <v>37416</v>
      </c>
      <c r="I9" s="1">
        <v>42116</v>
      </c>
    </row>
    <row r="10" spans="1:12" x14ac:dyDescent="0.3">
      <c r="A10">
        <v>1009</v>
      </c>
      <c r="B10" t="s">
        <v>10</v>
      </c>
      <c r="C10" t="s">
        <v>11</v>
      </c>
      <c r="D10">
        <v>31</v>
      </c>
      <c r="E10" t="s">
        <v>25</v>
      </c>
      <c r="F10" t="s">
        <v>28</v>
      </c>
      <c r="G10">
        <v>42000</v>
      </c>
      <c r="H10" s="1">
        <v>37843</v>
      </c>
      <c r="I10" s="1">
        <v>40800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ACEFD-E950-4ACE-A7FD-83ED10CB531A}">
  <sheetPr>
    <tabColor theme="9"/>
  </sheetPr>
  <dimension ref="A1:K10"/>
  <sheetViews>
    <sheetView workbookViewId="0">
      <selection activeCell="Q12" sqref="Q12"/>
    </sheetView>
  </sheetViews>
  <sheetFormatPr defaultRowHeight="14.4" x14ac:dyDescent="0.3"/>
  <cols>
    <col min="8" max="8" width="14.44140625" customWidth="1"/>
    <col min="9" max="9" width="13.33203125" customWidth="1"/>
    <col min="10" max="10" width="11.44140625" customWidth="1"/>
    <col min="11" max="11" width="15.88671875" customWidth="1"/>
  </cols>
  <sheetData>
    <row r="1" spans="1:11" x14ac:dyDescent="0.3">
      <c r="A1" t="s">
        <v>19</v>
      </c>
      <c r="B1" t="s">
        <v>0</v>
      </c>
      <c r="C1" t="s">
        <v>1</v>
      </c>
      <c r="D1" t="s">
        <v>22</v>
      </c>
      <c r="E1" t="s">
        <v>23</v>
      </c>
      <c r="F1" t="s">
        <v>20</v>
      </c>
      <c r="G1" t="s">
        <v>21</v>
      </c>
      <c r="H1" t="s">
        <v>35</v>
      </c>
      <c r="I1" t="s">
        <v>36</v>
      </c>
      <c r="J1" t="s">
        <v>78</v>
      </c>
      <c r="K1" t="s">
        <v>79</v>
      </c>
    </row>
    <row r="2" spans="1:11" x14ac:dyDescent="0.3">
      <c r="A2">
        <v>1001</v>
      </c>
      <c r="B2" t="s">
        <v>2</v>
      </c>
      <c r="C2" t="s">
        <v>3</v>
      </c>
      <c r="D2">
        <v>30</v>
      </c>
      <c r="E2" t="s">
        <v>25</v>
      </c>
      <c r="F2" t="s">
        <v>24</v>
      </c>
      <c r="G2">
        <v>45000</v>
      </c>
      <c r="H2" s="1" t="s">
        <v>47</v>
      </c>
      <c r="I2" s="1" t="s">
        <v>55</v>
      </c>
      <c r="J2">
        <f>_xlfn.DAYS(I2,H2)</f>
        <v>5231</v>
      </c>
      <c r="K2">
        <f>NETWORKDAYS(H2,I2)</f>
        <v>3737</v>
      </c>
    </row>
    <row r="3" spans="1:11" x14ac:dyDescent="0.3">
      <c r="A3">
        <v>1002</v>
      </c>
      <c r="B3" t="s">
        <v>4</v>
      </c>
      <c r="C3" t="s">
        <v>5</v>
      </c>
      <c r="D3">
        <v>30</v>
      </c>
      <c r="E3" t="s">
        <v>27</v>
      </c>
      <c r="F3" t="s">
        <v>26</v>
      </c>
      <c r="G3">
        <v>36000</v>
      </c>
      <c r="H3" s="1" t="s">
        <v>48</v>
      </c>
      <c r="I3" s="1" t="s">
        <v>56</v>
      </c>
      <c r="J3">
        <f t="shared" ref="J3:J10" si="0">_xlfn.DAYS(I3,H3)</f>
        <v>6058</v>
      </c>
      <c r="K3">
        <f t="shared" ref="K3:K10" si="1">NETWORKDAYS(H3,I3)</f>
        <v>4328</v>
      </c>
    </row>
    <row r="4" spans="1:11" x14ac:dyDescent="0.3">
      <c r="A4">
        <v>1003</v>
      </c>
      <c r="B4" t="s">
        <v>6</v>
      </c>
      <c r="C4" t="s">
        <v>7</v>
      </c>
      <c r="D4">
        <v>29</v>
      </c>
      <c r="E4" t="s">
        <v>25</v>
      </c>
      <c r="F4" t="s">
        <v>24</v>
      </c>
      <c r="G4">
        <v>63000</v>
      </c>
      <c r="H4" s="1" t="s">
        <v>49</v>
      </c>
      <c r="I4" s="1" t="s">
        <v>57</v>
      </c>
      <c r="J4">
        <f t="shared" si="0"/>
        <v>6333</v>
      </c>
      <c r="K4">
        <f t="shared" si="1"/>
        <v>4524</v>
      </c>
    </row>
    <row r="5" spans="1:11" x14ac:dyDescent="0.3">
      <c r="A5">
        <v>1004</v>
      </c>
      <c r="B5" t="s">
        <v>13</v>
      </c>
      <c r="C5" t="s">
        <v>12</v>
      </c>
      <c r="D5">
        <v>31</v>
      </c>
      <c r="E5" t="s">
        <v>27</v>
      </c>
      <c r="F5" t="s">
        <v>28</v>
      </c>
      <c r="G5">
        <v>47000</v>
      </c>
      <c r="H5" s="1" t="s">
        <v>50</v>
      </c>
      <c r="I5" s="1" t="s">
        <v>58</v>
      </c>
      <c r="J5">
        <f t="shared" si="0"/>
        <v>5428</v>
      </c>
      <c r="K5">
        <f t="shared" si="1"/>
        <v>3879</v>
      </c>
    </row>
    <row r="6" spans="1:11" x14ac:dyDescent="0.3">
      <c r="A6">
        <v>1005</v>
      </c>
      <c r="B6" t="s">
        <v>14</v>
      </c>
      <c r="C6" t="s">
        <v>15</v>
      </c>
      <c r="D6">
        <v>32</v>
      </c>
      <c r="E6" t="s">
        <v>25</v>
      </c>
      <c r="F6" t="s">
        <v>29</v>
      </c>
      <c r="G6">
        <v>50000</v>
      </c>
      <c r="H6" s="1" t="s">
        <v>51</v>
      </c>
      <c r="I6" s="1" t="s">
        <v>59</v>
      </c>
      <c r="J6" t="e">
        <f t="shared" si="0"/>
        <v>#VALUE!</v>
      </c>
      <c r="K6" t="e">
        <f t="shared" si="1"/>
        <v>#VALUE!</v>
      </c>
    </row>
    <row r="7" spans="1:11" x14ac:dyDescent="0.3">
      <c r="A7">
        <v>1006</v>
      </c>
      <c r="B7" t="s">
        <v>8</v>
      </c>
      <c r="C7" t="s">
        <v>9</v>
      </c>
      <c r="D7">
        <v>35</v>
      </c>
      <c r="E7" t="s">
        <v>25</v>
      </c>
      <c r="F7" t="s">
        <v>30</v>
      </c>
      <c r="G7">
        <v>65000</v>
      </c>
      <c r="H7" s="1" t="s">
        <v>51</v>
      </c>
      <c r="I7" s="1" t="s">
        <v>60</v>
      </c>
      <c r="J7">
        <f t="shared" si="0"/>
        <v>4540</v>
      </c>
      <c r="K7">
        <f t="shared" si="1"/>
        <v>3244</v>
      </c>
    </row>
    <row r="8" spans="1:11" x14ac:dyDescent="0.3">
      <c r="A8">
        <v>1007</v>
      </c>
      <c r="B8" t="s">
        <v>32</v>
      </c>
      <c r="C8" t="s">
        <v>33</v>
      </c>
      <c r="D8">
        <v>32</v>
      </c>
      <c r="E8" t="s">
        <v>27</v>
      </c>
      <c r="F8" t="s">
        <v>31</v>
      </c>
      <c r="G8">
        <v>41000</v>
      </c>
      <c r="H8" s="1" t="s">
        <v>52</v>
      </c>
      <c r="I8" s="1" t="s">
        <v>60</v>
      </c>
      <c r="J8">
        <f t="shared" si="0"/>
        <v>3743</v>
      </c>
      <c r="K8">
        <f t="shared" si="1"/>
        <v>2675</v>
      </c>
    </row>
    <row r="9" spans="1:11" x14ac:dyDescent="0.3">
      <c r="A9">
        <v>1008</v>
      </c>
      <c r="B9" t="s">
        <v>16</v>
      </c>
      <c r="C9" t="s">
        <v>17</v>
      </c>
      <c r="D9">
        <v>38</v>
      </c>
      <c r="E9" t="s">
        <v>25</v>
      </c>
      <c r="F9" t="s">
        <v>24</v>
      </c>
      <c r="G9">
        <v>48000</v>
      </c>
      <c r="H9" s="1" t="s">
        <v>53</v>
      </c>
      <c r="I9" s="1" t="s">
        <v>61</v>
      </c>
      <c r="J9" t="e">
        <f t="shared" si="0"/>
        <v>#VALUE!</v>
      </c>
      <c r="K9" t="e">
        <f t="shared" si="1"/>
        <v>#VALUE!</v>
      </c>
    </row>
    <row r="10" spans="1:11" x14ac:dyDescent="0.3">
      <c r="A10">
        <v>1009</v>
      </c>
      <c r="B10" t="s">
        <v>10</v>
      </c>
      <c r="C10" t="s">
        <v>11</v>
      </c>
      <c r="D10">
        <v>31</v>
      </c>
      <c r="E10" t="s">
        <v>25</v>
      </c>
      <c r="F10" t="s">
        <v>28</v>
      </c>
      <c r="G10">
        <v>42000</v>
      </c>
      <c r="H10" s="1" t="s">
        <v>54</v>
      </c>
      <c r="I10" s="1" t="s">
        <v>61</v>
      </c>
      <c r="J10" t="e">
        <f t="shared" si="0"/>
        <v>#VALUE!</v>
      </c>
      <c r="K10" t="e">
        <f t="shared" si="1"/>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Max-Min</vt:lpstr>
      <vt:lpstr>IF-IFS</vt:lpstr>
      <vt:lpstr>Len</vt:lpstr>
      <vt:lpstr>LeftRight</vt:lpstr>
      <vt:lpstr>DateToText</vt:lpstr>
      <vt:lpstr>TRIM</vt:lpstr>
      <vt:lpstr>Concatenate</vt:lpstr>
      <vt:lpstr>Substitute</vt:lpstr>
      <vt:lpstr>SUM-SumIF</vt:lpstr>
      <vt:lpstr>Count-CountIF</vt:lpstr>
      <vt:lpstr>Days-NetworkDays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AYOMIDE AYOADE</cp:lastModifiedBy>
  <dcterms:created xsi:type="dcterms:W3CDTF">2021-12-16T14:18:34Z</dcterms:created>
  <dcterms:modified xsi:type="dcterms:W3CDTF">2024-05-01T08:12:06Z</dcterms:modified>
</cp:coreProperties>
</file>