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B:\anomalies.com\cfr1\"/>
    </mc:Choice>
  </mc:AlternateContent>
  <bookViews>
    <workbookView xWindow="0" yWindow="0" windowWidth="24270" windowHeight="12420" activeTab="2"/>
  </bookViews>
  <sheets>
    <sheet name="readme" sheetId="1" r:id="rId1"/>
    <sheet name="BasicInfo" sheetId="2" r:id="rId2"/>
    <sheet name="AddInfo" sheetId="21" r:id="rId3"/>
    <sheet name="HXZ" sheetId="7" r:id="rId4"/>
    <sheet name="MP" sheetId="8" r:id="rId5"/>
    <sheet name="GHZ" sheetId="9" r:id="rId6"/>
    <sheet name="HLZ" sheetId="20" r:id="rId7"/>
    <sheet name="CZ" sheetId="10" r:id="rId8"/>
  </sheets>
  <definedNames>
    <definedName name="_xlnm._FilterDatabase" localSheetId="2" hidden="1">AddInfo!$A$1:$W$321</definedName>
    <definedName name="_xlnm._FilterDatabase" localSheetId="1" hidden="1">BasicInfo!$J$1:$J$321</definedName>
    <definedName name="_xlnm._FilterDatabase" localSheetId="6" hidden="1">HLZ!$A$1:$N$435</definedName>
    <definedName name="_xlnm._FilterDatabase" localSheetId="3" hidden="1">HXZ!$A$1:$P$453</definedName>
  </definedNames>
  <calcPr calcId="162913"/>
</workbook>
</file>

<file path=xl/calcChain.xml><?xml version="1.0" encoding="utf-8"?>
<calcChain xmlns="http://schemas.openxmlformats.org/spreadsheetml/2006/main">
  <c r="C3" i="21" l="1"/>
  <c r="C4"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158" i="21"/>
  <c r="C159" i="21"/>
  <c r="C160" i="21"/>
  <c r="C161" i="21"/>
  <c r="C162" i="21"/>
  <c r="C163" i="21"/>
  <c r="C164" i="21"/>
  <c r="C165" i="21"/>
  <c r="C166" i="21"/>
  <c r="C167" i="21"/>
  <c r="C168" i="21"/>
  <c r="C169" i="21"/>
  <c r="C170" i="21"/>
  <c r="C171" i="21"/>
  <c r="C172" i="21"/>
  <c r="C173" i="21"/>
  <c r="C174" i="21"/>
  <c r="C175" i="21"/>
  <c r="C176" i="21"/>
  <c r="C177" i="21"/>
  <c r="C178" i="21"/>
  <c r="C179" i="21"/>
  <c r="C180" i="21"/>
  <c r="C181" i="21"/>
  <c r="C182" i="21"/>
  <c r="C183" i="21"/>
  <c r="C184" i="21"/>
  <c r="C185" i="21"/>
  <c r="C186" i="21"/>
  <c r="C187" i="21"/>
  <c r="C188" i="21"/>
  <c r="C189" i="21"/>
  <c r="C190" i="21"/>
  <c r="C191" i="21"/>
  <c r="C192" i="21"/>
  <c r="C193" i="21"/>
  <c r="C194" i="21"/>
  <c r="C195" i="21"/>
  <c r="C196" i="21"/>
  <c r="C197" i="21"/>
  <c r="C198" i="21"/>
  <c r="C199" i="21"/>
  <c r="C200" i="21"/>
  <c r="C201" i="21"/>
  <c r="C202" i="21"/>
  <c r="C203" i="21"/>
  <c r="C204" i="21"/>
  <c r="C205" i="21"/>
  <c r="C206" i="21"/>
  <c r="C207" i="21"/>
  <c r="C208" i="21"/>
  <c r="C209" i="21"/>
  <c r="C210" i="21"/>
  <c r="C211" i="21"/>
  <c r="C212" i="21"/>
  <c r="C213" i="21"/>
  <c r="C214" i="21"/>
  <c r="C215" i="21"/>
  <c r="C216" i="21"/>
  <c r="C217" i="21"/>
  <c r="C218" i="21"/>
  <c r="C219" i="21"/>
  <c r="C220" i="21"/>
  <c r="C221" i="21"/>
  <c r="C222" i="21"/>
  <c r="C223" i="21"/>
  <c r="C224" i="21"/>
  <c r="C225" i="21"/>
  <c r="C226" i="21"/>
  <c r="C227" i="21"/>
  <c r="C228" i="21"/>
  <c r="C229" i="21"/>
  <c r="C230" i="21"/>
  <c r="C231" i="21"/>
  <c r="C232" i="21"/>
  <c r="C233" i="21"/>
  <c r="C234" i="21"/>
  <c r="C235" i="21"/>
  <c r="C236" i="21"/>
  <c r="C237" i="21"/>
  <c r="C238" i="21"/>
  <c r="C239" i="21"/>
  <c r="C240" i="21"/>
  <c r="C241" i="21"/>
  <c r="C242" i="21"/>
  <c r="C243" i="21"/>
  <c r="C244" i="21"/>
  <c r="C245" i="21"/>
  <c r="C246" i="21"/>
  <c r="C247" i="21"/>
  <c r="C248" i="21"/>
  <c r="C249" i="21"/>
  <c r="C250" i="21"/>
  <c r="C251" i="21"/>
  <c r="C252" i="21"/>
  <c r="C253" i="21"/>
  <c r="C254" i="21"/>
  <c r="C255" i="21"/>
  <c r="C256" i="21"/>
  <c r="C257" i="21"/>
  <c r="C258" i="21"/>
  <c r="C259" i="21"/>
  <c r="C260" i="21"/>
  <c r="C261" i="21"/>
  <c r="C262" i="21"/>
  <c r="C263" i="21"/>
  <c r="C264" i="21"/>
  <c r="C265" i="21"/>
  <c r="C266" i="21"/>
  <c r="C267" i="21"/>
  <c r="C268" i="21"/>
  <c r="C269" i="21"/>
  <c r="C270" i="21"/>
  <c r="C271" i="21"/>
  <c r="C272" i="21"/>
  <c r="C273" i="21"/>
  <c r="C274" i="21"/>
  <c r="C275" i="21"/>
  <c r="C276" i="21"/>
  <c r="C277" i="21"/>
  <c r="C278" i="21"/>
  <c r="C279" i="21"/>
  <c r="C280" i="21"/>
  <c r="C281" i="21"/>
  <c r="C282" i="21"/>
  <c r="C283" i="21"/>
  <c r="C284" i="21"/>
  <c r="C285" i="21"/>
  <c r="C286" i="21"/>
  <c r="C287" i="21"/>
  <c r="C288" i="21"/>
  <c r="C289" i="21"/>
  <c r="C290" i="21"/>
  <c r="C291" i="21"/>
  <c r="C292" i="21"/>
  <c r="C293" i="21"/>
  <c r="C294" i="21"/>
  <c r="C295" i="21"/>
  <c r="C296" i="21"/>
  <c r="C297" i="21"/>
  <c r="C298" i="21"/>
  <c r="C299" i="21"/>
  <c r="C300" i="21"/>
  <c r="C301" i="21"/>
  <c r="C302" i="21"/>
  <c r="C303" i="21"/>
  <c r="C304" i="21"/>
  <c r="C305" i="21"/>
  <c r="C306" i="21"/>
  <c r="C307" i="21"/>
  <c r="C308" i="21"/>
  <c r="C309" i="21"/>
  <c r="C310" i="21"/>
  <c r="C311" i="21"/>
  <c r="C312" i="21"/>
  <c r="C313" i="21"/>
  <c r="C314" i="21"/>
  <c r="C315" i="21"/>
  <c r="C316" i="21"/>
  <c r="C317" i="21"/>
  <c r="C318" i="21"/>
  <c r="C319" i="21"/>
  <c r="C320" i="21"/>
  <c r="C321" i="21"/>
  <c r="C2" i="21"/>
  <c r="N10" i="21"/>
  <c r="N14" i="21"/>
  <c r="N13" i="21"/>
  <c r="H237" i="2" l="1"/>
  <c r="H18" i="2"/>
  <c r="H307" i="2"/>
  <c r="H19" i="2"/>
  <c r="H21" i="2"/>
  <c r="H238" i="2"/>
  <c r="H239" i="2"/>
  <c r="H240" i="2"/>
  <c r="H244" i="2"/>
  <c r="H22" i="2"/>
  <c r="H23" i="2"/>
  <c r="H245" i="2"/>
  <c r="H246" i="2"/>
  <c r="H247" i="2"/>
  <c r="H26" i="2"/>
  <c r="H250" i="2"/>
  <c r="H194" i="2"/>
  <c r="H32" i="2"/>
  <c r="H251" i="2"/>
  <c r="H224" i="2"/>
  <c r="H33" i="2"/>
  <c r="H253" i="2"/>
  <c r="H255" i="2"/>
  <c r="H256" i="2"/>
  <c r="H257" i="2"/>
  <c r="H258" i="2"/>
  <c r="H260" i="2"/>
  <c r="H36" i="2"/>
  <c r="H37" i="2"/>
  <c r="H38" i="2"/>
  <c r="H309" i="2"/>
  <c r="H262" i="2"/>
  <c r="H263" i="2"/>
  <c r="H195" i="2"/>
  <c r="H45" i="2"/>
  <c r="H49" i="2"/>
  <c r="H3" i="2"/>
  <c r="H310" i="2"/>
  <c r="H311" i="2"/>
  <c r="H225" i="2"/>
  <c r="H264" i="2"/>
  <c r="H51" i="2"/>
  <c r="H52" i="2"/>
  <c r="H4" i="2"/>
  <c r="H196" i="2"/>
  <c r="H54" i="2"/>
  <c r="H55" i="2"/>
  <c r="H56" i="2"/>
  <c r="H57" i="2"/>
  <c r="H59" i="2"/>
  <c r="H312" i="2"/>
  <c r="H265" i="2"/>
  <c r="H266" i="2"/>
  <c r="H267" i="2"/>
  <c r="H60" i="2"/>
  <c r="H209" i="2"/>
  <c r="H62" i="2"/>
  <c r="H210" i="2"/>
  <c r="H197" i="2"/>
  <c r="H313" i="2"/>
  <c r="H211" i="2"/>
  <c r="H67" i="2"/>
  <c r="H69" i="2"/>
  <c r="H166" i="2"/>
  <c r="H71" i="2"/>
  <c r="H201" i="2"/>
  <c r="H202" i="2"/>
  <c r="H203" i="2"/>
  <c r="H85" i="2"/>
  <c r="H86" i="2"/>
  <c r="H273" i="2"/>
  <c r="H212" i="2"/>
  <c r="H274" i="2"/>
  <c r="H89" i="2"/>
  <c r="H90" i="2"/>
  <c r="H91" i="2"/>
  <c r="H213" i="2"/>
  <c r="H275" i="2"/>
  <c r="H276" i="2"/>
  <c r="H277" i="2"/>
  <c r="H279" i="2"/>
  <c r="H280" i="2"/>
  <c r="H281" i="2"/>
  <c r="H282" i="2"/>
  <c r="H283" i="2"/>
  <c r="H284" i="2"/>
  <c r="H285" i="2"/>
  <c r="H97" i="2"/>
  <c r="H98" i="2"/>
  <c r="H101" i="2"/>
  <c r="H286" i="2"/>
  <c r="H287" i="2"/>
  <c r="H288" i="2"/>
  <c r="H289" i="2"/>
  <c r="H232" i="2"/>
  <c r="H102" i="2"/>
  <c r="H103" i="2"/>
  <c r="H290" i="2"/>
  <c r="H104" i="2"/>
  <c r="H291" i="2"/>
  <c r="H292" i="2"/>
  <c r="H204" i="2"/>
  <c r="H317" i="2"/>
  <c r="H293" i="2"/>
  <c r="H206" i="2"/>
  <c r="H105" i="2"/>
  <c r="H107" i="2"/>
  <c r="H112" i="2"/>
  <c r="H294" i="2"/>
  <c r="H113" i="2"/>
  <c r="H115" i="2"/>
  <c r="H319" i="2"/>
  <c r="H320" i="2"/>
  <c r="H321" i="2"/>
  <c r="H116" i="2"/>
  <c r="H117" i="2"/>
  <c r="H118" i="2"/>
  <c r="H119" i="2"/>
  <c r="H120" i="2"/>
  <c r="H122" i="2"/>
  <c r="H123" i="2"/>
  <c r="H235" i="2"/>
  <c r="H236" i="2"/>
  <c r="H216" i="2"/>
  <c r="H124" i="2"/>
  <c r="H6" i="2"/>
  <c r="H7" i="2"/>
  <c r="H8" i="2"/>
  <c r="H9" i="2"/>
  <c r="H127" i="2"/>
  <c r="H128" i="2"/>
  <c r="H295" i="2"/>
  <c r="H131" i="2"/>
  <c r="H146" i="2"/>
  <c r="H296" i="2"/>
  <c r="H147" i="2"/>
  <c r="H148" i="2"/>
  <c r="H150" i="2"/>
  <c r="H152" i="2"/>
  <c r="H154" i="2"/>
  <c r="H156" i="2"/>
  <c r="H157" i="2"/>
  <c r="H158" i="2"/>
  <c r="H159" i="2"/>
  <c r="H160" i="2"/>
  <c r="H161" i="2"/>
  <c r="H162" i="2"/>
  <c r="H164" i="2"/>
  <c r="H217" i="2"/>
  <c r="H218" i="2"/>
  <c r="H165" i="2"/>
  <c r="H207" i="2"/>
  <c r="H168" i="2"/>
  <c r="H174" i="2"/>
  <c r="H175" i="2"/>
  <c r="H181" i="2"/>
  <c r="H182" i="2"/>
  <c r="H184" i="2"/>
  <c r="H220" i="2"/>
  <c r="H189" i="2"/>
  <c r="H222" i="2"/>
  <c r="H300" i="2"/>
  <c r="H13" i="2"/>
  <c r="H14" i="2"/>
  <c r="H308" i="2"/>
  <c r="H2" i="2"/>
  <c r="H29" i="2"/>
  <c r="H30" i="2"/>
  <c r="H191" i="2"/>
  <c r="H192" i="2"/>
  <c r="H193" i="2"/>
  <c r="H223" i="2"/>
  <c r="H35" i="2"/>
  <c r="H44" i="2"/>
  <c r="H5" i="2"/>
  <c r="H208" i="2"/>
  <c r="H58" i="2"/>
  <c r="H226" i="2"/>
  <c r="H64" i="2"/>
  <c r="H198" i="2"/>
  <c r="H200" i="2"/>
  <c r="H68" i="2"/>
  <c r="H73" i="2"/>
  <c r="H269" i="2"/>
  <c r="H272" i="2"/>
  <c r="H227" i="2"/>
  <c r="H95" i="2"/>
  <c r="H96" i="2"/>
  <c r="H314" i="2"/>
  <c r="H315" i="2"/>
  <c r="H228" i="2"/>
  <c r="H229" i="2"/>
  <c r="H230" i="2"/>
  <c r="H233" i="2"/>
  <c r="H234" i="2"/>
  <c r="H214" i="2"/>
  <c r="H318" i="2"/>
  <c r="H215" i="2"/>
  <c r="H155" i="2"/>
  <c r="H171" i="2"/>
  <c r="H219" i="2"/>
  <c r="H183" i="2"/>
  <c r="H221" i="2"/>
  <c r="H11" i="2"/>
  <c r="H12" i="2"/>
  <c r="H15" i="2"/>
  <c r="H16" i="2"/>
  <c r="H301" i="2"/>
  <c r="H302" i="2"/>
  <c r="H303" i="2"/>
  <c r="H304" i="2"/>
  <c r="H305" i="2"/>
  <c r="H199" i="2"/>
  <c r="H93" i="2"/>
  <c r="H99" i="2"/>
  <c r="H100" i="2"/>
  <c r="H125" i="2"/>
  <c r="H137" i="2"/>
  <c r="H138" i="2"/>
  <c r="H139" i="2"/>
  <c r="H140" i="2"/>
  <c r="H141" i="2"/>
  <c r="H142" i="2"/>
  <c r="H143" i="2"/>
  <c r="H144" i="2"/>
  <c r="H145" i="2"/>
  <c r="H169" i="2"/>
  <c r="H172" i="2"/>
  <c r="H176" i="2"/>
  <c r="H177" i="2"/>
  <c r="H179" i="2"/>
  <c r="H185" i="2"/>
  <c r="H306" i="2"/>
  <c r="H190" i="2"/>
  <c r="H243" i="2"/>
  <c r="H39" i="2"/>
  <c r="H40" i="2"/>
  <c r="H41" i="2"/>
  <c r="H42" i="2"/>
  <c r="H47" i="2"/>
  <c r="H270" i="2"/>
  <c r="H278" i="2"/>
  <c r="H316" i="2"/>
  <c r="H110" i="2"/>
  <c r="H163" i="2"/>
  <c r="H187" i="2"/>
  <c r="H17" i="2"/>
  <c r="H50" i="2"/>
  <c r="H231" i="2"/>
  <c r="H297" i="2"/>
  <c r="H298" i="2"/>
  <c r="H299" i="2"/>
  <c r="H88" i="2"/>
  <c r="H20" i="2"/>
  <c r="H241" i="2"/>
  <c r="H242" i="2"/>
  <c r="H248" i="2"/>
  <c r="H249" i="2"/>
  <c r="H24" i="2"/>
  <c r="H25" i="2"/>
  <c r="H27" i="2"/>
  <c r="H28" i="2"/>
  <c r="H31" i="2"/>
  <c r="H252" i="2"/>
  <c r="H34" i="2"/>
  <c r="H254" i="2"/>
  <c r="H259" i="2"/>
  <c r="H261" i="2"/>
  <c r="H43" i="2"/>
  <c r="H46" i="2"/>
  <c r="H48" i="2"/>
  <c r="H53" i="2"/>
  <c r="H61" i="2"/>
  <c r="H63" i="2"/>
  <c r="H65" i="2"/>
  <c r="H268" i="2"/>
  <c r="H66" i="2"/>
  <c r="H70" i="2"/>
  <c r="H72" i="2"/>
  <c r="H74" i="2"/>
  <c r="H75" i="2"/>
  <c r="H76" i="2"/>
  <c r="H77" i="2"/>
  <c r="H78" i="2"/>
  <c r="H79" i="2"/>
  <c r="H80" i="2"/>
  <c r="H81" i="2"/>
  <c r="H82" i="2"/>
  <c r="H83" i="2"/>
  <c r="H84" i="2"/>
  <c r="H271" i="2"/>
  <c r="H87" i="2"/>
  <c r="H92" i="2"/>
  <c r="H94" i="2"/>
  <c r="H205" i="2"/>
  <c r="H106" i="2"/>
  <c r="H108" i="2"/>
  <c r="H109" i="2"/>
  <c r="H111" i="2"/>
  <c r="H114" i="2"/>
  <c r="H121" i="2"/>
  <c r="H126" i="2"/>
  <c r="H129" i="2"/>
  <c r="H130" i="2"/>
  <c r="H132" i="2"/>
  <c r="H133" i="2"/>
  <c r="H134" i="2"/>
  <c r="H135" i="2"/>
  <c r="H136" i="2"/>
  <c r="H149" i="2"/>
  <c r="H151" i="2"/>
  <c r="H153" i="2"/>
  <c r="H167" i="2"/>
  <c r="H170" i="2"/>
  <c r="H173" i="2"/>
  <c r="H178" i="2"/>
  <c r="H180" i="2"/>
  <c r="H186" i="2"/>
  <c r="H188" i="2"/>
  <c r="H10" i="2"/>
  <c r="O87" i="21" l="1"/>
  <c r="N199" i="21"/>
  <c r="O299" i="21"/>
  <c r="N222" i="21"/>
  <c r="N12" i="21" l="1"/>
  <c r="N191" i="21"/>
  <c r="N218" i="21"/>
  <c r="O22" i="21"/>
  <c r="N190" i="21"/>
  <c r="N18" i="21"/>
  <c r="N35" i="21"/>
  <c r="N20" i="21"/>
  <c r="N142" i="21"/>
  <c r="O27" i="21"/>
  <c r="N119" i="21"/>
  <c r="N11" i="21" l="1"/>
  <c r="N17" i="21"/>
  <c r="O45" i="21"/>
  <c r="O255" i="21"/>
  <c r="O145" i="21"/>
  <c r="N145" i="21"/>
  <c r="N51" i="21" l="1"/>
  <c r="N247" i="21"/>
  <c r="N193" i="21"/>
  <c r="N192" i="21"/>
  <c r="N26" i="21"/>
  <c r="N25" i="21"/>
  <c r="N136" i="21"/>
  <c r="N135" i="21"/>
  <c r="O49" i="21"/>
  <c r="N49" i="21"/>
  <c r="N46" i="21"/>
  <c r="N230" i="21"/>
  <c r="N221" i="21"/>
  <c r="N220" i="21"/>
  <c r="O144" i="21"/>
  <c r="N144" i="21"/>
  <c r="N138" i="21" l="1"/>
  <c r="N237" i="2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2" i="2"/>
  <c r="N236" i="21"/>
  <c r="N189" i="21"/>
  <c r="N31" i="21"/>
  <c r="N235" i="21"/>
  <c r="N133" i="21"/>
  <c r="N23" i="21" l="1"/>
  <c r="Q9" i="21"/>
  <c r="Q198" i="21"/>
  <c r="Q205" i="21"/>
  <c r="N48" i="21" l="1"/>
  <c r="C28" i="2"/>
  <c r="C242" i="2"/>
  <c r="C241" i="2"/>
  <c r="C240" i="2"/>
  <c r="C238" i="2"/>
  <c r="C237" i="2"/>
  <c r="C306" i="2"/>
  <c r="C305" i="2"/>
  <c r="C304" i="2"/>
  <c r="C303" i="2"/>
  <c r="C302" i="2"/>
  <c r="C301" i="2"/>
  <c r="O121" i="21" l="1"/>
  <c r="N121" i="21"/>
  <c r="G3" i="8" l="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2" i="8"/>
  <c r="J251" i="7" l="1"/>
  <c r="K251" i="7" s="1"/>
  <c r="J225" i="7"/>
  <c r="K225" i="7" s="1"/>
  <c r="J226" i="7"/>
  <c r="K226" i="7" s="1"/>
  <c r="J227" i="7"/>
  <c r="K227" i="7" s="1"/>
  <c r="J228" i="7"/>
  <c r="K228" i="7" s="1"/>
  <c r="J427" i="7"/>
  <c r="K427" i="7" s="1"/>
  <c r="J141" i="7"/>
  <c r="K141" i="7" s="1"/>
  <c r="J206" i="7"/>
  <c r="K206" i="7" s="1"/>
  <c r="J207" i="7"/>
  <c r="K207" i="7" s="1"/>
  <c r="J208" i="7"/>
  <c r="K208" i="7" s="1"/>
  <c r="J209" i="7"/>
  <c r="K209" i="7" s="1"/>
  <c r="J235" i="7"/>
  <c r="K235" i="7" s="1"/>
  <c r="J135" i="7"/>
  <c r="K135" i="7" s="1"/>
  <c r="J136" i="7"/>
  <c r="K136" i="7" s="1"/>
  <c r="J137" i="7"/>
  <c r="K137" i="7" s="1"/>
  <c r="J236" i="7"/>
  <c r="K236" i="7" s="1"/>
  <c r="J162" i="7"/>
  <c r="K162" i="7" s="1"/>
  <c r="J163" i="7"/>
  <c r="K163" i="7" s="1"/>
  <c r="J164" i="7"/>
  <c r="K164" i="7" s="1"/>
  <c r="J165" i="7"/>
  <c r="K165" i="7" s="1"/>
  <c r="J383" i="7"/>
  <c r="K383" i="7" s="1"/>
  <c r="J384" i="7"/>
  <c r="K384" i="7" s="1"/>
  <c r="J385" i="7"/>
  <c r="K385" i="7" s="1"/>
  <c r="J386" i="7"/>
  <c r="K386" i="7" s="1"/>
  <c r="J387" i="7"/>
  <c r="K387" i="7" s="1"/>
  <c r="J388" i="7"/>
  <c r="K388" i="7" s="1"/>
  <c r="J389" i="7"/>
  <c r="K389" i="7" s="1"/>
  <c r="J390" i="7"/>
  <c r="K390" i="7" s="1"/>
  <c r="J428" i="7"/>
  <c r="K428" i="7" s="1"/>
  <c r="J429" i="7"/>
  <c r="K429" i="7" s="1"/>
  <c r="J430" i="7"/>
  <c r="K430" i="7" s="1"/>
  <c r="J431" i="7"/>
  <c r="K431" i="7" s="1"/>
  <c r="J219" i="7"/>
  <c r="K219" i="7" s="1"/>
  <c r="J220" i="7"/>
  <c r="K220" i="7" s="1"/>
  <c r="J221" i="7"/>
  <c r="K221" i="7" s="1"/>
  <c r="J30" i="7"/>
  <c r="K30" i="7" s="1"/>
  <c r="J31" i="7"/>
  <c r="K31" i="7" s="1"/>
  <c r="J32" i="7"/>
  <c r="K32" i="7" s="1"/>
  <c r="J15" i="7"/>
  <c r="K15" i="7" s="1"/>
  <c r="J16" i="7"/>
  <c r="K16" i="7" s="1"/>
  <c r="J17" i="7"/>
  <c r="K17" i="7" s="1"/>
  <c r="J18" i="7"/>
  <c r="K18" i="7" s="1"/>
  <c r="J19" i="7"/>
  <c r="K19" i="7" s="1"/>
  <c r="J20" i="7"/>
  <c r="K20" i="7" s="1"/>
  <c r="J241" i="7"/>
  <c r="K241" i="7" s="1"/>
  <c r="J242" i="7"/>
  <c r="K242" i="7" s="1"/>
  <c r="J243" i="7"/>
  <c r="K243" i="7" s="1"/>
  <c r="J244" i="7"/>
  <c r="K244" i="7" s="1"/>
  <c r="J245" i="7"/>
  <c r="K245" i="7" s="1"/>
  <c r="J246" i="7"/>
  <c r="K246" i="7" s="1"/>
  <c r="J394" i="7"/>
  <c r="K394" i="7" s="1"/>
  <c r="J395" i="7"/>
  <c r="K395" i="7" s="1"/>
  <c r="J396" i="7"/>
  <c r="K396" i="7" s="1"/>
  <c r="J21" i="7"/>
  <c r="K21" i="7" s="1"/>
  <c r="J22" i="7"/>
  <c r="K22" i="7" s="1"/>
  <c r="J23" i="7"/>
  <c r="K23" i="7" s="1"/>
  <c r="J24" i="7"/>
  <c r="K24" i="7" s="1"/>
  <c r="J25" i="7"/>
  <c r="K25" i="7" s="1"/>
  <c r="J26" i="7"/>
  <c r="K26" i="7" s="1"/>
  <c r="J27" i="7"/>
  <c r="K27" i="7" s="1"/>
  <c r="J28" i="7"/>
  <c r="K28" i="7" s="1"/>
  <c r="J29" i="7"/>
  <c r="K29" i="7" s="1"/>
  <c r="J316" i="7"/>
  <c r="K316" i="7" s="1"/>
  <c r="J317" i="7"/>
  <c r="K317" i="7" s="1"/>
  <c r="J318" i="7"/>
  <c r="K318" i="7" s="1"/>
  <c r="J45" i="7"/>
  <c r="K45" i="7" s="1"/>
  <c r="J46" i="7"/>
  <c r="K46" i="7" s="1"/>
  <c r="J47" i="7"/>
  <c r="K47" i="7" s="1"/>
  <c r="J166" i="7"/>
  <c r="K166" i="7" s="1"/>
  <c r="J167" i="7"/>
  <c r="K167" i="7" s="1"/>
  <c r="J168" i="7"/>
  <c r="K168" i="7" s="1"/>
  <c r="J288" i="7"/>
  <c r="K288" i="7" s="1"/>
  <c r="J289" i="7"/>
  <c r="K289" i="7" s="1"/>
  <c r="J290" i="7"/>
  <c r="K290" i="7" s="1"/>
  <c r="J60" i="7"/>
  <c r="K60" i="7" s="1"/>
  <c r="J423" i="7"/>
  <c r="K423" i="7" s="1"/>
  <c r="J424" i="7"/>
  <c r="K424" i="7" s="1"/>
  <c r="J425" i="7"/>
  <c r="K425" i="7" s="1"/>
  <c r="J426" i="7"/>
  <c r="K426" i="7" s="1"/>
  <c r="J210" i="7"/>
  <c r="K210" i="7" s="1"/>
  <c r="J211" i="7"/>
  <c r="K211" i="7" s="1"/>
  <c r="J212" i="7"/>
  <c r="K212" i="7" s="1"/>
  <c r="J213" i="7"/>
  <c r="K213" i="7" s="1"/>
  <c r="J106" i="7"/>
  <c r="K106" i="7" s="1"/>
  <c r="J261" i="7"/>
  <c r="K261" i="7" s="1"/>
  <c r="J262" i="7"/>
  <c r="K262" i="7" s="1"/>
  <c r="J263" i="7"/>
  <c r="K263" i="7" s="1"/>
  <c r="J264" i="7"/>
  <c r="K264" i="7" s="1"/>
  <c r="J391" i="7"/>
  <c r="K391" i="7" s="1"/>
  <c r="J392" i="7"/>
  <c r="K392" i="7" s="1"/>
  <c r="J393" i="7"/>
  <c r="K393" i="7" s="1"/>
  <c r="J82" i="7"/>
  <c r="K82" i="7" s="1"/>
  <c r="J83" i="7"/>
  <c r="K83" i="7" s="1"/>
  <c r="J84" i="7"/>
  <c r="K84" i="7" s="1"/>
  <c r="J85" i="7"/>
  <c r="K85" i="7" s="1"/>
  <c r="J86" i="7"/>
  <c r="K86" i="7" s="1"/>
  <c r="J323" i="7"/>
  <c r="K323" i="7" s="1"/>
  <c r="J181" i="7"/>
  <c r="K181" i="7" s="1"/>
  <c r="J182" i="7"/>
  <c r="K182" i="7" s="1"/>
  <c r="J183" i="7"/>
  <c r="K183" i="7" s="1"/>
  <c r="J184" i="7"/>
  <c r="K184" i="7" s="1"/>
  <c r="J324" i="7"/>
  <c r="K324" i="7" s="1"/>
  <c r="J325" i="7"/>
  <c r="K325" i="7" s="1"/>
  <c r="J326" i="7"/>
  <c r="K326" i="7" s="1"/>
  <c r="J2" i="7"/>
  <c r="K2" i="7" s="1"/>
  <c r="J3" i="7"/>
  <c r="K3" i="7" s="1"/>
  <c r="J4" i="7"/>
  <c r="K4" i="7" s="1"/>
  <c r="J5" i="7"/>
  <c r="K5" i="7" s="1"/>
  <c r="J6" i="7"/>
  <c r="K6" i="7" s="1"/>
  <c r="J7" i="7"/>
  <c r="K7" i="7" s="1"/>
  <c r="J411" i="7"/>
  <c r="K411" i="7" s="1"/>
  <c r="J440" i="7"/>
  <c r="K440" i="7" s="1"/>
  <c r="J8" i="7"/>
  <c r="K8" i="7" s="1"/>
  <c r="J412" i="7"/>
  <c r="K412" i="7" s="1"/>
  <c r="J413" i="7"/>
  <c r="K413" i="7" s="1"/>
  <c r="J414" i="7"/>
  <c r="K414" i="7" s="1"/>
  <c r="J415" i="7"/>
  <c r="K415" i="7" s="1"/>
  <c r="J441" i="7"/>
  <c r="K441" i="7" s="1"/>
  <c r="J442" i="7"/>
  <c r="K442" i="7" s="1"/>
  <c r="J443" i="7"/>
  <c r="K443" i="7" s="1"/>
  <c r="J279" i="7"/>
  <c r="K279" i="7" s="1"/>
  <c r="J172" i="7"/>
  <c r="K172" i="7" s="1"/>
  <c r="J359" i="7"/>
  <c r="K359" i="7" s="1"/>
  <c r="J258" i="7"/>
  <c r="K258" i="7" s="1"/>
  <c r="J259" i="7"/>
  <c r="K259" i="7" s="1"/>
  <c r="J260" i="7"/>
  <c r="K260" i="7" s="1"/>
  <c r="J156" i="7"/>
  <c r="K156" i="7" s="1"/>
  <c r="J157" i="7"/>
  <c r="K157" i="7" s="1"/>
  <c r="J158" i="7"/>
  <c r="K158" i="7" s="1"/>
  <c r="J416" i="7"/>
  <c r="K416" i="7" s="1"/>
  <c r="J417" i="7"/>
  <c r="K417" i="7" s="1"/>
  <c r="J418" i="7"/>
  <c r="K418" i="7" s="1"/>
  <c r="J419" i="7"/>
  <c r="K419" i="7" s="1"/>
  <c r="J420" i="7"/>
  <c r="K420" i="7" s="1"/>
  <c r="J421" i="7"/>
  <c r="K421" i="7" s="1"/>
  <c r="J342" i="7"/>
  <c r="K342" i="7" s="1"/>
  <c r="J343" i="7"/>
  <c r="K343" i="7" s="1"/>
  <c r="J344" i="7"/>
  <c r="K344" i="7" s="1"/>
  <c r="J281" i="7"/>
  <c r="K281" i="7" s="1"/>
  <c r="J128" i="7"/>
  <c r="K128" i="7" s="1"/>
  <c r="J129" i="7"/>
  <c r="K129" i="7" s="1"/>
  <c r="J130" i="7"/>
  <c r="K130" i="7" s="1"/>
  <c r="J42" i="7"/>
  <c r="K42" i="7" s="1"/>
  <c r="J43" i="7"/>
  <c r="K43" i="7" s="1"/>
  <c r="J44" i="7"/>
  <c r="K44" i="7" s="1"/>
  <c r="J229" i="7"/>
  <c r="K229" i="7" s="1"/>
  <c r="J169" i="7"/>
  <c r="K169" i="7" s="1"/>
  <c r="J170" i="7"/>
  <c r="K170" i="7" s="1"/>
  <c r="J171" i="7"/>
  <c r="K171" i="7" s="1"/>
  <c r="J230" i="7"/>
  <c r="K230" i="7" s="1"/>
  <c r="J231" i="7"/>
  <c r="K231" i="7" s="1"/>
  <c r="J232" i="7"/>
  <c r="K232" i="7" s="1"/>
  <c r="J222" i="7"/>
  <c r="K222" i="7" s="1"/>
  <c r="J223" i="7"/>
  <c r="K223" i="7" s="1"/>
  <c r="J224" i="7"/>
  <c r="K224" i="7" s="1"/>
  <c r="J233" i="7"/>
  <c r="K233" i="7" s="1"/>
  <c r="J234" i="7"/>
  <c r="K234" i="7" s="1"/>
  <c r="J282" i="7"/>
  <c r="K282" i="7" s="1"/>
  <c r="J283" i="7"/>
  <c r="K283" i="7" s="1"/>
  <c r="J284" i="7"/>
  <c r="K284" i="7" s="1"/>
  <c r="J397" i="7"/>
  <c r="K397" i="7" s="1"/>
  <c r="J398" i="7"/>
  <c r="K398" i="7" s="1"/>
  <c r="J399" i="7"/>
  <c r="K399" i="7" s="1"/>
  <c r="J400" i="7"/>
  <c r="K400" i="7" s="1"/>
  <c r="J355" i="7"/>
  <c r="K355" i="7" s="1"/>
  <c r="J356" i="7"/>
  <c r="K356" i="7" s="1"/>
  <c r="J357" i="7"/>
  <c r="K357" i="7" s="1"/>
  <c r="J358" i="7"/>
  <c r="K358" i="7" s="1"/>
  <c r="J100" i="7"/>
  <c r="K100" i="7" s="1"/>
  <c r="J101" i="7"/>
  <c r="K101" i="7" s="1"/>
  <c r="J102" i="7"/>
  <c r="K102" i="7" s="1"/>
  <c r="J103" i="7"/>
  <c r="K103" i="7" s="1"/>
  <c r="J180" i="7"/>
  <c r="K180" i="7" s="1"/>
  <c r="J9" i="7"/>
  <c r="K9" i="7" s="1"/>
  <c r="J131" i="7"/>
  <c r="K131" i="7" s="1"/>
  <c r="J132" i="7"/>
  <c r="K132" i="7" s="1"/>
  <c r="J133" i="7"/>
  <c r="K133" i="7" s="1"/>
  <c r="J134" i="7"/>
  <c r="K134" i="7" s="1"/>
  <c r="J319" i="7"/>
  <c r="K319" i="7" s="1"/>
  <c r="J320" i="7"/>
  <c r="K320" i="7" s="1"/>
  <c r="J321" i="7"/>
  <c r="K321" i="7" s="1"/>
  <c r="J322" i="7"/>
  <c r="K322" i="7" s="1"/>
  <c r="J313" i="7"/>
  <c r="K313" i="7" s="1"/>
  <c r="J314" i="7"/>
  <c r="K314" i="7" s="1"/>
  <c r="J315" i="7"/>
  <c r="K315" i="7" s="1"/>
  <c r="J193" i="7"/>
  <c r="K193" i="7" s="1"/>
  <c r="J194" i="7"/>
  <c r="K194" i="7" s="1"/>
  <c r="J195" i="7"/>
  <c r="K195" i="7" s="1"/>
  <c r="J39" i="7"/>
  <c r="K39" i="7" s="1"/>
  <c r="J40" i="7"/>
  <c r="K40" i="7" s="1"/>
  <c r="J41" i="7"/>
  <c r="K41" i="7" s="1"/>
  <c r="J239" i="7"/>
  <c r="K239" i="7" s="1"/>
  <c r="J240" i="7"/>
  <c r="K240" i="7" s="1"/>
  <c r="J374" i="7"/>
  <c r="K374" i="7" s="1"/>
  <c r="J375" i="7"/>
  <c r="K375" i="7" s="1"/>
  <c r="J376" i="7"/>
  <c r="K376" i="7" s="1"/>
  <c r="J377" i="7"/>
  <c r="K377" i="7" s="1"/>
  <c r="J378" i="7"/>
  <c r="K378" i="7" s="1"/>
  <c r="J354" i="7"/>
  <c r="K354" i="7" s="1"/>
  <c r="J37" i="7"/>
  <c r="K37" i="7" s="1"/>
  <c r="J453" i="7"/>
  <c r="K453" i="7" s="1"/>
  <c r="J38" i="7"/>
  <c r="K38" i="7" s="1"/>
  <c r="J10" i="7"/>
  <c r="K10" i="7" s="1"/>
  <c r="J205" i="7"/>
  <c r="K205" i="7" s="1"/>
  <c r="J11" i="7"/>
  <c r="K11" i="7" s="1"/>
  <c r="J12" i="7"/>
  <c r="K12" i="7" s="1"/>
  <c r="J13" i="7"/>
  <c r="K13" i="7" s="1"/>
  <c r="J294" i="7"/>
  <c r="K294" i="7" s="1"/>
  <c r="J295" i="7"/>
  <c r="K295" i="7" s="1"/>
  <c r="J296" i="7"/>
  <c r="K296" i="7" s="1"/>
  <c r="J247" i="7"/>
  <c r="K247" i="7" s="1"/>
  <c r="J248" i="7"/>
  <c r="K248" i="7" s="1"/>
  <c r="J249" i="7"/>
  <c r="K249" i="7" s="1"/>
  <c r="J105" i="7"/>
  <c r="K105" i="7" s="1"/>
  <c r="J48" i="7"/>
  <c r="K48" i="7" s="1"/>
  <c r="J49" i="7"/>
  <c r="K49" i="7" s="1"/>
  <c r="J50" i="7"/>
  <c r="K50" i="7" s="1"/>
  <c r="J51" i="7"/>
  <c r="K51" i="7" s="1"/>
  <c r="J52" i="7"/>
  <c r="K52" i="7" s="1"/>
  <c r="J53" i="7"/>
  <c r="K53" i="7" s="1"/>
  <c r="J33" i="7"/>
  <c r="K33" i="7" s="1"/>
  <c r="J54" i="7"/>
  <c r="K54" i="7" s="1"/>
  <c r="J55" i="7"/>
  <c r="K55" i="7" s="1"/>
  <c r="J56" i="7"/>
  <c r="K56" i="7" s="1"/>
  <c r="J57" i="7"/>
  <c r="K57" i="7" s="1"/>
  <c r="J58" i="7"/>
  <c r="K58" i="7" s="1"/>
  <c r="J59" i="7"/>
  <c r="K59" i="7" s="1"/>
  <c r="J34" i="7"/>
  <c r="K34" i="7" s="1"/>
  <c r="J35" i="7"/>
  <c r="K35" i="7" s="1"/>
  <c r="J36" i="7"/>
  <c r="K36" i="7" s="1"/>
  <c r="J371" i="7"/>
  <c r="K371" i="7" s="1"/>
  <c r="J372" i="7"/>
  <c r="K372" i="7" s="1"/>
  <c r="J373" i="7"/>
  <c r="K373" i="7" s="1"/>
  <c r="J285" i="7"/>
  <c r="K285" i="7" s="1"/>
  <c r="J286" i="7"/>
  <c r="K286" i="7" s="1"/>
  <c r="J287" i="7"/>
  <c r="K287" i="7" s="1"/>
  <c r="J173" i="7"/>
  <c r="K173" i="7" s="1"/>
  <c r="J237" i="7"/>
  <c r="K237" i="7" s="1"/>
  <c r="J444" i="7"/>
  <c r="K444" i="7" s="1"/>
  <c r="J360" i="7"/>
  <c r="K360" i="7" s="1"/>
  <c r="J104" i="7"/>
  <c r="K104" i="7" s="1"/>
  <c r="J361" i="7"/>
  <c r="K361" i="7" s="1"/>
  <c r="J362" i="7"/>
  <c r="K362" i="7" s="1"/>
  <c r="J363" i="7"/>
  <c r="K363" i="7" s="1"/>
  <c r="J364" i="7"/>
  <c r="K364" i="7" s="1"/>
  <c r="J365" i="7"/>
  <c r="K365" i="7" s="1"/>
  <c r="J366" i="7"/>
  <c r="K366" i="7" s="1"/>
  <c r="J332" i="7"/>
  <c r="K332" i="7" s="1"/>
  <c r="J333" i="7"/>
  <c r="K333" i="7" s="1"/>
  <c r="J334" i="7"/>
  <c r="K334" i="7" s="1"/>
  <c r="J335" i="7"/>
  <c r="K335" i="7" s="1"/>
  <c r="J14" i="7"/>
  <c r="K14" i="7" s="1"/>
  <c r="J107" i="7"/>
  <c r="K107" i="7" s="1"/>
  <c r="J108" i="7"/>
  <c r="K108" i="7" s="1"/>
  <c r="J109" i="7"/>
  <c r="K109" i="7" s="1"/>
  <c r="J110" i="7"/>
  <c r="K110" i="7" s="1"/>
  <c r="J67" i="7"/>
  <c r="K67" i="7" s="1"/>
  <c r="J68" i="7"/>
  <c r="K68" i="7" s="1"/>
  <c r="J69" i="7"/>
  <c r="K69" i="7" s="1"/>
  <c r="J327" i="7"/>
  <c r="K327" i="7" s="1"/>
  <c r="J307" i="7"/>
  <c r="K307" i="7" s="1"/>
  <c r="J308" i="7"/>
  <c r="K308" i="7" s="1"/>
  <c r="J309" i="7"/>
  <c r="K309" i="7" s="1"/>
  <c r="J303" i="7"/>
  <c r="K303" i="7" s="1"/>
  <c r="J177" i="7"/>
  <c r="K177" i="7" s="1"/>
  <c r="J178" i="7"/>
  <c r="K178" i="7" s="1"/>
  <c r="J179" i="7"/>
  <c r="K179" i="7" s="1"/>
  <c r="J310" i="7"/>
  <c r="K310" i="7" s="1"/>
  <c r="J311" i="7"/>
  <c r="K311" i="7" s="1"/>
  <c r="J312" i="7"/>
  <c r="K312" i="7" s="1"/>
  <c r="J268" i="7"/>
  <c r="K268" i="7" s="1"/>
  <c r="J269" i="7"/>
  <c r="K269" i="7" s="1"/>
  <c r="J270" i="7"/>
  <c r="K270" i="7" s="1"/>
  <c r="J271" i="7"/>
  <c r="K271" i="7" s="1"/>
  <c r="J272" i="7"/>
  <c r="K272" i="7" s="1"/>
  <c r="J273" i="7"/>
  <c r="K273" i="7" s="1"/>
  <c r="J274" i="7"/>
  <c r="K274" i="7" s="1"/>
  <c r="J275" i="7"/>
  <c r="K275" i="7" s="1"/>
  <c r="J276" i="7"/>
  <c r="K276" i="7" s="1"/>
  <c r="J277" i="7"/>
  <c r="K277" i="7" s="1"/>
  <c r="J199" i="7"/>
  <c r="K199" i="7" s="1"/>
  <c r="J200" i="7"/>
  <c r="K200" i="7" s="1"/>
  <c r="J201" i="7"/>
  <c r="K201" i="7" s="1"/>
  <c r="J125" i="7"/>
  <c r="K125" i="7" s="1"/>
  <c r="J401" i="7"/>
  <c r="K401" i="7" s="1"/>
  <c r="J402" i="7"/>
  <c r="K402" i="7" s="1"/>
  <c r="J403" i="7"/>
  <c r="K403" i="7" s="1"/>
  <c r="J404" i="7"/>
  <c r="K404" i="7" s="1"/>
  <c r="J126" i="7"/>
  <c r="K126" i="7" s="1"/>
  <c r="J117" i="7"/>
  <c r="K117" i="7" s="1"/>
  <c r="J118" i="7"/>
  <c r="K118" i="7" s="1"/>
  <c r="J119" i="7"/>
  <c r="K119" i="7" s="1"/>
  <c r="J120" i="7"/>
  <c r="K120" i="7" s="1"/>
  <c r="J278" i="7"/>
  <c r="K278" i="7" s="1"/>
  <c r="J97" i="7"/>
  <c r="K97" i="7" s="1"/>
  <c r="J98" i="7"/>
  <c r="K98" i="7" s="1"/>
  <c r="J99" i="7"/>
  <c r="K99" i="7" s="1"/>
  <c r="J214" i="7"/>
  <c r="K214" i="7" s="1"/>
  <c r="J215" i="7"/>
  <c r="K215" i="7" s="1"/>
  <c r="J216" i="7"/>
  <c r="K216" i="7" s="1"/>
  <c r="J217" i="7"/>
  <c r="K217" i="7" s="1"/>
  <c r="J218" i="7"/>
  <c r="K218" i="7" s="1"/>
  <c r="J87" i="7"/>
  <c r="K87" i="7" s="1"/>
  <c r="J88" i="7"/>
  <c r="K88" i="7" s="1"/>
  <c r="J89" i="7"/>
  <c r="K89" i="7" s="1"/>
  <c r="J90" i="7"/>
  <c r="K90" i="7" s="1"/>
  <c r="J91" i="7"/>
  <c r="K91" i="7" s="1"/>
  <c r="J379" i="7"/>
  <c r="K379" i="7" s="1"/>
  <c r="J380" i="7"/>
  <c r="K380" i="7" s="1"/>
  <c r="J381" i="7"/>
  <c r="K381" i="7" s="1"/>
  <c r="J382" i="7"/>
  <c r="K382" i="7" s="1"/>
  <c r="J410" i="7"/>
  <c r="K410" i="7" s="1"/>
  <c r="J197" i="7"/>
  <c r="K197" i="7" s="1"/>
  <c r="J198" i="7"/>
  <c r="K198" i="7" s="1"/>
  <c r="J185" i="7"/>
  <c r="K185" i="7" s="1"/>
  <c r="J186" i="7"/>
  <c r="K186" i="7" s="1"/>
  <c r="J187" i="7"/>
  <c r="K187" i="7" s="1"/>
  <c r="J188" i="7"/>
  <c r="K188" i="7" s="1"/>
  <c r="J280" i="7"/>
  <c r="K280" i="7" s="1"/>
  <c r="J121" i="7"/>
  <c r="K121" i="7" s="1"/>
  <c r="J122" i="7"/>
  <c r="K122" i="7" s="1"/>
  <c r="J123" i="7"/>
  <c r="K123" i="7" s="1"/>
  <c r="J124" i="7"/>
  <c r="K124" i="7" s="1"/>
  <c r="J252" i="7"/>
  <c r="K252" i="7" s="1"/>
  <c r="J253" i="7"/>
  <c r="K253" i="7" s="1"/>
  <c r="J432" i="7"/>
  <c r="K432" i="7" s="1"/>
  <c r="J433" i="7"/>
  <c r="K433" i="7" s="1"/>
  <c r="J434" i="7"/>
  <c r="K434" i="7" s="1"/>
  <c r="J435" i="7"/>
  <c r="K435" i="7" s="1"/>
  <c r="J238" i="7"/>
  <c r="K238" i="7" s="1"/>
  <c r="J367" i="7"/>
  <c r="K367" i="7" s="1"/>
  <c r="J368" i="7"/>
  <c r="K368" i="7" s="1"/>
  <c r="J369" i="7"/>
  <c r="K369" i="7" s="1"/>
  <c r="J291" i="7"/>
  <c r="K291" i="7" s="1"/>
  <c r="J292" i="7"/>
  <c r="K292" i="7" s="1"/>
  <c r="J293" i="7"/>
  <c r="K293" i="7" s="1"/>
  <c r="J196" i="7"/>
  <c r="K196" i="7" s="1"/>
  <c r="J64" i="7"/>
  <c r="K64" i="7" s="1"/>
  <c r="J65" i="7"/>
  <c r="K65" i="7" s="1"/>
  <c r="J66" i="7"/>
  <c r="K66" i="7" s="1"/>
  <c r="J405" i="7"/>
  <c r="K405" i="7" s="1"/>
  <c r="J406" i="7"/>
  <c r="K406" i="7" s="1"/>
  <c r="J407" i="7"/>
  <c r="K407" i="7" s="1"/>
  <c r="J408" i="7"/>
  <c r="K408" i="7" s="1"/>
  <c r="J142" i="7"/>
  <c r="K142" i="7" s="1"/>
  <c r="J143" i="7"/>
  <c r="K143" i="7" s="1"/>
  <c r="J144" i="7"/>
  <c r="K144" i="7" s="1"/>
  <c r="J145" i="7"/>
  <c r="K145" i="7" s="1"/>
  <c r="J146" i="7"/>
  <c r="K146" i="7" s="1"/>
  <c r="J147" i="7"/>
  <c r="K147" i="7" s="1"/>
  <c r="J148" i="7"/>
  <c r="K148" i="7" s="1"/>
  <c r="J149" i="7"/>
  <c r="K149" i="7" s="1"/>
  <c r="J340" i="7"/>
  <c r="K340" i="7" s="1"/>
  <c r="J445" i="7"/>
  <c r="K445" i="7" s="1"/>
  <c r="J111" i="7"/>
  <c r="K111" i="7" s="1"/>
  <c r="J112" i="7"/>
  <c r="K112" i="7" s="1"/>
  <c r="J113" i="7"/>
  <c r="K113" i="7" s="1"/>
  <c r="J114" i="7"/>
  <c r="K114" i="7" s="1"/>
  <c r="J115" i="7"/>
  <c r="K115" i="7" s="1"/>
  <c r="J116" i="7"/>
  <c r="K116" i="7" s="1"/>
  <c r="J159" i="7"/>
  <c r="K159" i="7" s="1"/>
  <c r="J160" i="7"/>
  <c r="K160" i="7" s="1"/>
  <c r="J161" i="7"/>
  <c r="K161" i="7" s="1"/>
  <c r="J436" i="7"/>
  <c r="K436" i="7" s="1"/>
  <c r="J437" i="7"/>
  <c r="K437" i="7" s="1"/>
  <c r="J438" i="7"/>
  <c r="K438" i="7" s="1"/>
  <c r="J439" i="7"/>
  <c r="K439" i="7" s="1"/>
  <c r="J70" i="7"/>
  <c r="K70" i="7" s="1"/>
  <c r="J71" i="7"/>
  <c r="K71" i="7" s="1"/>
  <c r="J72" i="7"/>
  <c r="K72" i="7" s="1"/>
  <c r="J73" i="7"/>
  <c r="K73" i="7" s="1"/>
  <c r="J74" i="7"/>
  <c r="K74" i="7" s="1"/>
  <c r="J75" i="7"/>
  <c r="K75" i="7" s="1"/>
  <c r="J76" i="7"/>
  <c r="K76" i="7" s="1"/>
  <c r="J77" i="7"/>
  <c r="K77" i="7" s="1"/>
  <c r="J78" i="7"/>
  <c r="K78" i="7" s="1"/>
  <c r="J79" i="7"/>
  <c r="K79" i="7" s="1"/>
  <c r="J80" i="7"/>
  <c r="K80" i="7" s="1"/>
  <c r="J81" i="7"/>
  <c r="K81" i="7" s="1"/>
  <c r="J138" i="7"/>
  <c r="K138" i="7" s="1"/>
  <c r="J139" i="7"/>
  <c r="K139" i="7" s="1"/>
  <c r="J140" i="7"/>
  <c r="K140" i="7" s="1"/>
  <c r="J304" i="7"/>
  <c r="K304" i="7" s="1"/>
  <c r="J305" i="7"/>
  <c r="K305" i="7" s="1"/>
  <c r="J306" i="7"/>
  <c r="K306" i="7" s="1"/>
  <c r="J297" i="7"/>
  <c r="K297" i="7" s="1"/>
  <c r="J298" i="7"/>
  <c r="K298" i="7" s="1"/>
  <c r="J299" i="7"/>
  <c r="K299" i="7" s="1"/>
  <c r="J447" i="7"/>
  <c r="K447" i="7" s="1"/>
  <c r="J202" i="7"/>
  <c r="K202" i="7" s="1"/>
  <c r="J203" i="7"/>
  <c r="K203" i="7" s="1"/>
  <c r="J204" i="7"/>
  <c r="K204" i="7" s="1"/>
  <c r="J328" i="7"/>
  <c r="K328" i="7" s="1"/>
  <c r="J329" i="7"/>
  <c r="K329" i="7" s="1"/>
  <c r="J330" i="7"/>
  <c r="K330" i="7" s="1"/>
  <c r="J331" i="7"/>
  <c r="K331" i="7" s="1"/>
  <c r="J409" i="7"/>
  <c r="K409" i="7" s="1"/>
  <c r="J174" i="7"/>
  <c r="K174" i="7" s="1"/>
  <c r="J175" i="7"/>
  <c r="K175" i="7" s="1"/>
  <c r="J176" i="7"/>
  <c r="K176" i="7" s="1"/>
  <c r="J92" i="7"/>
  <c r="K92" i="7" s="1"/>
  <c r="J93" i="7"/>
  <c r="K93" i="7" s="1"/>
  <c r="J94" i="7"/>
  <c r="K94" i="7" s="1"/>
  <c r="J95" i="7"/>
  <c r="K95" i="7" s="1"/>
  <c r="J96" i="7"/>
  <c r="K96" i="7" s="1"/>
  <c r="J150" i="7"/>
  <c r="K150" i="7" s="1"/>
  <c r="J151" i="7"/>
  <c r="K151" i="7" s="1"/>
  <c r="J152" i="7"/>
  <c r="K152" i="7" s="1"/>
  <c r="J254" i="7"/>
  <c r="K254" i="7" s="1"/>
  <c r="J255" i="7"/>
  <c r="K255" i="7" s="1"/>
  <c r="J256" i="7"/>
  <c r="K256" i="7" s="1"/>
  <c r="J257" i="7"/>
  <c r="K257" i="7" s="1"/>
  <c r="J336" i="7"/>
  <c r="K336" i="7" s="1"/>
  <c r="J337" i="7"/>
  <c r="K337" i="7" s="1"/>
  <c r="J338" i="7"/>
  <c r="K338" i="7" s="1"/>
  <c r="J339" i="7"/>
  <c r="K339" i="7" s="1"/>
  <c r="J422" i="7"/>
  <c r="K422" i="7" s="1"/>
  <c r="J300" i="7"/>
  <c r="K300" i="7" s="1"/>
  <c r="J301" i="7"/>
  <c r="K301" i="7" s="1"/>
  <c r="J302" i="7"/>
  <c r="K302" i="7" s="1"/>
  <c r="J153" i="7"/>
  <c r="K153" i="7" s="1"/>
  <c r="J154" i="7"/>
  <c r="K154" i="7" s="1"/>
  <c r="J155" i="7"/>
  <c r="K155" i="7" s="1"/>
  <c r="J448" i="7"/>
  <c r="K448" i="7" s="1"/>
  <c r="J449" i="7"/>
  <c r="K449" i="7" s="1"/>
  <c r="J450" i="7"/>
  <c r="K450" i="7" s="1"/>
  <c r="J451" i="7"/>
  <c r="K451" i="7" s="1"/>
  <c r="J127" i="7"/>
  <c r="K127" i="7" s="1"/>
  <c r="J345" i="7"/>
  <c r="K345" i="7" s="1"/>
  <c r="J346" i="7"/>
  <c r="K346" i="7" s="1"/>
  <c r="J347" i="7"/>
  <c r="K347" i="7" s="1"/>
  <c r="J348" i="7"/>
  <c r="K348" i="7" s="1"/>
  <c r="J349" i="7"/>
  <c r="K349" i="7" s="1"/>
  <c r="J350" i="7"/>
  <c r="K350" i="7" s="1"/>
  <c r="J351" i="7"/>
  <c r="K351" i="7" s="1"/>
  <c r="J352" i="7"/>
  <c r="K352" i="7" s="1"/>
  <c r="J353" i="7"/>
  <c r="K353" i="7" s="1"/>
  <c r="J189" i="7"/>
  <c r="K189" i="7" s="1"/>
  <c r="J190" i="7"/>
  <c r="K190" i="7" s="1"/>
  <c r="J191" i="7"/>
  <c r="K191" i="7" s="1"/>
  <c r="J192" i="7"/>
  <c r="K192" i="7" s="1"/>
  <c r="J452" i="7"/>
  <c r="K452" i="7" s="1"/>
  <c r="M194" i="7" l="1"/>
  <c r="M195" i="7"/>
  <c r="M193" i="7"/>
  <c r="M84" i="7"/>
  <c r="M85" i="7"/>
  <c r="M83" i="7"/>
  <c r="M82" i="7"/>
  <c r="N320" i="7" l="1"/>
  <c r="N321" i="7"/>
  <c r="N319" i="7"/>
  <c r="N322" i="7"/>
  <c r="N207" i="7" l="1"/>
  <c r="N429" i="7"/>
  <c r="N163" i="7"/>
  <c r="N226" i="7"/>
  <c r="N208" i="7"/>
  <c r="N430" i="7"/>
  <c r="N164" i="7"/>
  <c r="N227" i="7"/>
  <c r="N209" i="7"/>
  <c r="N431" i="7"/>
  <c r="N165" i="7"/>
  <c r="N384" i="7"/>
  <c r="N385" i="7"/>
  <c r="N386" i="7"/>
  <c r="N388" i="7"/>
  <c r="N389" i="7"/>
  <c r="N390" i="7"/>
  <c r="N424" i="7"/>
  <c r="N425" i="7"/>
  <c r="N426" i="7"/>
  <c r="N211" i="7"/>
  <c r="N212" i="7"/>
  <c r="N213" i="7"/>
  <c r="N262" i="7"/>
  <c r="N263" i="7"/>
  <c r="N264" i="7"/>
  <c r="N83" i="7"/>
  <c r="N88" i="7"/>
  <c r="N84" i="7"/>
  <c r="N89" i="7"/>
  <c r="N85" i="7"/>
  <c r="N90" i="7"/>
  <c r="N324" i="7"/>
  <c r="N325" i="7"/>
  <c r="N326" i="7"/>
  <c r="N182" i="7"/>
  <c r="N183" i="7"/>
  <c r="N184" i="7"/>
  <c r="N342" i="7"/>
  <c r="N343" i="7"/>
  <c r="N344" i="7"/>
  <c r="N398" i="7"/>
  <c r="N399" i="7"/>
  <c r="N400" i="7"/>
  <c r="N356" i="7"/>
  <c r="N357" i="7"/>
  <c r="N358" i="7"/>
  <c r="N101" i="7"/>
  <c r="N102" i="7"/>
  <c r="N103" i="7"/>
  <c r="N131" i="7"/>
  <c r="N132" i="7"/>
  <c r="N133" i="7"/>
  <c r="N333" i="7"/>
  <c r="N334" i="7"/>
  <c r="N335" i="7"/>
  <c r="N108" i="7"/>
  <c r="N109" i="7"/>
  <c r="N110" i="7"/>
  <c r="N402" i="7"/>
  <c r="N403" i="7"/>
  <c r="N404" i="7"/>
  <c r="N118" i="7"/>
  <c r="N119" i="7"/>
  <c r="N120" i="7"/>
  <c r="N380" i="7"/>
  <c r="N381" i="7"/>
  <c r="N382" i="7"/>
  <c r="N186" i="7"/>
  <c r="N187" i="7"/>
  <c r="N188" i="7"/>
  <c r="N122" i="7"/>
  <c r="N123" i="7"/>
  <c r="N124" i="7"/>
  <c r="N433" i="7"/>
  <c r="N434" i="7"/>
  <c r="N435" i="7"/>
  <c r="N406" i="7"/>
  <c r="N407" i="7"/>
  <c r="N408" i="7"/>
  <c r="N143" i="7"/>
  <c r="N144" i="7"/>
  <c r="N145" i="7"/>
  <c r="N147" i="7"/>
  <c r="N148" i="7"/>
  <c r="N149" i="7"/>
  <c r="N329" i="7"/>
  <c r="N330" i="7"/>
  <c r="N331" i="7"/>
  <c r="N94" i="7"/>
  <c r="N95" i="7"/>
  <c r="N96" i="7"/>
  <c r="N255" i="7"/>
  <c r="N256" i="7"/>
  <c r="N257" i="7"/>
  <c r="N337" i="7"/>
  <c r="N338" i="7"/>
  <c r="N339" i="7"/>
  <c r="N449" i="7"/>
  <c r="N450" i="7"/>
  <c r="N451" i="7"/>
  <c r="N190" i="7"/>
  <c r="N191" i="7"/>
  <c r="N192" i="7"/>
  <c r="N361" i="7"/>
  <c r="N2" i="7"/>
  <c r="N5" i="7"/>
  <c r="N79" i="7"/>
  <c r="N33" i="7"/>
  <c r="N436" i="7"/>
  <c r="N437" i="7"/>
  <c r="N288" i="7"/>
  <c r="N447" i="7"/>
  <c r="N364" i="7"/>
  <c r="N45" i="7"/>
  <c r="N422" i="7"/>
  <c r="N362" i="7"/>
  <c r="N3" i="7"/>
  <c r="N6" i="7"/>
  <c r="N80" i="7"/>
  <c r="N438" i="7"/>
  <c r="N289" i="7"/>
  <c r="N365" i="7"/>
  <c r="N46" i="7"/>
  <c r="N363" i="7"/>
  <c r="N4" i="7"/>
  <c r="N7" i="7"/>
  <c r="N81" i="7"/>
  <c r="N439" i="7"/>
  <c r="N290" i="7"/>
  <c r="N366" i="7"/>
  <c r="N47" i="7"/>
  <c r="N452" i="7"/>
  <c r="N228" i="7"/>
  <c r="N427" i="7"/>
  <c r="N141" i="7"/>
  <c r="N206" i="7"/>
  <c r="N235" i="7"/>
  <c r="N135" i="7"/>
  <c r="N136" i="7"/>
  <c r="N137" i="7"/>
  <c r="N236" i="7"/>
  <c r="N162" i="7"/>
  <c r="N383" i="7"/>
  <c r="N387" i="7"/>
  <c r="N428" i="7"/>
  <c r="N219" i="7"/>
  <c r="N220" i="7"/>
  <c r="N221" i="7"/>
  <c r="N30" i="7"/>
  <c r="N31" i="7"/>
  <c r="N32" i="7"/>
  <c r="N15" i="7"/>
  <c r="N16" i="7"/>
  <c r="N17" i="7"/>
  <c r="N18" i="7"/>
  <c r="N19" i="7"/>
  <c r="N20" i="7"/>
  <c r="N241" i="7"/>
  <c r="N242" i="7"/>
  <c r="N243" i="7"/>
  <c r="N244" i="7"/>
  <c r="N245" i="7"/>
  <c r="N246" i="7"/>
  <c r="N394" i="7"/>
  <c r="N395" i="7"/>
  <c r="N396" i="7"/>
  <c r="N21" i="7"/>
  <c r="N22" i="7"/>
  <c r="N23" i="7"/>
  <c r="N24" i="7"/>
  <c r="N25" i="7"/>
  <c r="N26" i="7"/>
  <c r="N27" i="7"/>
  <c r="N28" i="7"/>
  <c r="N29" i="7"/>
  <c r="N316" i="7"/>
  <c r="N317" i="7"/>
  <c r="N318" i="7"/>
  <c r="N166" i="7"/>
  <c r="N167" i="7"/>
  <c r="N168" i="7"/>
  <c r="N423" i="7"/>
  <c r="N60" i="7"/>
  <c r="N210" i="7"/>
  <c r="N106" i="7"/>
  <c r="N261" i="7"/>
  <c r="N391" i="7"/>
  <c r="N392" i="7"/>
  <c r="N393" i="7"/>
  <c r="N82" i="7"/>
  <c r="N86" i="7"/>
  <c r="N87" i="7"/>
  <c r="N91" i="7"/>
  <c r="N323" i="7"/>
  <c r="N181" i="7"/>
  <c r="N411" i="7"/>
  <c r="N440" i="7"/>
  <c r="N104" i="7"/>
  <c r="N8" i="7"/>
  <c r="N412" i="7"/>
  <c r="N413" i="7"/>
  <c r="N414" i="7"/>
  <c r="N415" i="7"/>
  <c r="N441" i="7"/>
  <c r="N442" i="7"/>
  <c r="N443" i="7"/>
  <c r="N279" i="7"/>
  <c r="N172" i="7"/>
  <c r="N359" i="7"/>
  <c r="N360" i="7"/>
  <c r="N446" i="7"/>
  <c r="N258" i="7"/>
  <c r="N259" i="7"/>
  <c r="N260" i="7"/>
  <c r="N61" i="7"/>
  <c r="N62" i="7"/>
  <c r="N63" i="7"/>
  <c r="N156" i="7"/>
  <c r="N157" i="7"/>
  <c r="N158" i="7"/>
  <c r="N416" i="7"/>
  <c r="N417" i="7"/>
  <c r="N418" i="7"/>
  <c r="N419" i="7"/>
  <c r="N420" i="7"/>
  <c r="N421" i="7"/>
  <c r="N341" i="7"/>
  <c r="N128" i="7"/>
  <c r="N129" i="7"/>
  <c r="N130" i="7"/>
  <c r="N265" i="7"/>
  <c r="N266" i="7"/>
  <c r="N267" i="7"/>
  <c r="N42" i="7"/>
  <c r="N43" i="7"/>
  <c r="N44" i="7"/>
  <c r="N229" i="7"/>
  <c r="N169" i="7"/>
  <c r="N170" i="7"/>
  <c r="N171" i="7"/>
  <c r="N230" i="7"/>
  <c r="N231" i="7"/>
  <c r="N232" i="7"/>
  <c r="N222" i="7"/>
  <c r="N223" i="7"/>
  <c r="N224" i="7"/>
  <c r="N233" i="7"/>
  <c r="N234" i="7"/>
  <c r="N397" i="7"/>
  <c r="N355" i="7"/>
  <c r="N100" i="7"/>
  <c r="N180" i="7"/>
  <c r="N9" i="7"/>
  <c r="N134" i="7"/>
  <c r="N313" i="7"/>
  <c r="N315" i="7"/>
  <c r="N314" i="7"/>
  <c r="N193" i="7"/>
  <c r="N39" i="7"/>
  <c r="N194" i="7"/>
  <c r="N40" i="7"/>
  <c r="N195" i="7"/>
  <c r="N41" i="7"/>
  <c r="N240" i="7"/>
  <c r="N239" i="7"/>
  <c r="N250" i="7"/>
  <c r="N375" i="7"/>
  <c r="N376" i="7"/>
  <c r="N374" i="7"/>
  <c r="N377" i="7"/>
  <c r="N378" i="7"/>
  <c r="N354" i="7"/>
  <c r="N37" i="7"/>
  <c r="N38" i="7"/>
  <c r="N453" i="7"/>
  <c r="N10" i="7"/>
  <c r="N205" i="7"/>
  <c r="N281" i="7"/>
  <c r="N11" i="7"/>
  <c r="N12" i="7"/>
  <c r="N13" i="7"/>
  <c r="N295" i="7"/>
  <c r="N296" i="7"/>
  <c r="N294" i="7"/>
  <c r="N247" i="7"/>
  <c r="N248" i="7"/>
  <c r="N249" i="7"/>
  <c r="N105" i="7"/>
  <c r="N54" i="7"/>
  <c r="N51" i="7"/>
  <c r="N57" i="7"/>
  <c r="N48" i="7"/>
  <c r="N55" i="7"/>
  <c r="N52" i="7"/>
  <c r="N58" i="7"/>
  <c r="N49" i="7"/>
  <c r="N56" i="7"/>
  <c r="N53" i="7"/>
  <c r="N59" i="7"/>
  <c r="N50" i="7"/>
  <c r="N34" i="7"/>
  <c r="N35" i="7"/>
  <c r="N36" i="7"/>
  <c r="N371" i="7"/>
  <c r="N372" i="7"/>
  <c r="N373" i="7"/>
  <c r="N282" i="7"/>
  <c r="N285" i="7"/>
  <c r="N283" i="7"/>
  <c r="N286" i="7"/>
  <c r="N284" i="7"/>
  <c r="N287" i="7"/>
  <c r="N173" i="7"/>
  <c r="N237" i="7"/>
  <c r="N444" i="7"/>
  <c r="N332" i="7"/>
  <c r="N14" i="7"/>
  <c r="N107" i="7"/>
  <c r="N67" i="7"/>
  <c r="N68" i="7"/>
  <c r="N69" i="7"/>
  <c r="N327" i="7"/>
  <c r="N307" i="7"/>
  <c r="N308" i="7"/>
  <c r="N309" i="7"/>
  <c r="N303" i="7"/>
  <c r="N177" i="7"/>
  <c r="N178" i="7"/>
  <c r="N179" i="7"/>
  <c r="N310" i="7"/>
  <c r="N311" i="7"/>
  <c r="N312" i="7"/>
  <c r="N269" i="7"/>
  <c r="N270" i="7"/>
  <c r="N271" i="7"/>
  <c r="N272" i="7"/>
  <c r="N268" i="7"/>
  <c r="N275" i="7"/>
  <c r="N276" i="7"/>
  <c r="N277" i="7"/>
  <c r="N273" i="7"/>
  <c r="N274" i="7"/>
  <c r="N370" i="7"/>
  <c r="N199" i="7"/>
  <c r="N200" i="7"/>
  <c r="N201" i="7"/>
  <c r="N125" i="7"/>
  <c r="N401" i="7"/>
  <c r="N126" i="7"/>
  <c r="N117" i="7"/>
  <c r="N278" i="7"/>
  <c r="N97" i="7"/>
  <c r="N98" i="7"/>
  <c r="N99" i="7"/>
  <c r="N215" i="7"/>
  <c r="N216" i="7"/>
  <c r="N214" i="7"/>
  <c r="N217" i="7"/>
  <c r="N218" i="7"/>
  <c r="N379" i="7"/>
  <c r="N410" i="7"/>
  <c r="N198" i="7"/>
  <c r="N197" i="7"/>
  <c r="N185" i="7"/>
  <c r="N280" i="7"/>
  <c r="N121" i="7"/>
  <c r="N252" i="7"/>
  <c r="N251" i="7"/>
  <c r="N253" i="7"/>
  <c r="N432" i="7"/>
  <c r="N238" i="7"/>
  <c r="N367" i="7"/>
  <c r="N368" i="7"/>
  <c r="N369" i="7"/>
  <c r="N293" i="7"/>
  <c r="N291" i="7"/>
  <c r="N292" i="7"/>
  <c r="N196" i="7"/>
  <c r="N64" i="7"/>
  <c r="N65" i="7"/>
  <c r="N66" i="7"/>
  <c r="N405" i="7"/>
  <c r="N142" i="7"/>
  <c r="N146" i="7"/>
  <c r="N340" i="7"/>
  <c r="N445" i="7"/>
  <c r="N111" i="7"/>
  <c r="N112" i="7"/>
  <c r="N113" i="7"/>
  <c r="N114" i="7"/>
  <c r="N115" i="7"/>
  <c r="N116" i="7"/>
  <c r="N159" i="7"/>
  <c r="N160" i="7"/>
  <c r="N161" i="7"/>
  <c r="N70" i="7"/>
  <c r="N71" i="7"/>
  <c r="N72" i="7"/>
  <c r="N73" i="7"/>
  <c r="N74" i="7"/>
  <c r="N75" i="7"/>
  <c r="N76" i="7"/>
  <c r="N77" i="7"/>
  <c r="N78" i="7"/>
  <c r="N138" i="7"/>
  <c r="N139" i="7"/>
  <c r="N140" i="7"/>
  <c r="N304" i="7"/>
  <c r="N305" i="7"/>
  <c r="N306" i="7"/>
  <c r="N297" i="7"/>
  <c r="N298" i="7"/>
  <c r="N299" i="7"/>
  <c r="N202" i="7"/>
  <c r="N203" i="7"/>
  <c r="N204" i="7"/>
  <c r="N328" i="7"/>
  <c r="N409" i="7"/>
  <c r="N174" i="7"/>
  <c r="N175" i="7"/>
  <c r="N176" i="7"/>
  <c r="N92" i="7"/>
  <c r="N93" i="7"/>
  <c r="N150" i="7"/>
  <c r="N151" i="7"/>
  <c r="N152" i="7"/>
  <c r="N254" i="7"/>
  <c r="N336" i="7"/>
  <c r="N300" i="7"/>
  <c r="N301" i="7"/>
  <c r="N302" i="7"/>
  <c r="N153" i="7"/>
  <c r="N154" i="7"/>
  <c r="N155" i="7"/>
  <c r="N448" i="7"/>
  <c r="N127" i="7"/>
  <c r="N348" i="7"/>
  <c r="N351" i="7"/>
  <c r="N345" i="7"/>
  <c r="N352" i="7"/>
  <c r="N349" i="7"/>
  <c r="N346" i="7"/>
  <c r="N350" i="7"/>
  <c r="N353" i="7"/>
  <c r="N347" i="7"/>
  <c r="N189" i="7"/>
  <c r="N225" i="7"/>
  <c r="R1" i="7" l="1"/>
  <c r="M336" i="7"/>
  <c r="M189" i="7"/>
  <c r="M2" i="7"/>
  <c r="M3" i="7"/>
  <c r="M4" i="7"/>
  <c r="M5" i="7"/>
  <c r="M6" i="7"/>
  <c r="M7" i="7"/>
  <c r="M79" i="7"/>
  <c r="M80" i="7"/>
  <c r="M81" i="7"/>
  <c r="M219" i="7"/>
  <c r="M220" i="7"/>
  <c r="M221" i="7"/>
  <c r="M30" i="7"/>
  <c r="M31" i="7"/>
  <c r="M32" i="7"/>
  <c r="M15" i="7"/>
  <c r="M16" i="7"/>
  <c r="M17" i="7"/>
  <c r="M18" i="7"/>
  <c r="M19" i="7"/>
  <c r="M20" i="7"/>
  <c r="M241" i="7"/>
  <c r="M242" i="7"/>
  <c r="M243" i="7"/>
  <c r="M244" i="7"/>
  <c r="M245" i="7"/>
  <c r="M246" i="7"/>
  <c r="M394" i="7"/>
  <c r="M395" i="7"/>
  <c r="M396" i="7"/>
  <c r="M21" i="7"/>
  <c r="M22" i="7"/>
  <c r="M23" i="7"/>
  <c r="M24" i="7"/>
  <c r="M25" i="7"/>
  <c r="M26" i="7"/>
  <c r="M27" i="7"/>
  <c r="M28" i="7"/>
  <c r="M29" i="7"/>
  <c r="M316" i="7"/>
  <c r="M317" i="7"/>
  <c r="M318" i="7"/>
  <c r="M288" i="7"/>
  <c r="M289" i="7"/>
  <c r="M290" i="7"/>
  <c r="M166" i="7"/>
  <c r="M167" i="7"/>
  <c r="M168" i="7"/>
  <c r="M258" i="7"/>
  <c r="M259" i="7"/>
  <c r="M260" i="7"/>
  <c r="M128" i="7"/>
  <c r="M129" i="7"/>
  <c r="M130" i="7"/>
  <c r="M42" i="7"/>
  <c r="M43" i="7"/>
  <c r="M44" i="7"/>
  <c r="M33" i="7"/>
  <c r="M54" i="7"/>
  <c r="M55" i="7"/>
  <c r="M56" i="7"/>
  <c r="M51" i="7"/>
  <c r="M52" i="7"/>
  <c r="M53" i="7"/>
  <c r="M57" i="7"/>
  <c r="M58" i="7"/>
  <c r="M59" i="7"/>
  <c r="M45" i="7"/>
  <c r="M46" i="7"/>
  <c r="M47" i="7"/>
  <c r="M48" i="7"/>
  <c r="M49" i="7"/>
  <c r="M50" i="7"/>
  <c r="M34" i="7"/>
  <c r="M35" i="7"/>
  <c r="M36" i="7"/>
  <c r="M67" i="7"/>
  <c r="M68" i="7"/>
  <c r="M69" i="7"/>
  <c r="M303" i="7"/>
  <c r="M367" i="7"/>
  <c r="M368" i="7"/>
  <c r="M369" i="7"/>
  <c r="M196" i="7"/>
  <c r="M70" i="7"/>
  <c r="M71" i="7"/>
  <c r="M72" i="7"/>
  <c r="M73" i="7"/>
  <c r="M74" i="7"/>
  <c r="M75" i="7"/>
  <c r="M76" i="7"/>
  <c r="M77" i="7"/>
  <c r="M78" i="7"/>
  <c r="M174" i="7"/>
  <c r="M175" i="7"/>
  <c r="M176" i="7"/>
  <c r="M92" i="7"/>
  <c r="M153" i="7"/>
  <c r="M154" i="7"/>
  <c r="M155" i="7"/>
  <c r="M150" i="7"/>
  <c r="M151" i="7"/>
  <c r="M152" i="7"/>
  <c r="M206" i="7"/>
  <c r="M207" i="7"/>
  <c r="M208" i="7"/>
  <c r="M209" i="7"/>
  <c r="M235" i="7"/>
  <c r="M323" i="7"/>
  <c r="M181" i="7"/>
  <c r="M341" i="7"/>
  <c r="M397" i="7"/>
  <c r="M355" i="7"/>
  <c r="M100" i="7"/>
  <c r="M180" i="7"/>
  <c r="M173" i="7"/>
  <c r="M237" i="7"/>
  <c r="M107" i="7"/>
  <c r="M327" i="7"/>
  <c r="M177" i="7"/>
  <c r="M178" i="7"/>
  <c r="M179" i="7"/>
  <c r="M401" i="7"/>
  <c r="M117" i="7"/>
  <c r="M121" i="7"/>
  <c r="M202" i="7"/>
  <c r="M203" i="7"/>
  <c r="M204" i="7"/>
  <c r="M328" i="7"/>
  <c r="M93" i="7"/>
  <c r="J370" i="7" l="1"/>
  <c r="K370" i="7" s="1"/>
  <c r="J341" i="7"/>
  <c r="K341" i="7" s="1"/>
  <c r="J446" i="7"/>
  <c r="K446" i="7" s="1"/>
  <c r="J250" i="7"/>
  <c r="K250" i="7" s="1"/>
  <c r="R200" i="10"/>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 r="M452" i="7"/>
  <c r="M446" i="7"/>
  <c r="M447" i="7"/>
  <c r="M445" i="7"/>
  <c r="M444" i="7"/>
  <c r="M443" i="7"/>
  <c r="M442" i="7"/>
  <c r="M441" i="7"/>
  <c r="M440" i="7"/>
  <c r="M439" i="7"/>
  <c r="M438" i="7"/>
  <c r="M437" i="7"/>
  <c r="M436" i="7"/>
  <c r="M432" i="7"/>
  <c r="M428" i="7"/>
  <c r="M427" i="7"/>
  <c r="M418" i="7"/>
  <c r="M411" i="7"/>
  <c r="M422" i="7"/>
  <c r="M410" i="7"/>
  <c r="M409" i="7"/>
  <c r="M405" i="7"/>
  <c r="M393" i="7"/>
  <c r="M392" i="7"/>
  <c r="M391" i="7"/>
  <c r="M379" i="7"/>
  <c r="M373" i="7"/>
  <c r="M372" i="7"/>
  <c r="M371" i="7"/>
  <c r="M370" i="7"/>
  <c r="M359" i="7"/>
  <c r="M354" i="7"/>
  <c r="M332" i="7"/>
  <c r="M315" i="7"/>
  <c r="M314" i="7"/>
  <c r="M313" i="7"/>
  <c r="M312" i="7"/>
  <c r="M311" i="7"/>
  <c r="M310" i="7"/>
  <c r="M309" i="7"/>
  <c r="M308" i="7"/>
  <c r="M307" i="7"/>
  <c r="M306" i="7"/>
  <c r="M305" i="7"/>
  <c r="M304" i="7"/>
  <c r="M302" i="7"/>
  <c r="M301" i="7"/>
  <c r="M300" i="7"/>
  <c r="M299" i="7"/>
  <c r="M298" i="7"/>
  <c r="M297" i="7"/>
  <c r="M291" i="7"/>
  <c r="M278" i="7"/>
  <c r="M267" i="7"/>
  <c r="M266" i="7"/>
  <c r="M265" i="7"/>
  <c r="M254" i="7"/>
  <c r="M253" i="7"/>
  <c r="M252" i="7"/>
  <c r="M250" i="7"/>
  <c r="M249" i="7"/>
  <c r="M248" i="7"/>
  <c r="M247" i="7"/>
  <c r="M227" i="7"/>
  <c r="M226" i="7"/>
  <c r="M225" i="7"/>
  <c r="M228" i="7"/>
  <c r="M224" i="7"/>
  <c r="M223" i="7"/>
  <c r="M222" i="7"/>
  <c r="M205" i="7"/>
  <c r="M201" i="7"/>
  <c r="M200" i="7"/>
  <c r="M199" i="7"/>
  <c r="M185" i="7"/>
  <c r="M172" i="7"/>
  <c r="M161" i="7"/>
  <c r="M160" i="7"/>
  <c r="M159" i="7"/>
  <c r="M142" i="7"/>
  <c r="M146" i="7"/>
  <c r="M141" i="7"/>
  <c r="M140" i="7"/>
  <c r="M139" i="7"/>
  <c r="M138" i="7"/>
  <c r="M137" i="7"/>
  <c r="M136" i="7"/>
  <c r="M135" i="7"/>
  <c r="M127" i="7"/>
  <c r="M126" i="7"/>
  <c r="M125" i="7"/>
  <c r="M105" i="7"/>
  <c r="M99" i="7"/>
  <c r="M98" i="7"/>
  <c r="M97" i="7"/>
  <c r="M66" i="7"/>
  <c r="M65" i="7"/>
  <c r="M64" i="7"/>
  <c r="M63" i="7"/>
  <c r="M62" i="7"/>
  <c r="M61" i="7"/>
  <c r="M12" i="7"/>
  <c r="M11" i="7"/>
  <c r="M10" i="7"/>
  <c r="M8" i="7"/>
  <c r="M453" i="7"/>
  <c r="M448" i="7"/>
  <c r="M419" i="7"/>
  <c r="M421" i="7"/>
  <c r="M420" i="7"/>
  <c r="M413" i="7"/>
  <c r="M412" i="7"/>
  <c r="M414" i="7"/>
  <c r="M417" i="7"/>
  <c r="M416" i="7"/>
  <c r="M415" i="7"/>
  <c r="M390" i="7"/>
  <c r="M389" i="7"/>
  <c r="M388" i="7"/>
  <c r="M386" i="7"/>
  <c r="M385" i="7"/>
  <c r="M384" i="7"/>
  <c r="M387" i="7"/>
  <c r="M383" i="7"/>
  <c r="M363" i="7"/>
  <c r="M362" i="7"/>
  <c r="M361" i="7"/>
  <c r="M366" i="7"/>
  <c r="M365" i="7"/>
  <c r="M364" i="7"/>
  <c r="M340" i="7"/>
  <c r="M279" i="7"/>
  <c r="M280" i="7"/>
  <c r="M229" i="7"/>
  <c r="M233" i="7"/>
  <c r="M234" i="7"/>
  <c r="M232" i="7"/>
  <c r="M231" i="7"/>
  <c r="M230" i="7"/>
  <c r="M213" i="7"/>
  <c r="M212" i="7"/>
  <c r="M211" i="7"/>
  <c r="M210" i="7"/>
  <c r="M171" i="7"/>
  <c r="M170" i="7"/>
  <c r="M169" i="7"/>
  <c r="M158" i="7"/>
  <c r="M157" i="7"/>
  <c r="M156" i="7"/>
  <c r="M113" i="7"/>
  <c r="M112" i="7"/>
  <c r="M111" i="7"/>
  <c r="M116" i="7"/>
  <c r="M115" i="7"/>
  <c r="M114" i="7"/>
  <c r="M106" i="7"/>
  <c r="M14" i="7"/>
  <c r="M9" i="7"/>
  <c r="M13" i="7"/>
  <c r="J265" i="7" l="1"/>
  <c r="K265" i="7" s="1"/>
  <c r="J266" i="7"/>
  <c r="K266" i="7" s="1"/>
  <c r="J267" i="7"/>
  <c r="K267" i="7" s="1"/>
  <c r="J62" i="7"/>
  <c r="K62" i="7" s="1"/>
  <c r="J63" i="7"/>
  <c r="K63" i="7" s="1"/>
  <c r="J61" i="7"/>
  <c r="K61" i="7" s="1"/>
</calcChain>
</file>

<file path=xl/comments1.xml><?xml version="1.0" encoding="utf-8"?>
<comments xmlns="http://schemas.openxmlformats.org/spreadsheetml/2006/main">
  <authors>
    <author/>
  </authors>
  <commentList>
    <comment ref="H1" authorId="0" shapeId="0">
      <text>
        <r>
          <rPr>
            <b/>
            <sz val="11"/>
            <color rgb="FF000000"/>
            <rFont val="Tahoma"/>
            <family val="2"/>
            <charset val="1"/>
          </rPr>
          <t xml:space="preserve">Andrew Chen: Manual Lookup.  Previous Column is auto lookup and has errors.
</t>
        </r>
      </text>
    </comment>
  </commentList>
</comments>
</file>

<file path=xl/comments2.xml><?xml version="1.0" encoding="utf-8"?>
<comments xmlns="http://schemas.openxmlformats.org/spreadsheetml/2006/main">
  <authors>
    <author>Author</author>
  </authors>
  <commentList>
    <comment ref="A1" authorId="0" shapeId="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<sst xmlns="http://schemas.openxmlformats.org/spreadsheetml/2006/main" count="17000" uniqueCount="5559">
  <si>
    <t>Signal descriptions are in the folllowing sheets</t>
  </si>
  <si>
    <t>BasicInfo</t>
  </si>
  <si>
    <t>For Reference, we have the following sheets</t>
  </si>
  <si>
    <t>HXZ</t>
  </si>
  <si>
    <t>MP</t>
  </si>
  <si>
    <t>ID</t>
  </si>
  <si>
    <t>Acronym</t>
  </si>
  <si>
    <t>Authors</t>
  </si>
  <si>
    <t>Year</t>
  </si>
  <si>
    <t>LongDescription</t>
  </si>
  <si>
    <t>Journal</t>
  </si>
  <si>
    <t>Name in MP</t>
  </si>
  <si>
    <t>Name in HXZ</t>
  </si>
  <si>
    <t>Name in GHZ</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</si>
  <si>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</si>
  <si>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</si>
  <si>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</si>
  <si>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</si>
  <si>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</si>
  <si>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</si>
  <si>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</si>
  <si>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</si>
  <si>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</si>
  <si>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</si>
  <si>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</si>
  <si>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</si>
  <si>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</si>
  <si>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</si>
  <si>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</si>
  <si>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</si>
  <si>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</si>
  <si>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</si>
  <si>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</si>
  <si>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</si>
  <si>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</si>
  <si>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</si>
  <si>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</si>
  <si>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</si>
  <si>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</si>
  <si>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</si>
  <si>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</si>
  <si>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</si>
  <si>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</si>
  <si>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</si>
  <si>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</si>
  <si>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</si>
  <si>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</si>
  <si>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</si>
  <si>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</si>
  <si>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</si>
  <si>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</si>
  <si>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</si>
  <si>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</si>
  <si>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</si>
  <si>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</si>
  <si>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</si>
  <si>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</si>
  <si>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</si>
  <si>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</si>
  <si>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</si>
  <si>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</si>
  <si>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</si>
  <si>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Blcc</t>
  </si>
  <si>
    <t>Trading</t>
  </si>
  <si>
    <t>liquidity</t>
  </si>
  <si>
    <t>betaCR</t>
  </si>
  <si>
    <t>Illiquidity-market return beta (beta4i)</t>
  </si>
  <si>
    <t>Blcr</t>
  </si>
  <si>
    <t>betaNet</t>
  </si>
  <si>
    <t>Net liquidity beta (betanet,p)</t>
  </si>
  <si>
    <t>Bnet</t>
  </si>
  <si>
    <t>betaRC</t>
  </si>
  <si>
    <t>Return-market illiquidity beta (beta3i)</t>
  </si>
  <si>
    <t>Blrc</t>
  </si>
  <si>
    <t>betaRR</t>
  </si>
  <si>
    <t>Return-market return illiquidity beta (beta1i)</t>
  </si>
  <si>
    <t>Bret</t>
  </si>
  <si>
    <t>BetaBDLeverage</t>
  </si>
  <si>
    <t>Adrian, Etula and Muir</t>
  </si>
  <si>
    <t>Broker-Dealer Leverage Beta</t>
  </si>
  <si>
    <t>Blev</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</si>
  <si>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</si>
  <si>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</si>
  <si>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</si>
  <si>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</si>
  <si>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</si>
  <si>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</si>
  <si>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</si>
  <si>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</si>
  <si>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</si>
  <si>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</si>
  <si>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</si>
  <si>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Ami</t>
  </si>
  <si>
    <t>ill</t>
  </si>
  <si>
    <t>BidAskSpread</t>
  </si>
  <si>
    <t>Amihud and Mendelsohn</t>
  </si>
  <si>
    <t>Bid-ask spread</t>
  </si>
  <si>
    <t>Bid-Ask Spread</t>
  </si>
  <si>
    <t>Shl</t>
  </si>
  <si>
    <t>baspread</t>
  </si>
  <si>
    <t>grcapx</t>
  </si>
  <si>
    <t>Anderson and Garcia-Feijoo</t>
  </si>
  <si>
    <t>Change in capex (two years)</t>
  </si>
  <si>
    <t>JF</t>
  </si>
  <si>
    <t>2lg</t>
  </si>
  <si>
    <t>grcapex</t>
  </si>
  <si>
    <t>IdioRisk</t>
  </si>
  <si>
    <t>Ang et al.</t>
  </si>
  <si>
    <t>Idiosyncratic risk</t>
  </si>
  <si>
    <t>Idiosyncratic Risk</t>
  </si>
  <si>
    <t>Iv</t>
  </si>
  <si>
    <t xml:space="preserve">idiovol </t>
  </si>
  <si>
    <t>Price</t>
  </si>
  <si>
    <t>volatility</t>
  </si>
  <si>
    <t>DownsideBeta</t>
  </si>
  <si>
    <t>Ang, Chen and Xing</t>
  </si>
  <si>
    <t>Downside beta</t>
  </si>
  <si>
    <t>RFS</t>
  </si>
  <si>
    <t>B-</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</si>
  <si>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</si>
  <si>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</si>
  <si>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</si>
  <si>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</si>
  <si>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</si>
  <si>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</si>
  <si>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</si>
  <si>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</si>
  <si>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</si>
  <si>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</si>
  <si>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</si>
  <si>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</si>
  <si>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</si>
  <si>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</si>
  <si>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</si>
  <si>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</si>
  <si>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Roa</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</si>
  <si>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</si>
  <si>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</si>
  <si>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</si>
  <si>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</si>
  <si>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raoq</t>
  </si>
  <si>
    <t>MaxRet</t>
  </si>
  <si>
    <t>Bali, Engle and Murray</t>
  </si>
  <si>
    <t>Maximum return over month</t>
  </si>
  <si>
    <t>Max</t>
  </si>
  <si>
    <t>Mdr</t>
  </si>
  <si>
    <t>maxret</t>
  </si>
  <si>
    <t>ReturnSkew</t>
  </si>
  <si>
    <t>Skewness of daily returns</t>
  </si>
  <si>
    <t>Book</t>
  </si>
  <si>
    <t>Ts</t>
  </si>
  <si>
    <t>ReturnSkew3F</t>
  </si>
  <si>
    <t>Skewness of daily idiosyncratic returns (3F model)</t>
  </si>
  <si>
    <t>Isf</t>
  </si>
  <si>
    <t>ReturnSkewCAPM</t>
  </si>
  <si>
    <t>Skewness of daily idiosyncratic returns (CAPM)</t>
  </si>
  <si>
    <t>Isc</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</si>
  <si>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</si>
  <si>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</si>
  <si>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</si>
  <si>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</si>
  <si>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</si>
  <si>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</si>
  <si>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</si>
  <si>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</si>
  <si>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</si>
  <si>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</si>
  <si>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</si>
  <si>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</si>
  <si>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</si>
  <si>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</si>
  <si>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</si>
  <si>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</si>
  <si>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</si>
  <si>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</si>
  <si>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</si>
  <si>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</si>
  <si>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</si>
  <si>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</si>
  <si>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</si>
  <si>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</si>
  <si>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</si>
  <si>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</si>
  <si>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</si>
  <si>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</si>
  <si>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</si>
  <si>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</si>
  <si>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</si>
  <si>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</si>
  <si>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</si>
  <si>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</si>
  <si>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</si>
  <si>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</si>
  <si>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</si>
  <si>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</si>
  <si>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</si>
  <si>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</si>
  <si>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</si>
  <si>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</si>
  <si>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</si>
  <si>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</si>
  <si>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</si>
  <si>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</si>
  <si>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</si>
  <si>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</si>
  <si>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</si>
  <si>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</si>
  <si>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</si>
  <si>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</si>
  <si>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 xml:space="preserve">Ep </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</si>
  <si>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</si>
  <si>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</si>
  <si>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</si>
  <si>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</si>
  <si>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</si>
  <si>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</si>
  <si>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</si>
  <si>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</si>
  <si>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</si>
  <si>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</si>
  <si>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</si>
  <si>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</si>
  <si>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</si>
  <si>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</si>
  <si>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</si>
  <si>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</si>
  <si>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</si>
  <si>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</si>
  <si>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</si>
  <si>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</si>
  <si>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</si>
  <si>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</si>
  <si>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ResidualMomentum11m</t>
  </si>
  <si>
    <t>Blitz, Huij and Martens</t>
  </si>
  <si>
    <t>11 month residual momentum</t>
  </si>
  <si>
    <t>JEmpFin</t>
  </si>
  <si>
    <t>ε12</t>
  </si>
  <si>
    <t>ResidualMomentum6m</t>
  </si>
  <si>
    <t>6 month residual momentum</t>
  </si>
  <si>
    <t>ε6</t>
  </si>
  <si>
    <t>Blume and Husic</t>
  </si>
  <si>
    <t>NetPayoutYield</t>
  </si>
  <si>
    <t>Boudoukh et al.</t>
  </si>
  <si>
    <t>Net Payout Yield</t>
  </si>
  <si>
    <t>Nop</t>
  </si>
  <si>
    <t>PayoutYield</t>
  </si>
  <si>
    <t>Payout Yield</t>
  </si>
  <si>
    <t xml:space="preserve">Op </t>
  </si>
  <si>
    <t>Lag market equity helps fit the annual holding period of the original paper (similar to EP)</t>
  </si>
  <si>
    <t>NetDebtFinance</t>
  </si>
  <si>
    <t>Bradshaw, Richardson and Sloan</t>
  </si>
  <si>
    <t>Net debt financing</t>
  </si>
  <si>
    <t>Ndf</t>
  </si>
  <si>
    <t>external financing</t>
  </si>
  <si>
    <t>NetEquityFinance</t>
  </si>
  <si>
    <t>Net equity financing</t>
  </si>
  <si>
    <t>Nef</t>
  </si>
  <si>
    <t>XFIN</t>
  </si>
  <si>
    <t>Net external financing</t>
  </si>
  <si>
    <t>Total XFIN</t>
  </si>
  <si>
    <t>Nxf</t>
  </si>
  <si>
    <t>DolVol</t>
  </si>
  <si>
    <t>Brennan, Chordia and Subrahmanyam</t>
  </si>
  <si>
    <t>Past trading volume</t>
  </si>
  <si>
    <t>Dtv</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</si>
  <si>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</si>
  <si>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</si>
  <si>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</si>
  <si>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</si>
  <si>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</si>
  <si>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</si>
  <si>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</si>
  <si>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</si>
  <si>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</si>
  <si>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</si>
  <si>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</si>
  <si>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</si>
  <si>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</si>
  <si>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</si>
  <si>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</si>
  <si>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</si>
  <si>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</si>
  <si>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</si>
  <si>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</si>
  <si>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</si>
  <si>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</si>
  <si>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</si>
  <si>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</si>
  <si>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</si>
  <si>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</si>
  <si>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</si>
  <si>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</si>
  <si>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Re</t>
  </si>
  <si>
    <t>AdExp</t>
  </si>
  <si>
    <t>Chan, Lakonishok and Sougiannis</t>
  </si>
  <si>
    <t>Advertising Expense</t>
  </si>
  <si>
    <t>Advertising / Market Value of Equity</t>
  </si>
  <si>
    <t>R&amp;D</t>
  </si>
  <si>
    <t>AnnouncementReturn</t>
  </si>
  <si>
    <t>Earnings announcement return</t>
  </si>
  <si>
    <t>Abr</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</si>
  <si>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</si>
  <si>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</si>
  <si>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</si>
  <si>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</si>
  <si>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</si>
  <si>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</si>
  <si>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</si>
  <si>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</si>
  <si>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</si>
  <si>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</si>
  <si>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</si>
  <si>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</si>
  <si>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</si>
  <si>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</si>
  <si>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</si>
  <si>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</si>
  <si>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</si>
  <si>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</si>
  <si>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</si>
  <si>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</si>
  <si>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</si>
  <si>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</si>
  <si>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Chordia, Subrahmanyam and Anshuman</t>
  </si>
  <si>
    <t>Volume Variance</t>
  </si>
  <si>
    <t>Cvt</t>
  </si>
  <si>
    <t>std_dolvol</t>
  </si>
  <si>
    <t>std_turn</t>
  </si>
  <si>
    <t>Share turnover volatility</t>
  </si>
  <si>
    <t>CustomerMomentum</t>
  </si>
  <si>
    <t>Cohen and Frazzini</t>
  </si>
  <si>
    <t>Customer momentum</t>
  </si>
  <si>
    <t>Cm</t>
  </si>
  <si>
    <t>lead lag</t>
  </si>
  <si>
    <t>retConglomerate</t>
  </si>
  <si>
    <t>Cohen and Lou</t>
  </si>
  <si>
    <t>Conglomerate return</t>
  </si>
  <si>
    <t>Sm</t>
  </si>
  <si>
    <t>RDAbility</t>
  </si>
  <si>
    <t>Cohen, Diether and Malloy</t>
  </si>
  <si>
    <t>R&amp;D ability</t>
  </si>
  <si>
    <t xml:space="preserve">NA </t>
  </si>
  <si>
    <t>AssetGrowth</t>
  </si>
  <si>
    <t>Cooper, Gulen and Schill</t>
  </si>
  <si>
    <t>Asset Growth</t>
  </si>
  <si>
    <t>Ia</t>
  </si>
  <si>
    <t>agr</t>
  </si>
  <si>
    <t>investment</t>
  </si>
  <si>
    <t>Activism1</t>
  </si>
  <si>
    <t>Cremers and Nair</t>
  </si>
  <si>
    <t>Shareholder activism 1</t>
  </si>
  <si>
    <t>Governance among blockheld</t>
  </si>
  <si>
    <t>Activism2</t>
  </si>
  <si>
    <t>Shareholder activism 2</t>
  </si>
  <si>
    <t>Blockholdings among good governance</t>
  </si>
  <si>
    <t>Spinoff</t>
  </si>
  <si>
    <t>Cusatis, Miles and Woolridge</t>
  </si>
  <si>
    <t>Spinoffs</t>
  </si>
  <si>
    <t>Event</t>
  </si>
  <si>
    <t>EarningsForecastDisparity</t>
  </si>
  <si>
    <t>Da and Warachka</t>
  </si>
  <si>
    <t>Long vs short-term earnings expectations</t>
  </si>
  <si>
    <t>Dls</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</si>
  <si>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</si>
  <si>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</si>
  <si>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</si>
  <si>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</si>
  <si>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</si>
  <si>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</si>
  <si>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</si>
  <si>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</si>
  <si>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</si>
  <si>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</si>
  <si>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</si>
  <si>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</si>
  <si>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</si>
  <si>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</si>
  <si>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</si>
  <si>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</si>
  <si>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</si>
  <si>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</si>
  <si>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</si>
  <si>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</si>
  <si>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</si>
  <si>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Tur</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</si>
  <si>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</si>
  <si>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</si>
  <si>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</si>
  <si>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</si>
  <si>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Rev</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</si>
  <si>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</si>
  <si>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</si>
  <si>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</si>
  <si>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</si>
  <si>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</si>
  <si>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</si>
  <si>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</si>
  <si>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</si>
  <si>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</si>
  <si>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</si>
  <si>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</si>
  <si>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</si>
  <si>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</si>
  <si>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</si>
  <si>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Desai, Rajgopal and Venkatachalam</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</si>
  <si>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</si>
  <si>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</si>
  <si>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</si>
  <si>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</si>
  <si>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</si>
  <si>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</si>
  <si>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</si>
  <si>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</si>
  <si>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</si>
  <si>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</si>
  <si>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</si>
  <si>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</si>
  <si>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</si>
  <si>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</si>
  <si>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</si>
  <si>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</si>
  <si>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</si>
  <si>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</si>
  <si>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</si>
  <si>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</si>
  <si>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 xml:space="preserve">Cr </t>
  </si>
  <si>
    <t>ForecastDispersion</t>
  </si>
  <si>
    <t>Diether, Malloy and Scherbina</t>
  </si>
  <si>
    <t>EPS Forecast Dispersion</t>
  </si>
  <si>
    <t>Forecast Dispersion</t>
  </si>
  <si>
    <t>Dlg</t>
  </si>
  <si>
    <t>disp</t>
  </si>
  <si>
    <t>BetaDimson</t>
  </si>
  <si>
    <t>Dimson</t>
  </si>
  <si>
    <t>Dimson Beta</t>
  </si>
  <si>
    <t>BD</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</si>
  <si>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</si>
  <si>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</si>
  <si>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</si>
  <si>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</si>
  <si>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</si>
  <si>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</si>
  <si>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</si>
  <si>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</si>
  <si>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</si>
  <si>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</si>
  <si>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</si>
  <si>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</si>
  <si>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 xml:space="preserve">rd </t>
  </si>
  <si>
    <t>OrgCap</t>
  </si>
  <si>
    <t>Eisfeldt and Papanikolaou</t>
  </si>
  <si>
    <t>Organizational Capital</t>
  </si>
  <si>
    <t>Org. Capital</t>
  </si>
  <si>
    <t>Oca</t>
  </si>
  <si>
    <t>orgcap</t>
  </si>
  <si>
    <t>sfe</t>
  </si>
  <si>
    <t>Elgers, Lo and Pfeiffer</t>
  </si>
  <si>
    <t>Earnings Forecast</t>
  </si>
  <si>
    <t>Efp</t>
  </si>
  <si>
    <t>nanalyst</t>
  </si>
  <si>
    <t>Number of analysts</t>
  </si>
  <si>
    <t>Ana</t>
  </si>
  <si>
    <t>GrLTNOA</t>
  </si>
  <si>
    <t>Fairfield, Whisenant and Yohn</t>
  </si>
  <si>
    <t>Growth in Long term net operating assets</t>
  </si>
  <si>
    <t>Growth in LTNOA</t>
  </si>
  <si>
    <t>dLno</t>
  </si>
  <si>
    <t xml:space="preserve">grltnoa </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</si>
  <si>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</si>
  <si>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</si>
  <si>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</si>
  <si>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</si>
  <si>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</si>
  <si>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</si>
  <si>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</si>
  <si>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</si>
  <si>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</si>
  <si>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</si>
  <si>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Blq</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</si>
  <si>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</si>
  <si>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</si>
  <si>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</si>
  <si>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</si>
  <si>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</si>
  <si>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</si>
  <si>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</si>
  <si>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</si>
  <si>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</si>
  <si>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</si>
  <si>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</si>
  <si>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</si>
  <si>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t>
  </si>
  <si>
    <t>beta</t>
  </si>
  <si>
    <t>BetaSquared</t>
  </si>
  <si>
    <t>CAPM beta squred</t>
  </si>
  <si>
    <t>betasq</t>
  </si>
  <si>
    <t>EarningsSurprise</t>
  </si>
  <si>
    <t>Foster, Olsen and Shevlin</t>
  </si>
  <si>
    <t>Earnings Surprise</t>
  </si>
  <si>
    <t>Sue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</si>
  <si>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</si>
  <si>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</si>
  <si>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</si>
  <si>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</si>
  <si>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</si>
  <si>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</si>
  <si>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</si>
  <si>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</si>
  <si>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</si>
  <si>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</si>
  <si>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</si>
  <si>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</si>
  <si>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</si>
  <si>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</si>
  <si>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</si>
  <si>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</si>
  <si>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</si>
  <si>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</si>
  <si>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</si>
  <si>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</si>
  <si>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</si>
  <si>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</si>
  <si>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</si>
  <si>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</si>
  <si>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</si>
  <si>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</si>
  <si>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</si>
  <si>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</si>
  <si>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</si>
  <si>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</si>
  <si>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</si>
  <si>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</si>
  <si>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</si>
  <si>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</si>
  <si>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</si>
  <si>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</si>
  <si>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</si>
  <si>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</si>
  <si>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</si>
  <si>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</si>
  <si>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</si>
  <si>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</si>
  <si>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</si>
  <si>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Fr</t>
  </si>
  <si>
    <t>BetaFP</t>
  </si>
  <si>
    <t>Frazzini and Pedersen</t>
  </si>
  <si>
    <t>Frazzini-Pedersen Beta</t>
  </si>
  <si>
    <t>BFP</t>
  </si>
  <si>
    <t>High52</t>
  </si>
  <si>
    <t>George and Hwang</t>
  </si>
  <si>
    <t>52 week high</t>
  </si>
  <si>
    <t>52-week High</t>
  </si>
  <si>
    <t>52w</t>
  </si>
  <si>
    <t>updated to make more robust 2018 04 and true to the paper</t>
  </si>
  <si>
    <t>G_Binary</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</si>
  <si>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</si>
  <si>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</si>
  <si>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</si>
  <si>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</si>
  <si>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</si>
  <si>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</si>
  <si>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</si>
  <si>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</si>
  <si>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</si>
  <si>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</si>
  <si>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</si>
  <si>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</si>
  <si>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</si>
  <si>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</si>
  <si>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</si>
  <si>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Im</t>
  </si>
  <si>
    <t>indmom</t>
  </si>
  <si>
    <t>PctAcc</t>
  </si>
  <si>
    <t>Hafzalla, Lundholm and Van Winkle</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</si>
  <si>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</si>
  <si>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</si>
  <si>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</si>
  <si>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</si>
  <si>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</si>
  <si>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</si>
  <si>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</si>
  <si>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</si>
  <si>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</si>
  <si>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</si>
  <si>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</si>
  <si>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</si>
  <si>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</si>
  <si>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</si>
  <si>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</si>
  <si>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</si>
  <si>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</si>
  <si>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</si>
  <si>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</si>
  <si>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</si>
  <si>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Cs</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</si>
  <si>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</si>
  <si>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</si>
  <si>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</si>
  <si>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</si>
  <si>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</si>
  <si>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</si>
  <si>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</si>
  <si>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</si>
  <si>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Roe</t>
  </si>
  <si>
    <t>VarCF</t>
  </si>
  <si>
    <t>Cash-flow  to price variance</t>
  </si>
  <si>
    <t>Cash Flow Variance</t>
  </si>
  <si>
    <t>Vcf</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</si>
  <si>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</si>
  <si>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</si>
  <si>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</si>
  <si>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</si>
  <si>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</si>
  <si>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</si>
  <si>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</si>
  <si>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</si>
  <si>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</si>
  <si>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</si>
  <si>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</si>
  <si>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</si>
  <si>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R</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</si>
  <si>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</si>
  <si>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</si>
  <si>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</si>
  <si>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</si>
  <si>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</si>
  <si>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</si>
  <si>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</si>
  <si>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</si>
  <si>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</si>
  <si>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</si>
  <si>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</si>
  <si>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</si>
  <si>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</si>
  <si>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</si>
  <si>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</si>
  <si>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</si>
  <si>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</si>
  <si>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</si>
  <si>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</si>
  <si>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</si>
  <si>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</si>
  <si>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</si>
  <si>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</si>
  <si>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</si>
  <si>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</si>
  <si>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</si>
  <si>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</si>
  <si>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</si>
  <si>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Ile</t>
  </si>
  <si>
    <t>IndRetBig</t>
  </si>
  <si>
    <t>Industry return of big firms</t>
  </si>
  <si>
    <t>Ilr</t>
  </si>
  <si>
    <t>PriceDelay</t>
  </si>
  <si>
    <t>Hou and Moskowitz</t>
  </si>
  <si>
    <t>Price delay</t>
  </si>
  <si>
    <t xml:space="preserve">D </t>
  </si>
  <si>
    <t>pricedelay</t>
  </si>
  <si>
    <t>Herf</t>
  </si>
  <si>
    <t>Hou and Robinson</t>
  </si>
  <si>
    <t>Industry concentration (Herfindahl)</t>
  </si>
  <si>
    <t>Herfindahl Index</t>
  </si>
  <si>
    <t>H</t>
  </si>
  <si>
    <t>herf</t>
  </si>
  <si>
    <t>ShareRepurchase</t>
  </si>
  <si>
    <t>Ikenberry, Lakonishok and Vermaelen</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</si>
  <si>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</si>
  <si>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</si>
  <si>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</si>
  <si>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</si>
  <si>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</si>
  <si>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</si>
  <si>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</si>
  <si>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</si>
  <si>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</si>
  <si>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</si>
  <si>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t>
  </si>
  <si>
    <t>rsup</t>
  </si>
  <si>
    <t>Mom12m</t>
  </si>
  <si>
    <t>Jegadeesh and Titman</t>
  </si>
  <si>
    <t>Momentum (12 month)</t>
  </si>
  <si>
    <t>R11</t>
  </si>
  <si>
    <t>Mom6m</t>
  </si>
  <si>
    <t>Momentum (6 month)</t>
  </si>
  <si>
    <t>Momentum</t>
  </si>
  <si>
    <t>R6</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</si>
  <si>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</si>
  <si>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</si>
  <si>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</si>
  <si>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</si>
  <si>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</si>
  <si>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</si>
  <si>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</si>
  <si>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</si>
  <si>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</si>
  <si>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</si>
  <si>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</si>
  <si>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</si>
  <si>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</si>
  <si>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</si>
  <si>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</si>
  <si>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</si>
  <si>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Tail</t>
  </si>
  <si>
    <t>fgr5yrLag</t>
  </si>
  <si>
    <t>La Porta</t>
  </si>
  <si>
    <t>Long-term EPS forecast</t>
  </si>
  <si>
    <t>Ltgm</t>
  </si>
  <si>
    <t>fgr5yr</t>
  </si>
  <si>
    <t>MeanRankRevGrowth</t>
  </si>
  <si>
    <t>Lakonishok, Shleifer and Vishny</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</si>
  <si>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</si>
  <si>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</si>
  <si>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</si>
  <si>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</si>
  <si>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</si>
  <si>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</si>
  <si>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</si>
  <si>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</si>
  <si>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</si>
  <si>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</si>
  <si>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</si>
  <si>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</si>
  <si>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</si>
  <si>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</si>
  <si>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</si>
  <si>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</si>
  <si>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</si>
  <si>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</si>
  <si>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</si>
  <si>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</si>
  <si>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</si>
  <si>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</si>
  <si>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</si>
  <si>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</si>
  <si>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</si>
  <si>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</si>
  <si>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</si>
  <si>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</si>
  <si>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</si>
  <si>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</si>
  <si>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</si>
  <si>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</si>
  <si>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Lm6</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</si>
  <si>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</si>
  <si>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</si>
  <si>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</si>
  <si>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</si>
  <si>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</si>
  <si>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</si>
  <si>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</si>
  <si>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</si>
  <si>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</si>
  <si>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</si>
  <si>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</si>
  <si>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</si>
  <si>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</si>
  <si>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</si>
  <si>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</si>
  <si>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</si>
  <si>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</si>
  <si>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</si>
  <si>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</si>
  <si>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</si>
  <si>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</si>
  <si>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</si>
  <si>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</si>
  <si>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</si>
  <si>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</si>
  <si>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</si>
  <si>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</si>
  <si>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</si>
  <si>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</si>
  <si>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</si>
  <si>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</si>
  <si>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</si>
  <si>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</si>
  <si>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</si>
  <si>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</si>
  <si>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</si>
  <si>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</si>
  <si>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</si>
  <si>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</si>
  <si>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</si>
  <si>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</si>
  <si>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</si>
  <si>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</si>
  <si>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</si>
  <si>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</si>
  <si>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</si>
  <si>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</si>
  <si>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</si>
  <si>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Naranjo, Nimalendran and Ryngaert</t>
  </si>
  <si>
    <t>Dividend Yield</t>
  </si>
  <si>
    <t>Dp</t>
  </si>
  <si>
    <t>dy</t>
  </si>
  <si>
    <t>Frontier</t>
  </si>
  <si>
    <t>Nguyen and Swanson</t>
  </si>
  <si>
    <t>Efficient frontier index</t>
  </si>
  <si>
    <t>GP</t>
  </si>
  <si>
    <t>Novy-Marx</t>
  </si>
  <si>
    <t>gross profits / total assets</t>
  </si>
  <si>
    <t>Gross Profitability</t>
  </si>
  <si>
    <t xml:space="preserve">Gpa  </t>
  </si>
  <si>
    <t>gma</t>
  </si>
  <si>
    <t>OPLeverage</t>
  </si>
  <si>
    <t>Operating Leverage</t>
  </si>
  <si>
    <t>ROF</t>
  </si>
  <si>
    <t>Ol</t>
  </si>
  <si>
    <t>IntMom</t>
  </si>
  <si>
    <t>Intermediate Momentum</t>
  </si>
  <si>
    <t>Lagged Momentum</t>
  </si>
  <si>
    <t>AssetLiquidityBook</t>
  </si>
  <si>
    <t>Ortiz-Molina and Phillips</t>
  </si>
  <si>
    <t>Asset liquidity scaled by book assets</t>
  </si>
  <si>
    <t>Ala</t>
  </si>
  <si>
    <t>AssetLiquidityBookQuart</t>
  </si>
  <si>
    <t>Quarterly asset liquidity (scaled by book value of assets)</t>
  </si>
  <si>
    <t>Alaq</t>
  </si>
  <si>
    <t>AssetLiquidityMarket</t>
  </si>
  <si>
    <t>Asset liquidity scaled by market value of assets</t>
  </si>
  <si>
    <t>Alm</t>
  </si>
  <si>
    <t>AssetLiquidityMarketQuart</t>
  </si>
  <si>
    <t>Quarterly asset liquidity (scaled by market value of assets)</t>
  </si>
  <si>
    <t>Almq</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</si>
  <si>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</si>
  <si>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</si>
  <si>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</si>
  <si>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</si>
  <si>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</si>
  <si>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</si>
  <si>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</si>
  <si>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</si>
  <si>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</si>
  <si>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</si>
  <si>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</si>
  <si>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</si>
  <si>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</si>
  <si>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</si>
  <si>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</si>
  <si>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</si>
  <si>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</si>
  <si>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</si>
  <si>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</si>
  <si>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</si>
  <si>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</si>
  <si>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</si>
  <si>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</si>
  <si>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</si>
  <si>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</si>
  <si>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</si>
  <si>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</si>
  <si>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</si>
  <si>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BPS</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</si>
  <si>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</si>
  <si>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</si>
  <si>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</si>
  <si>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</si>
  <si>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</si>
  <si>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</si>
  <si>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</si>
  <si>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</si>
  <si>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</si>
  <si>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</si>
  <si>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</si>
  <si>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</si>
  <si>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</si>
  <si>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</si>
  <si>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</si>
  <si>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</si>
  <si>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</si>
  <si>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</si>
  <si>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</si>
  <si>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</si>
  <si>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</si>
  <si>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</si>
  <si>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</si>
  <si>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</si>
  <si>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</si>
  <si>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</si>
  <si>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</si>
  <si>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</si>
  <si>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</si>
  <si>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</si>
  <si>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</si>
  <si>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</si>
  <si>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</si>
  <si>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</si>
  <si>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</si>
  <si>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</si>
  <si>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</si>
  <si>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</si>
  <si>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</si>
  <si>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</si>
  <si>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</si>
  <si>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</si>
  <si>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</si>
  <si>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</si>
  <si>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</si>
  <si>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</si>
  <si>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</si>
  <si>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</si>
  <si>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</si>
  <si>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</si>
  <si>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</si>
  <si>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</si>
  <si>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</si>
  <si>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</si>
  <si>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</si>
  <si>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</si>
  <si>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</si>
  <si>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</si>
  <si>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</si>
  <si>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</si>
  <si>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</si>
  <si>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</si>
  <si>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</si>
  <si>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</si>
  <si>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</si>
  <si>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</si>
  <si>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</si>
  <si>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</si>
  <si>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</si>
  <si>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</si>
  <si>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</si>
  <si>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</si>
  <si>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</si>
  <si>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</si>
  <si>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</si>
  <si>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</si>
  <si>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</si>
  <si>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</si>
  <si>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</si>
  <si>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</si>
  <si>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</si>
  <si>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</si>
  <si>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</si>
  <si>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</si>
  <si>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</si>
  <si>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</si>
  <si>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</si>
  <si>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Change in Net Noncurrent Operating Assets</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</si>
  <si>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</si>
  <si>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</si>
  <si>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</si>
  <si>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</si>
  <si>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</si>
  <si>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</si>
  <si>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</si>
  <si>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</si>
  <si>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</si>
  <si>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</si>
  <si>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</si>
  <si>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</si>
  <si>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</si>
  <si>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</si>
  <si>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</si>
  <si>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Tes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</si>
  <si>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</si>
  <si>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</si>
  <si>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</si>
  <si>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</si>
  <si>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</si>
  <si>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</si>
  <si>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</si>
  <si>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</si>
  <si>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</si>
  <si>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</si>
  <si>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</si>
  <si>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</si>
  <si>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</si>
  <si>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</si>
  <si>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</si>
  <si>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</si>
  <si>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</si>
  <si>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</si>
  <si>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</si>
  <si>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</si>
  <si>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</si>
  <si>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</si>
  <si>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</si>
  <si>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</si>
  <si>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</si>
  <si>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</si>
  <si>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</si>
  <si>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</si>
  <si>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</si>
  <si>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</si>
  <si>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</si>
  <si>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</si>
  <si>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Wwq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</si>
  <si>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</si>
  <si>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</si>
  <si>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</si>
  <si>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</si>
  <si>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</si>
  <si>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</si>
  <si>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</si>
  <si>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</si>
  <si>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</si>
  <si>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</si>
  <si>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</si>
  <si>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</si>
  <si>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</si>
  <si>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</si>
  <si>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</si>
  <si>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</si>
  <si>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</si>
  <si>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</si>
  <si>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</si>
  <si>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</si>
  <si>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</si>
  <si>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</si>
  <si>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</si>
  <si>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</si>
  <si>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</si>
  <si>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</si>
  <si>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</si>
  <si>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</si>
  <si>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</si>
  <si>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</si>
  <si>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</si>
  <si>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</si>
  <si>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</si>
  <si>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</si>
  <si>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</si>
  <si>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</si>
  <si>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</si>
  <si>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</si>
  <si>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</si>
  <si>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</si>
  <si>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</si>
  <si>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</si>
  <si>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</si>
  <si>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</si>
  <si>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</si>
  <si>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</si>
  <si>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</si>
  <si>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</si>
  <si>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</si>
  <si>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</si>
  <si>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</si>
  <si>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</si>
  <si>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</si>
  <si>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</si>
  <si>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</si>
  <si>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</si>
  <si>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</si>
  <si>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</si>
  <si>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</si>
  <si>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</si>
  <si>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</si>
  <si>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</si>
  <si>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</si>
  <si>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</si>
  <si>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</si>
  <si>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</si>
  <si>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</si>
  <si>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</si>
  <si>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</si>
  <si>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</si>
  <si>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</si>
  <si>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</si>
  <si>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</si>
  <si>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</si>
  <si>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</si>
  <si>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</si>
  <si>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</si>
  <si>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</si>
  <si>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</si>
  <si>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</si>
  <si>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</si>
  <si>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</si>
  <si>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</si>
  <si>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</si>
  <si>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</si>
  <si>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</si>
  <si>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</si>
  <si>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</si>
  <si>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</si>
  <si>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</si>
  <si>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</si>
  <si>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</si>
  <si>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</si>
  <si>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</si>
  <si>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</si>
  <si>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</si>
  <si>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</si>
  <si>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</si>
  <si>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</si>
  <si>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</si>
  <si>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</si>
  <si>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</si>
  <si>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</si>
  <si>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</si>
  <si>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</si>
  <si>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</si>
  <si>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</si>
  <si>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</si>
  <si>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</si>
  <si>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</si>
  <si>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</si>
  <si>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</si>
  <si>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</si>
  <si>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</si>
  <si>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</si>
  <si>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</si>
  <si>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</si>
  <si>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</si>
  <si>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</si>
  <si>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</si>
  <si>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</si>
  <si>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</si>
  <si>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</si>
  <si>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</si>
  <si>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</si>
  <si>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</si>
  <si>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</si>
  <si>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</si>
  <si>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</si>
  <si>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</si>
  <si>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</si>
  <si>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</si>
  <si>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</si>
  <si>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</si>
  <si>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</si>
  <si>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</si>
  <si>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</si>
  <si>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</si>
  <si>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</si>
  <si>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</si>
  <si>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</si>
  <si>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</si>
  <si>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</si>
  <si>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</si>
  <si>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</si>
  <si>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</si>
  <si>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</si>
  <si>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</si>
  <si>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</si>
  <si>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</si>
  <si>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</si>
  <si>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</si>
  <si>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</si>
  <si>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</si>
  <si>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</si>
  <si>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</si>
  <si>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</si>
  <si>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</si>
  <si>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</si>
  <si>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</si>
  <si>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</si>
  <si>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</si>
  <si>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</si>
  <si>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</si>
  <si>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</si>
  <si>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</si>
  <si>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</si>
  <si>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</si>
  <si>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</si>
  <si>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</si>
  <si>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</si>
  <si>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</si>
  <si>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</si>
  <si>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</si>
  <si>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</si>
  <si>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</si>
  <si>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</si>
  <si>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</si>
  <si>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</si>
  <si>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</si>
  <si>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</si>
  <si>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</si>
  <si>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</si>
  <si>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</si>
  <si>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</si>
  <si>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</si>
  <si>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</si>
  <si>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Quarterly net income (ibq) divided by lagged total assets (atq). Exclude if price less than 1.</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</si>
  <si>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</si>
  <si>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</si>
  <si>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</si>
  <si>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</si>
  <si>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</si>
  <si>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</si>
  <si>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</si>
  <si>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</si>
  <si>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</si>
  <si>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</si>
  <si>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</si>
  <si>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</si>
  <si>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</si>
  <si>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</si>
  <si>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</si>
  <si>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</si>
  <si>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</si>
  <si>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</si>
  <si>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</si>
  <si>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</si>
  <si>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</si>
  <si>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</si>
  <si>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</si>
  <si>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</si>
  <si>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</si>
  <si>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</si>
  <si>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</si>
  <si>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</si>
  <si>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</si>
  <si>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</si>
  <si>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</si>
  <si>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</si>
  <si>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</si>
  <si>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</si>
  <si>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</si>
  <si>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</si>
  <si>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</si>
  <si>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</si>
  <si>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</si>
  <si>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</si>
  <si>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</si>
  <si>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</si>
  <si>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</si>
  <si>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</si>
  <si>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</si>
  <si>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</si>
  <si>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</si>
  <si>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</si>
  <si>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</si>
  <si>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</si>
  <si>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</si>
  <si>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</si>
  <si>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</si>
  <si>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</si>
  <si>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</si>
  <si>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</si>
  <si>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</si>
  <si>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</si>
  <si>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</si>
  <si>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</si>
  <si>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</si>
  <si>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</si>
  <si>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</si>
  <si>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</si>
  <si>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</si>
  <si>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</si>
  <si>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</si>
  <si>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</si>
  <si>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</si>
  <si>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</si>
  <si>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</si>
  <si>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</si>
  <si>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</si>
  <si>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</si>
  <si>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</si>
  <si>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</si>
  <si>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</si>
  <si>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</si>
  <si>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</si>
  <si>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</si>
  <si>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</si>
  <si>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</si>
  <si>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</si>
  <si>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</si>
  <si>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</si>
  <si>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</si>
  <si>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</si>
  <si>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</si>
  <si>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</si>
  <si>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</si>
  <si>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</si>
  <si>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</si>
  <si>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</si>
  <si>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</si>
  <si>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</si>
  <si>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</si>
  <si>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</si>
  <si>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</si>
  <si>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</si>
  <si>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</si>
  <si>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</si>
  <si>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</si>
  <si>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</si>
  <si>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</si>
  <si>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</si>
  <si>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</si>
  <si>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</si>
  <si>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</si>
  <si>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</si>
  <si>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</si>
  <si>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</si>
  <si>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</si>
  <si>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</si>
  <si>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</si>
  <si>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</si>
  <si>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</si>
  <si>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</si>
  <si>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</si>
  <si>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</si>
  <si>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</si>
  <si>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</si>
  <si>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</si>
  <si>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</si>
  <si>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</si>
  <si>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</si>
  <si>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</si>
  <si>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</si>
  <si>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</si>
  <si>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</si>
  <si>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</si>
  <si>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</si>
  <si>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</si>
  <si>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</si>
  <si>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</si>
  <si>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</si>
  <si>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</si>
  <si>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</si>
  <si>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</si>
  <si>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</si>
  <si>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</si>
  <si>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</si>
  <si>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</si>
  <si>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</si>
  <si>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</si>
  <si>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</si>
  <si>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</si>
  <si>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</si>
  <si>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</si>
  <si>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</si>
  <si>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</si>
  <si>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</si>
  <si>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</si>
  <si>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</si>
  <si>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</si>
  <si>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</si>
  <si>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</si>
  <si>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</si>
  <si>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</si>
  <si>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</si>
  <si>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</si>
  <si>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</si>
  <si>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</si>
  <si>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</si>
  <si>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</si>
  <si>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</si>
  <si>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</si>
  <si>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</si>
  <si>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</si>
  <si>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</si>
  <si>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</si>
  <si>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</si>
  <si>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</si>
  <si>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</si>
  <si>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</si>
  <si>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</si>
  <si>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</si>
  <si>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</si>
  <si>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</si>
  <si>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</si>
  <si>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</si>
  <si>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</si>
  <si>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</si>
  <si>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</si>
  <si>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</si>
  <si>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</si>
  <si>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</si>
  <si>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</si>
  <si>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</si>
  <si>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Closest Acronym (Stata)</t>
  </si>
  <si>
    <t>Missing Indicator</t>
  </si>
  <si>
    <t>To do</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</si>
  <si>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</si>
  <si>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</si>
  <si>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</si>
  <si>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</si>
  <si>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</si>
  <si>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</si>
  <si>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</si>
  <si>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</si>
  <si>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</si>
  <si>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</si>
  <si>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</si>
  <si>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</si>
  <si>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</si>
  <si>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</si>
  <si>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</si>
  <si>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</si>
  <si>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</si>
  <si>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</si>
  <si>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</si>
  <si>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</si>
  <si>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</si>
  <si>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</si>
  <si>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</si>
  <si>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</si>
  <si>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</si>
  <si>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</si>
  <si>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</si>
  <si>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</si>
  <si>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</si>
  <si>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</si>
  <si>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</si>
  <si>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</si>
  <si>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</si>
  <si>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</si>
  <si>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</si>
  <si>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</si>
  <si>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</si>
  <si>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</si>
  <si>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</si>
  <si>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</si>
  <si>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</si>
  <si>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</si>
  <si>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</si>
  <si>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</si>
  <si>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</si>
  <si>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</si>
  <si>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</si>
  <si>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</si>
  <si>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</si>
  <si>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</si>
  <si>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</si>
  <si>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</si>
  <si>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</si>
  <si>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</si>
  <si>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</si>
  <si>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</si>
  <si>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</si>
  <si>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easy</t>
  </si>
  <si>
    <t>Dls6</t>
  </si>
  <si>
    <t>Dls12</t>
  </si>
  <si>
    <t>Value-versus-growth</t>
  </si>
  <si>
    <t>Book leverage</t>
  </si>
  <si>
    <t>Blq1</t>
  </si>
  <si>
    <t>Quarterly book leverage</t>
  </si>
  <si>
    <t>Blq6</t>
  </si>
  <si>
    <t>Blq12</t>
  </si>
  <si>
    <t>I think these don't predict</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</si>
  <si>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</si>
  <si>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</si>
  <si>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</si>
  <si>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</si>
  <si>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</si>
  <si>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</si>
  <si>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</si>
  <si>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</si>
  <si>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</si>
  <si>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</si>
  <si>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</si>
  <si>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</si>
  <si>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</si>
  <si>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</si>
  <si>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</si>
  <si>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</si>
  <si>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</si>
  <si>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</si>
  <si>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</si>
  <si>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</si>
  <si>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</si>
  <si>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</si>
  <si>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</si>
  <si>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</si>
  <si>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</si>
  <si>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</si>
  <si>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</si>
  <si>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</si>
  <si>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</si>
  <si>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</si>
  <si>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</si>
  <si>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</si>
  <si>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</si>
  <si>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</si>
  <si>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</si>
  <si>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</si>
  <si>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</si>
  <si>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</si>
  <si>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</si>
  <si>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</si>
  <si>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</si>
  <si>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</si>
  <si>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</si>
  <si>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</si>
  <si>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</si>
  <si>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</si>
  <si>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</si>
  <si>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</si>
  <si>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</si>
  <si>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</si>
  <si>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</si>
  <si>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</si>
  <si>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</si>
  <si>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</si>
  <si>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</si>
  <si>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</si>
  <si>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</si>
  <si>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</si>
  <si>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</si>
  <si>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</si>
  <si>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</si>
  <si>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</si>
  <si>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</si>
  <si>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</si>
  <si>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</si>
  <si>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</si>
  <si>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</si>
  <si>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</si>
  <si>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</si>
  <si>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</si>
  <si>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</si>
  <si>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</si>
  <si>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</si>
  <si>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</si>
  <si>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</si>
  <si>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</si>
  <si>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</si>
  <si>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</si>
  <si>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</si>
  <si>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</si>
  <si>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</si>
  <si>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</si>
  <si>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</si>
  <si>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</si>
  <si>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</si>
  <si>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</si>
  <si>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</si>
  <si>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</si>
  <si>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</si>
  <si>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</si>
  <si>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</si>
  <si>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</si>
  <si>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</si>
  <si>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</si>
  <si>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</si>
  <si>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</si>
  <si>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</si>
  <si>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</si>
  <si>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</si>
  <si>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</si>
  <si>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</si>
  <si>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</si>
  <si>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not exact</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</si>
  <si>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</si>
  <si>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</si>
  <si>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</si>
  <si>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</si>
  <si>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</si>
  <si>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</si>
  <si>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</si>
  <si>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</si>
  <si>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</si>
  <si>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</si>
  <si>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</si>
  <si>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</si>
  <si>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</si>
  <si>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</si>
  <si>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</si>
  <si>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</si>
  <si>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</si>
  <si>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</si>
  <si>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</si>
  <si>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</si>
  <si>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</si>
  <si>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</si>
  <si>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</si>
  <si>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</si>
  <si>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</si>
  <si>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</si>
  <si>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</si>
  <si>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</si>
  <si>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</si>
  <si>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</si>
  <si>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</si>
  <si>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</si>
  <si>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HXZ has wrong cite</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</si>
  <si>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</si>
  <si>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</si>
  <si>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</si>
  <si>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</si>
  <si>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</si>
  <si>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</si>
  <si>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</si>
  <si>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</si>
  <si>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</si>
  <si>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</si>
  <si>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</si>
  <si>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</si>
  <si>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</si>
  <si>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</si>
  <si>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</si>
  <si>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</si>
  <si>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</si>
  <si>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</si>
  <si>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</si>
  <si>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</si>
  <si>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</si>
  <si>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</si>
  <si>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</si>
  <si>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</si>
  <si>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</si>
  <si>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</si>
  <si>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</si>
  <si>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</si>
  <si>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</si>
  <si>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</si>
  <si>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</si>
  <si>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</si>
  <si>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</si>
  <si>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</si>
  <si>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</si>
  <si>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</si>
  <si>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</si>
  <si>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</si>
  <si>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</si>
  <si>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</si>
  <si>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</si>
  <si>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</si>
  <si>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</si>
  <si>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</si>
  <si>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</si>
  <si>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</si>
  <si>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</si>
  <si>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</si>
  <si>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</si>
  <si>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</si>
  <si>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</si>
  <si>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</si>
  <si>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</si>
  <si>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</si>
  <si>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</si>
  <si>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</si>
  <si>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</si>
  <si>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</si>
  <si>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</si>
  <si>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</si>
  <si>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</si>
  <si>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</si>
  <si>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</si>
  <si>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</si>
  <si>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</si>
  <si>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</si>
  <si>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</si>
  <si>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</si>
  <si>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</si>
  <si>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</si>
  <si>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</si>
  <si>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</si>
  <si>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</si>
  <si>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</si>
  <si>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</si>
  <si>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</si>
  <si>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</si>
  <si>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</si>
  <si>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</si>
  <si>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</si>
  <si>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</si>
  <si>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</si>
  <si>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</si>
  <si>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</si>
  <si>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</si>
  <si>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</si>
  <si>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</si>
  <si>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HXZ may have wrong cite</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</si>
  <si>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</si>
  <si>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</si>
  <si>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</si>
  <si>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</si>
  <si>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</si>
  <si>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</si>
  <si>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</si>
  <si>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</si>
  <si>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</si>
  <si>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</si>
  <si>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</si>
  <si>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</si>
  <si>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</si>
  <si>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</si>
  <si>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</si>
  <si>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</si>
  <si>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</si>
  <si>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</si>
  <si>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</si>
  <si>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</si>
  <si>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</si>
  <si>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</si>
  <si>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</si>
  <si>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</si>
  <si>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</si>
  <si>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</si>
  <si>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</si>
  <si>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</si>
  <si>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</si>
  <si>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</si>
  <si>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</si>
  <si>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</si>
  <si>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</si>
  <si>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</si>
  <si>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</si>
  <si>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</si>
  <si>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</si>
  <si>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</si>
  <si>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</si>
  <si>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</si>
  <si>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</si>
  <si>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</si>
  <si>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</si>
  <si>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</si>
  <si>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</si>
  <si>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</si>
  <si>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</si>
  <si>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</si>
  <si>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</si>
  <si>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</si>
  <si>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</si>
  <si>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</si>
  <si>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</si>
  <si>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</si>
  <si>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</si>
  <si>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</si>
  <si>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</si>
  <si>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</si>
  <si>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</si>
  <si>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</si>
  <si>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</si>
  <si>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</si>
  <si>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</si>
  <si>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</si>
  <si>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</si>
  <si>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</si>
  <si>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</si>
  <si>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</si>
  <si>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</si>
  <si>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</si>
  <si>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</si>
  <si>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</si>
  <si>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</si>
  <si>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</si>
  <si>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</si>
  <si>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</si>
  <si>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</si>
  <si>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</si>
  <si>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</si>
  <si>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</si>
  <si>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</si>
  <si>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</si>
  <si>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</si>
  <si>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</si>
  <si>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</si>
  <si>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</si>
  <si>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</si>
  <si>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</si>
  <si>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</si>
  <si>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</si>
  <si>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</si>
  <si>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</si>
  <si>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</si>
  <si>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</si>
  <si>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</si>
  <si>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</si>
  <si>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</si>
  <si>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</si>
  <si>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</si>
  <si>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</si>
  <si>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</si>
  <si>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</si>
  <si>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</si>
  <si>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</si>
  <si>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</si>
  <si>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</si>
  <si>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</si>
  <si>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</si>
  <si>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</si>
  <si>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</si>
  <si>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</si>
  <si>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</si>
  <si>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</si>
  <si>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</si>
  <si>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</si>
  <si>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</si>
  <si>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</si>
  <si>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</si>
  <si>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</si>
  <si>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</si>
  <si>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</si>
  <si>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</si>
  <si>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</si>
  <si>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</si>
  <si>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</si>
  <si>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</si>
  <si>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</si>
  <si>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</si>
  <si>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</si>
  <si>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</si>
  <si>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</si>
  <si>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</si>
  <si>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</si>
  <si>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</si>
  <si>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</si>
  <si>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</si>
  <si>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</si>
  <si>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</si>
  <si>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</si>
  <si>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</si>
  <si>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</si>
  <si>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</si>
  <si>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</si>
  <si>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</si>
  <si>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</si>
  <si>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</si>
  <si>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</si>
  <si>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</si>
  <si>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</si>
  <si>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</si>
  <si>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</si>
  <si>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</si>
  <si>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</si>
  <si>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</si>
  <si>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</si>
  <si>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</si>
  <si>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</si>
  <si>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</si>
  <si>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</si>
  <si>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</si>
  <si>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</si>
  <si>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</si>
  <si>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</si>
  <si>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</si>
  <si>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</si>
  <si>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</si>
  <si>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</si>
  <si>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</si>
  <si>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</si>
  <si>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</si>
  <si>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</si>
  <si>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</si>
  <si>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</si>
  <si>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</si>
  <si>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</si>
  <si>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</si>
  <si>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</si>
  <si>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</si>
  <si>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</si>
  <si>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</si>
  <si>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</si>
  <si>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</si>
  <si>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</si>
  <si>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</si>
  <si>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</si>
  <si>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</si>
  <si>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</si>
  <si>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</si>
  <si>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</si>
  <si>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</si>
  <si>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</si>
  <si>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</si>
  <si>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</si>
  <si>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</si>
  <si>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</si>
  <si>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</si>
  <si>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</si>
  <si>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</si>
  <si>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</si>
  <si>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</si>
  <si>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</si>
  <si>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</si>
  <si>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</si>
  <si>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</si>
  <si>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</si>
  <si>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</si>
  <si>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</si>
  <si>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</si>
  <si>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</si>
  <si>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</si>
  <si>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</si>
  <si>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</si>
  <si>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</si>
  <si>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</si>
  <si>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</si>
  <si>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</si>
  <si>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</si>
  <si>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</si>
  <si>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</si>
  <si>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</si>
  <si>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</si>
  <si>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</si>
  <si>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</si>
  <si>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</si>
  <si>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</si>
  <si>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</si>
  <si>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</si>
  <si>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</si>
  <si>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</si>
  <si>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</si>
  <si>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</si>
  <si>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</si>
  <si>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</si>
  <si>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</si>
  <si>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</si>
  <si>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</si>
  <si>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</si>
  <si>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</si>
  <si>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</si>
  <si>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</si>
  <si>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</si>
  <si>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</si>
  <si>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</si>
  <si>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</si>
  <si>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</si>
  <si>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</si>
  <si>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</si>
  <si>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</si>
  <si>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</si>
  <si>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</si>
  <si>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</si>
  <si>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</si>
  <si>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</si>
  <si>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</si>
  <si>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</si>
  <si>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</si>
  <si>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</si>
  <si>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</si>
  <si>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</si>
  <si>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</si>
  <si>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</si>
  <si>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</si>
  <si>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</si>
  <si>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</si>
  <si>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</si>
  <si>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</si>
  <si>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</si>
  <si>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</si>
  <si>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</si>
  <si>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</si>
  <si>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</si>
  <si>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</si>
  <si>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</si>
  <si>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</si>
  <si>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</si>
  <si>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</si>
  <si>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</si>
  <si>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</si>
  <si>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</si>
  <si>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</si>
  <si>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</si>
  <si>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</si>
  <si>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</si>
  <si>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</si>
  <si>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</si>
  <si>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</si>
  <si>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</si>
  <si>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</si>
  <si>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</si>
  <si>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</si>
  <si>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</si>
  <si>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</si>
  <si>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</si>
  <si>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</si>
  <si>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</si>
  <si>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</si>
  <si>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</si>
  <si>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</si>
  <si>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</si>
  <si>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</si>
  <si>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</si>
  <si>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</si>
  <si>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</si>
  <si>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</si>
  <si>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</si>
  <si>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</si>
  <si>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</si>
  <si>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</si>
  <si>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</si>
  <si>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</si>
  <si>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</si>
  <si>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</si>
  <si>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</si>
  <si>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</si>
  <si>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</si>
  <si>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</si>
  <si>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</si>
  <si>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</si>
  <si>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</si>
  <si>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</si>
  <si>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</si>
  <si>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</si>
  <si>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</si>
  <si>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</si>
  <si>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</si>
  <si>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</si>
  <si>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</si>
  <si>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</si>
  <si>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</si>
  <si>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</si>
  <si>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</si>
  <si>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</si>
  <si>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</si>
  <si>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</si>
  <si>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</si>
  <si>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</si>
  <si>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</si>
  <si>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</si>
  <si>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</si>
  <si>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</si>
  <si>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</si>
  <si>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</si>
  <si>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Oscore</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</si>
  <si>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</si>
  <si>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</si>
  <si>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</si>
  <si>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</si>
  <si>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</si>
  <si>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</si>
  <si>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</si>
  <si>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</si>
  <si>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</si>
  <si>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</si>
  <si>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</si>
  <si>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</si>
  <si>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</si>
  <si>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</si>
  <si>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</si>
  <si>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Closest Match</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</si>
  <si>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</si>
  <si>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</si>
  <si>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</si>
  <si>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</si>
  <si>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</si>
  <si>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</si>
  <si>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</si>
  <si>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</si>
  <si>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</si>
  <si>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</si>
  <si>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</si>
  <si>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</si>
  <si>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</si>
  <si>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</si>
  <si>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</si>
  <si>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</si>
  <si>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</si>
  <si>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</si>
  <si>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</si>
  <si>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</si>
  <si>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</si>
  <si>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</si>
  <si>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</si>
  <si>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</si>
  <si>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</si>
  <si>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</si>
  <si>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</si>
  <si>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</si>
  <si>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</si>
  <si>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</si>
  <si>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</si>
  <si>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</si>
  <si>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</si>
  <si>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</si>
  <si>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</si>
  <si>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</si>
  <si>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</si>
  <si>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</si>
  <si>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</si>
  <si>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</si>
  <si>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</si>
  <si>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</si>
  <si>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</si>
  <si>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</si>
  <si>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</si>
  <si>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</si>
  <si>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</si>
  <si>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</si>
  <si>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</si>
  <si>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</si>
  <si>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</si>
  <si>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</si>
  <si>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</si>
  <si>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</si>
  <si>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</si>
  <si>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</si>
  <si>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</si>
  <si>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</si>
  <si>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</si>
  <si>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</si>
  <si>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</si>
  <si>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</si>
  <si>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</si>
  <si>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</si>
  <si>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</si>
  <si>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</si>
  <si>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</si>
  <si>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</si>
  <si>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</si>
  <si>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</si>
  <si>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</si>
  <si>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</si>
  <si>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</si>
  <si>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</si>
  <si>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</si>
  <si>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</si>
  <si>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</si>
  <si>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</si>
  <si>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</si>
  <si>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</si>
  <si>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</si>
  <si>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</si>
  <si>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</si>
  <si>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</si>
  <si>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</si>
  <si>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</si>
  <si>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</si>
  <si>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</si>
  <si>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</si>
  <si>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</si>
  <si>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</si>
  <si>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</si>
  <si>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</si>
  <si>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</si>
  <si>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</si>
  <si>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</si>
  <si>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</si>
  <si>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</si>
  <si>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</si>
  <si>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</si>
  <si>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</si>
  <si>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</si>
  <si>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</si>
  <si>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</si>
  <si>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</si>
  <si>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</si>
  <si>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</si>
  <si>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</si>
  <si>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</si>
  <si>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</si>
  <si>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</si>
  <si>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</si>
  <si>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</si>
  <si>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</si>
  <si>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</si>
  <si>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</si>
  <si>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</si>
  <si>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</si>
  <si>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</si>
  <si>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</si>
  <si>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</si>
  <si>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</si>
  <si>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</si>
  <si>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</si>
  <si>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</si>
  <si>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</si>
  <si>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</si>
  <si>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</si>
  <si>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</si>
  <si>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</si>
  <si>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</si>
  <si>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</si>
  <si>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</si>
  <si>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</si>
  <si>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</si>
  <si>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</si>
  <si>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</si>
  <si>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</si>
  <si>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</si>
  <si>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</si>
  <si>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</si>
  <si>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</si>
  <si>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</si>
  <si>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</si>
  <si>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</si>
  <si>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</si>
  <si>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</si>
  <si>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</si>
  <si>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</si>
  <si>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</si>
  <si>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</si>
  <si>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</si>
  <si>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</si>
  <si>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</si>
  <si>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</si>
  <si>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</si>
  <si>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</si>
  <si>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</si>
  <si>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</si>
  <si>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</si>
  <si>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</si>
  <si>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</si>
  <si>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</si>
  <si>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</si>
  <si>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</si>
  <si>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</si>
  <si>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</si>
  <si>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</si>
  <si>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</si>
  <si>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</si>
  <si>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</si>
  <si>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</si>
  <si>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</si>
  <si>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</si>
  <si>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</si>
  <si>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</si>
  <si>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</si>
  <si>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</si>
  <si>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</si>
  <si>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</si>
  <si>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</si>
  <si>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</si>
  <si>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</si>
  <si>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</si>
  <si>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</si>
  <si>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</si>
  <si>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</si>
  <si>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</si>
  <si>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</si>
  <si>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</si>
  <si>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</si>
  <si>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</si>
  <si>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</si>
  <si>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</si>
  <si>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</si>
  <si>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</si>
  <si>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</si>
  <si>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</si>
  <si>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</si>
  <si>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</si>
  <si>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</si>
  <si>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</si>
  <si>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</si>
  <si>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</si>
  <si>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</si>
  <si>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</si>
  <si>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</si>
  <si>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</si>
  <si>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</si>
  <si>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</si>
  <si>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</si>
  <si>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</si>
  <si>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</si>
  <si>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</si>
  <si>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</si>
  <si>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</si>
  <si>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</si>
  <si>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</si>
  <si>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</si>
  <si>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</si>
  <si>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</si>
  <si>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</si>
  <si>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</si>
  <si>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</si>
  <si>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</si>
  <si>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</si>
  <si>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</si>
  <si>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</si>
  <si>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</si>
  <si>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</si>
  <si>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</si>
  <si>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</si>
  <si>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</si>
  <si>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</si>
  <si>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</si>
  <si>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</si>
  <si>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</si>
  <si>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</si>
  <si>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</si>
  <si>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</si>
  <si>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</si>
  <si>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</si>
  <si>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</si>
  <si>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</si>
  <si>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</si>
  <si>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</si>
  <si>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</si>
  <si>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</si>
  <si>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</si>
  <si>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</si>
  <si>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</si>
  <si>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</si>
  <si>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</si>
  <si>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</si>
  <si>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</si>
  <si>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</si>
  <si>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</si>
  <si>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</si>
  <si>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</si>
  <si>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</si>
  <si>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</si>
  <si>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</si>
  <si>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</si>
  <si>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</si>
  <si>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</si>
  <si>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</si>
  <si>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</si>
  <si>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</si>
  <si>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</si>
  <si>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</si>
  <si>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</si>
  <si>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</si>
  <si>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</si>
  <si>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</si>
  <si>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</si>
  <si>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</si>
  <si>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</si>
  <si>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</si>
  <si>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</si>
  <si>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</si>
  <si>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</si>
  <si>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</si>
  <si>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</si>
  <si>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</si>
  <si>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</si>
  <si>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</si>
  <si>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</si>
  <si>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</si>
  <si>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</si>
  <si>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</si>
  <si>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</si>
  <si>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</si>
  <si>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</si>
  <si>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</si>
  <si>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</si>
  <si>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</si>
  <si>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</si>
  <si>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</si>
  <si>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</si>
  <si>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</si>
  <si>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</si>
  <si>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</si>
  <si>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</si>
  <si>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</si>
  <si>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</si>
  <si>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</si>
  <si>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</si>
  <si>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</si>
  <si>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</si>
  <si>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</si>
  <si>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</si>
  <si>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</si>
  <si>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</si>
  <si>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</si>
  <si>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</si>
  <si>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</si>
  <si>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</si>
  <si>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</si>
  <si>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</si>
  <si>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</si>
  <si>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</si>
  <si>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</si>
  <si>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</si>
  <si>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</si>
  <si>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</si>
  <si>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</si>
  <si>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</si>
  <si>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</si>
  <si>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</si>
  <si>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</si>
  <si>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</si>
  <si>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</si>
  <si>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</si>
  <si>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</si>
  <si>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</si>
  <si>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</si>
  <si>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</si>
  <si>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</si>
  <si>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</si>
  <si>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</si>
  <si>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</si>
  <si>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</si>
  <si>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</si>
  <si>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</si>
  <si>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</si>
  <si>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</si>
  <si>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</si>
  <si>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</si>
  <si>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</si>
  <si>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</si>
  <si>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</si>
  <si>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</si>
  <si>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</si>
  <si>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</si>
  <si>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</si>
  <si>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</si>
  <si>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</si>
  <si>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</si>
  <si>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</si>
  <si>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</si>
  <si>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</si>
  <si>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</si>
  <si>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</si>
  <si>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</si>
  <si>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</si>
  <si>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</si>
  <si>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</si>
  <si>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</si>
  <si>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</si>
  <si>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</si>
  <si>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</si>
  <si>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</si>
  <si>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</si>
  <si>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</si>
  <si>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</si>
  <si>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</si>
  <si>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</si>
  <si>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</si>
  <si>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</si>
  <si>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</si>
  <si>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</si>
  <si>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</si>
  <si>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</si>
  <si>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</si>
  <si>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</si>
  <si>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</si>
  <si>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</si>
  <si>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</si>
  <si>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</si>
  <si>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</si>
  <si>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</si>
  <si>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</si>
  <si>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</si>
  <si>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</si>
  <si>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</si>
  <si>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</si>
  <si>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</si>
  <si>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</si>
  <si>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</si>
  <si>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</si>
  <si>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</si>
  <si>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</si>
  <si>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</si>
  <si>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</si>
  <si>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</si>
  <si>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</si>
  <si>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</si>
  <si>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</si>
  <si>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</si>
  <si>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</si>
  <si>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</si>
  <si>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</si>
  <si>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</si>
  <si>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</si>
  <si>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</si>
  <si>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</si>
  <si>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</si>
  <si>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</si>
  <si>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</si>
  <si>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</si>
  <si>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</si>
  <si>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</si>
  <si>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</si>
  <si>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</si>
  <si>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</si>
  <si>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</si>
  <si>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</si>
  <si>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</si>
  <si>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</si>
  <si>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</si>
  <si>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</si>
  <si>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</si>
  <si>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</si>
  <si>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</si>
  <si>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</si>
  <si>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</si>
  <si>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</si>
  <si>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</si>
  <si>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</si>
  <si>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</si>
  <si>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</si>
  <si>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</si>
  <si>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</si>
  <si>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</si>
  <si>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</si>
  <si>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</si>
  <si>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</si>
  <si>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</si>
  <si>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</si>
  <si>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</si>
  <si>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</si>
  <si>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</si>
  <si>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</si>
  <si>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</si>
  <si>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</si>
  <si>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</si>
  <si>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</si>
  <si>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</si>
  <si>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</si>
  <si>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</si>
  <si>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</si>
  <si>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</si>
  <si>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</si>
  <si>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</si>
  <si>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</si>
  <si>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</si>
  <si>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</si>
  <si>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</si>
  <si>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</si>
  <si>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</si>
  <si>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</si>
  <si>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</si>
  <si>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</si>
  <si>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</si>
  <si>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</si>
  <si>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</si>
  <si>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</si>
  <si>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</si>
  <si>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</si>
  <si>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</si>
  <si>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</si>
  <si>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</si>
  <si>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</si>
  <si>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</si>
  <si>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</si>
  <si>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</si>
  <si>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</si>
  <si>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</si>
  <si>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</si>
  <si>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</si>
  <si>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</si>
  <si>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</si>
  <si>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</si>
  <si>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</si>
  <si>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</si>
  <si>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</si>
  <si>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</si>
  <si>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</si>
  <si>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</si>
  <si>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</si>
  <si>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</si>
  <si>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</si>
  <si>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</si>
  <si>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</si>
  <si>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</si>
  <si>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</si>
  <si>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</si>
  <si>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</si>
  <si>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</si>
  <si>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</si>
  <si>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</si>
  <si>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</si>
  <si>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</si>
  <si>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</si>
  <si>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</si>
  <si>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</si>
  <si>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</si>
  <si>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</si>
  <si>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</si>
  <si>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</si>
  <si>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</si>
  <si>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</si>
  <si>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</si>
  <si>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</si>
  <si>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</si>
  <si>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</si>
  <si>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</si>
  <si>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</si>
  <si>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</si>
  <si>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</si>
  <si>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</si>
  <si>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</si>
  <si>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</si>
  <si>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</si>
  <si>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</si>
  <si>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</si>
  <si>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</si>
  <si>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</si>
  <si>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</si>
  <si>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</si>
  <si>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</si>
  <si>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</si>
  <si>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</si>
  <si>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</si>
  <si>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</si>
  <si>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</si>
  <si>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</si>
  <si>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</si>
  <si>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</si>
  <si>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</si>
  <si>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</si>
  <si>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</si>
  <si>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</si>
  <si>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</si>
  <si>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</si>
  <si>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</si>
  <si>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</si>
  <si>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</si>
  <si>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</si>
  <si>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</si>
  <si>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</si>
  <si>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</si>
  <si>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</si>
  <si>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</si>
  <si>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</si>
  <si>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</si>
  <si>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</si>
  <si>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</si>
  <si>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</si>
  <si>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</si>
  <si>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</si>
  <si>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</si>
  <si>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</si>
  <si>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</si>
  <si>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</si>
  <si>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</si>
  <si>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</si>
  <si>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</si>
  <si>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</si>
  <si>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</si>
  <si>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</si>
  <si>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</si>
  <si>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</si>
  <si>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</si>
  <si>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</si>
  <si>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</si>
  <si>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</si>
  <si>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</si>
  <si>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</si>
  <si>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</si>
  <si>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</si>
  <si>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</si>
  <si>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</si>
  <si>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</si>
  <si>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</si>
  <si>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</si>
  <si>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</si>
  <si>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</si>
  <si>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</si>
  <si>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</si>
  <si>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</si>
  <si>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</si>
  <si>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</si>
  <si>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</si>
  <si>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</si>
  <si>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</si>
  <si>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</si>
  <si>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</si>
  <si>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</si>
  <si>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</si>
  <si>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</si>
  <si>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</si>
  <si>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</si>
  <si>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</si>
  <si>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</si>
  <si>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</si>
  <si>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</si>
  <si>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</si>
  <si>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</si>
  <si>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</si>
  <si>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</si>
  <si>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</si>
  <si>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</si>
  <si>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</si>
  <si>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</si>
  <si>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</si>
  <si>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</si>
  <si>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</si>
  <si>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</si>
  <si>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</si>
  <si>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</si>
  <si>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</si>
  <si>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</si>
  <si>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</si>
  <si>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</si>
  <si>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</si>
  <si>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</si>
  <si>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</si>
  <si>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</si>
  <si>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</si>
  <si>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</si>
  <si>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</si>
  <si>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</si>
  <si>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</si>
  <si>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</si>
  <si>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</si>
  <si>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</si>
  <si>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</si>
  <si>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</si>
  <si>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</si>
  <si>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</si>
  <si>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</si>
  <si>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</si>
  <si>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</si>
  <si>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</si>
  <si>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</si>
  <si>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</si>
  <si>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</si>
  <si>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</si>
  <si>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</si>
  <si>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</si>
  <si>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</si>
  <si>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</si>
  <si>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</si>
  <si>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</si>
  <si>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</si>
  <si>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</si>
  <si>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</si>
  <si>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</si>
  <si>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</si>
  <si>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</si>
  <si>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</si>
  <si>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</si>
  <si>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</si>
  <si>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</si>
  <si>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</si>
  <si>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</si>
  <si>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</si>
  <si>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</si>
  <si>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</si>
  <si>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</si>
  <si>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</si>
  <si>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</si>
  <si>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</si>
  <si>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</si>
  <si>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</si>
  <si>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</si>
  <si>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</si>
  <si>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</si>
  <si>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</si>
  <si>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</si>
  <si>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</si>
  <si>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</si>
  <si>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</si>
  <si>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</si>
  <si>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</si>
  <si>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</si>
  <si>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</si>
  <si>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</si>
  <si>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</si>
  <si>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</si>
  <si>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</si>
  <si>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</si>
  <si>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</si>
  <si>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</si>
  <si>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</si>
  <si>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</si>
  <si>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</si>
  <si>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</si>
  <si>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</si>
  <si>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</si>
  <si>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</si>
  <si>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</si>
  <si>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</si>
  <si>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</si>
  <si>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</si>
  <si>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</si>
  <si>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</si>
  <si>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</si>
  <si>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</si>
  <si>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</si>
  <si>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</si>
  <si>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</si>
  <si>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</si>
  <si>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</si>
  <si>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</si>
  <si>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</si>
  <si>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</si>
  <si>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</si>
  <si>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</si>
  <si>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</si>
  <si>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</si>
  <si>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</si>
  <si>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</si>
  <si>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</si>
  <si>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</si>
  <si>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</si>
  <si>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</si>
  <si>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</si>
  <si>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</si>
  <si>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</si>
  <si>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</si>
  <si>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</si>
  <si>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</si>
  <si>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</si>
  <si>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</si>
  <si>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</si>
  <si>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</si>
  <si>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</si>
  <si>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</si>
  <si>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</si>
  <si>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</si>
  <si>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</si>
  <si>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</si>
  <si>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</si>
  <si>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</si>
  <si>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</si>
  <si>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</si>
  <si>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</si>
  <si>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</si>
  <si>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</si>
  <si>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</si>
  <si>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</si>
  <si>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</si>
  <si>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</si>
  <si>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</si>
  <si>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</si>
  <si>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</si>
  <si>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</si>
  <si>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</si>
  <si>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</si>
  <si>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</si>
  <si>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</si>
  <si>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</si>
  <si>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</si>
  <si>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</si>
  <si>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</si>
  <si>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</si>
  <si>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</si>
  <si>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</si>
  <si>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</si>
  <si>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</si>
  <si>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</si>
  <si>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</si>
  <si>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</si>
  <si>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</si>
  <si>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</si>
  <si>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</si>
  <si>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</si>
  <si>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</si>
  <si>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</si>
  <si>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</si>
  <si>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</si>
  <si>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</si>
  <si>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</si>
  <si>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</si>
  <si>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</si>
  <si>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</si>
  <si>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</si>
  <si>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</si>
  <si>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</si>
  <si>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</si>
  <si>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</si>
  <si>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</si>
  <si>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</si>
  <si>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</si>
  <si>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</si>
  <si>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</si>
  <si>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</si>
  <si>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</si>
  <si>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</si>
  <si>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</si>
  <si>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</si>
  <si>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</si>
  <si>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</si>
  <si>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</si>
  <si>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</si>
  <si>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</si>
  <si>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</si>
  <si>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</si>
  <si>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</si>
  <si>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</si>
  <si>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</si>
  <si>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</si>
  <si>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</si>
  <si>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</si>
  <si>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</si>
  <si>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</si>
  <si>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</si>
  <si>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</si>
  <si>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</si>
  <si>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</si>
  <si>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</si>
  <si>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</si>
  <si>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</si>
  <si>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</si>
  <si>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</si>
  <si>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</si>
  <si>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</si>
  <si>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</si>
  <si>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</si>
  <si>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</si>
  <si>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</si>
  <si>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</si>
  <si>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</si>
  <si>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</si>
  <si>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</si>
  <si>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</si>
  <si>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</si>
  <si>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</si>
  <si>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</si>
  <si>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</si>
  <si>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</si>
  <si>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</si>
  <si>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</si>
  <si>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</si>
  <si>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</si>
  <si>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</si>
  <si>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</si>
  <si>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</si>
  <si>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</si>
  <si>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</si>
  <si>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</si>
  <si>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</si>
  <si>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</si>
  <si>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</si>
  <si>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</si>
  <si>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</si>
  <si>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</si>
  <si>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</si>
  <si>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</si>
  <si>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</si>
  <si>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</si>
  <si>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</si>
  <si>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</si>
  <si>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</si>
  <si>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</si>
  <si>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</si>
  <si>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</si>
  <si>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</si>
  <si>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</si>
  <si>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</si>
  <si>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</si>
  <si>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</si>
  <si>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</si>
  <si>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</si>
  <si>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</si>
  <si>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</si>
  <si>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</si>
  <si>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</si>
  <si>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</si>
  <si>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</si>
  <si>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</si>
  <si>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</si>
  <si>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</si>
  <si>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</si>
  <si>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</si>
  <si>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</si>
  <si>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</si>
  <si>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</si>
  <si>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</si>
  <si>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</si>
  <si>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</si>
  <si>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</si>
  <si>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</si>
  <si>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</si>
  <si>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</si>
  <si>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</si>
  <si>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</si>
  <si>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</si>
  <si>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</si>
  <si>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</si>
  <si>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</si>
  <si>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</si>
  <si>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</si>
  <si>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</si>
  <si>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</si>
  <si>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</si>
  <si>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</si>
  <si>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</si>
  <si>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</si>
  <si>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</si>
  <si>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</si>
  <si>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</si>
  <si>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</si>
  <si>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</si>
  <si>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</si>
  <si>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</si>
  <si>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</si>
  <si>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</si>
  <si>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</si>
  <si>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</si>
  <si>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</si>
  <si>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</si>
  <si>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</si>
  <si>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</si>
  <si>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</si>
  <si>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</si>
  <si>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</si>
  <si>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</si>
  <si>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</si>
  <si>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</si>
  <si>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</si>
  <si>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</si>
  <si>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</si>
  <si>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</si>
  <si>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</si>
  <si>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</si>
  <si>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</si>
  <si>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</si>
  <si>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</si>
  <si>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</si>
  <si>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</si>
  <si>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</si>
  <si>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</si>
  <si>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</si>
  <si>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</si>
  <si>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</si>
  <si>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</si>
  <si>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</si>
  <si>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</si>
  <si>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</si>
  <si>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</si>
  <si>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</si>
  <si>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</si>
  <si>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</si>
  <si>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</si>
  <si>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</si>
  <si>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</si>
  <si>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</si>
  <si>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</si>
  <si>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</si>
  <si>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</si>
  <si>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</si>
  <si>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</si>
  <si>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</si>
  <si>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</si>
  <si>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</si>
  <si>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</si>
  <si>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</si>
  <si>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</si>
  <si>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</si>
  <si>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</si>
  <si>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</si>
  <si>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</si>
  <si>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</si>
  <si>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</si>
  <si>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</si>
  <si>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</si>
  <si>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</si>
  <si>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</si>
  <si>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</si>
  <si>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</si>
  <si>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</si>
  <si>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</si>
  <si>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</si>
  <si>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</si>
  <si>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</si>
  <si>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</si>
  <si>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</si>
  <si>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</si>
  <si>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</si>
  <si>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</si>
  <si>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</si>
  <si>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</si>
  <si>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</si>
  <si>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</si>
  <si>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</si>
  <si>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</si>
  <si>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</si>
  <si>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</si>
  <si>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</si>
  <si>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</si>
  <si>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</si>
  <si>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</si>
  <si>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</si>
  <si>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</si>
  <si>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</si>
  <si>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</si>
  <si>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</si>
  <si>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</si>
  <si>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</si>
  <si>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</si>
  <si>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</si>
  <si>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</si>
  <si>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</si>
  <si>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</si>
  <si>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</si>
  <si>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</si>
  <si>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</si>
  <si>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</si>
  <si>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</si>
  <si>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</si>
  <si>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</si>
  <si>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</si>
  <si>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</si>
  <si>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</si>
  <si>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</si>
  <si>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</si>
  <si>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</si>
  <si>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</si>
  <si>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</si>
  <si>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</si>
  <si>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</si>
  <si>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</si>
  <si>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</si>
  <si>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</si>
  <si>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</si>
  <si>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</si>
  <si>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</si>
  <si>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</si>
  <si>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</si>
  <si>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</si>
  <si>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</si>
  <si>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</si>
  <si>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</si>
  <si>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</si>
  <si>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</si>
  <si>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</si>
  <si>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</si>
  <si>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</si>
  <si>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</si>
  <si>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</si>
  <si>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</si>
  <si>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</si>
  <si>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</si>
  <si>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</si>
  <si>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</si>
  <si>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</si>
  <si>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</si>
  <si>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</si>
  <si>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</si>
  <si>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</si>
  <si>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</si>
  <si>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</si>
  <si>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</si>
  <si>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</si>
  <si>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</si>
  <si>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</si>
  <si>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</si>
  <si>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</si>
  <si>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</si>
  <si>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</si>
  <si>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</si>
  <si>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</si>
  <si>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</si>
  <si>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</si>
  <si>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</si>
  <si>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</si>
  <si>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</si>
  <si>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</si>
  <si>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</si>
  <si>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</si>
  <si>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</si>
  <si>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</si>
  <si>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</si>
  <si>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</si>
  <si>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</si>
  <si>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</si>
  <si>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</si>
  <si>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</si>
  <si>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</si>
  <si>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</si>
  <si>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</si>
  <si>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</si>
  <si>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</si>
  <si>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</si>
  <si>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</si>
  <si>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</si>
  <si>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</si>
  <si>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</si>
  <si>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</si>
  <si>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</si>
  <si>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</si>
  <si>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</si>
  <si>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</si>
  <si>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</si>
  <si>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</si>
  <si>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</si>
  <si>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</si>
  <si>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</si>
  <si>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</si>
  <si>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</si>
  <si>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</si>
  <si>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</si>
  <si>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</si>
  <si>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</si>
  <si>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</si>
  <si>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</si>
  <si>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</si>
  <si>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</si>
  <si>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</si>
  <si>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</si>
  <si>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</si>
  <si>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</si>
  <si>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</si>
  <si>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</si>
  <si>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</si>
  <si>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</si>
  <si>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</si>
  <si>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</si>
  <si>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</si>
  <si>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</si>
  <si>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</si>
  <si>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</si>
  <si>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</si>
  <si>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</si>
  <si>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</si>
  <si>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</si>
  <si>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</si>
  <si>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</si>
  <si>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</si>
  <si>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</si>
  <si>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</si>
  <si>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</si>
  <si>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</si>
  <si>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</si>
  <si>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</si>
  <si>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</si>
  <si>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</si>
  <si>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</si>
  <si>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</si>
  <si>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</si>
  <si>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</si>
  <si>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</si>
  <si>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</si>
  <si>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This is just TAQ spreads from 1984-2012</t>
  </si>
  <si>
    <t>Previously decided not to add</t>
  </si>
  <si>
    <t>Our Accruals is based on Sloan.  Both are very similar</t>
  </si>
  <si>
    <t>Ours is annual</t>
  </si>
  <si>
    <t>Quarterly Indicator</t>
  </si>
  <si>
    <t>Quarterly return on net operating assets</t>
  </si>
  <si>
    <t>BMq</t>
  </si>
  <si>
    <t>10q</t>
  </si>
  <si>
    <t>Book to market (quarterly)</t>
  </si>
  <si>
    <t>Bmq</t>
  </si>
  <si>
    <t>11q</t>
  </si>
  <si>
    <t>CFq</t>
  </si>
  <si>
    <t>Cpq</t>
  </si>
  <si>
    <t>EPq</t>
  </si>
  <si>
    <t>24q</t>
  </si>
  <si>
    <t>Epq</t>
  </si>
  <si>
    <t>Leverage_q</t>
  </si>
  <si>
    <t>46q</t>
  </si>
  <si>
    <t>Amq</t>
  </si>
  <si>
    <t>Total assets to market (quarterly)</t>
  </si>
  <si>
    <t>376q</t>
  </si>
  <si>
    <t>AMq</t>
  </si>
  <si>
    <t>7q</t>
  </si>
  <si>
    <t>AssetTurnover_q</t>
  </si>
  <si>
    <t>CBOperProf_q</t>
  </si>
  <si>
    <t>406q</t>
  </si>
  <si>
    <t>Atoq</t>
  </si>
  <si>
    <t>Claq</t>
  </si>
  <si>
    <t>DivYield_q</t>
  </si>
  <si>
    <t>Dpq</t>
  </si>
  <si>
    <t>AssetGrowth_q</t>
  </si>
  <si>
    <t>21q</t>
  </si>
  <si>
    <t>6q</t>
  </si>
  <si>
    <t>Iaq</t>
  </si>
  <si>
    <t>KZ_q</t>
  </si>
  <si>
    <t>341q</t>
  </si>
  <si>
    <t>Kzq</t>
  </si>
  <si>
    <t>NetDebtPrice_q</t>
  </si>
  <si>
    <t>385q</t>
  </si>
  <si>
    <t>NetPayoutYield_q</t>
  </si>
  <si>
    <t>383q</t>
  </si>
  <si>
    <t>Nopq</t>
  </si>
  <si>
    <t>cfpq</t>
  </si>
  <si>
    <t>305q</t>
  </si>
  <si>
    <t>Ocpq</t>
  </si>
  <si>
    <t>PayoutYield_q</t>
  </si>
  <si>
    <t>382q</t>
  </si>
  <si>
    <t>Opq</t>
  </si>
  <si>
    <t>EBM_q</t>
  </si>
  <si>
    <t>EntMult_q</t>
  </si>
  <si>
    <t>27q</t>
  </si>
  <si>
    <t>28q</t>
  </si>
  <si>
    <t>Ebpq</t>
  </si>
  <si>
    <t>Emq</t>
  </si>
  <si>
    <t>OPLeverage_q</t>
  </si>
  <si>
    <t>59q</t>
  </si>
  <si>
    <t>RD_q</t>
  </si>
  <si>
    <t>69q</t>
  </si>
  <si>
    <t>rd_sale_q</t>
  </si>
  <si>
    <t>388q</t>
  </si>
  <si>
    <t>Rdsq</t>
  </si>
  <si>
    <t>Rdmq</t>
  </si>
  <si>
    <t>Olq</t>
  </si>
  <si>
    <t>sgr_q</t>
  </si>
  <si>
    <t>334q</t>
  </si>
  <si>
    <t>Sgq</t>
  </si>
  <si>
    <t>SP_q</t>
  </si>
  <si>
    <t>73q</t>
  </si>
  <si>
    <t>Spq</t>
  </si>
  <si>
    <t>tang_q</t>
  </si>
  <si>
    <t>345q</t>
  </si>
  <si>
    <t>Tanq</t>
  </si>
  <si>
    <t>Tax_q</t>
  </si>
  <si>
    <t>84q</t>
  </si>
  <si>
    <t>Tbiq</t>
  </si>
  <si>
    <t>ZScore_q</t>
  </si>
  <si>
    <t>91q</t>
  </si>
  <si>
    <t>Zq</t>
  </si>
  <si>
    <t>PM_q</t>
  </si>
  <si>
    <t>66q</t>
  </si>
  <si>
    <t>Pmq</t>
  </si>
  <si>
    <t>RetNOA_q</t>
  </si>
  <si>
    <t>RetNOA</t>
  </si>
  <si>
    <t>Return on Net Operating Assets</t>
  </si>
  <si>
    <t>566q</t>
  </si>
  <si>
    <t>Rnaq</t>
  </si>
  <si>
    <t>ChangeRoA</t>
  </si>
  <si>
    <t>dRoa</t>
  </si>
  <si>
    <t>ChangeRoE</t>
  </si>
  <si>
    <t>iomom_cust</t>
  </si>
  <si>
    <t>Cim</t>
  </si>
  <si>
    <t>iomom_supp</t>
  </si>
  <si>
    <t>Sim</t>
  </si>
  <si>
    <t>PS_q</t>
  </si>
  <si>
    <t>36q</t>
  </si>
  <si>
    <t>Fq</t>
  </si>
  <si>
    <t>OScore_q</t>
  </si>
  <si>
    <t>61q</t>
  </si>
  <si>
    <t>Oq</t>
  </si>
  <si>
    <t>TotalAccruals</t>
  </si>
  <si>
    <t xml:space="preserve">Ta </t>
  </si>
  <si>
    <t>BidAskTAQ</t>
  </si>
  <si>
    <t xml:space="preserve">Hou and Loh </t>
  </si>
  <si>
    <t>Sba</t>
  </si>
  <si>
    <t>ReturnSkewQF</t>
  </si>
  <si>
    <t>Skewness of daily idiosyncratic returns (Q factor model)</t>
  </si>
  <si>
    <t>210a</t>
  </si>
  <si>
    <t>Isq</t>
  </si>
  <si>
    <t>339c</t>
  </si>
  <si>
    <t>339ff</t>
  </si>
  <si>
    <t>339qfac</t>
  </si>
  <si>
    <t>Ivff</t>
  </si>
  <si>
    <t>Ivq</t>
  </si>
  <si>
    <t>IdioVolCAPM</t>
  </si>
  <si>
    <t>IdioVol3F</t>
  </si>
  <si>
    <t>IdioVolQF</t>
  </si>
  <si>
    <t>IdioVolAHT</t>
  </si>
  <si>
    <t>339aht</t>
  </si>
  <si>
    <t>Idiosyncratic risk (CAPM)</t>
  </si>
  <si>
    <t>Idiosyncratic risk (3 factor)</t>
  </si>
  <si>
    <t>Idiosyncratic risk (q factor)</t>
  </si>
  <si>
    <t>Idiosyncratic risk (AHT)</t>
  </si>
  <si>
    <t>betaVIX</t>
  </si>
  <si>
    <t>Sv</t>
  </si>
  <si>
    <t>Coefficient on daily change in the VIX of a 1-month rolling window regression of daily stock excess returns on market return and the daily change in the CBOE S&amp;P 100 volatility index (downloaded from FRED). Require at least 15 non-missing observations.</t>
  </si>
  <si>
    <t>Skewness of daily returns (ret) over previous month.</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</si>
  <si>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</si>
  <si>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</si>
  <si>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</si>
  <si>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Standard deviation of residuals from Fama-French three factor regressions using the past month of daily data.  Value weighted</t>
  </si>
  <si>
    <t>Standard deviation of residuals from q-factor regressions using the past month of daily data.  Value weighted</t>
  </si>
  <si>
    <t>Standard deviation of residuals from CAPM regressions using the past year of daily data. Require at least 100 non-missing observations.</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</si>
  <si>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</si>
  <si>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</si>
  <si>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</si>
  <si>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</si>
  <si>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</si>
  <si>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</si>
  <si>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</si>
  <si>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Set expenses for research and development (xrd) and number of patents (npat)  to 0 if missing. Calculate Patents to RD as patents in a year divided by $xrd_{t-2} + .8 xrd_{t-3} + .6 xrd_{t-4} + .4xrd_{t-5} + .2 xrd_{t-6}$. Set patents to RD to missing if the date is before 1982 or if firm is in the upper half of market cap (shares outstanding times price) distribution in a month.</t>
  </si>
  <si>
    <t>Set expenses for research and development (xrd) and number of citations (ncit)  to 0 if missing. Calculate Citations to RD as sum of citations over previous 5 years divided by sum of xrd over years $t-3, \ldots, \t-7$. Set citations to RD to missing if the date is before 1982 or if firm is in the upper half of market cap (shares outstanding times price) distribution in a month.</t>
  </si>
  <si>
    <t>Calculate market value of equity (mve_c) as absolute price (prc) times number of shares outstanding (shrout). Cash productivity is equal to the difference between mve_c and total assets (at) divided by cash and short-term investments (che).</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</si>
  <si>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</si>
  <si>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Monthly excess return (ret -rf) regressed on innovations in liquidity from Pastor's website (\url{https://faculty.chicagobooth.edu/lubos.pastor/research/liq_data_1962_2018.txt}). Use 60 month rolling window regression, and require at least 36 non-missing observations.</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</si>
  <si>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</si>
  <si>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Twelve-month change in noncurrent operating liabilites. Noncurrent operating liabilites is (lt - dlc- dltt).</t>
  </si>
  <si>
    <t>Growth between one-year lagged capital expenditures (capx) and two-year lagged capital expenditures. Replace capx with the one year difference in property, plant and equipment (ppent) if capx is missing and the corresponding firm age is greater or equal than two years.</t>
  </si>
  <si>
    <t>Sum of income before extraordinary items (ib) and depreciation and amortization (dp) divided by total liabilities (lt) averaged over the current and previous fiscal years.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</si>
  <si>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</si>
  <si>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One year growth of the current ratio (currat) defined as current total assets (act) divided by current total liabilities (lct).</t>
  </si>
  <si>
    <t>One year growth in sales (sale) to inventory (invt) ratio.</t>
  </si>
  <si>
    <t>One year growth in quick ratio, defined as change between total current assets (act) and inventory (invt) scaled by the total current liabilities (lct).</t>
  </si>
  <si>
    <t>Difference between current total assets (act) and total inventory (invt) all divided by the current total liabilities (lct).</t>
  </si>
  <si>
    <t>Hou, Xue and Zhang</t>
  </si>
  <si>
    <t>Change in Return on assets</t>
  </si>
  <si>
    <t>Change in Return on equity</t>
  </si>
  <si>
    <t>Sales (sale) divided by cash and short-term investments (che).</t>
  </si>
  <si>
    <t>Sales (sale) divded by total inventory (invt).</t>
  </si>
  <si>
    <t>Sales (sale) divded by total receivables (rect).</t>
  </si>
  <si>
    <t>Quarterly return on assets (rdq/atq) minus its value four quarters ago.</t>
  </si>
  <si>
    <t>Quarterly return on equity (ceqq/atq) minus its value four quarters ago.</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</si>
  <si>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</si>
  <si>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Based on firms' principals customers from Compustat Segment data as in Cohen and Frazzini.</t>
  </si>
  <si>
    <t>HXZname</t>
  </si>
  <si>
    <t xml:space="preserve">Stata code has wrong definition of CapTurnover.   It should be sale/lagged assets, following HXZ.  Our AssetTurnover is based on MP / Soliman and uses net operating assets.  </t>
  </si>
  <si>
    <t>CapTurnover_q</t>
  </si>
  <si>
    <t>BMdec</t>
  </si>
  <si>
    <t>Our BM is closer to Asness and Frazzini.  This BM should use ME from the closest December looking backward from 6 months ago (June 2001 now, use Dec 2000; but May 2001 should use Dec 1999), following Fama-French</t>
  </si>
  <si>
    <t>HXZ special.  OP uses lagged assets.</t>
  </si>
  <si>
    <t>OperProfRD</t>
  </si>
  <si>
    <t>CBOperProfNoLag</t>
  </si>
  <si>
    <t>OperProfRDNoLag</t>
  </si>
  <si>
    <t>OperProfRD_q</t>
  </si>
  <si>
    <t xml:space="preserve">Different than our OperProf because it adds back RD and uses lagged at </t>
  </si>
  <si>
    <t>InvGrowth</t>
  </si>
  <si>
    <t>Our ChInv (following Thomas and Zhang) scales by AT</t>
  </si>
  <si>
    <t>InvestPPEInv</t>
  </si>
  <si>
    <t>We seem to be simply missing this one.  It's just another flavor of investment.</t>
  </si>
  <si>
    <t>Fpm1</t>
  </si>
  <si>
    <t>Fpm6</t>
  </si>
  <si>
    <t>Fpm12</t>
  </si>
  <si>
    <t>Failure probability monthly sort</t>
  </si>
  <si>
    <t>Old sheet had an error: this should be Fpm (monthly) not quarterly.  Our signal is close to this.</t>
  </si>
  <si>
    <t>FailureProbabilityJune</t>
  </si>
  <si>
    <t>I believe to make this we should simply (1) take existing FailureProbability (2) force non-june values to missing (3) fill in with most recent values.  OP is unclear about signal updates.  We should assume this is an HXZ special.  This will ultimately act the same as Fpm12 if June is the startingmonth.  HXZ's Fpm actually does some weird overlapping subdeciles thing.</t>
  </si>
  <si>
    <t>fgr5yrLagJune</t>
  </si>
  <si>
    <t>Our fgr5yrLag is close to HXZ's monthly versions, though HXZ has the weird overlapping deciles issue</t>
  </si>
  <si>
    <t>I believe to make this we should simply (1) take existing FailureProbability (2) force non-june values to missing (3) fill in with most recent values.  This will ultimately act like fgr5yrLag with 12 month holdper and June startingmonth.  OP uses annual rebalancing in June using forecasts from December, and arguably should be the benchmark, but it makes little difference, and would complicate the code.</t>
  </si>
  <si>
    <t>ForecastDispersionLT</t>
  </si>
  <si>
    <t>Old sheet had typo in Descrption.  Our ForecastDispersion uses near term forecasts (Diether et al style).  Seems like OP (Anderson et al) never shows predictability</t>
  </si>
  <si>
    <t>GPlag</t>
  </si>
  <si>
    <t>Gross profits-to-lagged assets quarterly</t>
  </si>
  <si>
    <t>Old sheet had typo in description.  We're missing the lag.  OP doesn't lag</t>
  </si>
  <si>
    <t>We're missing the lag.  OP does not lag, this is a placebo</t>
  </si>
  <si>
    <t>grcapx3y</t>
  </si>
  <si>
    <t>HerfAsset</t>
  </si>
  <si>
    <t>HerfBE</t>
  </si>
  <si>
    <t>Similar to Herf, but ours is based on sales</t>
  </si>
  <si>
    <t>This is most similar to our MomSeas</t>
  </si>
  <si>
    <t>MomSeasAlt11to15a</t>
  </si>
  <si>
    <t>MomSeasAlt11to15n</t>
  </si>
  <si>
    <t>MomSeasAlt16to20a</t>
  </si>
  <si>
    <t>MomSeasAlt16to20n</t>
  </si>
  <si>
    <t>MomSeasAlt2to5n</t>
  </si>
  <si>
    <t>MomSeasAlt6to10a</t>
  </si>
  <si>
    <t>MomSeasAlt6to10n</t>
  </si>
  <si>
    <t>MomSeasAlt1a</t>
  </si>
  <si>
    <t>MomSeasAlt1n</t>
  </si>
  <si>
    <t>One of Heston and Sadka's many alternative constructions</t>
  </si>
  <si>
    <t>Heston and Sadka show past returns excluding the same month (nonannual) predict with the same sign as traditional momentum (depends on the time horizon).  This will flip the sign for longer lags.</t>
  </si>
  <si>
    <t>epsilon12_1</t>
  </si>
  <si>
    <t>epsilon12_12</t>
  </si>
  <si>
    <t>epsilon12_6</t>
  </si>
  <si>
    <t>epsilon6_1</t>
  </si>
  <si>
    <t>epsilon6_12</t>
  </si>
  <si>
    <t>epsilon6_6</t>
  </si>
  <si>
    <t>OperProfLag</t>
  </si>
  <si>
    <t>Operating profits-to-lagged equity quarterly</t>
  </si>
  <si>
    <t>OperProfLag_q</t>
  </si>
  <si>
    <t>Placebo, OP does not lag.  We're missing lag</t>
  </si>
  <si>
    <t>Placebo, OP does not lag  We're missing lag and q</t>
  </si>
  <si>
    <t>OrgCapAdj</t>
  </si>
  <si>
    <t>Just need to take OrgCap, subtract industry mean, and divide by industry standard dev, but need to winsorize before all that</t>
  </si>
  <si>
    <t>We call discretionary accruals AbnormalAccruals.  AbnormalAccrualsPct is just AbnormalAccruals times lag AT / |NI|</t>
  </si>
  <si>
    <t>Price delay based on Rsq</t>
  </si>
  <si>
    <t>PriceDelayRsq</t>
  </si>
  <si>
    <t>PriceDelayAdj</t>
  </si>
  <si>
    <t>Old sheet had typo in description. This is very similar to PriceDelay but uses Rsq</t>
  </si>
  <si>
    <t>Very similar to PriceDelay but scales by standard errors</t>
  </si>
  <si>
    <t>Close to our zerotrade (we use 6-month average)</t>
  </si>
  <si>
    <t>Lm1_1</t>
  </si>
  <si>
    <t>Lm1_12</t>
  </si>
  <si>
    <t>Lm12_1</t>
  </si>
  <si>
    <t>Lm12_12</t>
  </si>
  <si>
    <t>Lm12_6</t>
  </si>
  <si>
    <t>Lm1_6</t>
  </si>
  <si>
    <t>Lm6_1</t>
  </si>
  <si>
    <t>Lm6_12</t>
  </si>
  <si>
    <t>Lm6_6</t>
  </si>
  <si>
    <t>easy simple edit of zerotrade.  Most are not placebos (only Lm1_1 fails in OP)</t>
  </si>
  <si>
    <t>FRbook</t>
  </si>
  <si>
    <t>Similar to our FR, but scale by book</t>
  </si>
  <si>
    <t>GPlag_q</t>
  </si>
  <si>
    <t>Hirshleifer, Hou, Teoh, Zhang</t>
  </si>
  <si>
    <t>Old sheet had wrong cite.  Similar to GrLTNOA but not exact and should be easy</t>
  </si>
  <si>
    <t>zerotradeAlt1</t>
  </si>
  <si>
    <t>zerotradeAlt12</t>
  </si>
  <si>
    <t>Dup</t>
  </si>
  <si>
    <t>notes</t>
  </si>
  <si>
    <t>311a</t>
  </si>
  <si>
    <t>Change in capex (three years)</t>
  </si>
  <si>
    <t>406a</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</si>
  <si>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</si>
  <si>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555q</t>
  </si>
  <si>
    <t>555n</t>
  </si>
  <si>
    <t xml:space="preserve">Belo and Lin </t>
  </si>
  <si>
    <t>Inventory (invt) growth rate from fiscal year t-2 to fiscal year t-1</t>
  </si>
  <si>
    <t>316n</t>
  </si>
  <si>
    <t>316q</t>
  </si>
  <si>
    <t>62n</t>
  </si>
  <si>
    <t>FR = (FVPA - PBO), scaled by total assets (at). FVPA is pbnaa from 1980 to 1986, pplao + pplao from 1987 to 1997, and pplao after 1997. PBO is pbnvv from 1980 to 1986, pbpro + pbpru from 1987 to 1997, and pbpro after 1997. Exclude if price less than 5 or  shrcd &gt; 11.</t>
  </si>
  <si>
    <t>389n</t>
  </si>
  <si>
    <t>AbnormalAccrualsPercent</t>
  </si>
  <si>
    <t>Percent Abnormal Accruals</t>
  </si>
  <si>
    <t>391q</t>
  </si>
  <si>
    <t>Capital turnover (quarterly)</t>
  </si>
  <si>
    <t>Ctoq</t>
  </si>
  <si>
    <t>Opeq</t>
  </si>
  <si>
    <t>Copq</t>
  </si>
  <si>
    <t>74_1a</t>
  </si>
  <si>
    <t>74_6to10a</t>
  </si>
  <si>
    <t>74_6to10n</t>
  </si>
  <si>
    <t>74_11to15a</t>
  </si>
  <si>
    <t>74_11to15n</t>
  </si>
  <si>
    <t>74_16to20a</t>
  </si>
  <si>
    <t>74_16to20n</t>
  </si>
  <si>
    <t>74_2to5n</t>
  </si>
  <si>
    <t>33n</t>
  </si>
  <si>
    <t>33q</t>
  </si>
  <si>
    <t>Glaq</t>
  </si>
  <si>
    <t>Revenue (revtq) - cost of goods solds (cogsq), divided by one quarter lagged total assets (atq).</t>
  </si>
  <si>
    <t>56n</t>
  </si>
  <si>
    <t xml:space="preserve">We only have IndRetBig (based on returns). TZ: No, we also have EarnSupBig. Problem with that variable? </t>
  </si>
  <si>
    <t>38a</t>
  </si>
  <si>
    <t>38b</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</si>
  <si>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</si>
  <si>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</si>
  <si>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40n1</t>
  </si>
  <si>
    <t>40n12</t>
  </si>
  <si>
    <t>Lm1</t>
  </si>
  <si>
    <t>Lm12</t>
  </si>
  <si>
    <t>355D1</t>
  </si>
  <si>
    <t>355D3</t>
  </si>
  <si>
    <t>343d</t>
  </si>
  <si>
    <t xml:space="preserve">Ltg </t>
  </si>
  <si>
    <t>389f</t>
  </si>
  <si>
    <t>dispersion in long-term analyst forecasts</t>
  </si>
  <si>
    <t>change in net operating assets</t>
  </si>
  <si>
    <t>change in ppe and inv/assets</t>
  </si>
  <si>
    <t>JPM</t>
  </si>
  <si>
    <t>Book to market using most recent ME</t>
  </si>
  <si>
    <t>Book to market using December ME</t>
  </si>
  <si>
    <t>Acqm1</t>
  </si>
  <si>
    <t>Acqm12</t>
  </si>
  <si>
    <t>Acqm6</t>
  </si>
  <si>
    <t>AccrualQualityJune</t>
  </si>
  <si>
    <t>Fixed HXZname.</t>
  </si>
  <si>
    <t>We should take existing AccrualQuality, set non-June to NA, and fill in with most recent missing values.  IT's a placebo anyway</t>
  </si>
  <si>
    <t>Accrual Quality in June</t>
  </si>
  <si>
    <t>Acqm</t>
  </si>
  <si>
    <t>74_1n</t>
  </si>
  <si>
    <t>262q</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</si>
  <si>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</si>
  <si>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holdperbase</t>
  </si>
  <si>
    <t>dev</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</si>
  <si>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</si>
  <si>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</si>
  <si>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</si>
  <si>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</si>
  <si>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</si>
  <si>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</si>
  <si>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</si>
  <si>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</si>
  <si>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</si>
  <si>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</si>
  <si>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</si>
  <si>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</si>
  <si>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</si>
  <si>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</si>
  <si>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</si>
  <si>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</si>
  <si>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</si>
  <si>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</si>
  <si>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</si>
  <si>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</si>
  <si>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</si>
  <si>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</si>
  <si>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</si>
  <si>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</si>
  <si>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</si>
  <si>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</si>
  <si>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</si>
  <si>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</si>
  <si>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</si>
  <si>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</si>
  <si>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</si>
  <si>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</si>
  <si>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</si>
  <si>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</si>
  <si>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</si>
  <si>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</si>
  <si>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</si>
  <si>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</si>
  <si>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</si>
  <si>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</si>
  <si>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</si>
  <si>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</si>
  <si>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</si>
  <si>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</si>
  <si>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</si>
  <si>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</si>
  <si>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</si>
  <si>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</si>
  <si>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</si>
  <si>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</si>
  <si>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</si>
  <si>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</si>
  <si>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</si>
  <si>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</si>
  <si>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</si>
  <si>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</si>
  <si>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</si>
  <si>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</si>
  <si>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</si>
  <si>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</si>
  <si>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</si>
  <si>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</si>
  <si>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</si>
  <si>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</si>
  <si>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</si>
  <si>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</si>
  <si>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</si>
  <si>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</si>
  <si>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</si>
  <si>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</si>
  <si>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</si>
  <si>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</si>
  <si>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</si>
  <si>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</si>
  <si>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</si>
  <si>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</si>
  <si>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</si>
  <si>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</si>
  <si>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</si>
  <si>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</si>
  <si>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</si>
  <si>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</si>
  <si>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</si>
  <si>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</si>
  <si>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</si>
  <si>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</si>
  <si>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</si>
  <si>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</si>
  <si>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</si>
  <si>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</si>
  <si>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</si>
  <si>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</si>
  <si>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</si>
  <si>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</si>
  <si>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</si>
  <si>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</si>
  <si>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</si>
  <si>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</si>
  <si>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</si>
  <si>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</si>
  <si>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</si>
  <si>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</si>
  <si>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</si>
  <si>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</si>
  <si>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</si>
  <si>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</si>
  <si>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</si>
  <si>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</si>
  <si>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</si>
  <si>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</si>
  <si>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</si>
  <si>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</si>
  <si>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</si>
  <si>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</si>
  <si>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</si>
  <si>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</si>
  <si>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</si>
  <si>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</si>
  <si>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</si>
  <si>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</si>
  <si>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</si>
  <si>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</si>
  <si>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</si>
  <si>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</si>
  <si>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</si>
  <si>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</si>
  <si>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</si>
  <si>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</si>
  <si>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</si>
  <si>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</si>
  <si>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</si>
  <si>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</si>
  <si>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</si>
  <si>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</si>
  <si>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</si>
  <si>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</si>
  <si>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</si>
  <si>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</si>
  <si>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</si>
  <si>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</si>
  <si>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</si>
  <si>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</si>
  <si>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</si>
  <si>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</si>
  <si>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</si>
  <si>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</si>
  <si>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</si>
  <si>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</si>
  <si>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</si>
  <si>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</si>
  <si>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</si>
  <si>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</si>
  <si>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</si>
  <si>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</si>
  <si>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</si>
  <si>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</si>
  <si>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</si>
  <si>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</si>
  <si>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</si>
  <si>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</si>
  <si>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</si>
  <si>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</si>
  <si>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</si>
  <si>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</si>
  <si>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</si>
  <si>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</si>
  <si>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</si>
  <si>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</si>
  <si>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</si>
  <si>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</si>
  <si>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</si>
  <si>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</si>
  <si>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</si>
  <si>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</si>
  <si>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</si>
  <si>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</si>
  <si>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</si>
  <si>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</si>
  <si>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</si>
  <si>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</si>
  <si>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</si>
  <si>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</si>
  <si>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</si>
  <si>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</si>
  <si>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</si>
  <si>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</si>
  <si>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</si>
  <si>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</si>
  <si>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</si>
  <si>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</si>
  <si>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</si>
  <si>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</si>
  <si>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</si>
  <si>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</si>
  <si>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</si>
  <si>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</si>
  <si>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</si>
  <si>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</si>
  <si>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</si>
  <si>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</si>
  <si>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</si>
  <si>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</si>
  <si>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</si>
  <si>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</si>
  <si>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</si>
  <si>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</si>
  <si>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</si>
  <si>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</si>
  <si>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</si>
  <si>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</si>
  <si>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</si>
  <si>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</si>
  <si>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</si>
  <si>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</si>
  <si>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</si>
  <si>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</si>
  <si>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</si>
  <si>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</si>
  <si>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</si>
  <si>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</si>
  <si>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</si>
  <si>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</si>
  <si>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</si>
  <si>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</si>
  <si>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</si>
  <si>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</si>
  <si>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</si>
  <si>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</si>
  <si>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</si>
  <si>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</si>
  <si>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</si>
  <si>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</si>
  <si>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</si>
  <si>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</si>
  <si>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</si>
  <si>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</si>
  <si>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</si>
  <si>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</si>
  <si>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</si>
  <si>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</si>
  <si>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</si>
  <si>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</si>
  <si>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</si>
  <si>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</si>
  <si>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</si>
  <si>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</si>
  <si>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</si>
  <si>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</si>
  <si>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</si>
  <si>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</si>
  <si>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</si>
  <si>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</si>
  <si>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</si>
  <si>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</si>
  <si>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</si>
  <si>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</si>
  <si>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</si>
  <si>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</si>
  <si>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</si>
  <si>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</si>
  <si>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</si>
  <si>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</si>
  <si>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</si>
  <si>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</si>
  <si>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</si>
  <si>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</si>
  <si>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</si>
  <si>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</si>
  <si>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</si>
  <si>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</si>
  <si>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</si>
  <si>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</si>
  <si>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</si>
  <si>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</si>
  <si>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</si>
  <si>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</si>
  <si>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</si>
  <si>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</si>
  <si>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</si>
  <si>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</si>
  <si>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</si>
  <si>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</si>
  <si>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</si>
  <si>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</si>
  <si>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</si>
  <si>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</si>
  <si>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</si>
  <si>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</si>
  <si>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</si>
  <si>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</si>
  <si>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</si>
  <si>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</si>
  <si>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</si>
  <si>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</si>
  <si>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</si>
  <si>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</si>
  <si>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</si>
  <si>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</si>
  <si>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</si>
  <si>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</si>
  <si>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</si>
  <si>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</si>
  <si>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</si>
  <si>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</si>
  <si>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</si>
  <si>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</si>
  <si>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</si>
  <si>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</si>
  <si>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</si>
  <si>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</si>
  <si>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</si>
  <si>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</si>
  <si>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</si>
  <si>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</si>
  <si>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</si>
  <si>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</si>
  <si>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</si>
  <si>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</si>
  <si>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</si>
  <si>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</si>
  <si>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</si>
  <si>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</si>
  <si>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</si>
  <si>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</si>
  <si>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</si>
  <si>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</si>
  <si>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</si>
  <si>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</si>
  <si>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</si>
  <si>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</si>
  <si>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</si>
  <si>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</si>
  <si>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</si>
  <si>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</si>
  <si>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</si>
  <si>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</si>
  <si>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</si>
  <si>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</si>
  <si>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</si>
  <si>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</si>
  <si>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</si>
  <si>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</si>
  <si>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</si>
  <si>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</si>
  <si>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</si>
  <si>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</si>
  <si>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</si>
  <si>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</si>
  <si>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</si>
  <si>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</si>
  <si>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</si>
  <si>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</si>
  <si>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</si>
  <si>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</si>
  <si>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</si>
  <si>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</si>
  <si>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</si>
  <si>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</si>
  <si>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</si>
  <si>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</si>
  <si>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</si>
  <si>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</si>
  <si>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</si>
  <si>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</si>
  <si>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</si>
  <si>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</si>
  <si>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</si>
  <si>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</si>
  <si>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</si>
  <si>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</si>
  <si>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</si>
  <si>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</si>
  <si>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</si>
  <si>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</si>
  <si>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</si>
  <si>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</si>
  <si>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</si>
  <si>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</si>
  <si>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</si>
  <si>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</si>
  <si>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</si>
  <si>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</si>
  <si>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</si>
  <si>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</si>
  <si>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</si>
  <si>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</si>
  <si>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</si>
  <si>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</si>
  <si>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</si>
  <si>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</si>
  <si>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</si>
  <si>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</si>
  <si>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</si>
  <si>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</si>
  <si>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</si>
  <si>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</si>
  <si>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</si>
  <si>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</si>
  <si>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</si>
  <si>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</si>
  <si>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</si>
  <si>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</si>
  <si>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</si>
  <si>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</si>
  <si>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</si>
  <si>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</si>
  <si>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</si>
  <si>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</si>
  <si>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</si>
  <si>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</si>
  <si>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</si>
  <si>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</si>
  <si>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</si>
  <si>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</si>
  <si>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</si>
  <si>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</si>
  <si>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</si>
  <si>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</si>
  <si>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</si>
  <si>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</si>
  <si>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</si>
  <si>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</si>
  <si>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</si>
  <si>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</si>
  <si>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</si>
  <si>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</si>
  <si>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</si>
  <si>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</si>
  <si>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</si>
  <si>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</si>
  <si>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</si>
  <si>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</si>
  <si>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</si>
  <si>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</si>
  <si>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</si>
  <si>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</si>
  <si>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</si>
  <si>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</si>
  <si>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</si>
  <si>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</si>
  <si>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</si>
  <si>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</si>
  <si>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</si>
  <si>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</si>
  <si>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</si>
  <si>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</si>
  <si>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</si>
  <si>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</si>
  <si>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</si>
  <si>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</si>
  <si>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</si>
  <si>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</si>
  <si>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</si>
  <si>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</si>
  <si>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</si>
  <si>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</si>
  <si>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</si>
  <si>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</si>
  <si>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</si>
  <si>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</si>
  <si>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</si>
  <si>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</si>
  <si>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</si>
  <si>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</si>
  <si>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</si>
  <si>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</si>
  <si>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</si>
  <si>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</si>
  <si>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</si>
  <si>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</si>
  <si>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</si>
  <si>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</si>
  <si>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</si>
  <si>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</si>
  <si>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</si>
  <si>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</si>
  <si>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</si>
  <si>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</si>
  <si>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</si>
  <si>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</si>
  <si>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</si>
  <si>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</si>
  <si>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</si>
  <si>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</si>
  <si>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</si>
  <si>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</si>
  <si>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</si>
  <si>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</si>
  <si>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</si>
  <si>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</si>
  <si>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</si>
  <si>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</si>
  <si>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</si>
  <si>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</si>
  <si>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</si>
  <si>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</si>
  <si>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</si>
  <si>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</si>
  <si>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</si>
  <si>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</si>
  <si>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</si>
  <si>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</si>
  <si>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</si>
  <si>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</si>
  <si>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</si>
  <si>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</si>
  <si>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</si>
  <si>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</si>
  <si>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</si>
  <si>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</si>
  <si>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</si>
  <si>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</si>
  <si>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</si>
  <si>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</si>
  <si>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</si>
  <si>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</si>
  <si>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</si>
  <si>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</si>
  <si>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</si>
  <si>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</si>
  <si>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</si>
  <si>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</si>
  <si>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</si>
  <si>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</si>
  <si>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</si>
  <si>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</si>
  <si>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</si>
  <si>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</si>
  <si>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</si>
  <si>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</si>
  <si>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</si>
  <si>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</si>
  <si>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</si>
  <si>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</si>
  <si>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</si>
  <si>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</si>
  <si>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</si>
  <si>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</si>
  <si>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</si>
  <si>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</si>
  <si>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</si>
  <si>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</si>
  <si>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</si>
  <si>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</si>
  <si>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</si>
  <si>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</si>
  <si>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</si>
  <si>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</si>
  <si>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</si>
  <si>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</si>
  <si>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</si>
  <si>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</si>
  <si>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</si>
  <si>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</si>
  <si>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</si>
  <si>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</si>
  <si>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</si>
  <si>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</si>
  <si>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</si>
  <si>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</si>
  <si>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</si>
  <si>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</si>
  <si>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</si>
  <si>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</si>
  <si>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</si>
  <si>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</si>
  <si>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</si>
  <si>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</si>
  <si>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</si>
  <si>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</si>
  <si>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</si>
  <si>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</si>
  <si>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</si>
  <si>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</si>
  <si>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</si>
  <si>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</si>
  <si>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</si>
  <si>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</si>
  <si>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</si>
  <si>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</si>
  <si>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</si>
  <si>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</si>
  <si>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</si>
  <si>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</si>
  <si>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</si>
  <si>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</si>
  <si>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</si>
  <si>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</si>
  <si>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</si>
  <si>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</si>
  <si>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</si>
  <si>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</si>
  <si>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</si>
  <si>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</si>
  <si>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</si>
  <si>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</si>
  <si>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</si>
  <si>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</si>
  <si>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</si>
  <si>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</si>
  <si>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</si>
  <si>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</si>
  <si>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</si>
  <si>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</si>
  <si>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</si>
  <si>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</si>
  <si>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</si>
  <si>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</si>
  <si>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</si>
  <si>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</si>
  <si>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</si>
  <si>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</si>
  <si>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</si>
  <si>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</si>
  <si>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</si>
  <si>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</si>
  <si>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</si>
  <si>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</si>
  <si>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</si>
  <si>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</si>
  <si>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</si>
  <si>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</si>
  <si>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</si>
  <si>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charset val="1"/>
      </rPr>
      <t xml:space="preserve">, Hong Kong University of Science &amp; Technology. </t>
    </r>
  </si>
  <si>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</si>
  <si>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</si>
  <si>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</si>
  <si>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</si>
  <si>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</si>
  <si>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</si>
  <si>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</si>
  <si>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</si>
  <si>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</si>
  <si>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</si>
  <si>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</si>
  <si>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</si>
  <si>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</si>
  <si>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</si>
  <si>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</si>
  <si>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</si>
  <si>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</si>
  <si>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</si>
  <si>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</si>
  <si>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</si>
  <si>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</si>
  <si>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</si>
  <si>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</si>
  <si>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</si>
  <si>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</si>
  <si>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</si>
  <si>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</si>
  <si>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</si>
  <si>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</si>
  <si>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r>
      <t xml:space="preserve">Baik, Bok and Tae Sik Ahn, 2007, Changes in order backlog and future returns, </t>
    </r>
    <r>
      <rPr>
        <i/>
        <sz val="11"/>
        <color theme="1"/>
        <rFont val="Calibri"/>
        <family val="2"/>
        <scheme val="minor"/>
      </rPr>
      <t>Seoul Journal of Business</t>
    </r>
    <r>
      <rPr>
        <sz val="11"/>
        <color rgb="FF000000"/>
        <rFont val="Calibri"/>
        <family val="2"/>
        <charset val="1"/>
      </rPr>
      <t xml:space="preserve"> 13, 105-126.  </t>
    </r>
  </si>
  <si>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</si>
  <si>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</si>
  <si>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</si>
  <si>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</si>
  <si>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</si>
  <si>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</si>
  <si>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</si>
  <si>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</si>
  <si>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</si>
  <si>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</si>
  <si>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</si>
  <si>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</si>
  <si>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</si>
  <si>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</si>
  <si>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</si>
  <si>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</si>
  <si>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</si>
  <si>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</si>
  <si>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</si>
  <si>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</si>
  <si>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</si>
  <si>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</si>
  <si>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</si>
  <si>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</si>
  <si>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</si>
  <si>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</si>
  <si>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</si>
  <si>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</si>
  <si>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</si>
  <si>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</si>
  <si>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</si>
  <si>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</si>
  <si>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</si>
  <si>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</si>
  <si>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</si>
  <si>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</si>
  <si>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</si>
  <si>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</si>
  <si>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</si>
  <si>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</si>
  <si>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</si>
  <si>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</si>
  <si>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</si>
  <si>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</si>
  <si>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</si>
  <si>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</si>
  <si>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</si>
  <si>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</si>
  <si>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</si>
  <si>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</si>
  <si>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</si>
  <si>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</si>
  <si>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</si>
  <si>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</si>
  <si>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</si>
  <si>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</si>
  <si>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</si>
  <si>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</si>
  <si>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</si>
  <si>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</si>
  <si>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</si>
  <si>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</si>
  <si>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</si>
  <si>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</si>
  <si>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</si>
  <si>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</si>
  <si>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</si>
  <si>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</si>
  <si>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</si>
  <si>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</si>
  <si>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</si>
  <si>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</si>
  <si>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</si>
  <si>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</si>
  <si>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</si>
  <si>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</si>
  <si>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</si>
  <si>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</si>
  <si>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</si>
  <si>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</si>
  <si>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</si>
  <si>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</si>
  <si>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</si>
  <si>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</si>
  <si>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</si>
  <si>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</si>
  <si>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</si>
  <si>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</si>
  <si>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</si>
  <si>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</si>
  <si>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</si>
  <si>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</si>
  <si>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</si>
  <si>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</si>
  <si>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</si>
  <si>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</si>
  <si>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</si>
  <si>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</si>
  <si>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</si>
  <si>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</si>
  <si>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</si>
  <si>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</si>
  <si>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</si>
  <si>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</si>
  <si>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</si>
  <si>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</si>
  <si>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</si>
  <si>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</si>
  <si>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</si>
  <si>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</si>
  <si>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</si>
  <si>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</si>
  <si>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</si>
  <si>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</si>
  <si>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</si>
  <si>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</si>
  <si>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</si>
  <si>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</si>
  <si>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</si>
  <si>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</si>
  <si>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</si>
  <si>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</si>
  <si>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</si>
  <si>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</si>
  <si>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</si>
  <si>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</si>
  <si>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</si>
  <si>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</si>
  <si>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</si>
  <si>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</si>
  <si>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</si>
  <si>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</si>
  <si>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</si>
  <si>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</si>
  <si>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</si>
  <si>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</si>
  <si>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</si>
  <si>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</si>
  <si>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</si>
  <si>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</si>
  <si>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</si>
  <si>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</si>
  <si>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</si>
  <si>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</si>
  <si>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</si>
  <si>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</si>
  <si>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</si>
  <si>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</si>
  <si>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</si>
  <si>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</si>
  <si>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</si>
  <si>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</si>
  <si>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</si>
  <si>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</si>
  <si>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</si>
  <si>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</si>
  <si>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</si>
  <si>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</si>
  <si>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</si>
  <si>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</si>
  <si>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</si>
  <si>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</si>
  <si>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</si>
  <si>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</si>
  <si>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</si>
  <si>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</si>
  <si>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</si>
  <si>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</si>
  <si>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</si>
  <si>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</si>
  <si>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</si>
  <si>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</si>
  <si>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</si>
  <si>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</si>
  <si>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</si>
  <si>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</si>
  <si>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</si>
  <si>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</si>
  <si>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</si>
  <si>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</si>
  <si>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</si>
  <si>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</si>
  <si>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</si>
  <si>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</si>
  <si>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</si>
  <si>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</si>
  <si>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</si>
  <si>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</si>
  <si>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</si>
  <si>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</si>
  <si>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</si>
  <si>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</si>
  <si>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</si>
  <si>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</si>
  <si>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</si>
  <si>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</si>
  <si>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</si>
  <si>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</si>
  <si>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</si>
  <si>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</si>
  <si>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</si>
  <si>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</si>
  <si>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</si>
  <si>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</si>
  <si>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</si>
  <si>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</si>
  <si>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</si>
  <si>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</si>
  <si>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</si>
  <si>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</si>
  <si>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</si>
  <si>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</si>
  <si>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</si>
  <si>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</si>
  <si>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</si>
  <si>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</si>
  <si>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</si>
  <si>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</si>
  <si>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</si>
  <si>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</si>
  <si>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</si>
  <si>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</si>
  <si>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</si>
  <si>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</si>
  <si>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</si>
  <si>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</si>
  <si>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</si>
  <si>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</si>
  <si>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</si>
  <si>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</si>
  <si>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</si>
  <si>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</si>
  <si>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</si>
  <si>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</si>
  <si>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</si>
  <si>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</si>
  <si>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</si>
  <si>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</si>
  <si>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</si>
  <si>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</si>
  <si>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</si>
  <si>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</si>
  <si>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</si>
  <si>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</si>
  <si>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</si>
  <si>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</si>
  <si>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</si>
  <si>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</si>
  <si>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</si>
  <si>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</si>
  <si>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</si>
  <si>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</si>
  <si>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</si>
  <si>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</si>
  <si>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</si>
  <si>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</si>
  <si>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</si>
  <si>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</si>
  <si>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</si>
  <si>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</si>
  <si>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</si>
  <si>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</si>
  <si>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</si>
  <si>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</si>
  <si>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</si>
  <si>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</si>
  <si>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</si>
  <si>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</si>
  <si>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</si>
  <si>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</si>
  <si>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</si>
  <si>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</si>
  <si>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</si>
  <si>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</si>
  <si>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</si>
  <si>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</si>
  <si>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</si>
  <si>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</si>
  <si>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</si>
  <si>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</si>
  <si>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</si>
  <si>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</si>
  <si>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</si>
  <si>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</si>
  <si>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</si>
  <si>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</si>
  <si>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</si>
  <si>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</si>
  <si>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</si>
  <si>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</si>
  <si>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</si>
  <si>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</si>
  <si>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</si>
  <si>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</si>
  <si>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</si>
  <si>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</si>
  <si>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</si>
  <si>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</si>
  <si>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</si>
  <si>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</si>
  <si>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</si>
  <si>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</si>
  <si>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</si>
  <si>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</si>
  <si>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</si>
  <si>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</si>
  <si>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</si>
  <si>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</si>
  <si>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</si>
  <si>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</si>
  <si>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</si>
  <si>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</si>
  <si>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</si>
  <si>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</si>
  <si>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</si>
  <si>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</si>
  <si>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</si>
  <si>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</si>
  <si>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</si>
  <si>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</si>
  <si>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</si>
  <si>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</si>
  <si>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</si>
  <si>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</si>
  <si>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</si>
  <si>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</si>
  <si>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</si>
  <si>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</si>
  <si>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</si>
  <si>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</si>
  <si>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</si>
  <si>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</si>
  <si>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</si>
  <si>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</si>
  <si>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</si>
  <si>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</si>
  <si>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</si>
  <si>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</si>
  <si>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</si>
  <si>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</si>
  <si>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</si>
  <si>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</si>
  <si>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</si>
  <si>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</si>
  <si>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</si>
  <si>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</si>
  <si>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</si>
  <si>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</si>
  <si>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</si>
  <si>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</si>
  <si>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</si>
  <si>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</si>
  <si>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</si>
  <si>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</si>
  <si>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</si>
  <si>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</si>
  <si>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</si>
  <si>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</si>
  <si>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</si>
  <si>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</si>
  <si>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</si>
  <si>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</si>
  <si>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</si>
  <si>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</si>
  <si>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</si>
  <si>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</si>
  <si>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</si>
  <si>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</si>
  <si>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</si>
  <si>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</si>
  <si>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</si>
  <si>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</si>
  <si>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</si>
  <si>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</si>
  <si>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</si>
  <si>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</si>
  <si>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</si>
  <si>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</si>
  <si>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</si>
  <si>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</si>
  <si>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</si>
  <si>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</si>
  <si>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</si>
  <si>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</si>
  <si>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</si>
  <si>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</si>
  <si>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</si>
  <si>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</si>
  <si>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</si>
  <si>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</si>
  <si>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</si>
  <si>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</si>
  <si>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</si>
  <si>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</si>
  <si>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</si>
  <si>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</si>
  <si>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</si>
  <si>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</si>
  <si>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</si>
  <si>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</si>
  <si>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</si>
  <si>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</si>
  <si>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</si>
  <si>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</si>
  <si>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</si>
  <si>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</si>
  <si>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</si>
  <si>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</si>
  <si>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</si>
  <si>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</si>
  <si>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</si>
  <si>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</si>
  <si>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</si>
  <si>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</si>
  <si>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</si>
  <si>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</si>
  <si>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</si>
  <si>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</si>
  <si>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</si>
  <si>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</si>
  <si>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</si>
  <si>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</si>
  <si>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</si>
  <si>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</si>
  <si>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</si>
  <si>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</si>
  <si>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</si>
  <si>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</si>
  <si>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</si>
  <si>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</si>
  <si>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</si>
  <si>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</si>
  <si>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</si>
  <si>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</si>
  <si>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</si>
  <si>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</si>
  <si>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</si>
  <si>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</si>
  <si>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Cat.Predictor</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</si>
  <si>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</si>
  <si>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</si>
  <si>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</si>
  <si>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</si>
  <si>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</si>
  <si>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</si>
  <si>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</si>
  <si>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</si>
  <si>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</si>
  <si>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</si>
  <si>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</si>
  <si>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</si>
  <si>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</si>
  <si>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</si>
  <si>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</si>
  <si>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</si>
  <si>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</si>
  <si>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</si>
  <si>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</si>
  <si>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</si>
  <si>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</si>
  <si>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</si>
  <si>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</si>
  <si>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Seems complicated but doable, though we had difficulty with Cremers Nair</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</si>
  <si>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</si>
  <si>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</si>
  <si>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</si>
  <si>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</si>
  <si>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</si>
  <si>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</si>
  <si>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9_portfolio</t>
  </si>
  <si>
    <t>9_theory</t>
  </si>
  <si>
    <t>9_propdata</t>
  </si>
  <si>
    <t>Coverage</t>
  </si>
  <si>
    <t>CVTURN in OP. Tab 3A: only works in small size quintiles</t>
  </si>
  <si>
    <t>CVVOL in OP.  Tab 3A: only works in small size quintiles</t>
  </si>
  <si>
    <t>Cvd</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</si>
  <si>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</si>
  <si>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</si>
  <si>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</si>
  <si>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</si>
  <si>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</si>
  <si>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</si>
  <si>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</si>
  <si>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</si>
  <si>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</si>
  <si>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</si>
  <si>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</si>
  <si>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</si>
  <si>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can't find the paper</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</si>
  <si>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</si>
  <si>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</si>
  <si>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</si>
  <si>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</si>
  <si>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</si>
  <si>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can't access paper</t>
  </si>
  <si>
    <t>we cite Grinblatt and Moskowitz</t>
  </si>
  <si>
    <t>maybe we shoudl add it</t>
  </si>
  <si>
    <t>citationsRD is similar.  Table 8 shows marginal significance in regressions</t>
  </si>
  <si>
    <t>Similar to OrgCap, but not close enough to claim it's really similar.</t>
  </si>
  <si>
    <t>can't find paper</t>
  </si>
  <si>
    <t>census data.  New version uses labor share from census.</t>
  </si>
  <si>
    <t>marginally significant using daily data</t>
  </si>
  <si>
    <t>Uses Execucomp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</si>
  <si>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</si>
  <si>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</si>
  <si>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</si>
  <si>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</si>
  <si>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</si>
  <si>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Predictors are CF/Sale and CF/BE using quarterly data.  Maybe we should try this.</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</si>
  <si>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</si>
  <si>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</si>
  <si>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</si>
  <si>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</si>
  <si>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</si>
  <si>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</si>
  <si>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</si>
  <si>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</si>
  <si>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</si>
  <si>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</si>
  <si>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</si>
  <si>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</si>
  <si>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</si>
  <si>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</si>
  <si>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Similar to Cash</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</si>
  <si>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</si>
  <si>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</si>
  <si>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</si>
  <si>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</si>
  <si>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</si>
  <si>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</si>
  <si>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</si>
  <si>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</si>
  <si>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</si>
  <si>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</si>
  <si>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</si>
  <si>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</si>
  <si>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</si>
  <si>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</si>
  <si>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</si>
  <si>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SmileSlope. Here it's changes in call and put volatility though (table II)</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</si>
  <si>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</si>
  <si>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</si>
  <si>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</si>
  <si>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</si>
  <si>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</si>
  <si>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OptionMetrics volatility surface database</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</si>
  <si>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</si>
  <si>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</si>
  <si>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</si>
  <si>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</si>
  <si>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</si>
  <si>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</si>
  <si>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</si>
  <si>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</si>
  <si>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</si>
  <si>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</si>
  <si>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</si>
  <si>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</si>
  <si>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</si>
  <si>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</si>
  <si>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</si>
  <si>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Can add perhaps</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</si>
  <si>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</si>
  <si>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</si>
  <si>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</si>
  <si>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</si>
  <si>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</si>
  <si>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</si>
  <si>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</si>
  <si>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</si>
  <si>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</si>
  <si>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9_missing_paper</t>
  </si>
  <si>
    <t>G_binary</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</si>
  <si>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</si>
  <si>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</si>
  <si>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</si>
  <si>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</si>
  <si>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</si>
  <si>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</si>
  <si>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</si>
  <si>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</si>
  <si>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Difference of the current and one-year lagged short-term investments (ivst) scaled by the mean of current and one-year lagged total assets (at).</t>
  </si>
  <si>
    <t>Depreciation and amortization (dp) divided by property, plant and equipment net total (ppent).</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</si>
  <si>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</si>
  <si>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</si>
  <si>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</si>
  <si>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</si>
  <si>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</si>
  <si>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</si>
  <si>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</si>
  <si>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</si>
  <si>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</si>
  <si>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</si>
  <si>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Let Tax be tax payments (txt) over pre-tax income (pi) and amortization of intangibles (am, 0 if missing). Let earnings per share be epspx/ajex. ETR if Tax minus the average of Tax over the previous three years multiplied by one-year EPS growth scaled by by price (prcc_f).</t>
  </si>
  <si>
    <t xml:space="preserve">Percentage growth in sales (sale) relative to average sales of t-1 and t-2, minus percentage growth in receivables (rect) relative to average receivables of t-1 and t-2. Both growth terms are calculated relative to t-1 only if t-2 is missing. </t>
  </si>
  <si>
    <t>One-year change in property, plants and equipment (ppegt) plus one year change in inventory (invt), scaled by one-year lagged assets (at).</t>
  </si>
  <si>
    <t>One year growth of the ratio between sales (sale) and employment (emp).</t>
  </si>
  <si>
    <t>Number of estimates (numest) in IBES for one-quarter ahead earnings. Replace with 0 if missing after 1989.</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</si>
  <si>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</si>
  <si>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</si>
  <si>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Binary signal equal to if ConsPosRet equal to 1, and equal to 0 if CosnNegRet equal to 1.</t>
  </si>
  <si>
    <t>One year lagged R&amp;D (xrd) divided by one year lagged sales (sale).</t>
  </si>
  <si>
    <t>One year lagged quarterly R&amp;D (xrdq) divided by one year lagged quarterly sales (saleq).</t>
  </si>
  <si>
    <t>Rolling standard deviation of quarterly return on assets (roaq) over 4 years (minimum 2 years).</t>
  </si>
  <si>
    <t>EBIT (ebit) minus non-operating income (nopi) divided by the sum of equity (ceq), liabilities (lt) and cash (che).</t>
  </si>
  <si>
    <t>Debt/mortgages and other secured (dm) divided by long-term liabilities (dltt) plus current liabilities (dlc). Replace with 0 if missing.</t>
  </si>
  <si>
    <t>Binary version of secured. 1 if secured greater than 0, 0 otherwise.</t>
  </si>
  <si>
    <t>see monthly Code</t>
  </si>
  <si>
    <t>Rolling regression of daily return (ret - rf) on the same-day, one-day ahead, and one-day lagged value of the market return (mktrf). Rolling regression with 20 observations (minimum 15). BetaDimson is the sum of the three coefficients.</t>
  </si>
  <si>
    <t>see code</t>
  </si>
  <si>
    <t>BM using December value of market equity.</t>
  </si>
  <si>
    <t>Sales (saleq) divided by one quarter lagged assets (atq).</t>
  </si>
  <si>
    <t>Lagged sales (sale) divided by two-year lagged assets (at).</t>
  </si>
  <si>
    <t>Total assets (atq) divided by book value of equity plus deferred taxes (txditcq) and preferred stock. Equity is shareholder equity (seqq) if available, or book equity (ceqq) plus preferred stock (pstkq), or total assets minus total liabilities (ltq).</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</si>
  <si>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</si>
  <si>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</si>
  <si>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TAQ-based trading costs estimates (SAS code).</t>
  </si>
  <si>
    <t>Price (prc/cfacshr) divided by the maximum price over the previous 12 months.</t>
  </si>
  <si>
    <t>Customers momentum</t>
  </si>
  <si>
    <t>Suppliers momentum</t>
  </si>
  <si>
    <t>Average return in other months over the preceding 2-5 years. Exclude NASDAQ stocks.</t>
  </si>
  <si>
    <t>Average return in other months over the preceding 6-10 years. Exclude NASDAQ stocks.</t>
  </si>
  <si>
    <t>Average return in the same month over the preceding 6-10 years. Exclude NASDAQ stocks.</t>
  </si>
  <si>
    <t>Average return in other months over the preceding 11-15 years. Exclude NASDAQ stocks.</t>
  </si>
  <si>
    <t>Average return in other months over the preceding 16-20 years. Exclude NASDAQ stocks.</t>
  </si>
  <si>
    <t>Average return in the same month over the preceding 11-15 years. Exclude NASDAQ stocks.</t>
  </si>
  <si>
    <t>Average return in the same month over the preceding 16-20 years. Exclude NASDAQ stocks.</t>
  </si>
  <si>
    <t>Average return in the same month over the preceding 2-5 years. Exclude NASDAQ stocks.</t>
  </si>
  <si>
    <t>Average return in the same monthin the previous year. Exclude NASDAQ stocks.</t>
  </si>
  <si>
    <t>Average return in  other months over the previous year. Exclude NASDAQ stocks.</t>
  </si>
  <si>
    <t>Change in Noncurrent Operating Liabilities</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</si>
  <si>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</si>
  <si>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Tab4A t-stat 2.48</t>
  </si>
  <si>
    <t>Tab2 t-stat 5.79</t>
  </si>
  <si>
    <t>Tab2, J=6 t-stat 5.78</t>
  </si>
  <si>
    <t>Table 2 shows strong t-stats above 3 (panel B), 3.8 for unadjusted returns.</t>
  </si>
  <si>
    <t>Table 2 shows strong t-stats around 3 (panel E), somewhat lower for adjusted returns.</t>
  </si>
  <si>
    <t>Return on assets incl extraordinary income</t>
  </si>
  <si>
    <t>Earnings streak indicator</t>
  </si>
  <si>
    <t>author is a typo</t>
  </si>
  <si>
    <t>Earnings growth for consistent growers</t>
  </si>
  <si>
    <t>Firm age based on CRSP</t>
  </si>
  <si>
    <t>Sales-to-price quarterly</t>
  </si>
  <si>
    <t>Market leverage quarterly</t>
  </si>
  <si>
    <t>Net Payout Yield quarterly</t>
  </si>
  <si>
    <t>Payout Yield quarterly</t>
  </si>
  <si>
    <t>Asset Growth quarterly</t>
  </si>
  <si>
    <t>Operating Cash flows to price quarterly</t>
  </si>
  <si>
    <t>O Score quarterly</t>
  </si>
  <si>
    <t>Altman Z-Score quarterly</t>
  </si>
  <si>
    <t>Organizational Capital industry adj</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</si>
  <si>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</si>
  <si>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</si>
  <si>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</si>
  <si>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</si>
  <si>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</si>
  <si>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</si>
  <si>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</si>
  <si>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</si>
  <si>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</si>
  <si>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Taxable income to income quarterly</t>
  </si>
  <si>
    <t xml:space="preserve">Return seasonality </t>
  </si>
  <si>
    <t>Return seasonality years 11 to 15</t>
  </si>
  <si>
    <t>Return seasonality years 16 to 20</t>
  </si>
  <si>
    <t>Returns in different months years 6 to 10</t>
  </si>
  <si>
    <t>Returns in different months years 11 to 15</t>
  </si>
  <si>
    <t>Returns in not-same month years 16 to 20</t>
  </si>
  <si>
    <t>Returns in not-same month last year</t>
  </si>
  <si>
    <t>Returns in not-same years 2 to 5</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</si>
  <si>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</si>
  <si>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</si>
  <si>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</si>
  <si>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</si>
  <si>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</si>
  <si>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</si>
  <si>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</si>
  <si>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</si>
  <si>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</si>
  <si>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</si>
  <si>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</si>
  <si>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</si>
  <si>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</si>
  <si>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</si>
  <si>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</si>
  <si>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r>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t>
    </r>
    <r>
      <rPr>
        <sz val="11"/>
        <color rgb="FF000000"/>
        <rFont val="Calibri"/>
        <family val="2"/>
      </rPr>
      <t>) and liabilities (FRED series BOGZ1FL664190005Q).</t>
    </r>
  </si>
  <si>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  Fix signal at value at most recent data release for the entire year.</t>
  </si>
  <si>
    <t xml:space="preserve">Sum of dividends (dvc), purchase of common and preferred stock (prstkc) and max(preferred stock redemption value (pstkrv), 0), market value of equity.  Exclude if PayoutYield $\leq$ 0.  </t>
  </si>
  <si>
    <t>Long-term earnings forecast (fgr5yr).  Exclude if book equity (ceq), net income (ib), deferred taxes (txdi), dividends (dvp), revenue (sale) or depreciation (dp) is missing.</t>
  </si>
  <si>
    <t>Long-term EPS forecast (Monthly)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</si>
  <si>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</si>
  <si>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</si>
  <si>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Insignificant in MV reg (Tab 2b, RETR)</t>
  </si>
  <si>
    <t>Insignificant in MV reg (Tab 2b, RGM)</t>
  </si>
  <si>
    <t>Significant in MV reg (Tab 2b, RCAPX)</t>
  </si>
  <si>
    <t>Significant in MV reg (Tab 2b, RINV)</t>
  </si>
  <si>
    <t>Barely significant in MV reg (Tab2b, RS&amp;A)</t>
  </si>
  <si>
    <t>Insignificant in MV reg (Tab2b RAR)</t>
  </si>
  <si>
    <t>Insignificant in MV reg (Tab2b RLF)</t>
  </si>
  <si>
    <t xml:space="preserve">Insignificant in MV reg (Tab 2b, RGM).  </t>
  </si>
  <si>
    <t>t = 3.6 in event study Tab II</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</si>
  <si>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</si>
  <si>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</si>
  <si>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</si>
  <si>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</si>
  <si>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</si>
  <si>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</si>
  <si>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</si>
  <si>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</si>
  <si>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</si>
  <si>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</si>
  <si>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</si>
  <si>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</si>
  <si>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</si>
  <si>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</si>
  <si>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</si>
  <si>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</si>
  <si>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 xml:space="preserve">Cash-based operating profitability lagged assets </t>
  </si>
  <si>
    <t>Cash-based operating profitability lagged assets quarterly</t>
  </si>
  <si>
    <t>Operating profitability R&amp;D adjusted lagged assets</t>
  </si>
  <si>
    <t>Operating profitability R&amp;D adjusted lagged assets quarterly</t>
  </si>
  <si>
    <t>Operating profitability R&amp;D adjusted</t>
  </si>
  <si>
    <t>Rev2Priceq</t>
  </si>
  <si>
    <t>InvenGr</t>
  </si>
  <si>
    <t>Leverageq</t>
  </si>
  <si>
    <t>MomRes11m</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</si>
  <si>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</si>
  <si>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</si>
  <si>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</si>
  <si>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</si>
  <si>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</si>
  <si>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</si>
  <si>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</si>
  <si>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</si>
  <si>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</si>
  <si>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</si>
  <si>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</si>
  <si>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</si>
  <si>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</si>
  <si>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</si>
  <si>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</si>
  <si>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</si>
  <si>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</si>
  <si>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</si>
  <si>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</si>
  <si>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</si>
  <si>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</si>
  <si>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</si>
  <si>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</si>
  <si>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</si>
  <si>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</si>
  <si>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</si>
  <si>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</si>
  <si>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MomSeas11to15a</t>
  </si>
  <si>
    <t>MomSeas11to15n</t>
  </si>
  <si>
    <t>MomSeas16to20a</t>
  </si>
  <si>
    <t>MomSeas16to20n</t>
  </si>
  <si>
    <t>MomSeas1a</t>
  </si>
  <si>
    <t>MomSeas1n</t>
  </si>
  <si>
    <t>MomSeas2to5n</t>
  </si>
  <si>
    <t>MomSeas6to10a</t>
  </si>
  <si>
    <t>MomSeas6to10n</t>
  </si>
  <si>
    <t>Cat.Form</t>
  </si>
  <si>
    <t>To Do</t>
  </si>
  <si>
    <t>Enterprise Multiple quarterly</t>
  </si>
  <si>
    <t>t-stat = 1 in Tab XIIB (SR*sqrt(T) or CAPM alpha)</t>
  </si>
  <si>
    <t>t-stat = 2.7 in MV reg for 3-year ret Tab 4</t>
  </si>
  <si>
    <t>t-stat of 6.6 in regression (Tab 2)</t>
  </si>
  <si>
    <t>strong port sorts but no LS (Tab 2)</t>
  </si>
  <si>
    <t>t-stat = 8 (Tab 3)</t>
  </si>
  <si>
    <t>We use Dispersion median instead of 5th quint, Table 2</t>
  </si>
  <si>
    <t>We use turnover median instead of 5th quint, Table 2</t>
  </si>
  <si>
    <t>Evidence from regression only (table 3). But fgr5yrLag (E(g)) is strongly significant with and without additional variables (t-stat around 4).  Quarterly QS is spotty before 1973, Table 2 but paper does not provide t-stats</t>
  </si>
  <si>
    <t>Table 4 has long-short returns with t-stat of 2.14 for raw EW. Much stronger after factor adjustments. Other tables show double sorts, alphas, Table 4, Panel A, column DeltaCH</t>
  </si>
  <si>
    <t xml:space="preserve">Table 4 looks to be the closest; TZ: Table 2 gives portfolio returns, need to take difference between extreme portfolios ((7) - (1)) but no t-stat.  We use Corwin Schulz spread following MP, </t>
  </si>
  <si>
    <t xml:space="preserve">Fig 1 Overall, SAR, (Fig 1 actually has a table)Size adjustment may have a large effect here. Also the original paper's portfolio rebalancing is not extremely clear, since they seem to reference earnings announcement dates even in the calendar time results.  This seems very redundant with the other profitability measures.  They don't cite Fama French 2006, nor Novy Marx 2013.  , </t>
  </si>
  <si>
    <t xml:space="preserve">Should remove.  Paper was retracted, </t>
  </si>
  <si>
    <t xml:space="preserve">Table 4 (chose the cumluative annual return, but they report 1,2,3 and 4 quarters), </t>
  </si>
  <si>
    <t xml:space="preserve">Figure 2, two-year line is closest. Table I only shows Mom36mMP cite Jegadeesh and Titman 1993 JF but it's found in De Bondt and Thaler 1985 (or something close to it anyway), </t>
  </si>
  <si>
    <t xml:space="preserve">Tab6A uses FF93 style factor (HDMLD).  They don't seem to like the factor thing much and denigrate it on page 14.  Our is just VW quintiles for simplicity,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</si>
  <si>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</si>
  <si>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</si>
  <si>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</si>
  <si>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</si>
  <si>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Our sort is 5 x 5, </t>
  </si>
  <si>
    <t xml:space="preserve">Table 3 shows basic streak results,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</si>
  <si>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</si>
  <si>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</si>
  <si>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</si>
  <si>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</si>
  <si>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</si>
  <si>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</si>
  <si>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</si>
  <si>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</si>
  <si>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</si>
  <si>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</si>
  <si>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In-sample only (e.g. Tab4, Fig 2)</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</si>
  <si>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</si>
  <si>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</si>
  <si>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</si>
  <si>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This is operating prof with working cap adjustments.  OP lags denominator in Tab 1 note, but 2015 version does not lag, and lagging is unclear other tables.  Tab 2 shows predictability is very strong, see also Table 4.  We assume authors did not mean to lag, as there is no motivation to lag. </t>
  </si>
  <si>
    <t xml:space="preserve">This is operating prof with an R&amp;D adjustment.  OP lags denominator in Tab 1 note, but 2015 version does not lag, and lagging is unclear other tables.  Strong in FM reg with controls, but insignificant in VW port sorts (Tab 4).  We assume authors did not mean to lag, as there is no motivation to lag.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</si>
  <si>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</si>
  <si>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</si>
  <si>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</si>
  <si>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</si>
  <si>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</si>
  <si>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</si>
  <si>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</si>
  <si>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</si>
  <si>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</si>
  <si>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Need book</t>
  </si>
  <si>
    <t>HXZ deviates from OP.  OP only examines (1) capx / lag(capx,2) and capx / sum( capx(t-3:t) ).  OP notation is odd, uses cegth2 and cegth3 but no cegth.</t>
  </si>
  <si>
    <t>t-stat = 1.0 in Tab2A (LTGDISP)</t>
  </si>
  <si>
    <t xml:space="preserve">t-stat = 5 in Tab 3B </t>
  </si>
  <si>
    <t>HXZ variant</t>
  </si>
  <si>
    <t>t-stat = 4.7 in Tab3D (cegth3)</t>
  </si>
  <si>
    <t>Tab I has port sorts</t>
  </si>
  <si>
    <t>t-stat = 3.9 in Tab IA</t>
  </si>
  <si>
    <t>t-stat =2.9 in Tab VIIA</t>
  </si>
  <si>
    <t>t-stat =3.1 in Tab VIIB</t>
  </si>
  <si>
    <t>t-stat = 0.6 in Tab8A</t>
  </si>
  <si>
    <t>Port sorts but no LS (Tab 5)</t>
  </si>
  <si>
    <t>t = 4.3 Tab 3 NIG</t>
  </si>
  <si>
    <t xml:space="preserve">Table 2 reports Size Adjusted (VW) returns and Carhart model alphas. Also report 3 different return periods ([-2,0], [1,60], [1,120] with 0 being the annoucement day of earnings); Really more an event study approach, portfolios not matched in time.  The third earnings definition is net income (Sec 2.2). </t>
  </si>
  <si>
    <t xml:space="preserve">Tab1 VW t-stat 2.83.  </t>
  </si>
  <si>
    <t xml:space="preserve">Doesn't work as well EW.  Very nonlinear return vs decile </t>
  </si>
  <si>
    <t>t=3.2 Tab 4A Cash-Based</t>
  </si>
  <si>
    <t>t=1.8 Tab4A Oper Prof</t>
  </si>
  <si>
    <t xml:space="preserve">t=3.1 Table 3 </t>
  </si>
  <si>
    <t>reg</t>
  </si>
  <si>
    <t>2b RCAPX</t>
  </si>
  <si>
    <t>2b RETR</t>
  </si>
  <si>
    <t>2b RGM</t>
  </si>
  <si>
    <t>2b RINV</t>
  </si>
  <si>
    <t>2b RS&amp;A</t>
  </si>
  <si>
    <t>2b RAR</t>
  </si>
  <si>
    <t>2b RLF</t>
  </si>
  <si>
    <t>The same as GrGMtoGrSales</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</si>
  <si>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</si>
  <si>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</si>
  <si>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</si>
  <si>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</si>
  <si>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</si>
  <si>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</si>
  <si>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</si>
  <si>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</si>
  <si>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</si>
  <si>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</si>
  <si>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</si>
  <si>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</si>
  <si>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</si>
  <si>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2 J=6</t>
  </si>
  <si>
    <t>4</t>
  </si>
  <si>
    <t>1B Average</t>
  </si>
  <si>
    <t>Return</t>
  </si>
  <si>
    <t>T-Stat</t>
  </si>
  <si>
    <t>Stock Weight</t>
  </si>
  <si>
    <t>LS Quantile</t>
  </si>
  <si>
    <t>Portfolio Period</t>
  </si>
  <si>
    <t>Start Month</t>
  </si>
  <si>
    <t>Quantile Filter</t>
  </si>
  <si>
    <t>NYSE</t>
  </si>
  <si>
    <t>discrete</t>
  </si>
  <si>
    <t>continuous</t>
  </si>
  <si>
    <t>1B</t>
  </si>
  <si>
    <t>Define tempDY as 4 times latest dividend (divamt) divided by price (prc). Define positive yield stocks as those which paid a dividend in all of the past 4 quarters.  Set DivYield to missing if stock is above the median firm size.  This procedure is based on Table 1B.</t>
  </si>
  <si>
    <t>Ret is nonmonotic in DivYield, except in small stocks, as seen in Tab 1B.  FF3 adjusted returns are monotonic however due to size adjustment (Tab 3).  Previous papers (Keim 1985) also find mixed results, this paper is a more careful look.  Unclear if likely or maybe predictor</t>
  </si>
  <si>
    <t>mixed results, small spread</t>
  </si>
  <si>
    <t>2a</t>
  </si>
  <si>
    <t>Revenue (sale) - cost of goods solds (cogs), divided by  total assets (at).  Drop if financial.</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</si>
  <si>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</si>
  <si>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</si>
  <si>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</si>
  <si>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</si>
  <si>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</si>
  <si>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</si>
  <si>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</si>
  <si>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</si>
  <si>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</si>
  <si>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</si>
  <si>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</si>
  <si>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</si>
  <si>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t=3.2 in Tab 6C, but we lack the data</t>
  </si>
  <si>
    <t>p&lt;0.01 in LS port, but we lack the data</t>
  </si>
  <si>
    <t>LS</t>
  </si>
  <si>
    <t>OP sample is 1985-1994 using Zack's, but our IBES recommendations only begins in 1993.  OP is binary, but we follow MP.</t>
  </si>
  <si>
    <t>no_evidence</t>
  </si>
  <si>
    <t>3A</t>
  </si>
  <si>
    <t>3C, 2 to 1, 3 to 2, etc.</t>
  </si>
  <si>
    <t>3C, 1 to 2, 2 to 3, etc</t>
  </si>
  <si>
    <t>event study 3 day</t>
  </si>
  <si>
    <t>AddInfo</t>
  </si>
  <si>
    <t>2A</t>
  </si>
  <si>
    <t>LS port</t>
  </si>
  <si>
    <t>Standard deviation of earnings estimates (stdev\_est) scaled by mean earnings estimate.  Keep if ME is in the top 500 for the month to approximate S&amp;P 500.</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</si>
  <si>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</si>
  <si>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</si>
  <si>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</si>
  <si>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</si>
  <si>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</si>
  <si>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</si>
  <si>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</si>
  <si>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</si>
  <si>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</si>
  <si>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t-stat = 6.5 in Fig 1 overall SAR</t>
  </si>
  <si>
    <t>Fig1 overall SAR</t>
  </si>
  <si>
    <t>2 [1, 60]</t>
  </si>
  <si>
    <t>event study 60 day</t>
  </si>
  <si>
    <t>huge t-stat in event study Tab 2</t>
  </si>
  <si>
    <t>1 VW 10-1</t>
  </si>
  <si>
    <t>4A Cash-based 10-1</t>
  </si>
  <si>
    <t>4A Oper PRof</t>
  </si>
  <si>
    <t>3 \alpha_1 n=50</t>
  </si>
  <si>
    <t>LS port CAPM alpha</t>
  </si>
  <si>
    <t>LS port size adjusted</t>
  </si>
  <si>
    <t>3 full samp, period of listing</t>
  </si>
  <si>
    <t>mv reg</t>
  </si>
  <si>
    <t xml:space="preserve">OP uses special NYSE archive data that we lack. </t>
  </si>
  <si>
    <t>3B consistent: also 3A</t>
  </si>
  <si>
    <t>Closest is Tab 3B.  OP basically does a double sort on accruals and revisions. p-val &lt; 0.001, but no t-stat</t>
  </si>
  <si>
    <t>t=2.5 in regression</t>
  </si>
  <si>
    <t>p-val &lt; 0.001 in port sort</t>
  </si>
  <si>
    <t>t=5.5 in LS port</t>
  </si>
  <si>
    <t>3 mean diff 1-2</t>
  </si>
  <si>
    <t>4A 1965-2006, first row</t>
  </si>
  <si>
    <t>LS nontraditional</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</si>
  <si>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</si>
  <si>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</si>
  <si>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</si>
  <si>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</si>
  <si>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</si>
  <si>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 adjusted</t>
  </si>
  <si>
    <t>LS port size+BM+Mom adjusted</t>
  </si>
  <si>
    <t>OP Predictability:</t>
  </si>
  <si>
    <t>Our assessment of whether results in the original paper should produce t-stats &gt; 1.96 in a LS portfolio mean return formed on past data</t>
  </si>
  <si>
    <t>Clear evidence: LS portfolio, full port sort with monotonic returns, or extremely large t-stat in regressions</t>
  </si>
  <si>
    <t>Clear evidence t-stat should be less than 1.96</t>
  </si>
  <si>
    <t>Replication Type</t>
  </si>
  <si>
    <t>Evidence Summary</t>
  </si>
  <si>
    <t>AddInfo Columns</t>
  </si>
  <si>
    <t>Sheet</t>
  </si>
  <si>
    <t>3 Y_t/B_t</t>
  </si>
  <si>
    <t>Note on Replication</t>
  </si>
  <si>
    <t>Describes main table used for interpreting OP's predictability</t>
  </si>
  <si>
    <t>Test, Sign, Return, … …Filter</t>
  </si>
  <si>
    <t>Key Table in OP</t>
  </si>
  <si>
    <t>1_good</t>
  </si>
  <si>
    <t>2_fair</t>
  </si>
  <si>
    <t>3_distant</t>
  </si>
  <si>
    <t>3B I-24</t>
  </si>
  <si>
    <t>event study</t>
  </si>
  <si>
    <t>OP uses CCH Capital Changes Reporter, but we use CRSP acquisition file.  Tab 3B event study uses matched-firm-adjusted returns and holds for 2 years.</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</si>
  <si>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</si>
  <si>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</si>
  <si>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Note on Definition</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</si>
  <si>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</si>
  <si>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3 BAB</t>
  </si>
  <si>
    <t>port sort nonstandard</t>
  </si>
  <si>
    <t xml:space="preserve">OP uses "Investment Dealers' Digest Directory of Corporate Financing" but we use Compustat.  </t>
  </si>
  <si>
    <t>4A EW</t>
  </si>
  <si>
    <t>port less risk-free ff3 alpha</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</si>
  <si>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</si>
  <si>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</si>
  <si>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</si>
  <si>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</si>
  <si>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</si>
  <si>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</si>
  <si>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 xml:space="preserve">OP fit a big model and we just used one of its variables, </t>
  </si>
  <si>
    <t>OP used predictor as part of a larger model, t&lt;2 in regression, in-sample results only,</t>
  </si>
  <si>
    <t>t=2.7 in LS port</t>
  </si>
  <si>
    <t>11A CLG-CHG</t>
  </si>
  <si>
    <t>Could not access OP, so we used the Alwathainani's dissertation from VCU.  We follow MP, which is simpler than OP.</t>
  </si>
  <si>
    <t>Capital expenditures (capx) divided by the sum of capital expenditures from year - 1, year -2, and year -3.   If capx is missing, replace with annual change in property, plant and equipment (ppent).</t>
  </si>
  <si>
    <t xml:space="preserve">We follow OP, not HXZ.  OP notation is odd, uses cegth2 and cegth3 but no cegth.  </t>
  </si>
  <si>
    <t>called cegth2</t>
  </si>
  <si>
    <t>3B cegth2</t>
  </si>
  <si>
    <t>3D cegth3</t>
  </si>
  <si>
    <t>port sort 4-factor alpha difference</t>
  </si>
  <si>
    <t>Exclude all stocks with short interest (ShortInterest) below 99th percentile. IO\_ShortInterest is institutional ownership (instown\_perc).  Keep NYSE Only.</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</si>
  <si>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</si>
  <si>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</si>
  <si>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</si>
  <si>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</si>
  <si>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</si>
  <si>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</si>
  <si>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</si>
  <si>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</si>
  <si>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</si>
  <si>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</si>
  <si>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 xml:space="preserve">Table 9 does a complicated double sort VW to adjust for size.  Table 8 shows that predictability only exists in small firms, so we just focus on small firms and VW.  </t>
  </si>
  <si>
    <t>Note on Cat.Signal</t>
  </si>
  <si>
    <t>not studied for predictability</t>
  </si>
  <si>
    <t>insignificant</t>
  </si>
  <si>
    <t>1 average annual rate</t>
  </si>
  <si>
    <t>port sort, no LS</t>
  </si>
  <si>
    <t>monotonic port sort but no LS</t>
  </si>
  <si>
    <t>t=5.8 in LS port sort</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</si>
  <si>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</si>
  <si>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</si>
  <si>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</si>
  <si>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</si>
  <si>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</si>
  <si>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</si>
  <si>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OP is an exploration style paper, and DolVol is just one predictor.  Tables 4-6 have related results, but Table 6A is the simplest.  6A examines NYSE only, and DolVol works the best there.</t>
  </si>
  <si>
    <t xml:space="preserve">t=2.8 in port sort </t>
  </si>
  <si>
    <t xml:space="preserve">t=3.9 in port sort </t>
  </si>
  <si>
    <t xml:space="preserve">t=6.9 in port sort </t>
  </si>
  <si>
    <t xml:space="preserve">t=3.8 in port sort </t>
  </si>
  <si>
    <t>t=5.7 in port sort</t>
  </si>
  <si>
    <t>t=2.9 in regression</t>
  </si>
  <si>
    <t>6A LS2080</t>
  </si>
  <si>
    <t>t=1.5 in LS port</t>
  </si>
  <si>
    <t>Though OP LS is insignificant, returns are mostly monotonic. OP's goal is not to show this is a predictor, but that it does not explain other predictors.</t>
  </si>
  <si>
    <t>t=4.3 in LS port</t>
  </si>
  <si>
    <t>LS port FF3 alpha</t>
  </si>
  <si>
    <t>Table 4 has port sort but no t-stats.  Tab 7 has huge t-stats in regressions</t>
  </si>
  <si>
    <t>t=9.3 in regression</t>
  </si>
  <si>
    <t>t=4.1 in regression</t>
  </si>
  <si>
    <t>7 R6</t>
  </si>
  <si>
    <t>7 ABR</t>
  </si>
  <si>
    <t>4_lack_data</t>
  </si>
  <si>
    <t>abs(prc) &gt; 1</t>
  </si>
  <si>
    <t>4D</t>
  </si>
  <si>
    <t>OP is horrible to read as a finance academic. They estimate firm value at time to V_t by forecasting ROE.  V_h is market value based on historical earnings, V_f is analyst based.  Then they say estimate three forms of V_t^i (i=1,2,3) with different horizons / timing assumptions.  Then they estimate V_h based on NI_t/(B_t+B_t-1)*2.  Then they estimate V_f from IBES forecasts using a sequential procedure described in the Appendix.  Hard to say if what we're doing is what they're doing.  Seems like we follow Eq 3.1.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</si>
  <si>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</si>
  <si>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</si>
  <si>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</si>
  <si>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</si>
  <si>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</si>
  <si>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</si>
  <si>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port sort, no LS, but large spread and long t-stat</t>
  </si>
  <si>
    <t>4A 1 Quarter</t>
  </si>
  <si>
    <t>strong port sort but no LS</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</si>
  <si>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</si>
  <si>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</si>
  <si>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</si>
  <si>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</si>
  <si>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</si>
  <si>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</si>
  <si>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</si>
  <si>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</si>
  <si>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</si>
  <si>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</si>
  <si>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</si>
  <si>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</si>
  <si>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</si>
  <si>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</si>
  <si>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</si>
  <si>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</si>
  <si>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</si>
  <si>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</si>
  <si>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</si>
  <si>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Not as clear as the other Intan* variables because the other coefficients in the regression are significant</t>
  </si>
  <si>
    <t>t=4.4 in mv reg</t>
  </si>
  <si>
    <t>t=4.0 in mv reg</t>
  </si>
  <si>
    <t>t=4.9 in mv reg</t>
  </si>
  <si>
    <t>t=4.6 in mv reg</t>
  </si>
  <si>
    <t>t=4.3 in mv reg</t>
  </si>
  <si>
    <t>Fig2 two-year line</t>
  </si>
  <si>
    <t>LS port no t-stat</t>
  </si>
  <si>
    <t>large ret in LS port but no t-stat</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</si>
  <si>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</si>
  <si>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</si>
  <si>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</si>
  <si>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</si>
  <si>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</si>
  <si>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</si>
  <si>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</si>
  <si>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</si>
  <si>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</si>
  <si>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t=3.7 in port sort</t>
  </si>
  <si>
    <t>1A K=3 row 6</t>
  </si>
  <si>
    <t>t=2.44 in port sort</t>
  </si>
  <si>
    <t>2A EW</t>
  </si>
  <si>
    <t>t=3.25 VW (Tab 2A VW)</t>
  </si>
  <si>
    <t>t=6.6 in port sort</t>
  </si>
  <si>
    <t>1A r^S</t>
  </si>
  <si>
    <t>t=2.0 in port sort</t>
  </si>
  <si>
    <t>2B 12M</t>
  </si>
  <si>
    <t>LS FF+ alpha</t>
  </si>
  <si>
    <t>2B 6M</t>
  </si>
  <si>
    <t>t=4.4 in LS alpha</t>
  </si>
  <si>
    <t>t=0.9 in port sort</t>
  </si>
  <si>
    <t>t=7.2 in LS alpha</t>
  </si>
  <si>
    <t>double sort FF3 alpha</t>
  </si>
  <si>
    <t>t=1 in LS alpha (double sort)</t>
  </si>
  <si>
    <t>2</t>
  </si>
  <si>
    <t>t=2.5 in mv reg</t>
  </si>
  <si>
    <t>2 model 1</t>
  </si>
  <si>
    <t>No t-stat in Tab 3, but authors say "there is little if any relation between R&amp;D relative to sales and future returns."   Pattern is non monotinic, mostly increasing, but drops in port 5, so we have a negative sign</t>
  </si>
  <si>
    <t>8 bps spread and nonmonotonic in port sort</t>
  </si>
  <si>
    <t>4A</t>
  </si>
  <si>
    <t>4A \eta</t>
  </si>
  <si>
    <t>Stats are from WP version.</t>
  </si>
  <si>
    <t>port sort LS</t>
  </si>
  <si>
    <t>Tab3A is VW, so we do VW.  3B shows works a bit better EW</t>
  </si>
  <si>
    <t>3A VW BLOCK=4</t>
  </si>
  <si>
    <t>4A VW EXT=4</t>
  </si>
  <si>
    <t>works a bit better EW in Tab 3</t>
  </si>
  <si>
    <t>works about the same EW in Tab 3</t>
  </si>
  <si>
    <t>2A Turnover</t>
  </si>
  <si>
    <t>t=8.9 in regression</t>
  </si>
  <si>
    <t>1 three-year  1 month</t>
  </si>
  <si>
    <t>Insignificant at 12-month horizon.  Many alternative signal designs lead to similar results.</t>
  </si>
  <si>
    <t>Median estimate for next year eps (fpi = 1) in March, divided by stock price from December.  Dec fiscal year ends only, keep only forecasts more than 90 days out.  Keep only middle tercile by size as a crude size adjustment.</t>
  </si>
  <si>
    <t>2 SAR_t</t>
  </si>
  <si>
    <t>summary stat</t>
  </si>
  <si>
    <t>Not a focus of the paper.  Table 2 shows summary stats that suggest size adjusted returns are different by group, but no t-stats and size adjustment may affect each group differently.</t>
  </si>
  <si>
    <t>suggestive evidence in summary stats</t>
  </si>
  <si>
    <t>only significant in subset of firms, size adjusted</t>
  </si>
  <si>
    <t>Size adjustment turns out to be very important.  We added a crude size adjustment by keeping only the middle tercile by size.  We don't match the lower coverage requirement.</t>
  </si>
  <si>
    <t>5C OP</t>
  </si>
  <si>
    <t>Called OP in paper.  Tab 5C uses 36 month returns, overlapping, not sure if t-stat is good.  We are very far from OP since this builds off AnalystValue</t>
  </si>
  <si>
    <t>t&gt;3 in port sort, but OP is more complicated</t>
  </si>
  <si>
    <t>Paper calls V_t intrinsic value, but then makes two versions V_h based on historical earnings, and V_f based on analyst forecasts.  OP focuses on V_f (e.g. Table 4, 5).  Don't see any predictability results here.  Seems like an HXZ original.  But it does forecast anyway.</t>
  </si>
  <si>
    <t>not studied.  Ingredient variable.</t>
  </si>
  <si>
    <t>8A PErr</t>
  </si>
  <si>
    <t>t&gt;3 in regression, but OP is much more complicated</t>
  </si>
  <si>
    <t>Calle PErr in OP.  builds off of AnalystValue and AOP, which are already far from OP, so this must be very far.</t>
  </si>
  <si>
    <t>Analyst value is (1 + (FROE - .1)/1.1 + (FROE - .1)/(.1*1.1))*Bave/ME. FROE is the mean EPS forecast (meanest) times shares outstanding (shrout) divided by book value of common equity (ceq).  BAve is average ceq over the past two years.  Keep only May EPS forecasts, assume available in June, and match to Compustat data following FF.  Keep only fiscal year ends June-Dec.  Exclude if fpedats is missing or fpedats - statpers &lt; 30, FROE &gt; 1 or book equity negative or div/earnings abs(ib/ceq) &gt; 1</t>
  </si>
  <si>
    <t>Intrinsic Value is (1 + (FROE - .1)/1.1 + (FROE - .1)/(.1*1.1))*Bave/ME. FROE is ib divided by book value of common equity (ceq).  BAve is average ceq over the past two years.  Keep obs following AnalystValue</t>
  </si>
  <si>
    <t xml:space="preserve">Builds off AnalystValue and AOP.  In each month t, regress FROE - 12 month lag of ib/ceq on on 3 year lagged values of a firm's relative ranks in the cross-sectional revenue (sale), BM (defined above), AOP (defined above) and FROE distributions. PredictedFE is the fitted value from that regression. </t>
  </si>
  <si>
    <t>Port sort in Tab 2 has no t-stats.  Regression in Tab 3 E{g} is univariate.  We find this one is very sensitive to details.</t>
  </si>
  <si>
    <t>3 E{g}</t>
  </si>
  <si>
    <t>t=4.9 in regression</t>
  </si>
  <si>
    <t>abs(prc) &gt; 5</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</si>
  <si>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</si>
  <si>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2 alphas return diff</t>
  </si>
  <si>
    <t>Keep fpi = 1.  Binary variable equal to 1 if mean earnings forecast (meanest) decreased over the past month.</t>
  </si>
  <si>
    <t>Keep fpi = 1.  Binary variable equal to 1 if mean analyst earnings forecast for the next quarter (meanest) has improved over the previous month, and 0 otherwise.</t>
  </si>
  <si>
    <t>t&gt;8 in event studies</t>
  </si>
  <si>
    <t xml:space="preserve">We follow MP and measure changes in earnings forecasts, while OP studies changes in recommendation.  </t>
  </si>
  <si>
    <t>t=5.1 in LS port</t>
  </si>
  <si>
    <t>Analyst forecasted 5-year earnings growth (fgr5yr) minus 100 times the difference between mean earnings forecast (meanest) and fiscal year earnings expectations (fy0a) scaled by the absolute value of fy0a.  Drop if fpedats is missing or fpedats - statpers &lt; 30</t>
  </si>
  <si>
    <t>t=2.9 in port sort</t>
  </si>
  <si>
    <t>Keep fpi = 1 and fpedats &gt; statpers + 30.  Standard deviation of earnings estimates (stdev\_est) scaled by mean earnings estimate.</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</si>
  <si>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</si>
  <si>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</si>
  <si>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Let tempvol = sum of monthly share trading volume (vol) over the previous three months, scaled by 3 times common shares outstanding (shrout).  Let ShareVol = 1 if tempvol &gt; 10%, and ShareVol = 0 if tempvol &lt; 5%.</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</si>
  <si>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</si>
  <si>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</si>
  <si>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</si>
  <si>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</si>
  <si>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</si>
  <si>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</si>
  <si>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</si>
  <si>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</si>
  <si>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</si>
  <si>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</si>
  <si>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</si>
  <si>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t=1.1 VW LS port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</si>
  <si>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</si>
  <si>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</si>
  <si>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</si>
  <si>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</si>
  <si>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</si>
  <si>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</si>
  <si>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</si>
  <si>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2, panel A , 10-1.</t>
  </si>
  <si>
    <t>Table 3 Panel B. Table 3A shows raw returns but no t-stats.</t>
  </si>
  <si>
    <t>Table 5B. Uses decile sorts, but then longs top 3 and shorts bottom 3 portfolios.  Table 3 offers hedge return alphas for IPOs and debt issue indicators too.</t>
  </si>
  <si>
    <t xml:space="preserve">Table 4 panel A shows hedge returns with t-stat of around 10 or more for low BM firms. </t>
  </si>
  <si>
    <t xml:space="preserve">Table 4, Panel A, t-stat is computed from mean and std. </t>
  </si>
  <si>
    <t>Text says they use VW, but EW performs similarly. Table 2, column (1).</t>
  </si>
  <si>
    <t>Table III panel b shows EW raw returns strong (t-stat 3.38), somewhat weaker after factor adjustment or in VW returns. Table IIIv has both raw and alphas.</t>
  </si>
  <si>
    <t>Works very well if you value-weight! OP does not explicitly say if it is equal or value weighting, but it has extremely strong results similar to our VW. Table 3, panel A, High-Low Mean (annual BH return divided by 12)</t>
  </si>
  <si>
    <t>OP shows only cross-sectional regressions, and the sample is very small (5 years). Table 4 has return forecasting regressiosn but no hedge returns. Other tables examine analyst forecast errors.</t>
  </si>
  <si>
    <t>Table 3, but FMB size adjusted only. Other tables use nonlinear regressions.</t>
  </si>
  <si>
    <t xml:space="preserve">Table 8, but FMB only.  Most results are about accounting rate of return (Table 5-7). </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</si>
  <si>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 also: minimum # stocks in first portfolio has a big impact.  1 in each leg =&gt; t = 1.64, but 20 in each leg =&gt; 0.89.</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</si>
  <si>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</si>
  <si>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</si>
  <si>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</si>
  <si>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</si>
  <si>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Tab 7 Delta NCO</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</si>
  <si>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</si>
  <si>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</si>
  <si>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</si>
  <si>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</si>
  <si>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try dropping firms for which there are &lt;5 frims in the two-digit SIC code to match OP</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</si>
  <si>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</si>
  <si>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</si>
  <si>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</si>
  <si>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</si>
  <si>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</si>
  <si>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</si>
  <si>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</si>
  <si>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</si>
  <si>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</si>
  <si>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</si>
  <si>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</si>
  <si>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</si>
  <si>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</si>
  <si>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4 Delta DRC</t>
  </si>
  <si>
    <t>3A gamma1</t>
  </si>
  <si>
    <t>8C</t>
  </si>
  <si>
    <t xml:space="preserve">Delta Equity in OP.  </t>
  </si>
  <si>
    <t>9A</t>
  </si>
  <si>
    <t>event study 3 year</t>
  </si>
  <si>
    <t xml:space="preserve">Age is  (current year -  founding year from Jay Ritter's dataset). Exclude if IndIPO == 0.  </t>
  </si>
  <si>
    <t>2 month 12</t>
  </si>
  <si>
    <t>event study 12 month firm match</t>
  </si>
  <si>
    <t>6 year t+1</t>
  </si>
  <si>
    <t>7 ATO</t>
  </si>
  <si>
    <t>7 PM</t>
  </si>
  <si>
    <t>7 Model 1 DeltaATO</t>
  </si>
  <si>
    <t>7 Model 2 DeltaNCO</t>
  </si>
  <si>
    <t>7 Model 2 DeltaWC</t>
  </si>
  <si>
    <t>7 Model 1 DeltaPM</t>
  </si>
  <si>
    <t>1 Delta Invent</t>
  </si>
  <si>
    <t>5A</t>
  </si>
  <si>
    <t>OP includes two alternative formulations of the predictor that we didn't use.</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</si>
  <si>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</si>
  <si>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</si>
  <si>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</si>
  <si>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</si>
  <si>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</si>
  <si>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</si>
  <si>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</si>
  <si>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</si>
  <si>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</si>
  <si>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</si>
  <si>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</si>
  <si>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</si>
  <si>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</si>
  <si>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</si>
  <si>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exchcd == 1</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</si>
  <si>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</si>
  <si>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</si>
  <si>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</si>
  <si>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</si>
  <si>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</si>
  <si>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</si>
  <si>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</si>
  <si>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More results on Table 3.</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</si>
  <si>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</si>
  <si>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</si>
  <si>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</si>
  <si>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</si>
  <si>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The text reports 3.60 percent annual hedge return and p value &lt; 0.05 (page 1278), but no table or further details.</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</si>
  <si>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</si>
  <si>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</si>
  <si>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</si>
  <si>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</si>
  <si>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</si>
  <si>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</si>
  <si>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</si>
  <si>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</si>
  <si>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</si>
  <si>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</si>
  <si>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</si>
  <si>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</si>
  <si>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We don't account for multiple testing in our 4_not assessment.</t>
  </si>
  <si>
    <t>2B one year daily</t>
  </si>
  <si>
    <t>Primary delay measure.  OP uses complicated two-stage process for main results, but we focus on their daily version for simplicity.  Called D1</t>
  </si>
  <si>
    <t>see PriceDelayRsq.  Called D2 in paper.  Related statistics shown in Table 2, but not our daily version.  Table 2 shows daily vs two-stage weekly makes a difference.</t>
  </si>
  <si>
    <t>see PriceDelayRsq.  Called D3 in paper.  Related statistics shown in Table 2, but not our daily version. Table 2 shows daily vs two-stage weekly makes a difference.</t>
  </si>
  <si>
    <t>2A D1 raw</t>
  </si>
  <si>
    <t>2A D2 adjusted</t>
  </si>
  <si>
    <t>4 Downgrade BHAR 3-month</t>
  </si>
  <si>
    <t>event study 3-month size+BM adjusted</t>
  </si>
  <si>
    <t>Most of the returns are earned in first 3 days of announcement.</t>
  </si>
  <si>
    <t>Called total excusions in paper.  LS return is not at all monotonic, but reg (tab 5) is extremely significant.  Tab 7 port sort has a nonstandard p-value and subsets data, so we hand collect tab 5.</t>
  </si>
  <si>
    <t>5 total exclusions RMA_1YR Full</t>
  </si>
  <si>
    <t>Table 3 has double sorts with size but no t-stats.  Sign of predictability depends on size, only increases for bottom 3 size quintiles.  Table 6 has MV reg, t=2.5 controlling for size, but size has t-stat of 2.8.  Hand collection uses Tab 3, size = 2 for simplicity.</t>
  </si>
  <si>
    <t>Downloaded from Soren Hvidkjaer's website: \url{https://sites.google.com/site/hvidkjaer/data}.  Drop if in below median ME.</t>
  </si>
  <si>
    <t>3A Size=2</t>
  </si>
  <si>
    <t>port sort but no LS</t>
  </si>
  <si>
    <t>5A EW</t>
  </si>
  <si>
    <t>long port FF3 alpha</t>
  </si>
  <si>
    <t>Table 3 has event study, table 5 has LS ports.  Table 5 p-value = 0.000, so we use norm dist assuming p-value = 0.0004.  FF3 loadings should roughly cancel out.</t>
  </si>
  <si>
    <t>4A.1</t>
  </si>
  <si>
    <t>port sort less rf</t>
  </si>
  <si>
    <t>see OrgCapAdj</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</si>
  <si>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</si>
  <si>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</si>
  <si>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</si>
  <si>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</si>
  <si>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</si>
  <si>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</si>
  <si>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</si>
  <si>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</si>
  <si>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</si>
  <si>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</si>
  <si>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</si>
  <si>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</si>
  <si>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</si>
  <si>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</si>
  <si>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</si>
  <si>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drop me</t>
  </si>
  <si>
    <t>Table 5 regresses cost of equity proxies (e.g. beta) on various earnings attributes.</t>
  </si>
  <si>
    <t>correlated with E/P and factor structure</t>
  </si>
  <si>
    <t>correlated with BM and other predictors</t>
  </si>
  <si>
    <t>Not studied in OP.</t>
  </si>
  <si>
    <t>Table 2 has port sorts but no LS.  Returns are non monotonic, but lowest FR seems to have clearly worst performance, EW or VW.  Table 3 has longer holding periods, and the pattern is more robust, but still no LS.  OP focuses on negative FR for technical reasons that we don't worry about.</t>
  </si>
  <si>
    <t>Tab7 shows value-weighted FF alpha t-stat of 2.73. No loadings provided.  Table 6 shows portfolio FF3 regs, and that both SMB and HML loadings contribute to spread, so it's not super clear if the raw LS will be significant.</t>
  </si>
  <si>
    <t>7 (1)</t>
  </si>
  <si>
    <t>1 High 52</t>
  </si>
  <si>
    <t>See AbnormalAccruals.  signal = AbnormalAccruals x lagged assets / absolute value of ni</t>
  </si>
  <si>
    <t>OP says "Cheng and Thomas (2005) assess 22 different abnomral accruals models … …However, all of their accruals models are scaled by some measure of firm size … never by earnings."  They don't mention abnormal accruals anywhere else.</t>
  </si>
  <si>
    <t>OP does not study abnormal accruals.  HXZ variant.</t>
  </si>
  <si>
    <t>in text p 1276</t>
  </si>
  <si>
    <t>1 footnote</t>
  </si>
  <si>
    <t>1 return on equity</t>
  </si>
  <si>
    <t>1 variability in cf to price</t>
  </si>
  <si>
    <t>1 trading volume trend</t>
  </si>
  <si>
    <t>1 trading volume / market cap</t>
  </si>
  <si>
    <t>nontraditional mv reg</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</si>
  <si>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</si>
  <si>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</si>
  <si>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</si>
  <si>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</si>
  <si>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</si>
  <si>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Only shows up in Table 6</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</si>
  <si>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</si>
  <si>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</si>
  <si>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</si>
  <si>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</si>
  <si>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</si>
  <si>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</si>
  <si>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</si>
  <si>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</si>
  <si>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</si>
  <si>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3 dRoa1</t>
  </si>
  <si>
    <t>3 dRoe1</t>
  </si>
  <si>
    <t>HXZ do not cite anyone for this "replication."</t>
  </si>
  <si>
    <t>7 RDCAP small size</t>
  </si>
  <si>
    <t>Table 7 shows that it only works in small firms with a hedge return t-stat of 2.64.   Works fine EW of course.</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</si>
  <si>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</si>
  <si>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</si>
  <si>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2 LM1, Hp12m</t>
  </si>
  <si>
    <t>The 1-month version works for 6 or 12 month holding periods, but not 1 month.</t>
  </si>
  <si>
    <t>2 LM12, Hp1m</t>
  </si>
  <si>
    <t>Also works for 12 or even 24 months.</t>
  </si>
  <si>
    <t>3 FF3  Streaks</t>
  </si>
  <si>
    <t>More continuous than EarnIncrease.  Tab 4 shows returns increase in streak length for many streak bins.  This is our simple interpretation of these many bins.</t>
  </si>
  <si>
    <t>4 all together</t>
  </si>
  <si>
    <t>text p 2837</t>
  </si>
  <si>
    <t>Not in a table.  Page 2837 has untabulated results.  OP does a complicated 3x3 sort with size two stage portfolio construction, but we just equal-weight.</t>
  </si>
  <si>
    <t>LS port non standard</t>
  </si>
  <si>
    <t>6 r customer</t>
  </si>
  <si>
    <t>LS industry ports 4-factor adj</t>
  </si>
  <si>
    <t>6 r supplier</t>
  </si>
  <si>
    <t>corr with ICC</t>
  </si>
  <si>
    <t>no predictability. Correlated with ICC</t>
  </si>
  <si>
    <t>3 or 6</t>
  </si>
  <si>
    <t>port sort from complicated model</t>
  </si>
  <si>
    <t>3 and 5</t>
  </si>
  <si>
    <t>4A CAPM 10-1</t>
  </si>
  <si>
    <t>8B DeltaFin</t>
  </si>
  <si>
    <t>8C DeltaSTI</t>
  </si>
  <si>
    <t>Regressions are coded as EW unless specified as VW</t>
  </si>
  <si>
    <t>8A TACC</t>
  </si>
  <si>
    <t>OP does nontraditional LS strategy that is industry adjusted and minimizes variance in some way.  Short paper does not explain details, we do something simple.</t>
  </si>
  <si>
    <t>1 1973-1984</t>
  </si>
  <si>
    <t>May be considered the FF version of RRL, but we cite RRL for simplicity.</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</si>
  <si>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</si>
  <si>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</si>
  <si>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</si>
  <si>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</si>
  <si>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</si>
  <si>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</si>
  <si>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</si>
  <si>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</si>
  <si>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</si>
  <si>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</si>
  <si>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</si>
  <si>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</si>
  <si>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</si>
  <si>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</si>
  <si>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</si>
  <si>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</si>
  <si>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</si>
  <si>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</si>
  <si>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</si>
  <si>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t>
  </si>
  <si>
    <t>3 init, to Day 254</t>
  </si>
  <si>
    <t>3 omit, to Day 254</t>
  </si>
  <si>
    <t>shrcd &lt;= 11</t>
  </si>
  <si>
    <t>Define firms as quarterly, semi-annual, or annual dividend payers based on payment history.  Define a consistent payer as a firm that paid quarterly or semi-annual dividends for the past 18 months, or paid an annual dividend over the past 2 years.  An omission is the first month where a consistent payer failed to pay a dividend over the past quarter/6-months/year, and only if exchcd==1 or 2.  Finally, DivOmit = 1 if there is an omission in the past 6 months.</t>
  </si>
  <si>
    <t>Or… describes how well we replicated the OP test</t>
  </si>
  <si>
    <t>t=3.4 in study of only 500 events.</t>
  </si>
  <si>
    <t>t=6 in a study of about 800 events</t>
  </si>
  <si>
    <t>Cat.Signal Formula</t>
  </si>
  <si>
    <t>Predictability in OP</t>
  </si>
  <si>
    <t>5 r^e_VW</t>
  </si>
  <si>
    <t>recat</t>
  </si>
  <si>
    <t>check obs and recat</t>
  </si>
  <si>
    <t>match op?</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</si>
  <si>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</si>
  <si>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</si>
  <si>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recat replication type?</t>
  </si>
  <si>
    <t>make more flexible?  People probably want a predictor and don't need all the restrictions.  But then how do we record the OP info?</t>
  </si>
  <si>
    <t>Table 1 shows t=2.00 in LS.  Tab 2 shows sign depends entirely on January or non-January, and t-stats are huge in each subsample.  Should work really well VW, not sure why they don't do this.  Also works with price filter.</t>
  </si>
  <si>
    <t>Borderline evidence: 50/50 shot at t&gt; 2. LS t-stat around 2, regression with t-stat 2-3.</t>
  </si>
  <si>
    <t>check me</t>
  </si>
  <si>
    <t>OP finds smaller t-stat = 1.3 EW.  OP is mainly theory.  Does not describe data handling super closely</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</si>
  <si>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</si>
  <si>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factor strat</t>
  </si>
  <si>
    <t xml:space="preserve">Tab 2a says NYSE breakpoints, but our code gets much closer to their result without all stock breakpoints.  </t>
  </si>
  <si>
    <t>factor version?</t>
  </si>
  <si>
    <t>Define dividend initiation as having paid a dividend in month t (divamt &gt; 0), and not having paid a dividend in the last 24 months.  DivInit is equal to 1 if a dividend was initiated in the past 6 months, and 0 for all other stocks.</t>
  </si>
  <si>
    <t>We deviate from OP in not imposing an NYSE/AMEX requirement.  This allows our portfolios to have a reasonable number of stocks.  OP's returns are short DivOmit and long EW crsp, which probably pushes up their t-stat.</t>
  </si>
  <si>
    <t>event study 12 months</t>
  </si>
  <si>
    <t>We deviate from OP in not imposing an NYSE/AMEX requirement.  This allows our portfolios to have a reasonable number of stocks.  We also "hold" for 6 months rather than 12, since most of the returns come in the first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</si>
</sst>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1"/>
      <color rgb="FF000000"/>
      <name val="Tahoma"/>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s>
  <fills count="9">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1" fillId="0" borderId="0"/>
    <xf numFmtId="0" fontId="31" fillId="2" borderId="0" applyBorder="0"/>
    <xf numFmtId="0" fontId="26" fillId="3" borderId="0" applyBorder="0" applyProtection="0"/>
    <xf numFmtId="0" fontId="23" fillId="0" borderId="0"/>
    <xf numFmtId="0" fontId="39" fillId="0" borderId="0" applyNumberFormat="0" applyFill="0" applyBorder="0" applyAlignment="0" applyProtection="0"/>
    <xf numFmtId="0" fontId="23" fillId="7" borderId="0" applyFont="0" applyBorder="0"/>
    <xf numFmtId="0" fontId="22" fillId="0" borderId="0"/>
    <xf numFmtId="0" fontId="21" fillId="0" borderId="0"/>
    <xf numFmtId="0" fontId="21" fillId="7" borderId="0" applyFont="0" applyBorder="0"/>
    <xf numFmtId="0" fontId="21" fillId="0" borderId="0"/>
    <xf numFmtId="0" fontId="20" fillId="0" borderId="0"/>
    <xf numFmtId="0" fontId="13" fillId="0" borderId="0"/>
    <xf numFmtId="0" fontId="46" fillId="0" borderId="0"/>
  </cellStyleXfs>
  <cellXfs count="138">
    <xf numFmtId="0" fontId="0" fillId="0" borderId="0" xfId="0"/>
    <xf numFmtId="0" fontId="0" fillId="0" borderId="0" xfId="0" applyAlignment="1">
      <alignment wrapText="1"/>
    </xf>
    <xf numFmtId="0" fontId="0" fillId="4" borderId="0" xfId="0" applyFont="1" applyFill="1"/>
    <xf numFmtId="0" fontId="0" fillId="5" borderId="0" xfId="0" applyFont="1" applyFill="1"/>
    <xf numFmtId="0" fontId="0" fillId="0" borderId="0" xfId="0" applyFont="1"/>
    <xf numFmtId="0" fontId="0" fillId="0" borderId="0" xfId="0" applyFont="1"/>
    <xf numFmtId="0" fontId="25" fillId="0" borderId="0" xfId="0" applyFont="1"/>
    <xf numFmtId="0" fontId="0" fillId="0" borderId="0" xfId="0"/>
    <xf numFmtId="0" fontId="0" fillId="0" borderId="0" xfId="0"/>
    <xf numFmtId="0" fontId="25" fillId="0" borderId="0" xfId="0" applyFont="1"/>
    <xf numFmtId="0" fontId="24" fillId="0" borderId="0" xfId="3" applyFont="1" applyFill="1" applyBorder="1" applyAlignment="1" applyProtection="1">
      <alignment horizontal="left"/>
    </xf>
    <xf numFmtId="0" fontId="24" fillId="0" borderId="0" xfId="1" applyFont="1" applyAlignment="1">
      <alignment horizontal="left"/>
    </xf>
    <xf numFmtId="0" fontId="24" fillId="0" borderId="0" xfId="1" applyFont="1" applyBorder="1" applyAlignment="1">
      <alignment horizontal="left"/>
    </xf>
    <xf numFmtId="0" fontId="0" fillId="0" borderId="0" xfId="1" applyFont="1" applyBorder="1" applyAlignment="1">
      <alignment horizontal="left"/>
    </xf>
    <xf numFmtId="0" fontId="29" fillId="0" borderId="0" xfId="0" applyFont="1"/>
    <xf numFmtId="0" fontId="30" fillId="0" borderId="0" xfId="0" applyFont="1"/>
    <xf numFmtId="0" fontId="0" fillId="0" borderId="0" xfId="0" applyFont="1" applyAlignment="1">
      <alignment wrapText="1"/>
    </xf>
    <xf numFmtId="0" fontId="33" fillId="0" borderId="0" xfId="0" applyFont="1"/>
    <xf numFmtId="0" fontId="34" fillId="0" borderId="0" xfId="0" applyFont="1" applyAlignment="1">
      <alignment wrapText="1"/>
    </xf>
    <xf numFmtId="0" fontId="34" fillId="0" borderId="0" xfId="0" applyFont="1"/>
    <xf numFmtId="0" fontId="34" fillId="4" borderId="0" xfId="0" applyFont="1" applyFill="1"/>
    <xf numFmtId="0" fontId="35" fillId="5" borderId="0" xfId="0" applyFont="1" applyFill="1"/>
    <xf numFmtId="0" fontId="35" fillId="6" borderId="0" xfId="0" applyFont="1" applyFill="1"/>
    <xf numFmtId="0" fontId="33" fillId="4" borderId="0" xfId="0" applyFont="1" applyFill="1"/>
    <xf numFmtId="0" fontId="36" fillId="5" borderId="0" xfId="0" applyFont="1" applyFill="1"/>
    <xf numFmtId="0" fontId="36" fillId="6" borderId="0" xfId="0" applyFont="1" applyFill="1"/>
    <xf numFmtId="0" fontId="36" fillId="4" borderId="0" xfId="0" applyFont="1" applyFill="1"/>
    <xf numFmtId="0" fontId="35" fillId="4" borderId="0" xfId="0" applyFont="1" applyFill="1"/>
    <xf numFmtId="0" fontId="33" fillId="5" borderId="0" xfId="0" applyFont="1" applyFill="1"/>
    <xf numFmtId="0" fontId="0" fillId="5" borderId="0" xfId="0" applyFont="1" applyFill="1" applyBorder="1"/>
    <xf numFmtId="0" fontId="0" fillId="0" borderId="0" xfId="0" applyBorder="1"/>
    <xf numFmtId="0" fontId="0" fillId="0" borderId="0" xfId="0" applyFont="1" applyBorder="1"/>
    <xf numFmtId="0" fontId="34" fillId="0" borderId="0" xfId="0" applyFont="1" applyBorder="1"/>
    <xf numFmtId="0" fontId="35" fillId="0" borderId="0" xfId="1" applyFont="1" applyBorder="1" applyAlignment="1">
      <alignment horizontal="left"/>
    </xf>
    <xf numFmtId="0" fontId="0" fillId="0" borderId="0" xfId="0"/>
    <xf numFmtId="0" fontId="34" fillId="0" borderId="0" xfId="0" applyFont="1"/>
    <xf numFmtId="0" fontId="34" fillId="0" borderId="1" xfId="0" applyFont="1" applyBorder="1"/>
    <xf numFmtId="0" fontId="37" fillId="0" borderId="0" xfId="11" applyFont="1" applyAlignment="1">
      <alignment horizontal="center" vertical="center" wrapText="1"/>
    </xf>
    <xf numFmtId="0" fontId="32" fillId="0" borderId="0" xfId="11" applyFont="1" applyAlignment="1">
      <alignment horizontal="center" vertical="center" wrapText="1"/>
    </xf>
    <xf numFmtId="0" fontId="20" fillId="0" borderId="0" xfId="11"/>
    <xf numFmtId="0" fontId="40" fillId="0" borderId="0" xfId="11" applyFont="1" applyAlignment="1">
      <alignment horizontal="center" vertical="center" wrapText="1"/>
    </xf>
    <xf numFmtId="0" fontId="41" fillId="0" borderId="0" xfId="11" applyFont="1" applyAlignment="1">
      <alignment horizontal="center" vertical="center" wrapText="1"/>
    </xf>
    <xf numFmtId="0" fontId="39" fillId="0" borderId="0" xfId="5" applyAlignment="1">
      <alignment horizontal="center" vertical="center" wrapText="1"/>
    </xf>
    <xf numFmtId="0" fontId="20" fillId="0" borderId="0" xfId="11" applyAlignment="1">
      <alignment horizontal="center" vertical="center" wrapText="1"/>
    </xf>
    <xf numFmtId="0" fontId="38" fillId="0" borderId="0" xfId="11" applyFont="1" applyAlignment="1">
      <alignment horizontal="center" vertical="center" wrapText="1"/>
    </xf>
    <xf numFmtId="0" fontId="40" fillId="0" borderId="0" xfId="11" applyFont="1" applyFill="1" applyAlignment="1">
      <alignment horizontal="center" vertical="center" wrapText="1"/>
    </xf>
    <xf numFmtId="0" fontId="20" fillId="0" borderId="0" xfId="11" applyFill="1" applyAlignment="1">
      <alignment horizontal="center" vertical="center" wrapText="1"/>
    </xf>
    <xf numFmtId="0" fontId="20" fillId="0" borderId="0" xfId="11" applyFill="1"/>
    <xf numFmtId="0" fontId="38" fillId="0" borderId="0" xfId="11" applyFont="1" applyFill="1" applyAlignment="1">
      <alignment horizontal="center" vertical="center" wrapText="1"/>
    </xf>
    <xf numFmtId="0" fontId="39" fillId="0" borderId="0" xfId="5" applyFill="1" applyAlignment="1">
      <alignment horizontal="center" vertical="center" wrapText="1"/>
    </xf>
    <xf numFmtId="0" fontId="20" fillId="0" borderId="0" xfId="11" applyFont="1" applyAlignment="1">
      <alignment horizontal="center" vertical="center" wrapText="1"/>
    </xf>
    <xf numFmtId="0" fontId="20" fillId="0" borderId="0" xfId="11" applyAlignment="1">
      <alignment vertical="center" wrapText="1"/>
    </xf>
    <xf numFmtId="0" fontId="41" fillId="0" borderId="0" xfId="11" applyFont="1" applyFill="1" applyAlignment="1">
      <alignment horizontal="center" vertical="center" wrapText="1"/>
    </xf>
    <xf numFmtId="0" fontId="42" fillId="0" borderId="0" xfId="11" applyFont="1" applyAlignment="1">
      <alignment horizontal="center" vertical="center" wrapText="1"/>
    </xf>
    <xf numFmtId="0" fontId="23" fillId="0" borderId="0" xfId="4" applyFill="1" applyAlignment="1">
      <alignment horizontal="center" vertical="center" wrapText="1"/>
    </xf>
    <xf numFmtId="0" fontId="32" fillId="0" borderId="0" xfId="4" applyFont="1" applyFill="1" applyAlignment="1">
      <alignment horizontal="center" vertical="center" wrapText="1"/>
    </xf>
    <xf numFmtId="0" fontId="20" fillId="8" borderId="0" xfId="11" applyFill="1"/>
    <xf numFmtId="0" fontId="45" fillId="0" borderId="0" xfId="5" applyFont="1" applyFill="1" applyAlignment="1">
      <alignment horizontal="center" vertical="center" wrapText="1"/>
    </xf>
    <xf numFmtId="0" fontId="45" fillId="0" borderId="0" xfId="5" applyFont="1" applyAlignment="1">
      <alignment horizontal="center" vertical="center" wrapText="1"/>
    </xf>
    <xf numFmtId="0" fontId="19" fillId="0" borderId="0" xfId="11" applyFont="1" applyAlignment="1">
      <alignment horizontal="center" vertical="center" wrapText="1"/>
    </xf>
    <xf numFmtId="0" fontId="18" fillId="0" borderId="0" xfId="11" applyFont="1" applyAlignment="1">
      <alignment horizontal="center" vertical="center" wrapText="1"/>
    </xf>
    <xf numFmtId="0" fontId="17" fillId="0" borderId="0" xfId="11" applyFont="1" applyAlignment="1">
      <alignment horizontal="center" vertical="center" wrapText="1"/>
    </xf>
    <xf numFmtId="0" fontId="20" fillId="8" borderId="0" xfId="11" applyFill="1" applyAlignment="1">
      <alignment horizontal="center" vertical="center" wrapText="1"/>
    </xf>
    <xf numFmtId="0" fontId="40" fillId="8" borderId="0" xfId="11" applyFont="1" applyFill="1" applyAlignment="1">
      <alignment horizontal="center" vertical="center" wrapText="1"/>
    </xf>
    <xf numFmtId="0" fontId="38" fillId="8" borderId="0" xfId="11" applyFont="1" applyFill="1" applyAlignment="1">
      <alignment horizontal="center" vertical="center" wrapText="1"/>
    </xf>
    <xf numFmtId="0" fontId="45" fillId="8" borderId="0" xfId="5" applyFont="1" applyFill="1" applyAlignment="1">
      <alignment horizontal="center" vertical="center" wrapText="1"/>
    </xf>
    <xf numFmtId="0" fontId="23" fillId="8" borderId="0" xfId="4" applyFill="1" applyAlignment="1">
      <alignment horizontal="center" vertical="center" wrapText="1"/>
    </xf>
    <xf numFmtId="0" fontId="41" fillId="8" borderId="0" xfId="11" applyFont="1" applyFill="1" applyAlignment="1">
      <alignment horizontal="center" vertical="center" wrapText="1"/>
    </xf>
    <xf numFmtId="0" fontId="17" fillId="8" borderId="0" xfId="11" applyFont="1" applyFill="1" applyAlignment="1">
      <alignment horizontal="center" vertical="center" wrapText="1"/>
    </xf>
    <xf numFmtId="0" fontId="16" fillId="8" borderId="0" xfId="11" applyFont="1" applyFill="1" applyAlignment="1">
      <alignment horizontal="center" vertical="center" wrapText="1"/>
    </xf>
    <xf numFmtId="0" fontId="39" fillId="8" borderId="0" xfId="5" applyFill="1" applyAlignment="1">
      <alignment horizontal="center" vertical="center" wrapText="1"/>
    </xf>
    <xf numFmtId="0" fontId="15" fillId="8" borderId="0" xfId="11" applyFont="1" applyFill="1" applyAlignment="1">
      <alignment horizontal="center" vertical="center" wrapText="1"/>
    </xf>
    <xf numFmtId="0" fontId="0" fillId="0" borderId="0" xfId="0" applyFill="1"/>
    <xf numFmtId="0" fontId="25" fillId="0" borderId="2" xfId="0" applyFont="1" applyFill="1" applyBorder="1"/>
    <xf numFmtId="0" fontId="25" fillId="0" borderId="3" xfId="0" applyFont="1" applyFill="1" applyBorder="1"/>
    <xf numFmtId="0" fontId="0" fillId="0" borderId="3" xfId="0" applyFill="1" applyBorder="1"/>
    <xf numFmtId="0" fontId="14" fillId="8" borderId="0" xfId="4" applyFont="1" applyFill="1" applyAlignment="1">
      <alignment horizontal="center" vertical="center" wrapText="1"/>
    </xf>
    <xf numFmtId="0" fontId="14" fillId="0" borderId="0" xfId="4" applyFont="1" applyFill="1" applyAlignment="1">
      <alignment horizontal="center" vertical="center" wrapText="1"/>
    </xf>
    <xf numFmtId="0" fontId="14" fillId="8" borderId="0" xfId="11" applyFont="1" applyFill="1" applyAlignment="1">
      <alignment horizontal="center" vertical="center" wrapText="1"/>
    </xf>
    <xf numFmtId="0" fontId="14" fillId="0" borderId="0" xfId="11" applyFont="1" applyAlignment="1">
      <alignment horizontal="center" vertical="center" wrapText="1"/>
    </xf>
    <xf numFmtId="0" fontId="14" fillId="0" borderId="0" xfId="11" applyFont="1" applyFill="1" applyAlignment="1">
      <alignment horizontal="center" vertical="center" wrapText="1"/>
    </xf>
    <xf numFmtId="0" fontId="34" fillId="5" borderId="0" xfId="0" applyFont="1" applyFill="1"/>
    <xf numFmtId="0" fontId="34" fillId="4" borderId="0" xfId="0" applyFont="1" applyFill="1" applyAlignment="1">
      <alignment wrapText="1"/>
    </xf>
    <xf numFmtId="0" fontId="34" fillId="5" borderId="0" xfId="0" applyFont="1" applyFill="1" applyAlignment="1">
      <alignment wrapText="1"/>
    </xf>
    <xf numFmtId="0" fontId="34" fillId="0" borderId="0" xfId="0" applyFont="1" applyFill="1" applyAlignment="1"/>
    <xf numFmtId="0" fontId="34" fillId="0" borderId="0" xfId="0" applyFont="1" applyFill="1" applyAlignment="1">
      <alignment wrapText="1"/>
    </xf>
    <xf numFmtId="0" fontId="13" fillId="0" borderId="0" xfId="12" applyFill="1" applyAlignment="1">
      <alignment wrapText="1"/>
    </xf>
    <xf numFmtId="0" fontId="13" fillId="0" borderId="0" xfId="12" applyFill="1" applyAlignment="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Font="1" applyFill="1"/>
    <xf numFmtId="0" fontId="33" fillId="0" borderId="0" xfId="0" applyFont="1" applyFill="1" applyAlignment="1"/>
    <xf numFmtId="0" fontId="33" fillId="0" borderId="0" xfId="0" applyFont="1" applyFill="1" applyAlignment="1">
      <alignment wrapText="1"/>
    </xf>
    <xf numFmtId="0" fontId="36" fillId="0" borderId="0" xfId="0" applyFont="1" applyFill="1" applyAlignment="1"/>
    <xf numFmtId="0" fontId="12" fillId="0" borderId="0" xfId="12" applyFont="1" applyFill="1" applyAlignment="1">
      <alignment wrapText="1"/>
    </xf>
    <xf numFmtId="0" fontId="12" fillId="0" borderId="0" xfId="12" applyFont="1" applyFill="1" applyAlignment="1"/>
    <xf numFmtId="0" fontId="32" fillId="0" borderId="0" xfId="12" applyFont="1" applyFill="1" applyAlignment="1">
      <alignment wrapText="1"/>
    </xf>
    <xf numFmtId="0" fontId="32" fillId="0" borderId="0" xfId="12" applyFont="1" applyFill="1" applyAlignment="1"/>
    <xf numFmtId="0" fontId="34" fillId="0" borderId="0" xfId="0" applyFont="1" applyFill="1"/>
    <xf numFmtId="0" fontId="11" fillId="0" borderId="0" xfId="12" applyFont="1" applyFill="1" applyAlignment="1">
      <alignment wrapText="1"/>
    </xf>
    <xf numFmtId="0" fontId="11" fillId="0" borderId="0" xfId="12" applyFont="1" applyFill="1" applyAlignment="1"/>
    <xf numFmtId="49" fontId="10" fillId="0" borderId="0" xfId="12" applyNumberFormat="1" applyFont="1" applyFill="1" applyAlignment="1"/>
    <xf numFmtId="0" fontId="10" fillId="0" borderId="0" xfId="12" applyFont="1" applyFill="1" applyAlignment="1"/>
    <xf numFmtId="0" fontId="10" fillId="0" borderId="0" xfId="12" applyFont="1" applyFill="1" applyAlignment="1">
      <alignment wrapText="1"/>
    </xf>
    <xf numFmtId="0" fontId="8" fillId="0" borderId="0" xfId="12" applyFont="1" applyFill="1" applyAlignment="1"/>
    <xf numFmtId="0" fontId="7" fillId="0" borderId="0" xfId="12" applyFont="1" applyFill="1" applyAlignment="1"/>
    <xf numFmtId="0" fontId="7" fillId="0" borderId="0" xfId="12" applyFont="1" applyFill="1" applyAlignment="1">
      <alignment wrapText="1"/>
    </xf>
    <xf numFmtId="49" fontId="32" fillId="0" borderId="0" xfId="12" applyNumberFormat="1" applyFont="1" applyFill="1" applyAlignment="1">
      <alignment wrapText="1"/>
    </xf>
    <xf numFmtId="49" fontId="7" fillId="0" borderId="0" xfId="12" applyNumberFormat="1" applyFont="1" applyFill="1" applyAlignment="1">
      <alignment wrapText="1"/>
    </xf>
    <xf numFmtId="49" fontId="13" fillId="0" borderId="0" xfId="12" applyNumberFormat="1" applyFill="1" applyAlignment="1">
      <alignment wrapText="1"/>
    </xf>
    <xf numFmtId="49" fontId="10" fillId="0" borderId="0" xfId="12" applyNumberFormat="1" applyFont="1" applyFill="1" applyAlignment="1">
      <alignment wrapText="1"/>
    </xf>
    <xf numFmtId="49" fontId="11" fillId="0" borderId="0" xfId="12" applyNumberFormat="1" applyFont="1" applyFill="1" applyAlignment="1">
      <alignment wrapText="1"/>
    </xf>
    <xf numFmtId="49" fontId="9" fillId="0" borderId="0" xfId="12" applyNumberFormat="1" applyFont="1" applyFill="1" applyAlignment="1">
      <alignment wrapText="1"/>
    </xf>
    <xf numFmtId="49" fontId="8" fillId="0" borderId="0" xfId="12" applyNumberFormat="1" applyFont="1" applyFill="1" applyAlignment="1">
      <alignment wrapText="1"/>
    </xf>
    <xf numFmtId="0" fontId="35" fillId="5" borderId="0" xfId="0" applyFont="1" applyFill="1" applyAlignment="1">
      <alignment wrapText="1"/>
    </xf>
    <xf numFmtId="0" fontId="6" fillId="0" borderId="0" xfId="12" applyFont="1" applyFill="1" applyAlignment="1">
      <alignment wrapText="1"/>
    </xf>
    <xf numFmtId="49" fontId="6" fillId="0" borderId="0" xfId="12" applyNumberFormat="1" applyFont="1" applyFill="1" applyAlignment="1">
      <alignment wrapText="1"/>
    </xf>
    <xf numFmtId="0" fontId="6" fillId="0" borderId="0" xfId="12" applyFont="1" applyFill="1" applyAlignment="1"/>
    <xf numFmtId="0" fontId="35" fillId="0" borderId="0" xfId="0" applyFont="1" applyFill="1" applyAlignment="1"/>
    <xf numFmtId="49" fontId="5" fillId="0" borderId="0" xfId="12" applyNumberFormat="1" applyFont="1" applyFill="1" applyAlignment="1">
      <alignment wrapText="1"/>
    </xf>
    <xf numFmtId="0" fontId="5" fillId="0" borderId="0" xfId="12" applyFont="1" applyFill="1" applyAlignment="1">
      <alignment wrapText="1"/>
    </xf>
    <xf numFmtId="0" fontId="5" fillId="0" borderId="0" xfId="12" applyFont="1" applyFill="1" applyAlignment="1"/>
    <xf numFmtId="0" fontId="36" fillId="5" borderId="0" xfId="0" applyFont="1" applyFill="1" applyAlignment="1">
      <alignment wrapText="1"/>
    </xf>
    <xf numFmtId="0" fontId="36" fillId="0" borderId="0" xfId="0" applyFont="1" applyFill="1" applyAlignment="1">
      <alignment wrapText="1"/>
    </xf>
    <xf numFmtId="0" fontId="4" fillId="0" borderId="0" xfId="12" applyFont="1" applyFill="1" applyAlignment="1">
      <alignment wrapText="1"/>
    </xf>
    <xf numFmtId="0" fontId="4" fillId="0" borderId="0" xfId="12" applyFont="1" applyFill="1" applyAlignment="1"/>
    <xf numFmtId="0" fontId="3" fillId="0" borderId="0" xfId="12" applyFont="1" applyFill="1" applyAlignment="1">
      <alignment wrapText="1"/>
    </xf>
    <xf numFmtId="0" fontId="35" fillId="0" borderId="0" xfId="0" applyFont="1" applyFill="1" applyAlignment="1">
      <alignment wrapText="1"/>
    </xf>
    <xf numFmtId="49" fontId="3" fillId="0" borderId="0" xfId="12" applyNumberFormat="1" applyFont="1" applyFill="1" applyAlignment="1">
      <alignment wrapText="1"/>
    </xf>
    <xf numFmtId="0" fontId="2" fillId="0" borderId="0" xfId="12" applyFont="1" applyFill="1" applyAlignment="1">
      <alignment wrapText="1"/>
    </xf>
    <xf numFmtId="49" fontId="2" fillId="0" borderId="0" xfId="12" applyNumberFormat="1" applyFont="1" applyFill="1" applyAlignment="1">
      <alignment wrapText="1"/>
    </xf>
    <xf numFmtId="0" fontId="7" fillId="8" borderId="0" xfId="12" applyFont="1" applyFill="1" applyAlignment="1">
      <alignment wrapText="1"/>
    </xf>
    <xf numFmtId="0" fontId="6" fillId="8" borderId="0" xfId="12" applyFont="1" applyFill="1" applyAlignment="1">
      <alignment wrapText="1"/>
    </xf>
    <xf numFmtId="0" fontId="5" fillId="8" borderId="0" xfId="12" applyFont="1" applyFill="1" applyAlignment="1">
      <alignment wrapText="1"/>
    </xf>
    <xf numFmtId="0" fontId="8" fillId="8" borderId="0" xfId="12" applyFont="1" applyFill="1" applyAlignment="1">
      <alignment wrapText="1"/>
    </xf>
    <xf numFmtId="0" fontId="1" fillId="0" borderId="0" xfId="12" applyFont="1" applyFill="1" applyAlignment="1">
      <alignment wrapText="1"/>
    </xf>
    <xf numFmtId="0" fontId="1" fillId="8" borderId="0" xfId="12" applyFont="1" applyFill="1" applyAlignment="1">
      <alignment wrapText="1"/>
    </xf>
  </cellXfs>
  <cellStyles count="14">
    <cellStyle name="Excel Built-in Bad" xfId="3"/>
    <cellStyle name="Hyperlink" xfId="5" builtinId="8"/>
    <cellStyle name="Normal" xfId="0" builtinId="0"/>
    <cellStyle name="Normal 2" xfId="1"/>
    <cellStyle name="Normal 3" xfId="4"/>
    <cellStyle name="Normal 3 2" xfId="8"/>
    <cellStyle name="Normal 4" xfId="7"/>
    <cellStyle name="Normal 4 2" xfId="10"/>
    <cellStyle name="Normal 5" xfId="11"/>
    <cellStyle name="Normal 6" xfId="12"/>
    <cellStyle name="Normal 7" xfId="13"/>
    <cellStyle name="Style 1" xfId="2"/>
    <cellStyle name="Style 1 2" xfId="6"/>
    <cellStyle name="Style 1 2 2" xfId="9"/>
  </cellStyles>
  <dxfs count="1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C0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0"/>
  <sheetViews>
    <sheetView topLeftCell="A13" workbookViewId="0">
      <selection activeCell="D19" sqref="D19"/>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5045</v>
      </c>
    </row>
    <row r="5" spans="1:4" x14ac:dyDescent="0.25">
      <c r="A5" t="s">
        <v>2</v>
      </c>
    </row>
    <row r="6" spans="1:4" s="34" customFormat="1" x14ac:dyDescent="0.25">
      <c r="B6" s="1" t="s">
        <v>5094</v>
      </c>
      <c r="C6" s="1" t="s">
        <v>1364</v>
      </c>
      <c r="D6" s="1"/>
    </row>
    <row r="7" spans="1:4" x14ac:dyDescent="0.25">
      <c r="B7" s="1" t="s">
        <v>3</v>
      </c>
    </row>
    <row r="8" spans="1:4" x14ac:dyDescent="0.25">
      <c r="B8" s="1" t="s">
        <v>4</v>
      </c>
    </row>
    <row r="9" spans="1:4" ht="60" x14ac:dyDescent="0.25">
      <c r="B9" s="1" t="s">
        <v>4825</v>
      </c>
      <c r="C9" s="1" t="s">
        <v>4587</v>
      </c>
    </row>
    <row r="10" spans="1:4" x14ac:dyDescent="0.25">
      <c r="B10" s="1" t="s">
        <v>4826</v>
      </c>
    </row>
    <row r="11" spans="1:4" x14ac:dyDescent="0.25">
      <c r="B11" s="1" t="s">
        <v>4828</v>
      </c>
      <c r="C11" s="1" t="s">
        <v>4827</v>
      </c>
    </row>
    <row r="15" spans="1:4" x14ac:dyDescent="0.25">
      <c r="A15" s="34" t="s">
        <v>5093</v>
      </c>
    </row>
    <row r="16" spans="1:4" ht="45" x14ac:dyDescent="0.25">
      <c r="B16" s="1" t="s">
        <v>5087</v>
      </c>
      <c r="C16" s="1" t="s">
        <v>5088</v>
      </c>
    </row>
    <row r="17" spans="2:4" ht="45" x14ac:dyDescent="0.25">
      <c r="C17" s="1" t="s">
        <v>4596</v>
      </c>
      <c r="D17" s="1" t="s">
        <v>5089</v>
      </c>
    </row>
    <row r="18" spans="2:4" ht="30" x14ac:dyDescent="0.25">
      <c r="C18" s="1" t="s">
        <v>4597</v>
      </c>
      <c r="D18" s="1" t="s">
        <v>5548</v>
      </c>
    </row>
    <row r="19" spans="2:4" s="34" customFormat="1" ht="30" x14ac:dyDescent="0.25">
      <c r="B19" s="1"/>
      <c r="C19" s="1" t="s">
        <v>4598</v>
      </c>
      <c r="D19" s="1" t="s">
        <v>5122</v>
      </c>
    </row>
    <row r="20" spans="2:4" x14ac:dyDescent="0.25">
      <c r="C20" s="1" t="s">
        <v>4599</v>
      </c>
      <c r="D20" s="1" t="s">
        <v>5090</v>
      </c>
    </row>
    <row r="21" spans="2:4" x14ac:dyDescent="0.25">
      <c r="C21" s="1" t="s">
        <v>5040</v>
      </c>
    </row>
    <row r="25" spans="2:4" ht="30" x14ac:dyDescent="0.25">
      <c r="B25" s="1" t="s">
        <v>5099</v>
      </c>
      <c r="C25" s="1" t="s">
        <v>5097</v>
      </c>
    </row>
    <row r="26" spans="2:4" ht="30" x14ac:dyDescent="0.25">
      <c r="B26" s="1" t="s">
        <v>5098</v>
      </c>
      <c r="C26" s="1" t="s">
        <v>5136</v>
      </c>
    </row>
    <row r="27" spans="2:4" s="34" customFormat="1" x14ac:dyDescent="0.25">
      <c r="B27" s="1"/>
    </row>
    <row r="28" spans="2:4" s="34" customFormat="1" x14ac:dyDescent="0.25">
      <c r="B28" s="1"/>
      <c r="C28" s="1" t="s">
        <v>5008</v>
      </c>
      <c r="D28" s="1" t="s">
        <v>5134</v>
      </c>
    </row>
    <row r="29" spans="2:4" s="34" customFormat="1" x14ac:dyDescent="0.25">
      <c r="B29" s="1"/>
      <c r="C29" s="1" t="s">
        <v>5034</v>
      </c>
      <c r="D29" s="1" t="s">
        <v>5135</v>
      </c>
    </row>
    <row r="30" spans="2:4" s="34" customFormat="1" ht="30" x14ac:dyDescent="0.25">
      <c r="B30" s="1"/>
      <c r="C30" s="1" t="s">
        <v>5505</v>
      </c>
      <c r="D30" s="1"/>
    </row>
    <row r="31" spans="2:4" s="34" customFormat="1" ht="45" x14ac:dyDescent="0.25">
      <c r="B31" s="1"/>
      <c r="C31" s="1" t="s">
        <v>5012</v>
      </c>
      <c r="D31" s="1" t="s">
        <v>5528</v>
      </c>
    </row>
    <row r="34" spans="2:4" ht="120" x14ac:dyDescent="0.25">
      <c r="B34" s="1" t="s">
        <v>5091</v>
      </c>
      <c r="C34" s="1" t="s">
        <v>5529</v>
      </c>
      <c r="D34" s="1" t="s">
        <v>5534</v>
      </c>
    </row>
    <row r="36" spans="2:4" x14ac:dyDescent="0.25">
      <c r="C36" s="1" t="s">
        <v>5520</v>
      </c>
      <c r="D36" s="1" t="s">
        <v>5120</v>
      </c>
    </row>
    <row r="37" spans="2:4" x14ac:dyDescent="0.25">
      <c r="C37" s="1" t="s">
        <v>5521</v>
      </c>
    </row>
    <row r="38" spans="2:4" x14ac:dyDescent="0.25">
      <c r="C38" s="1" t="s">
        <v>5522</v>
      </c>
      <c r="D38" s="1" t="s">
        <v>5121</v>
      </c>
    </row>
    <row r="39" spans="2:4" x14ac:dyDescent="0.25">
      <c r="C39" s="1" t="s">
        <v>5523</v>
      </c>
    </row>
    <row r="40" spans="2:4" ht="45" x14ac:dyDescent="0.25">
      <c r="C40" s="1" t="s">
        <v>2311</v>
      </c>
      <c r="D40" s="1" t="s">
        <v>5527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J321"/>
  <sheetViews>
    <sheetView workbookViewId="0">
      <pane xSplit="2" ySplit="1" topLeftCell="C210" activePane="bottomRight" state="frozen"/>
      <selection pane="topRight" activeCell="C1" sqref="C1"/>
      <selection pane="bottomLeft" activeCell="A2" sqref="A2"/>
      <selection pane="bottomRight" activeCell="A228" sqref="A228:XFD229"/>
    </sheetView>
  </sheetViews>
  <sheetFormatPr defaultColWidth="9.140625" defaultRowHeight="15" x14ac:dyDescent="0.25"/>
  <cols>
    <col min="1" max="1" width="5" style="2" customWidth="1"/>
    <col min="2" max="2" width="24.140625" style="2" customWidth="1"/>
    <col min="3" max="3" width="17.85546875" style="2" customWidth="1"/>
    <col min="4" max="4" width="26" style="2" customWidth="1"/>
    <col min="5" max="5" width="5" style="2" customWidth="1"/>
    <col min="6" max="6" width="29" style="2" customWidth="1"/>
    <col min="7" max="7" width="9.7109375" style="2" customWidth="1"/>
    <col min="8" max="8" width="16.5703125" style="3" customWidth="1"/>
    <col min="9" max="9" width="31" style="3" customWidth="1"/>
    <col min="10" max="10" width="12.28515625" style="3" customWidth="1"/>
    <col min="11" max="11" width="13.5703125" style="3" customWidth="1"/>
    <col min="12" max="12" width="19.140625" style="3" customWidth="1"/>
    <col min="13" max="13" width="15" style="25" customWidth="1"/>
    <col min="14" max="14" width="14.28515625" style="25" customWidth="1"/>
    <col min="15" max="15" width="7.42578125" style="25" customWidth="1"/>
    <col min="16" max="16" width="15.28515625" style="25" customWidth="1"/>
    <col min="17" max="17" width="47.42578125" style="86" customWidth="1"/>
    <col min="20" max="1024" width="9.140625" style="4"/>
  </cols>
  <sheetData>
    <row r="1" spans="1:1024" s="18" customFormat="1" x14ac:dyDescent="0.25">
      <c r="A1" s="82" t="s">
        <v>5</v>
      </c>
      <c r="B1" s="82" t="s">
        <v>6</v>
      </c>
      <c r="C1" s="82" t="s">
        <v>4854</v>
      </c>
      <c r="D1" s="82" t="s">
        <v>7</v>
      </c>
      <c r="E1" s="82" t="s">
        <v>8</v>
      </c>
      <c r="F1" s="82" t="s">
        <v>9</v>
      </c>
      <c r="G1" s="82" t="s">
        <v>10</v>
      </c>
      <c r="H1" s="83" t="s">
        <v>4837</v>
      </c>
      <c r="I1" s="83" t="s">
        <v>5144</v>
      </c>
      <c r="J1" s="83" t="s">
        <v>4915</v>
      </c>
      <c r="K1" s="83" t="s">
        <v>4593</v>
      </c>
      <c r="L1" s="83" t="s">
        <v>4594</v>
      </c>
      <c r="M1" s="22" t="s">
        <v>1013</v>
      </c>
      <c r="N1" s="22" t="s">
        <v>1014</v>
      </c>
      <c r="O1" s="22" t="s">
        <v>1015</v>
      </c>
      <c r="P1" s="22" t="s">
        <v>1016</v>
      </c>
      <c r="Q1" s="97"/>
    </row>
    <row r="2" spans="1:1024" x14ac:dyDescent="0.25">
      <c r="A2" s="23">
        <v>367</v>
      </c>
      <c r="B2" s="23" t="s">
        <v>120</v>
      </c>
      <c r="C2" s="2" t="s">
        <v>2263</v>
      </c>
      <c r="D2" s="23" t="s">
        <v>121</v>
      </c>
      <c r="E2" s="23">
        <v>2005</v>
      </c>
      <c r="F2" s="23" t="s">
        <v>122</v>
      </c>
      <c r="G2" s="23" t="s">
        <v>61</v>
      </c>
      <c r="H2" s="3" t="str">
        <f>VLOOKUP(B2,AddInfo!$A:$C,3,FALSE)</f>
        <v>Predictor</v>
      </c>
      <c r="I2" s="3">
        <f>VLOOKUP(B2,AddInfo!$A:$H,7,FALSE)</f>
        <v>0</v>
      </c>
      <c r="J2" s="3" t="s">
        <v>5017</v>
      </c>
      <c r="K2" s="28" t="s">
        <v>123</v>
      </c>
      <c r="L2" s="28" t="s">
        <v>124</v>
      </c>
      <c r="M2" s="25">
        <v>1980</v>
      </c>
      <c r="N2" s="25">
        <v>2002</v>
      </c>
    </row>
    <row r="3" spans="1:1024" x14ac:dyDescent="0.25">
      <c r="A3" s="2">
        <v>346</v>
      </c>
      <c r="B3" s="2" t="s">
        <v>319</v>
      </c>
      <c r="C3" s="2" t="s">
        <v>319</v>
      </c>
      <c r="D3" s="2" t="s">
        <v>320</v>
      </c>
      <c r="E3" s="2">
        <v>2002</v>
      </c>
      <c r="F3" s="2" t="s">
        <v>321</v>
      </c>
      <c r="G3" s="2" t="s">
        <v>61</v>
      </c>
      <c r="H3" s="3" t="str">
        <f>VLOOKUP(B3,AddInfo!$A:$C,3,FALSE)</f>
        <v>Predictor</v>
      </c>
      <c r="I3" s="3">
        <f>VLOOKUP(B3,AddInfo!$A:$H,7,FALSE)</f>
        <v>0</v>
      </c>
      <c r="J3" s="3" t="s">
        <v>5017</v>
      </c>
      <c r="K3" s="3" t="s">
        <v>123</v>
      </c>
      <c r="L3" s="3" t="s">
        <v>124</v>
      </c>
      <c r="M3" s="25">
        <v>1979</v>
      </c>
      <c r="N3" s="25">
        <v>1998</v>
      </c>
    </row>
    <row r="4" spans="1:1024" x14ac:dyDescent="0.25">
      <c r="A4" s="2">
        <v>351</v>
      </c>
      <c r="B4" s="2" t="s">
        <v>348</v>
      </c>
      <c r="C4" s="2" t="s">
        <v>348</v>
      </c>
      <c r="D4" s="2" t="s">
        <v>349</v>
      </c>
      <c r="E4" s="2">
        <v>2005</v>
      </c>
      <c r="F4" s="2" t="s">
        <v>350</v>
      </c>
      <c r="G4" s="2" t="s">
        <v>103</v>
      </c>
      <c r="H4" s="3" t="str">
        <f>VLOOKUP(B4,AddInfo!$A:$C,3,FALSE)</f>
        <v>Predictor</v>
      </c>
      <c r="I4" s="3">
        <f>VLOOKUP(B4,AddInfo!$A:$H,7,FALSE)</f>
        <v>0</v>
      </c>
      <c r="J4" s="3" t="s">
        <v>5017</v>
      </c>
      <c r="K4" s="3" t="s">
        <v>123</v>
      </c>
      <c r="L4" s="3" t="s">
        <v>24</v>
      </c>
      <c r="M4" s="25">
        <v>1990</v>
      </c>
      <c r="N4" s="25">
        <v>2001</v>
      </c>
    </row>
    <row r="5" spans="1:1024" s="8" customFormat="1" x14ac:dyDescent="0.25">
      <c r="A5" s="2">
        <v>352</v>
      </c>
      <c r="B5" s="2" t="s">
        <v>352</v>
      </c>
      <c r="C5" s="2" t="s">
        <v>352</v>
      </c>
      <c r="D5" s="2" t="s">
        <v>349</v>
      </c>
      <c r="E5" s="2">
        <v>2005</v>
      </c>
      <c r="F5" s="2" t="s">
        <v>353</v>
      </c>
      <c r="G5" s="2" t="s">
        <v>103</v>
      </c>
      <c r="H5" s="3" t="str">
        <f>VLOOKUP(B5,AddInfo!$A:$C,3,FALSE)</f>
        <v>Predictor</v>
      </c>
      <c r="I5" s="3">
        <f>VLOOKUP(B5,AddInfo!$A:$H,7,FALSE)</f>
        <v>0</v>
      </c>
      <c r="J5" s="3" t="s">
        <v>5017</v>
      </c>
      <c r="K5" s="3" t="s">
        <v>123</v>
      </c>
      <c r="L5" s="3" t="s">
        <v>124</v>
      </c>
      <c r="M5" s="25">
        <v>1990</v>
      </c>
      <c r="N5" s="25">
        <v>2001</v>
      </c>
      <c r="O5" s="25"/>
      <c r="P5" s="25"/>
      <c r="Q5" s="86"/>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c r="SK5" s="5"/>
      <c r="SL5" s="5"/>
      <c r="SM5" s="5"/>
      <c r="SN5" s="5"/>
      <c r="SO5" s="5"/>
      <c r="SP5" s="5"/>
      <c r="SQ5" s="5"/>
      <c r="SR5" s="5"/>
      <c r="SS5" s="5"/>
      <c r="ST5" s="5"/>
      <c r="SU5" s="5"/>
      <c r="SV5" s="5"/>
      <c r="SW5" s="5"/>
      <c r="SX5" s="5"/>
      <c r="SY5" s="5"/>
      <c r="SZ5" s="5"/>
      <c r="TA5" s="5"/>
      <c r="TB5" s="5"/>
      <c r="TC5" s="5"/>
      <c r="TD5" s="5"/>
      <c r="TE5" s="5"/>
      <c r="TF5" s="5"/>
      <c r="TG5" s="5"/>
      <c r="TH5" s="5"/>
      <c r="TI5" s="5"/>
      <c r="TJ5" s="5"/>
      <c r="TK5" s="5"/>
      <c r="TL5" s="5"/>
      <c r="TM5" s="5"/>
      <c r="TN5" s="5"/>
      <c r="TO5" s="5"/>
      <c r="TP5" s="5"/>
      <c r="TQ5" s="5"/>
      <c r="TR5" s="5"/>
      <c r="TS5" s="5"/>
      <c r="TT5" s="5"/>
      <c r="TU5" s="5"/>
      <c r="TV5" s="5"/>
      <c r="TW5" s="5"/>
      <c r="TX5" s="5"/>
      <c r="TY5" s="5"/>
      <c r="TZ5" s="5"/>
      <c r="UA5" s="5"/>
      <c r="UB5" s="5"/>
      <c r="UC5" s="5"/>
      <c r="UD5" s="5"/>
      <c r="UE5" s="5"/>
      <c r="UF5" s="5"/>
      <c r="UG5" s="5"/>
      <c r="UH5" s="5"/>
      <c r="UI5" s="5"/>
      <c r="UJ5" s="5"/>
      <c r="UK5" s="5"/>
      <c r="UL5" s="5"/>
      <c r="UM5" s="5"/>
      <c r="UN5" s="5"/>
      <c r="UO5" s="5"/>
      <c r="UP5" s="5"/>
      <c r="UQ5" s="5"/>
      <c r="UR5" s="5"/>
      <c r="US5" s="5"/>
      <c r="UT5" s="5"/>
      <c r="UU5" s="5"/>
      <c r="UV5" s="5"/>
      <c r="UW5" s="5"/>
      <c r="UX5" s="5"/>
      <c r="UY5" s="5"/>
      <c r="UZ5" s="5"/>
      <c r="VA5" s="5"/>
      <c r="VB5" s="5"/>
      <c r="VC5" s="5"/>
      <c r="VD5" s="5"/>
      <c r="VE5" s="5"/>
      <c r="VF5" s="5"/>
      <c r="VG5" s="5"/>
      <c r="VH5" s="5"/>
      <c r="VI5" s="5"/>
      <c r="VJ5" s="5"/>
      <c r="VK5" s="5"/>
      <c r="VL5" s="5"/>
      <c r="VM5" s="5"/>
      <c r="VN5" s="5"/>
      <c r="VO5" s="5"/>
      <c r="VP5" s="5"/>
      <c r="VQ5" s="5"/>
      <c r="VR5" s="5"/>
      <c r="VS5" s="5"/>
      <c r="VT5" s="5"/>
      <c r="VU5" s="5"/>
      <c r="VV5" s="5"/>
      <c r="VW5" s="5"/>
      <c r="VX5" s="5"/>
      <c r="VY5" s="5"/>
      <c r="VZ5" s="5"/>
      <c r="WA5" s="5"/>
      <c r="WB5" s="5"/>
      <c r="WC5" s="5"/>
      <c r="WD5" s="5"/>
      <c r="WE5" s="5"/>
      <c r="WF5" s="5"/>
      <c r="WG5" s="5"/>
      <c r="WH5" s="5"/>
      <c r="WI5" s="5"/>
      <c r="WJ5" s="5"/>
      <c r="WK5" s="5"/>
      <c r="WL5" s="5"/>
      <c r="WM5" s="5"/>
      <c r="WN5" s="5"/>
      <c r="WO5" s="5"/>
      <c r="WP5" s="5"/>
      <c r="WQ5" s="5"/>
      <c r="WR5" s="5"/>
      <c r="WS5" s="5"/>
      <c r="WT5" s="5"/>
      <c r="WU5" s="5"/>
      <c r="WV5" s="5"/>
      <c r="WW5" s="5"/>
      <c r="WX5" s="5"/>
      <c r="WY5" s="5"/>
      <c r="WZ5" s="5"/>
      <c r="XA5" s="5"/>
      <c r="XB5" s="5"/>
      <c r="XC5" s="5"/>
      <c r="XD5" s="5"/>
      <c r="XE5" s="5"/>
      <c r="XF5" s="5"/>
      <c r="XG5" s="5"/>
      <c r="XH5" s="5"/>
      <c r="XI5" s="5"/>
      <c r="XJ5" s="5"/>
      <c r="XK5" s="5"/>
      <c r="XL5" s="5"/>
      <c r="XM5" s="5"/>
      <c r="XN5" s="5"/>
      <c r="XO5" s="5"/>
      <c r="XP5" s="5"/>
      <c r="XQ5" s="5"/>
      <c r="XR5" s="5"/>
      <c r="XS5" s="5"/>
      <c r="XT5" s="5"/>
      <c r="XU5" s="5"/>
      <c r="XV5" s="5"/>
      <c r="XW5" s="5"/>
      <c r="XX5" s="5"/>
      <c r="XY5" s="5"/>
      <c r="XZ5" s="5"/>
      <c r="YA5" s="5"/>
      <c r="YB5" s="5"/>
      <c r="YC5" s="5"/>
      <c r="YD5" s="5"/>
      <c r="YE5" s="5"/>
      <c r="YF5" s="5"/>
      <c r="YG5" s="5"/>
      <c r="YH5" s="5"/>
      <c r="YI5" s="5"/>
      <c r="YJ5" s="5"/>
      <c r="YK5" s="5"/>
      <c r="YL5" s="5"/>
      <c r="YM5" s="5"/>
      <c r="YN5" s="5"/>
      <c r="YO5" s="5"/>
      <c r="YP5" s="5"/>
      <c r="YQ5" s="5"/>
      <c r="YR5" s="5"/>
      <c r="YS5" s="5"/>
      <c r="YT5" s="5"/>
      <c r="YU5" s="5"/>
      <c r="YV5" s="5"/>
      <c r="YW5" s="5"/>
      <c r="YX5" s="5"/>
      <c r="YY5" s="5"/>
      <c r="YZ5" s="5"/>
      <c r="ZA5" s="5"/>
      <c r="ZB5" s="5"/>
      <c r="ZC5" s="5"/>
      <c r="ZD5" s="5"/>
      <c r="ZE5" s="5"/>
      <c r="ZF5" s="5"/>
      <c r="ZG5" s="5"/>
      <c r="ZH5" s="5"/>
      <c r="ZI5" s="5"/>
      <c r="ZJ5" s="5"/>
      <c r="ZK5" s="5"/>
      <c r="ZL5" s="5"/>
      <c r="ZM5" s="5"/>
      <c r="ZN5" s="5"/>
      <c r="ZO5" s="5"/>
      <c r="ZP5" s="5"/>
      <c r="ZQ5" s="5"/>
      <c r="ZR5" s="5"/>
      <c r="ZS5" s="5"/>
      <c r="ZT5" s="5"/>
      <c r="ZU5" s="5"/>
      <c r="ZV5" s="5"/>
      <c r="ZW5" s="5"/>
      <c r="ZX5" s="5"/>
      <c r="ZY5" s="5"/>
      <c r="ZZ5" s="5"/>
      <c r="AAA5" s="5"/>
      <c r="AAB5" s="5"/>
      <c r="AAC5" s="5"/>
      <c r="AAD5" s="5"/>
      <c r="AAE5" s="5"/>
      <c r="AAF5" s="5"/>
      <c r="AAG5" s="5"/>
      <c r="AAH5" s="5"/>
      <c r="AAI5" s="5"/>
      <c r="AAJ5" s="5"/>
      <c r="AAK5" s="5"/>
      <c r="AAL5" s="5"/>
      <c r="AAM5" s="5"/>
      <c r="AAN5" s="5"/>
      <c r="AAO5" s="5"/>
      <c r="AAP5" s="5"/>
      <c r="AAQ5" s="5"/>
      <c r="AAR5" s="5"/>
      <c r="AAS5" s="5"/>
      <c r="AAT5" s="5"/>
      <c r="AAU5" s="5"/>
      <c r="AAV5" s="5"/>
      <c r="AAW5" s="5"/>
      <c r="AAX5" s="5"/>
      <c r="AAY5" s="5"/>
      <c r="AAZ5" s="5"/>
      <c r="ABA5" s="5"/>
      <c r="ABB5" s="5"/>
      <c r="ABC5" s="5"/>
      <c r="ABD5" s="5"/>
      <c r="ABE5" s="5"/>
      <c r="ABF5" s="5"/>
      <c r="ABG5" s="5"/>
      <c r="ABH5" s="5"/>
      <c r="ABI5" s="5"/>
      <c r="ABJ5" s="5"/>
      <c r="ABK5" s="5"/>
      <c r="ABL5" s="5"/>
      <c r="ABM5" s="5"/>
      <c r="ABN5" s="5"/>
      <c r="ABO5" s="5"/>
      <c r="ABP5" s="5"/>
      <c r="ABQ5" s="5"/>
      <c r="ABR5" s="5"/>
      <c r="ABS5" s="5"/>
      <c r="ABT5" s="5"/>
      <c r="ABU5" s="5"/>
      <c r="ABV5" s="5"/>
      <c r="ABW5" s="5"/>
      <c r="ABX5" s="5"/>
      <c r="ABY5" s="5"/>
      <c r="ABZ5" s="5"/>
      <c r="ACA5" s="5"/>
      <c r="ACB5" s="5"/>
      <c r="ACC5" s="5"/>
      <c r="ACD5" s="5"/>
      <c r="ACE5" s="5"/>
      <c r="ACF5" s="5"/>
      <c r="ACG5" s="5"/>
      <c r="ACH5" s="5"/>
      <c r="ACI5" s="5"/>
      <c r="ACJ5" s="5"/>
      <c r="ACK5" s="5"/>
      <c r="ACL5" s="5"/>
      <c r="ACM5" s="5"/>
      <c r="ACN5" s="5"/>
      <c r="ACO5" s="5"/>
      <c r="ACP5" s="5"/>
      <c r="ACQ5" s="5"/>
      <c r="ACR5" s="5"/>
      <c r="ACS5" s="5"/>
      <c r="ACT5" s="5"/>
      <c r="ACU5" s="5"/>
      <c r="ACV5" s="5"/>
      <c r="ACW5" s="5"/>
      <c r="ACX5" s="5"/>
      <c r="ACY5" s="5"/>
      <c r="ACZ5" s="5"/>
      <c r="ADA5" s="5"/>
      <c r="ADB5" s="5"/>
      <c r="ADC5" s="5"/>
      <c r="ADD5" s="5"/>
      <c r="ADE5" s="5"/>
      <c r="ADF5" s="5"/>
      <c r="ADG5" s="5"/>
      <c r="ADH5" s="5"/>
      <c r="ADI5" s="5"/>
      <c r="ADJ5" s="5"/>
      <c r="ADK5" s="5"/>
      <c r="ADL5" s="5"/>
      <c r="ADM5" s="5"/>
      <c r="ADN5" s="5"/>
      <c r="ADO5" s="5"/>
      <c r="ADP5" s="5"/>
      <c r="ADQ5" s="5"/>
      <c r="ADR5" s="5"/>
      <c r="ADS5" s="5"/>
      <c r="ADT5" s="5"/>
      <c r="ADU5" s="5"/>
      <c r="ADV5" s="5"/>
      <c r="ADW5" s="5"/>
      <c r="ADX5" s="5"/>
      <c r="ADY5" s="5"/>
      <c r="ADZ5" s="5"/>
      <c r="AEA5" s="5"/>
      <c r="AEB5" s="5"/>
      <c r="AEC5" s="5"/>
      <c r="AED5" s="5"/>
      <c r="AEE5" s="5"/>
      <c r="AEF5" s="5"/>
      <c r="AEG5" s="5"/>
      <c r="AEH5" s="5"/>
      <c r="AEI5" s="5"/>
      <c r="AEJ5" s="5"/>
      <c r="AEK5" s="5"/>
      <c r="AEL5" s="5"/>
      <c r="AEM5" s="5"/>
      <c r="AEN5" s="5"/>
      <c r="AEO5" s="5"/>
      <c r="AEP5" s="5"/>
      <c r="AEQ5" s="5"/>
      <c r="AER5" s="5"/>
      <c r="AES5" s="5"/>
      <c r="AET5" s="5"/>
      <c r="AEU5" s="5"/>
      <c r="AEV5" s="5"/>
      <c r="AEW5" s="5"/>
      <c r="AEX5" s="5"/>
      <c r="AEY5" s="5"/>
      <c r="AEZ5" s="5"/>
      <c r="AFA5" s="5"/>
      <c r="AFB5" s="5"/>
      <c r="AFC5" s="5"/>
      <c r="AFD5" s="5"/>
      <c r="AFE5" s="5"/>
      <c r="AFF5" s="5"/>
      <c r="AFG5" s="5"/>
      <c r="AFH5" s="5"/>
      <c r="AFI5" s="5"/>
      <c r="AFJ5" s="5"/>
      <c r="AFK5" s="5"/>
      <c r="AFL5" s="5"/>
      <c r="AFM5" s="5"/>
      <c r="AFN5" s="5"/>
      <c r="AFO5" s="5"/>
      <c r="AFP5" s="5"/>
      <c r="AFQ5" s="5"/>
      <c r="AFR5" s="5"/>
      <c r="AFS5" s="5"/>
      <c r="AFT5" s="5"/>
      <c r="AFU5" s="5"/>
      <c r="AFV5" s="5"/>
      <c r="AFW5" s="5"/>
      <c r="AFX5" s="5"/>
      <c r="AFY5" s="5"/>
      <c r="AFZ5" s="5"/>
      <c r="AGA5" s="5"/>
      <c r="AGB5" s="5"/>
      <c r="AGC5" s="5"/>
      <c r="AGD5" s="5"/>
      <c r="AGE5" s="5"/>
      <c r="AGF5" s="5"/>
      <c r="AGG5" s="5"/>
      <c r="AGH5" s="5"/>
      <c r="AGI5" s="5"/>
      <c r="AGJ5" s="5"/>
      <c r="AGK5" s="5"/>
      <c r="AGL5" s="5"/>
      <c r="AGM5" s="5"/>
      <c r="AGN5" s="5"/>
      <c r="AGO5" s="5"/>
      <c r="AGP5" s="5"/>
      <c r="AGQ5" s="5"/>
      <c r="AGR5" s="5"/>
      <c r="AGS5" s="5"/>
      <c r="AGT5" s="5"/>
      <c r="AGU5" s="5"/>
      <c r="AGV5" s="5"/>
      <c r="AGW5" s="5"/>
      <c r="AGX5" s="5"/>
      <c r="AGY5" s="5"/>
      <c r="AGZ5" s="5"/>
      <c r="AHA5" s="5"/>
      <c r="AHB5" s="5"/>
      <c r="AHC5" s="5"/>
      <c r="AHD5" s="5"/>
      <c r="AHE5" s="5"/>
      <c r="AHF5" s="5"/>
      <c r="AHG5" s="5"/>
      <c r="AHH5" s="5"/>
      <c r="AHI5" s="5"/>
      <c r="AHJ5" s="5"/>
      <c r="AHK5" s="5"/>
      <c r="AHL5" s="5"/>
      <c r="AHM5" s="5"/>
      <c r="AHN5" s="5"/>
      <c r="AHO5" s="5"/>
      <c r="AHP5" s="5"/>
      <c r="AHQ5" s="5"/>
      <c r="AHR5" s="5"/>
      <c r="AHS5" s="5"/>
      <c r="AHT5" s="5"/>
      <c r="AHU5" s="5"/>
      <c r="AHV5" s="5"/>
      <c r="AHW5" s="5"/>
      <c r="AHX5" s="5"/>
      <c r="AHY5" s="5"/>
      <c r="AHZ5" s="5"/>
      <c r="AIA5" s="5"/>
      <c r="AIB5" s="5"/>
      <c r="AIC5" s="5"/>
      <c r="AID5" s="5"/>
      <c r="AIE5" s="5"/>
      <c r="AIF5" s="5"/>
      <c r="AIG5" s="5"/>
      <c r="AIH5" s="5"/>
      <c r="AII5" s="5"/>
      <c r="AIJ5" s="5"/>
      <c r="AIK5" s="5"/>
      <c r="AIL5" s="5"/>
      <c r="AIM5" s="5"/>
      <c r="AIN5" s="5"/>
      <c r="AIO5" s="5"/>
      <c r="AIP5" s="5"/>
      <c r="AIQ5" s="5"/>
      <c r="AIR5" s="5"/>
      <c r="AIS5" s="5"/>
      <c r="AIT5" s="5"/>
      <c r="AIU5" s="5"/>
      <c r="AIV5" s="5"/>
      <c r="AIW5" s="5"/>
      <c r="AIX5" s="5"/>
      <c r="AIY5" s="5"/>
      <c r="AIZ5" s="5"/>
      <c r="AJA5" s="5"/>
      <c r="AJB5" s="5"/>
      <c r="AJC5" s="5"/>
      <c r="AJD5" s="5"/>
      <c r="AJE5" s="5"/>
      <c r="AJF5" s="5"/>
      <c r="AJG5" s="5"/>
      <c r="AJH5" s="5"/>
      <c r="AJI5" s="5"/>
      <c r="AJJ5" s="5"/>
      <c r="AJK5" s="5"/>
      <c r="AJL5" s="5"/>
      <c r="AJM5" s="5"/>
      <c r="AJN5" s="5"/>
      <c r="AJO5" s="5"/>
      <c r="AJP5" s="5"/>
      <c r="AJQ5" s="5"/>
      <c r="AJR5" s="5"/>
      <c r="AJS5" s="5"/>
      <c r="AJT5" s="5"/>
      <c r="AJU5" s="5"/>
      <c r="AJV5" s="5"/>
      <c r="AJW5" s="5"/>
      <c r="AJX5" s="5"/>
      <c r="AJY5" s="5"/>
      <c r="AJZ5" s="5"/>
      <c r="AKA5" s="5"/>
      <c r="AKB5" s="5"/>
      <c r="AKC5" s="5"/>
      <c r="AKD5" s="5"/>
      <c r="AKE5" s="5"/>
      <c r="AKF5" s="5"/>
      <c r="AKG5" s="5"/>
      <c r="AKH5" s="5"/>
      <c r="AKI5" s="5"/>
      <c r="AKJ5" s="5"/>
      <c r="AKK5" s="5"/>
      <c r="AKL5" s="5"/>
      <c r="AKM5" s="5"/>
      <c r="AKN5" s="5"/>
      <c r="AKO5" s="5"/>
      <c r="AKP5" s="5"/>
      <c r="AKQ5" s="5"/>
      <c r="AKR5" s="5"/>
      <c r="AKS5" s="5"/>
      <c r="AKT5" s="5"/>
      <c r="AKU5" s="5"/>
      <c r="AKV5" s="5"/>
      <c r="AKW5" s="5"/>
      <c r="AKX5" s="5"/>
      <c r="AKY5" s="5"/>
      <c r="AKZ5" s="5"/>
      <c r="ALA5" s="5"/>
      <c r="ALB5" s="5"/>
      <c r="ALC5" s="5"/>
      <c r="ALD5" s="5"/>
      <c r="ALE5" s="5"/>
      <c r="ALF5" s="5"/>
      <c r="ALG5" s="5"/>
      <c r="ALH5" s="5"/>
      <c r="ALI5" s="5"/>
      <c r="ALJ5" s="5"/>
      <c r="ALK5" s="5"/>
      <c r="ALL5" s="5"/>
      <c r="ALM5" s="5"/>
      <c r="ALN5" s="5"/>
      <c r="ALO5" s="5"/>
      <c r="ALP5" s="5"/>
      <c r="ALQ5" s="5"/>
      <c r="ALR5" s="5"/>
      <c r="ALS5" s="5"/>
      <c r="ALT5" s="5"/>
      <c r="ALU5" s="5"/>
      <c r="ALV5" s="5"/>
      <c r="ALW5" s="5"/>
      <c r="ALX5" s="5"/>
      <c r="ALY5" s="5"/>
      <c r="ALZ5" s="5"/>
      <c r="AMA5" s="5"/>
      <c r="AMB5" s="5"/>
      <c r="AMC5" s="5"/>
      <c r="AMD5" s="5"/>
      <c r="AME5" s="5"/>
      <c r="AMF5" s="5"/>
      <c r="AMG5" s="5"/>
      <c r="AMH5" s="5"/>
      <c r="AMI5" s="5"/>
      <c r="AMJ5" s="5"/>
    </row>
    <row r="6" spans="1:1024" s="17" customFormat="1" x14ac:dyDescent="0.25">
      <c r="A6" s="2">
        <v>347</v>
      </c>
      <c r="B6" s="2" t="s">
        <v>781</v>
      </c>
      <c r="C6" s="2" t="s">
        <v>781</v>
      </c>
      <c r="D6" s="2" t="s">
        <v>782</v>
      </c>
      <c r="E6" s="2">
        <v>2005</v>
      </c>
      <c r="F6" s="2" t="s">
        <v>783</v>
      </c>
      <c r="G6" s="2" t="s">
        <v>103</v>
      </c>
      <c r="H6" s="3" t="str">
        <f>VLOOKUP(B6,AddInfo!$A:$C,3,FALSE)</f>
        <v>Predictor</v>
      </c>
      <c r="I6" s="3">
        <f>VLOOKUP(B6,AddInfo!$A:$H,7,FALSE)</f>
        <v>0</v>
      </c>
      <c r="J6" s="3" t="s">
        <v>5016</v>
      </c>
      <c r="K6" s="3" t="s">
        <v>123</v>
      </c>
      <c r="L6" s="3" t="s">
        <v>398</v>
      </c>
      <c r="M6" s="25">
        <v>1980</v>
      </c>
      <c r="N6" s="25">
        <v>2003</v>
      </c>
      <c r="O6" s="25"/>
      <c r="P6" s="25"/>
      <c r="Q6" s="86"/>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row>
    <row r="7" spans="1:1024" x14ac:dyDescent="0.25">
      <c r="A7" s="2">
        <v>348</v>
      </c>
      <c r="B7" s="2" t="s">
        <v>784</v>
      </c>
      <c r="C7" s="2" t="s">
        <v>784</v>
      </c>
      <c r="D7" s="2" t="s">
        <v>782</v>
      </c>
      <c r="E7" s="2">
        <v>2005</v>
      </c>
      <c r="F7" s="2" t="s">
        <v>785</v>
      </c>
      <c r="G7" s="2" t="s">
        <v>103</v>
      </c>
      <c r="H7" s="3" t="str">
        <f>VLOOKUP(B7,AddInfo!$A:$C,3,FALSE)</f>
        <v>Predictor</v>
      </c>
      <c r="I7" s="3">
        <f>VLOOKUP(B7,AddInfo!$A:$H,7,FALSE)</f>
        <v>0</v>
      </c>
      <c r="J7" s="3" t="s">
        <v>5016</v>
      </c>
      <c r="K7" s="3" t="s">
        <v>123</v>
      </c>
      <c r="L7" s="3" t="s">
        <v>398</v>
      </c>
      <c r="M7" s="25">
        <v>1980</v>
      </c>
      <c r="N7" s="25">
        <v>2003</v>
      </c>
    </row>
    <row r="8" spans="1:1024" x14ac:dyDescent="0.25">
      <c r="A8" s="2">
        <v>350</v>
      </c>
      <c r="B8" s="2" t="s">
        <v>786</v>
      </c>
      <c r="C8" s="2" t="s">
        <v>786</v>
      </c>
      <c r="D8" s="2" t="s">
        <v>782</v>
      </c>
      <c r="E8" s="2">
        <v>2005</v>
      </c>
      <c r="F8" s="2" t="s">
        <v>787</v>
      </c>
      <c r="G8" s="2" t="s">
        <v>103</v>
      </c>
      <c r="H8" s="3" t="str">
        <f>VLOOKUP(B8,AddInfo!$A:$C,3,FALSE)</f>
        <v>Predictor</v>
      </c>
      <c r="I8" s="3">
        <f>VLOOKUP(B8,AddInfo!$A:$H,7,FALSE)</f>
        <v>0</v>
      </c>
      <c r="J8" s="3" t="s">
        <v>5016</v>
      </c>
      <c r="K8" s="3" t="s">
        <v>123</v>
      </c>
      <c r="L8" s="3" t="s">
        <v>398</v>
      </c>
      <c r="M8" s="25">
        <v>1980</v>
      </c>
      <c r="N8" s="25">
        <v>2003</v>
      </c>
    </row>
    <row r="9" spans="1:1024" x14ac:dyDescent="0.25">
      <c r="A9" s="2">
        <v>349</v>
      </c>
      <c r="B9" s="2" t="s">
        <v>788</v>
      </c>
      <c r="C9" s="2" t="s">
        <v>788</v>
      </c>
      <c r="D9" s="2" t="s">
        <v>782</v>
      </c>
      <c r="E9" s="2">
        <v>2005</v>
      </c>
      <c r="F9" s="2" t="s">
        <v>789</v>
      </c>
      <c r="G9" s="2" t="s">
        <v>103</v>
      </c>
      <c r="H9" s="3" t="str">
        <f>VLOOKUP(B9,AddInfo!$A:$C,3,FALSE)</f>
        <v>Predictor</v>
      </c>
      <c r="I9" s="3">
        <f>VLOOKUP(B9,AddInfo!$A:$H,7,FALSE)</f>
        <v>0</v>
      </c>
      <c r="J9" s="3" t="s">
        <v>5016</v>
      </c>
      <c r="K9" s="3" t="s">
        <v>123</v>
      </c>
      <c r="L9" s="3" t="s">
        <v>398</v>
      </c>
      <c r="M9" s="25">
        <v>1980</v>
      </c>
      <c r="N9" s="25">
        <v>2003</v>
      </c>
    </row>
    <row r="10" spans="1:1024" x14ac:dyDescent="0.25">
      <c r="A10" s="2">
        <v>92</v>
      </c>
      <c r="B10" s="2" t="s">
        <v>33</v>
      </c>
      <c r="C10" s="2" t="s">
        <v>2364</v>
      </c>
      <c r="D10" s="2" t="s">
        <v>16</v>
      </c>
      <c r="E10" s="2">
        <v>1998</v>
      </c>
      <c r="F10" s="2" t="s">
        <v>34</v>
      </c>
      <c r="G10" s="2" t="s">
        <v>18</v>
      </c>
      <c r="H10" s="3" t="str">
        <f>VLOOKUP(B10,AddInfo!$A:$C,3,FALSE)</f>
        <v>Predictor</v>
      </c>
      <c r="I10" s="3" t="str">
        <f>VLOOKUP(B10,AddInfo!$A:$H,7,FALSE)</f>
        <v>pchcapx_ia</v>
      </c>
      <c r="J10" s="3" t="s">
        <v>5017</v>
      </c>
      <c r="K10" s="3" t="s">
        <v>19</v>
      </c>
      <c r="L10" s="3" t="s">
        <v>38</v>
      </c>
      <c r="M10" s="25">
        <v>1974</v>
      </c>
      <c r="N10" s="25">
        <v>1988</v>
      </c>
    </row>
    <row r="11" spans="1:1024" x14ac:dyDescent="0.25">
      <c r="A11" s="2">
        <v>236</v>
      </c>
      <c r="B11" s="2" t="s">
        <v>21</v>
      </c>
      <c r="C11" s="2" t="s">
        <v>4855</v>
      </c>
      <c r="D11" s="2" t="s">
        <v>16</v>
      </c>
      <c r="E11" s="2">
        <v>1998</v>
      </c>
      <c r="F11" s="2" t="s">
        <v>22</v>
      </c>
      <c r="G11" s="2" t="s">
        <v>18</v>
      </c>
      <c r="H11" s="3" t="str">
        <f>VLOOKUP(B11,AddInfo!$A:$C,3,FALSE)</f>
        <v>Placebo</v>
      </c>
      <c r="I11" s="3">
        <f>VLOOKUP(B11,AddInfo!$A:$H,7,FALSE)</f>
        <v>0</v>
      </c>
      <c r="J11" s="3" t="s">
        <v>5017</v>
      </c>
      <c r="K11" s="3" t="s">
        <v>19</v>
      </c>
      <c r="L11" s="3" t="s">
        <v>24</v>
      </c>
      <c r="M11" s="25">
        <v>1974</v>
      </c>
      <c r="N11" s="25">
        <v>1988</v>
      </c>
    </row>
    <row r="12" spans="1:1024" x14ac:dyDescent="0.25">
      <c r="A12" s="2">
        <v>375</v>
      </c>
      <c r="B12" s="2" t="s">
        <v>40</v>
      </c>
      <c r="C12" s="2" t="s">
        <v>2305</v>
      </c>
      <c r="D12" s="2" t="s">
        <v>16</v>
      </c>
      <c r="E12" s="2">
        <v>1998</v>
      </c>
      <c r="F12" s="2" t="s">
        <v>41</v>
      </c>
      <c r="G12" s="2" t="s">
        <v>18</v>
      </c>
      <c r="H12" s="3" t="str">
        <f>VLOOKUP(B12,AddInfo!$A:$C,3,FALSE)</f>
        <v>Placebo</v>
      </c>
      <c r="I12" s="3" t="str">
        <f>VLOOKUP(B12,AddInfo!$A:$H,7,FALSE)</f>
        <v>pchgm_pchsale</v>
      </c>
      <c r="J12" s="3" t="s">
        <v>5017</v>
      </c>
      <c r="K12" s="3" t="s">
        <v>19</v>
      </c>
      <c r="L12" s="3" t="s">
        <v>43</v>
      </c>
      <c r="M12" s="25">
        <v>1974</v>
      </c>
      <c r="N12" s="25">
        <v>1988</v>
      </c>
    </row>
    <row r="13" spans="1:1024" x14ac:dyDescent="0.25">
      <c r="A13" s="2">
        <v>93</v>
      </c>
      <c r="B13" s="2" t="s">
        <v>45</v>
      </c>
      <c r="C13" s="2" t="s">
        <v>2388</v>
      </c>
      <c r="D13" s="2" t="s">
        <v>16</v>
      </c>
      <c r="E13" s="2">
        <v>1998</v>
      </c>
      <c r="F13" s="2" t="s">
        <v>46</v>
      </c>
      <c r="G13" s="2" t="s">
        <v>18</v>
      </c>
      <c r="H13" s="3" t="str">
        <f>VLOOKUP(B13,AddInfo!$A:$C,3,FALSE)</f>
        <v>Predictor</v>
      </c>
      <c r="I13" s="3" t="str">
        <f>VLOOKUP(B13,AddInfo!$A:$H,7,FALSE)</f>
        <v>pchsale_pchinvt</v>
      </c>
      <c r="J13" s="3" t="s">
        <v>5017</v>
      </c>
      <c r="K13" s="3" t="s">
        <v>19</v>
      </c>
      <c r="L13" s="3" t="s">
        <v>50</v>
      </c>
      <c r="M13" s="25">
        <v>1974</v>
      </c>
      <c r="N13" s="25">
        <v>1988</v>
      </c>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row>
    <row r="14" spans="1:1024" x14ac:dyDescent="0.25">
      <c r="A14" s="2">
        <v>94</v>
      </c>
      <c r="B14" s="2" t="s">
        <v>52</v>
      </c>
      <c r="C14" s="2" t="s">
        <v>2389</v>
      </c>
      <c r="D14" s="2" t="s">
        <v>16</v>
      </c>
      <c r="E14" s="2">
        <v>1998</v>
      </c>
      <c r="F14" s="2" t="s">
        <v>53</v>
      </c>
      <c r="G14" s="2" t="s">
        <v>18</v>
      </c>
      <c r="H14" s="3" t="str">
        <f>VLOOKUP(B14,AddInfo!$A:$C,3,FALSE)</f>
        <v>Predictor</v>
      </c>
      <c r="I14" s="3" t="str">
        <f>VLOOKUP(B14,AddInfo!$A:$H,7,FALSE)</f>
        <v>pchsale_pchxsga</v>
      </c>
      <c r="J14" s="3" t="s">
        <v>5017</v>
      </c>
      <c r="K14" s="3" t="s">
        <v>19</v>
      </c>
      <c r="L14" s="3" t="s">
        <v>50</v>
      </c>
      <c r="M14" s="25">
        <v>1974</v>
      </c>
      <c r="N14" s="25">
        <v>1988</v>
      </c>
    </row>
    <row r="15" spans="1:1024" x14ac:dyDescent="0.25">
      <c r="A15" s="2">
        <v>320</v>
      </c>
      <c r="B15" s="2" t="s">
        <v>25</v>
      </c>
      <c r="C15" s="2" t="s">
        <v>4856</v>
      </c>
      <c r="D15" s="2" t="s">
        <v>16</v>
      </c>
      <c r="E15" s="2">
        <v>1998</v>
      </c>
      <c r="F15" s="2" t="s">
        <v>26</v>
      </c>
      <c r="G15" s="2" t="s">
        <v>18</v>
      </c>
      <c r="H15" s="3" t="str">
        <f>VLOOKUP(B15,AddInfo!$A:$C,3,FALSE)</f>
        <v>Placebo</v>
      </c>
      <c r="I15" s="3" t="str">
        <f>VLOOKUP(B15,AddInfo!$A:$H,7,FALSE)</f>
        <v>pchsale_pchrect</v>
      </c>
      <c r="J15" s="3" t="s">
        <v>5017</v>
      </c>
      <c r="K15" s="3" t="s">
        <v>19</v>
      </c>
      <c r="L15" s="3" t="s">
        <v>20</v>
      </c>
      <c r="M15" s="25">
        <v>1974</v>
      </c>
      <c r="N15" s="25">
        <v>1988</v>
      </c>
    </row>
    <row r="16" spans="1:1024" x14ac:dyDescent="0.25">
      <c r="A16" s="2">
        <v>200</v>
      </c>
      <c r="B16" s="2" t="s">
        <v>30</v>
      </c>
      <c r="C16" s="2" t="s">
        <v>4857</v>
      </c>
      <c r="D16" s="2" t="s">
        <v>16</v>
      </c>
      <c r="E16" s="2">
        <v>1998</v>
      </c>
      <c r="F16" s="2" t="s">
        <v>31</v>
      </c>
      <c r="G16" s="2" t="s">
        <v>18</v>
      </c>
      <c r="H16" s="3" t="str">
        <f>VLOOKUP(B16,AddInfo!$A:$C,3,FALSE)</f>
        <v>Placebo</v>
      </c>
      <c r="I16" s="3">
        <f>VLOOKUP(B16,AddInfo!$A:$H,7,FALSE)</f>
        <v>0</v>
      </c>
      <c r="J16" s="3" t="s">
        <v>5017</v>
      </c>
      <c r="K16" s="3" t="s">
        <v>19</v>
      </c>
      <c r="L16" s="3" t="s">
        <v>20</v>
      </c>
      <c r="M16" s="25">
        <v>1974</v>
      </c>
      <c r="N16" s="25">
        <v>1988</v>
      </c>
    </row>
    <row r="17" spans="1:1024" x14ac:dyDescent="0.25">
      <c r="A17" s="2">
        <v>321</v>
      </c>
      <c r="B17" s="2" t="s">
        <v>15</v>
      </c>
      <c r="C17" s="2" t="s">
        <v>924</v>
      </c>
      <c r="D17" s="2" t="s">
        <v>16</v>
      </c>
      <c r="E17" s="2">
        <v>1998</v>
      </c>
      <c r="F17" s="2" t="s">
        <v>17</v>
      </c>
      <c r="G17" s="2" t="s">
        <v>18</v>
      </c>
      <c r="H17" s="3" t="str">
        <f>VLOOKUP(B17,AddInfo!$A:$C,3,FALSE)</f>
        <v>Drop</v>
      </c>
      <c r="I17" s="3" t="str">
        <f>VLOOKUP(B17,AddInfo!$A:$H,7,FALSE)</f>
        <v>pchgm_pchsale</v>
      </c>
      <c r="J17" s="3" t="s">
        <v>5017</v>
      </c>
      <c r="K17" s="3" t="s">
        <v>19</v>
      </c>
      <c r="L17" s="3" t="s">
        <v>20</v>
      </c>
      <c r="M17" s="25">
        <v>1974</v>
      </c>
      <c r="N17" s="25">
        <v>1988</v>
      </c>
    </row>
    <row r="18" spans="1:1024" x14ac:dyDescent="0.25">
      <c r="A18" s="2">
        <v>25</v>
      </c>
      <c r="B18" s="2" t="s">
        <v>81</v>
      </c>
      <c r="C18" s="2" t="s">
        <v>2306</v>
      </c>
      <c r="D18" s="2" t="s">
        <v>82</v>
      </c>
      <c r="E18" s="2">
        <v>2009</v>
      </c>
      <c r="F18" s="2" t="s">
        <v>4794</v>
      </c>
      <c r="G18" s="2" t="s">
        <v>84</v>
      </c>
      <c r="H18" s="3" t="str">
        <f>VLOOKUP(B18,AddInfo!$A:$C,3,FALSE)</f>
        <v>Predictor</v>
      </c>
      <c r="I18" s="3" t="str">
        <f>VLOOKUP(B18,AddInfo!$A:$H,7,FALSE)</f>
        <v>nincr</v>
      </c>
      <c r="J18" s="3" t="s">
        <v>5017</v>
      </c>
      <c r="K18" s="3" t="s">
        <v>19</v>
      </c>
      <c r="L18" s="3" t="s">
        <v>43</v>
      </c>
      <c r="M18" s="25">
        <v>1971</v>
      </c>
      <c r="N18" s="25">
        <v>2002</v>
      </c>
    </row>
    <row r="19" spans="1:1024" x14ac:dyDescent="0.25">
      <c r="A19" s="2">
        <v>311</v>
      </c>
      <c r="B19" s="2" t="s">
        <v>100</v>
      </c>
      <c r="C19" s="2" t="s">
        <v>2366</v>
      </c>
      <c r="D19" s="2" t="s">
        <v>101</v>
      </c>
      <c r="E19" s="2">
        <v>2006</v>
      </c>
      <c r="F19" s="2" t="s">
        <v>102</v>
      </c>
      <c r="G19" s="2" t="s">
        <v>103</v>
      </c>
      <c r="H19" s="3" t="str">
        <f>VLOOKUP(B19,AddInfo!$A:$C,3,FALSE)</f>
        <v>Predictor</v>
      </c>
      <c r="I19" s="3" t="str">
        <f>VLOOKUP(B19,AddInfo!$A:$H,7,FALSE)</f>
        <v>grcapex</v>
      </c>
      <c r="J19" s="3" t="s">
        <v>5017</v>
      </c>
      <c r="K19" s="3" t="s">
        <v>19</v>
      </c>
      <c r="L19" s="3" t="s">
        <v>38</v>
      </c>
      <c r="M19" s="25">
        <v>1976</v>
      </c>
      <c r="N19" s="25">
        <v>1999</v>
      </c>
    </row>
    <row r="20" spans="1:1024" x14ac:dyDescent="0.25">
      <c r="A20" s="2">
        <v>206</v>
      </c>
      <c r="B20" s="2" t="s">
        <v>993</v>
      </c>
      <c r="C20" s="2" t="s">
        <v>4858</v>
      </c>
      <c r="D20" s="2" t="s">
        <v>101</v>
      </c>
      <c r="E20" s="2">
        <v>2006</v>
      </c>
      <c r="F20" s="2" t="s">
        <v>995</v>
      </c>
      <c r="G20" s="2" t="s">
        <v>18</v>
      </c>
      <c r="H20" s="3" t="str">
        <f>VLOOKUP(B20,AddInfo!$A:$C,3,FALSE)</f>
        <v>Placebo</v>
      </c>
      <c r="I20" s="3">
        <f>VLOOKUP(B20,AddInfo!$A:$H,7,FALSE)</f>
        <v>0</v>
      </c>
      <c r="J20" s="3" t="s">
        <v>5017</v>
      </c>
      <c r="K20" s="3" t="s">
        <v>19</v>
      </c>
      <c r="L20" s="3" t="s">
        <v>347</v>
      </c>
      <c r="M20" s="25">
        <v>1964</v>
      </c>
      <c r="N20" s="25">
        <v>2003</v>
      </c>
    </row>
    <row r="21" spans="1:1024" x14ac:dyDescent="0.25">
      <c r="A21" s="2" t="s">
        <v>3434</v>
      </c>
      <c r="B21" s="2" t="s">
        <v>3379</v>
      </c>
      <c r="C21" s="2" t="s">
        <v>4859</v>
      </c>
      <c r="D21" s="2" t="s">
        <v>101</v>
      </c>
      <c r="E21" s="2">
        <v>2006</v>
      </c>
      <c r="F21" s="2" t="s">
        <v>3435</v>
      </c>
      <c r="G21" s="2" t="s">
        <v>103</v>
      </c>
      <c r="H21" s="3" t="str">
        <f>VLOOKUP(B21,AddInfo!$A:$C,3,FALSE)</f>
        <v>Predictor</v>
      </c>
      <c r="I21" s="3">
        <f>VLOOKUP(B21,AddInfo!$A:$H,7,FALSE)</f>
        <v>0</v>
      </c>
      <c r="J21" s="3" t="s">
        <v>5017</v>
      </c>
      <c r="K21" s="3" t="s">
        <v>19</v>
      </c>
      <c r="L21" s="3" t="s">
        <v>38</v>
      </c>
      <c r="M21" s="25">
        <v>1976</v>
      </c>
      <c r="N21" s="25">
        <v>1999</v>
      </c>
    </row>
    <row r="22" spans="1:1024" x14ac:dyDescent="0.25">
      <c r="A22" s="2">
        <v>67</v>
      </c>
      <c r="B22" s="2" t="s">
        <v>131</v>
      </c>
      <c r="C22" s="2" t="s">
        <v>1941</v>
      </c>
      <c r="D22" s="2" t="s">
        <v>132</v>
      </c>
      <c r="E22" s="2">
        <v>2010</v>
      </c>
      <c r="F22" s="2" t="s">
        <v>139</v>
      </c>
      <c r="G22" s="2" t="s">
        <v>134</v>
      </c>
      <c r="H22" s="3" t="str">
        <f>VLOOKUP(B22,AddInfo!$A:$C,3,FALSE)</f>
        <v>Predictor</v>
      </c>
      <c r="I22" s="3">
        <f>VLOOKUP(B22,AddInfo!$A:$H,7,FALSE)</f>
        <v>0</v>
      </c>
      <c r="J22" s="3" t="s">
        <v>5017</v>
      </c>
      <c r="K22" s="3" t="s">
        <v>19</v>
      </c>
      <c r="L22" s="3" t="s">
        <v>136</v>
      </c>
      <c r="M22" s="25">
        <v>1976</v>
      </c>
      <c r="N22" s="25">
        <v>2005</v>
      </c>
    </row>
    <row r="23" spans="1:1024" x14ac:dyDescent="0.25">
      <c r="A23" s="2">
        <v>325</v>
      </c>
      <c r="B23" s="2" t="s">
        <v>138</v>
      </c>
      <c r="C23" s="2" t="s">
        <v>4862</v>
      </c>
      <c r="D23" s="2" t="s">
        <v>132</v>
      </c>
      <c r="E23" s="2">
        <v>2010</v>
      </c>
      <c r="F23" s="2" t="s">
        <v>4791</v>
      </c>
      <c r="G23" s="2" t="s">
        <v>134</v>
      </c>
      <c r="H23" s="3" t="str">
        <f>VLOOKUP(B23,AddInfo!$A:$C,3,FALSE)</f>
        <v>Predictor</v>
      </c>
      <c r="I23" s="3" t="str">
        <f>VLOOKUP(B23,AddInfo!$A:$H,7,FALSE)</f>
        <v>raoq</v>
      </c>
      <c r="J23" s="3" t="s">
        <v>5017</v>
      </c>
      <c r="K23" s="3" t="s">
        <v>19</v>
      </c>
      <c r="L23" s="3" t="s">
        <v>136</v>
      </c>
      <c r="M23" s="25">
        <v>1976</v>
      </c>
      <c r="N23" s="25">
        <v>2005</v>
      </c>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c r="AGE23" s="5"/>
      <c r="AGF23" s="5"/>
      <c r="AGG23" s="5"/>
      <c r="AGH23" s="5"/>
      <c r="AGI23" s="5"/>
      <c r="AGJ23" s="5"/>
      <c r="AGK23" s="5"/>
      <c r="AGL23" s="5"/>
      <c r="AGM23" s="5"/>
      <c r="AGN23" s="5"/>
      <c r="AGO23" s="5"/>
      <c r="AGP23" s="5"/>
      <c r="AGQ23" s="5"/>
      <c r="AGR23" s="5"/>
      <c r="AGS23" s="5"/>
      <c r="AGT23" s="5"/>
      <c r="AGU23" s="5"/>
      <c r="AGV23" s="5"/>
      <c r="AGW23" s="5"/>
      <c r="AGX23" s="5"/>
      <c r="AGY23" s="5"/>
      <c r="AGZ23" s="5"/>
      <c r="AHA23" s="5"/>
      <c r="AHB23" s="5"/>
      <c r="AHC23" s="5"/>
      <c r="AHD23" s="5"/>
      <c r="AHE23" s="5"/>
      <c r="AHF23" s="5"/>
      <c r="AHG23" s="5"/>
      <c r="AHH23" s="5"/>
      <c r="AHI23" s="5"/>
      <c r="AHJ23" s="5"/>
      <c r="AHK23" s="5"/>
      <c r="AHL23" s="5"/>
      <c r="AHM23" s="5"/>
      <c r="AHN23" s="5"/>
      <c r="AHO23" s="5"/>
      <c r="AHP23" s="5"/>
      <c r="AHQ23" s="5"/>
      <c r="AHR23" s="5"/>
      <c r="AHS23" s="5"/>
      <c r="AHT23" s="5"/>
      <c r="AHU23" s="5"/>
      <c r="AHV23" s="5"/>
      <c r="AHW23" s="5"/>
      <c r="AHX23" s="5"/>
      <c r="AHY23" s="5"/>
      <c r="AHZ23" s="5"/>
      <c r="AIA23" s="5"/>
      <c r="AIB23" s="5"/>
      <c r="AIC23" s="5"/>
      <c r="AID23" s="5"/>
      <c r="AIE23" s="5"/>
      <c r="AIF23" s="5"/>
      <c r="AIG23" s="5"/>
      <c r="AIH23" s="5"/>
      <c r="AII23" s="5"/>
      <c r="AIJ23" s="5"/>
      <c r="AIK23" s="5"/>
      <c r="AIL23" s="5"/>
      <c r="AIM23" s="5"/>
      <c r="AIN23" s="5"/>
      <c r="AIO23" s="5"/>
      <c r="AIP23" s="5"/>
      <c r="AIQ23" s="5"/>
      <c r="AIR23" s="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c r="ALX23" s="5"/>
      <c r="ALY23" s="5"/>
      <c r="ALZ23" s="5"/>
      <c r="AMA23" s="5"/>
      <c r="AMB23" s="5"/>
      <c r="AMC23" s="5"/>
      <c r="AMD23" s="5"/>
      <c r="AME23" s="5"/>
      <c r="AMF23" s="5"/>
      <c r="AMG23" s="5"/>
      <c r="AMH23" s="5"/>
      <c r="AMI23" s="5"/>
      <c r="AMJ23" s="5"/>
    </row>
    <row r="24" spans="1:1024" x14ac:dyDescent="0.25">
      <c r="A24" s="2">
        <v>406</v>
      </c>
      <c r="B24" s="2" t="s">
        <v>157</v>
      </c>
      <c r="C24" s="2" t="s">
        <v>4867</v>
      </c>
      <c r="D24" s="2" t="s">
        <v>158</v>
      </c>
      <c r="E24" s="2">
        <v>2016</v>
      </c>
      <c r="F24" s="2" t="s">
        <v>4870</v>
      </c>
      <c r="G24" s="2" t="s">
        <v>61</v>
      </c>
      <c r="H24" s="3" t="str">
        <f>VLOOKUP(B24,AddInfo!$A:$C,3,FALSE)</f>
        <v>Placebo</v>
      </c>
      <c r="I24" s="3">
        <f>VLOOKUP(B24,AddInfo!$A:$H,7,FALSE)</f>
        <v>0</v>
      </c>
      <c r="J24" s="3" t="s">
        <v>5017</v>
      </c>
      <c r="K24" s="3" t="s">
        <v>19</v>
      </c>
      <c r="L24" s="3" t="s">
        <v>136</v>
      </c>
      <c r="M24" s="25">
        <v>1963</v>
      </c>
      <c r="N24" s="25">
        <v>2014</v>
      </c>
    </row>
    <row r="25" spans="1:1024" x14ac:dyDescent="0.25">
      <c r="A25" s="2" t="s">
        <v>3210</v>
      </c>
      <c r="B25" s="2" t="s">
        <v>3209</v>
      </c>
      <c r="C25" s="2" t="s">
        <v>4868</v>
      </c>
      <c r="D25" s="2" t="s">
        <v>158</v>
      </c>
      <c r="E25" s="2">
        <v>2016</v>
      </c>
      <c r="F25" s="2" t="s">
        <v>4871</v>
      </c>
      <c r="G25" s="2" t="s">
        <v>61</v>
      </c>
      <c r="H25" s="3" t="str">
        <f>VLOOKUP(B25,AddInfo!$A:$C,3,FALSE)</f>
        <v>Placebo</v>
      </c>
      <c r="I25" s="3">
        <f>VLOOKUP(B25,AddInfo!$A:$H,7,FALSE)</f>
        <v>0</v>
      </c>
      <c r="J25" s="3" t="s">
        <v>5017</v>
      </c>
      <c r="K25" s="3" t="s">
        <v>19</v>
      </c>
      <c r="L25" s="3" t="s">
        <v>136</v>
      </c>
      <c r="M25" s="25">
        <v>1963</v>
      </c>
      <c r="N25" s="25">
        <v>2014</v>
      </c>
    </row>
    <row r="26" spans="1:1024" x14ac:dyDescent="0.25">
      <c r="A26" s="2" t="s">
        <v>3436</v>
      </c>
      <c r="B26" s="2" t="s">
        <v>3355</v>
      </c>
      <c r="C26" s="2" t="s">
        <v>2378</v>
      </c>
      <c r="D26" s="2" t="s">
        <v>158</v>
      </c>
      <c r="E26" s="2">
        <v>2016</v>
      </c>
      <c r="F26" s="2" t="s">
        <v>159</v>
      </c>
      <c r="G26" s="2" t="s">
        <v>61</v>
      </c>
      <c r="H26" s="3" t="str">
        <f>VLOOKUP(B26,AddInfo!$A:$C,3,FALSE)</f>
        <v>Predictor</v>
      </c>
      <c r="I26" s="3">
        <f>VLOOKUP(B26,AddInfo!$A:$H,7,FALSE)</f>
        <v>0</v>
      </c>
      <c r="J26" s="3" t="s">
        <v>5017</v>
      </c>
      <c r="K26" s="3" t="s">
        <v>19</v>
      </c>
      <c r="L26" s="3" t="s">
        <v>136</v>
      </c>
      <c r="M26" s="25">
        <v>1963</v>
      </c>
      <c r="N26" s="25">
        <v>2014</v>
      </c>
    </row>
    <row r="27" spans="1:1024" x14ac:dyDescent="0.25">
      <c r="A27" s="23">
        <v>555</v>
      </c>
      <c r="B27" s="23" t="s">
        <v>3354</v>
      </c>
      <c r="C27" s="2" t="s">
        <v>4869</v>
      </c>
      <c r="D27" s="23" t="s">
        <v>158</v>
      </c>
      <c r="E27" s="23">
        <v>2016</v>
      </c>
      <c r="F27" s="23" t="s">
        <v>4872</v>
      </c>
      <c r="G27" s="23" t="s">
        <v>61</v>
      </c>
      <c r="H27" s="3" t="str">
        <f>VLOOKUP(B27,AddInfo!$A:$C,3,FALSE)</f>
        <v>Placebo</v>
      </c>
      <c r="I27" s="3">
        <f>VLOOKUP(B27,AddInfo!$A:$H,7,FALSE)</f>
        <v>0</v>
      </c>
      <c r="J27" s="3" t="s">
        <v>5017</v>
      </c>
      <c r="K27" s="28" t="s">
        <v>19</v>
      </c>
      <c r="L27" s="28" t="s">
        <v>136</v>
      </c>
      <c r="M27" s="25">
        <v>1963</v>
      </c>
      <c r="N27" s="25">
        <v>2014</v>
      </c>
    </row>
    <row r="28" spans="1:1024" x14ac:dyDescent="0.25">
      <c r="A28" s="2" t="s">
        <v>3438</v>
      </c>
      <c r="B28" s="2" t="s">
        <v>3357</v>
      </c>
      <c r="C28" s="2" t="str">
        <f>B28</f>
        <v>OperProfRD_q</v>
      </c>
      <c r="D28" s="2" t="s">
        <v>158</v>
      </c>
      <c r="E28" s="2">
        <v>2016</v>
      </c>
      <c r="F28" s="23" t="s">
        <v>4873</v>
      </c>
      <c r="G28" s="2" t="s">
        <v>61</v>
      </c>
      <c r="H28" s="3" t="str">
        <f>VLOOKUP(B28,AddInfo!$A:$C,3,FALSE)</f>
        <v>Placebo</v>
      </c>
      <c r="I28" s="3">
        <f>VLOOKUP(B28,AddInfo!$A:$H,7,FALSE)</f>
        <v>0</v>
      </c>
      <c r="J28" s="3" t="s">
        <v>5017</v>
      </c>
      <c r="K28" s="3" t="s">
        <v>19</v>
      </c>
      <c r="L28" s="3" t="s">
        <v>136</v>
      </c>
      <c r="M28" s="25">
        <v>1963</v>
      </c>
      <c r="N28" s="25">
        <v>2014</v>
      </c>
    </row>
    <row r="29" spans="1:1024" x14ac:dyDescent="0.25">
      <c r="A29" s="23" t="s">
        <v>3439</v>
      </c>
      <c r="B29" s="23" t="s">
        <v>3356</v>
      </c>
      <c r="C29" s="2" t="s">
        <v>3354</v>
      </c>
      <c r="D29" s="23" t="s">
        <v>158</v>
      </c>
      <c r="E29" s="23">
        <v>2016</v>
      </c>
      <c r="F29" s="23" t="s">
        <v>4874</v>
      </c>
      <c r="G29" s="23" t="s">
        <v>61</v>
      </c>
      <c r="H29" s="3" t="str">
        <f>VLOOKUP(B29,AddInfo!$A:$C,3,FALSE)</f>
        <v>Predictor</v>
      </c>
      <c r="I29" s="3">
        <f>VLOOKUP(B29,AddInfo!$A:$H,7,FALSE)</f>
        <v>0</v>
      </c>
      <c r="J29" s="3" t="s">
        <v>5017</v>
      </c>
      <c r="K29" s="28" t="s">
        <v>19</v>
      </c>
      <c r="L29" s="28" t="s">
        <v>136</v>
      </c>
      <c r="M29" s="25">
        <v>1963</v>
      </c>
      <c r="N29" s="25">
        <v>2014</v>
      </c>
    </row>
    <row r="30" spans="1:1024" ht="13.9" customHeight="1" x14ac:dyDescent="0.25">
      <c r="A30" s="2">
        <v>73</v>
      </c>
      <c r="B30" s="2" t="s">
        <v>167</v>
      </c>
      <c r="C30" s="2" t="s">
        <v>2520</v>
      </c>
      <c r="D30" s="2" t="s">
        <v>168</v>
      </c>
      <c r="E30" s="2">
        <v>1996</v>
      </c>
      <c r="F30" s="2" t="s">
        <v>169</v>
      </c>
      <c r="G30" s="2" t="s">
        <v>170</v>
      </c>
      <c r="H30" s="3" t="str">
        <f>VLOOKUP(B30,AddInfo!$A:$C,3,FALSE)</f>
        <v>Predictor</v>
      </c>
      <c r="I30" s="3" t="str">
        <f>VLOOKUP(B30,AddInfo!$A:$H,7,FALSE)</f>
        <v>sp</v>
      </c>
      <c r="J30" s="3" t="s">
        <v>5017</v>
      </c>
      <c r="K30" s="3" t="s">
        <v>19</v>
      </c>
      <c r="L30" s="3" t="s">
        <v>174</v>
      </c>
      <c r="M30" s="25">
        <v>1979</v>
      </c>
      <c r="N30" s="25">
        <v>1991</v>
      </c>
    </row>
    <row r="31" spans="1:1024" x14ac:dyDescent="0.25">
      <c r="A31" s="2" t="s">
        <v>3252</v>
      </c>
      <c r="B31" s="2" t="s">
        <v>3251</v>
      </c>
      <c r="C31" s="2" t="s">
        <v>4875</v>
      </c>
      <c r="D31" s="2" t="s">
        <v>168</v>
      </c>
      <c r="E31" s="2">
        <v>1996</v>
      </c>
      <c r="F31" s="2" t="s">
        <v>4796</v>
      </c>
      <c r="G31" s="2" t="s">
        <v>170</v>
      </c>
      <c r="H31" s="3" t="str">
        <f>VLOOKUP(B31,AddInfo!$A:$C,3,FALSE)</f>
        <v>Placebo</v>
      </c>
      <c r="I31" s="3" t="str">
        <f>VLOOKUP(B31,AddInfo!$A:$H,7,FALSE)</f>
        <v>sp</v>
      </c>
      <c r="J31" s="3" t="s">
        <v>5017</v>
      </c>
      <c r="K31" s="3" t="s">
        <v>19</v>
      </c>
      <c r="L31" s="3" t="s">
        <v>174</v>
      </c>
      <c r="M31" s="25">
        <v>1979</v>
      </c>
      <c r="N31" s="25">
        <v>1991</v>
      </c>
    </row>
    <row r="32" spans="1:1024" x14ac:dyDescent="0.25">
      <c r="A32" s="2">
        <v>49</v>
      </c>
      <c r="B32" s="2" t="s">
        <v>200</v>
      </c>
      <c r="C32" s="2" t="s">
        <v>200</v>
      </c>
      <c r="D32" s="2" t="s">
        <v>201</v>
      </c>
      <c r="E32" s="2">
        <v>2004</v>
      </c>
      <c r="F32" s="2" t="s">
        <v>202</v>
      </c>
      <c r="G32" s="2" t="s">
        <v>203</v>
      </c>
      <c r="H32" s="3" t="str">
        <f>VLOOKUP(B32,AddInfo!$A:$C,3,FALSE)</f>
        <v>Predictor</v>
      </c>
      <c r="I32" s="3">
        <f>VLOOKUP(B32,AddInfo!$A:$H,7,FALSE)</f>
        <v>0</v>
      </c>
      <c r="J32" s="3" t="s">
        <v>5016</v>
      </c>
      <c r="K32" s="3" t="s">
        <v>19</v>
      </c>
      <c r="L32" s="3" t="s">
        <v>174</v>
      </c>
      <c r="M32" s="25">
        <v>1980</v>
      </c>
      <c r="N32" s="25">
        <v>1998</v>
      </c>
    </row>
    <row r="33" spans="1:1024" x14ac:dyDescent="0.25">
      <c r="A33" s="2">
        <v>429</v>
      </c>
      <c r="B33" s="2" t="s">
        <v>3359</v>
      </c>
      <c r="C33" s="2" t="s">
        <v>4876</v>
      </c>
      <c r="D33" s="2" t="s">
        <v>3440</v>
      </c>
      <c r="E33" s="2">
        <v>2012</v>
      </c>
      <c r="F33" s="2" t="s">
        <v>951</v>
      </c>
      <c r="G33" s="2" t="s">
        <v>117</v>
      </c>
      <c r="H33" s="3" t="str">
        <f>VLOOKUP(B33,AddInfo!$A:$C,3,FALSE)</f>
        <v>Predictor</v>
      </c>
      <c r="I33" s="3">
        <f>VLOOKUP(B33,AddInfo!$A:$H,7,FALSE)</f>
        <v>0</v>
      </c>
      <c r="J33" s="3" t="s">
        <v>5017</v>
      </c>
      <c r="K33" s="3" t="s">
        <v>19</v>
      </c>
      <c r="L33" s="3" t="s">
        <v>136</v>
      </c>
      <c r="M33" s="25">
        <v>1965</v>
      </c>
      <c r="N33" s="25">
        <v>2009</v>
      </c>
    </row>
    <row r="34" spans="1:1024" x14ac:dyDescent="0.25">
      <c r="A34" s="23">
        <v>217</v>
      </c>
      <c r="B34" s="23" t="s">
        <v>222</v>
      </c>
      <c r="C34" s="23" t="s">
        <v>222</v>
      </c>
      <c r="D34" s="23" t="s">
        <v>219</v>
      </c>
      <c r="E34" s="23">
        <v>2014</v>
      </c>
      <c r="F34" s="23" t="s">
        <v>223</v>
      </c>
      <c r="G34" s="23" t="s">
        <v>221</v>
      </c>
      <c r="H34" s="3" t="str">
        <f>VLOOKUP(B34,AddInfo!$A:$C,3,FALSE)</f>
        <v>Placebo</v>
      </c>
      <c r="I34" s="3">
        <f>VLOOKUP(B34,AddInfo!$A:$H,7,FALSE)</f>
        <v>0</v>
      </c>
      <c r="J34" s="3" t="s">
        <v>5017</v>
      </c>
      <c r="K34" s="28" t="s">
        <v>19</v>
      </c>
      <c r="L34" s="28" t="s">
        <v>217</v>
      </c>
      <c r="M34" s="25">
        <v>1975</v>
      </c>
      <c r="N34" s="25">
        <v>2010</v>
      </c>
    </row>
    <row r="35" spans="1:1024" x14ac:dyDescent="0.25">
      <c r="A35" s="2">
        <v>1217</v>
      </c>
      <c r="B35" s="2" t="s">
        <v>218</v>
      </c>
      <c r="C35" s="2" t="s">
        <v>218</v>
      </c>
      <c r="D35" s="2" t="s">
        <v>219</v>
      </c>
      <c r="E35" s="2">
        <v>2014</v>
      </c>
      <c r="F35" s="2" t="s">
        <v>220</v>
      </c>
      <c r="G35" s="2" t="s">
        <v>221</v>
      </c>
      <c r="H35" s="3" t="str">
        <f>VLOOKUP(B35,AddInfo!$A:$C,3,FALSE)</f>
        <v>Predictor</v>
      </c>
      <c r="I35" s="3">
        <f>VLOOKUP(B35,AddInfo!$A:$H,7,FALSE)</f>
        <v>0</v>
      </c>
      <c r="J35" s="3" t="s">
        <v>5017</v>
      </c>
      <c r="K35" s="3" t="s">
        <v>19</v>
      </c>
      <c r="L35" s="3" t="s">
        <v>217</v>
      </c>
      <c r="M35" s="25">
        <v>1975</v>
      </c>
      <c r="N35" s="25">
        <v>2010</v>
      </c>
    </row>
    <row r="36" spans="1:1024" x14ac:dyDescent="0.25">
      <c r="A36" s="2">
        <v>373</v>
      </c>
      <c r="B36" s="2" t="s">
        <v>249</v>
      </c>
      <c r="C36" s="2" t="s">
        <v>2314</v>
      </c>
      <c r="D36" s="2" t="s">
        <v>250</v>
      </c>
      <c r="E36" s="2">
        <v>2006</v>
      </c>
      <c r="F36" s="2" t="s">
        <v>251</v>
      </c>
      <c r="G36" s="2" t="s">
        <v>134</v>
      </c>
      <c r="H36" s="3" t="str">
        <f>VLOOKUP(B36,AddInfo!$A:$C,3,FALSE)</f>
        <v>Predictor</v>
      </c>
      <c r="I36" s="3">
        <f>VLOOKUP(B36,AddInfo!$A:$H,7,FALSE)</f>
        <v>0</v>
      </c>
      <c r="J36" s="3" t="s">
        <v>5017</v>
      </c>
      <c r="K36" s="3" t="s">
        <v>19</v>
      </c>
      <c r="L36" s="3" t="s">
        <v>253</v>
      </c>
      <c r="M36" s="25">
        <v>1971</v>
      </c>
      <c r="N36" s="25">
        <v>2000</v>
      </c>
    </row>
    <row r="37" spans="1:1024" x14ac:dyDescent="0.25">
      <c r="A37" s="2">
        <v>372</v>
      </c>
      <c r="B37" s="2" t="s">
        <v>254</v>
      </c>
      <c r="C37" s="2" t="s">
        <v>2315</v>
      </c>
      <c r="D37" s="2" t="s">
        <v>250</v>
      </c>
      <c r="E37" s="2">
        <v>2006</v>
      </c>
      <c r="F37" s="2" t="s">
        <v>255</v>
      </c>
      <c r="G37" s="2" t="s">
        <v>134</v>
      </c>
      <c r="H37" s="3" t="str">
        <f>VLOOKUP(B37,AddInfo!$A:$C,3,FALSE)</f>
        <v>Predictor</v>
      </c>
      <c r="I37" s="3">
        <f>VLOOKUP(B37,AddInfo!$A:$H,7,FALSE)</f>
        <v>0</v>
      </c>
      <c r="J37" s="3" t="s">
        <v>5017</v>
      </c>
      <c r="K37" s="3" t="s">
        <v>19</v>
      </c>
      <c r="L37" s="3" t="s">
        <v>253</v>
      </c>
      <c r="M37" s="25">
        <v>1971</v>
      </c>
      <c r="N37" s="25">
        <v>2000</v>
      </c>
    </row>
    <row r="38" spans="1:1024" x14ac:dyDescent="0.25">
      <c r="A38" s="2">
        <v>85</v>
      </c>
      <c r="B38" s="2" t="s">
        <v>257</v>
      </c>
      <c r="C38" s="2" t="s">
        <v>2316</v>
      </c>
      <c r="D38" s="2" t="s">
        <v>250</v>
      </c>
      <c r="E38" s="2">
        <v>2006</v>
      </c>
      <c r="F38" s="2" t="s">
        <v>258</v>
      </c>
      <c r="G38" s="2" t="s">
        <v>134</v>
      </c>
      <c r="H38" s="3" t="str">
        <f>VLOOKUP(B38,AddInfo!$A:$C,3,FALSE)</f>
        <v>Predictor</v>
      </c>
      <c r="I38" s="3">
        <f>VLOOKUP(B38,AddInfo!$A:$H,7,FALSE)</f>
        <v>0</v>
      </c>
      <c r="J38" s="3" t="s">
        <v>5017</v>
      </c>
      <c r="K38" s="3" t="s">
        <v>19</v>
      </c>
      <c r="L38" s="3" t="s">
        <v>253</v>
      </c>
      <c r="M38" s="25">
        <v>1971</v>
      </c>
      <c r="N38" s="25">
        <v>2000</v>
      </c>
    </row>
    <row r="39" spans="1:1024" x14ac:dyDescent="0.25">
      <c r="A39" s="2">
        <v>328</v>
      </c>
      <c r="B39" s="2" t="s">
        <v>267</v>
      </c>
      <c r="C39" s="2" t="s">
        <v>4882</v>
      </c>
      <c r="D39" s="2" t="s">
        <v>268</v>
      </c>
      <c r="E39" s="2">
        <v>2007</v>
      </c>
      <c r="F39" s="2" t="s">
        <v>269</v>
      </c>
      <c r="G39" s="2" t="s">
        <v>270</v>
      </c>
      <c r="H39" s="3" t="str">
        <f>VLOOKUP(B39,AddInfo!$A:$C,3,FALSE)</f>
        <v>Placebo</v>
      </c>
      <c r="I39" s="3" t="str">
        <f>VLOOKUP(B39,AddInfo!$A:$H,7,FALSE)</f>
        <v>roic</v>
      </c>
      <c r="J39" s="3" t="s">
        <v>5017</v>
      </c>
      <c r="K39" s="3" t="s">
        <v>19</v>
      </c>
      <c r="L39" s="3" t="s">
        <v>136</v>
      </c>
      <c r="M39" s="25">
        <v>1970</v>
      </c>
      <c r="N39" s="25">
        <v>2005</v>
      </c>
    </row>
    <row r="40" spans="1:1024" x14ac:dyDescent="0.25">
      <c r="A40" s="2">
        <v>263</v>
      </c>
      <c r="B40" s="2" t="s">
        <v>271</v>
      </c>
      <c r="C40" s="2" t="s">
        <v>271</v>
      </c>
      <c r="D40" s="2" t="s">
        <v>272</v>
      </c>
      <c r="E40" s="2">
        <v>2013</v>
      </c>
      <c r="F40" s="2" t="s">
        <v>273</v>
      </c>
      <c r="G40" s="2" t="s">
        <v>274</v>
      </c>
      <c r="H40" s="3" t="str">
        <f>VLOOKUP(B40,AddInfo!$A:$C,3,FALSE)</f>
        <v>Placebo</v>
      </c>
      <c r="I40" s="3">
        <f>VLOOKUP(B40,AddInfo!$A:$H,7,FALSE)</f>
        <v>0</v>
      </c>
      <c r="J40" s="3" t="s">
        <v>5017</v>
      </c>
      <c r="K40" s="3" t="s">
        <v>19</v>
      </c>
      <c r="L40" s="3" t="s">
        <v>333</v>
      </c>
      <c r="M40" s="25">
        <v>1981</v>
      </c>
      <c r="N40" s="25">
        <v>2006</v>
      </c>
    </row>
    <row r="41" spans="1:1024" s="35" customFormat="1" x14ac:dyDescent="0.25">
      <c r="A41" s="2">
        <v>264</v>
      </c>
      <c r="B41" s="2" t="s">
        <v>275</v>
      </c>
      <c r="C41" s="2" t="s">
        <v>275</v>
      </c>
      <c r="D41" s="2" t="s">
        <v>272</v>
      </c>
      <c r="E41" s="2">
        <v>2013</v>
      </c>
      <c r="F41" s="2" t="s">
        <v>276</v>
      </c>
      <c r="G41" s="2" t="s">
        <v>274</v>
      </c>
      <c r="H41" s="3" t="str">
        <f>VLOOKUP(B41,AddInfo!$A:$C,3,FALSE)</f>
        <v>Placebo</v>
      </c>
      <c r="I41" s="3">
        <f>VLOOKUP(B41,AddInfo!$A:$H,7,FALSE)</f>
        <v>0</v>
      </c>
      <c r="J41" s="3" t="s">
        <v>5017</v>
      </c>
      <c r="K41" s="3" t="s">
        <v>19</v>
      </c>
      <c r="L41" s="3" t="s">
        <v>333</v>
      </c>
      <c r="M41" s="25">
        <v>1981</v>
      </c>
      <c r="N41" s="25">
        <v>2006</v>
      </c>
      <c r="O41" s="25"/>
      <c r="P41" s="25"/>
      <c r="Q41" s="86"/>
    </row>
    <row r="42" spans="1:1024" s="17" customFormat="1" x14ac:dyDescent="0.25">
      <c r="A42" s="2">
        <v>389</v>
      </c>
      <c r="B42" s="2" t="s">
        <v>278</v>
      </c>
      <c r="C42" s="2" t="s">
        <v>2304</v>
      </c>
      <c r="D42" s="2" t="s">
        <v>279</v>
      </c>
      <c r="E42" s="2">
        <v>2008</v>
      </c>
      <c r="F42" s="2" t="s">
        <v>280</v>
      </c>
      <c r="G42" s="2" t="s">
        <v>103</v>
      </c>
      <c r="H42" s="3" t="str">
        <f>VLOOKUP(B42,AddInfo!$A:$C,3,FALSE)</f>
        <v>Placebo</v>
      </c>
      <c r="I42" s="3">
        <f>VLOOKUP(B42,AddInfo!$A:$H,7,FALSE)</f>
        <v>0</v>
      </c>
      <c r="J42" s="3" t="s">
        <v>5017</v>
      </c>
      <c r="K42" s="3" t="s">
        <v>19</v>
      </c>
      <c r="L42" s="3" t="s">
        <v>282</v>
      </c>
      <c r="M42" s="25">
        <v>1981</v>
      </c>
      <c r="N42" s="25">
        <v>2003</v>
      </c>
      <c r="O42" s="25"/>
      <c r="P42" s="25"/>
      <c r="Q42" s="86"/>
    </row>
    <row r="43" spans="1:1024" x14ac:dyDescent="0.25">
      <c r="A43" s="2" t="s">
        <v>3480</v>
      </c>
      <c r="B43" s="2" t="s">
        <v>3368</v>
      </c>
      <c r="C43" s="2" t="s">
        <v>4883</v>
      </c>
      <c r="D43" s="2" t="s">
        <v>279</v>
      </c>
      <c r="E43" s="2">
        <v>2008</v>
      </c>
      <c r="F43" s="2" t="s">
        <v>280</v>
      </c>
      <c r="G43" s="2" t="s">
        <v>103</v>
      </c>
      <c r="H43" s="3" t="str">
        <f>VLOOKUP(B43,AddInfo!$A:$C,3,FALSE)</f>
        <v>Placebo</v>
      </c>
      <c r="I43" s="3">
        <f>VLOOKUP(B43,AddInfo!$A:$H,7,FALSE)</f>
        <v>0</v>
      </c>
      <c r="J43" s="3" t="s">
        <v>5017</v>
      </c>
      <c r="K43" s="3" t="s">
        <v>19</v>
      </c>
      <c r="L43" s="3" t="s">
        <v>282</v>
      </c>
      <c r="M43" s="25">
        <v>1981</v>
      </c>
      <c r="N43" s="25">
        <v>2003</v>
      </c>
    </row>
    <row r="44" spans="1:1024" x14ac:dyDescent="0.25">
      <c r="A44" s="2">
        <v>3</v>
      </c>
      <c r="B44" s="2" t="s">
        <v>293</v>
      </c>
      <c r="C44" s="2" t="s">
        <v>293</v>
      </c>
      <c r="D44" s="2" t="s">
        <v>294</v>
      </c>
      <c r="E44" s="2">
        <v>2001</v>
      </c>
      <c r="F44" s="2" t="s">
        <v>295</v>
      </c>
      <c r="G44" s="2" t="s">
        <v>103</v>
      </c>
      <c r="H44" s="3" t="str">
        <f>VLOOKUP(B44,AddInfo!$A:$C,3,FALSE)</f>
        <v>Predictor</v>
      </c>
      <c r="I44" s="3">
        <f>VLOOKUP(B44,AddInfo!$A:$H,7,FALSE)</f>
        <v>0</v>
      </c>
      <c r="J44" s="3" t="s">
        <v>5017</v>
      </c>
      <c r="K44" s="3" t="s">
        <v>19</v>
      </c>
      <c r="L44" s="3" t="s">
        <v>297</v>
      </c>
      <c r="M44" s="25">
        <v>1975</v>
      </c>
      <c r="N44" s="25">
        <v>1996</v>
      </c>
    </row>
    <row r="45" spans="1:1024" x14ac:dyDescent="0.25">
      <c r="A45" s="2">
        <v>69</v>
      </c>
      <c r="B45" s="2" t="s">
        <v>303</v>
      </c>
      <c r="C45" s="2" t="s">
        <v>303</v>
      </c>
      <c r="D45" s="2" t="s">
        <v>294</v>
      </c>
      <c r="E45" s="2">
        <v>2001</v>
      </c>
      <c r="F45" s="2" t="s">
        <v>304</v>
      </c>
      <c r="G45" s="2" t="s">
        <v>103</v>
      </c>
      <c r="H45" s="3" t="str">
        <f>VLOOKUP(B45,AddInfo!$A:$C,3,FALSE)</f>
        <v>Predictor</v>
      </c>
      <c r="I45" s="3">
        <f>VLOOKUP(B45,AddInfo!$A:$H,7,FALSE)</f>
        <v>0</v>
      </c>
      <c r="J45" s="3" t="s">
        <v>5017</v>
      </c>
      <c r="K45" s="3" t="s">
        <v>19</v>
      </c>
      <c r="L45" s="3" t="s">
        <v>297</v>
      </c>
      <c r="M45" s="25">
        <v>1975</v>
      </c>
      <c r="N45" s="25">
        <v>1995</v>
      </c>
    </row>
    <row r="46" spans="1:1024" x14ac:dyDescent="0.25">
      <c r="A46" s="2" t="s">
        <v>3242</v>
      </c>
      <c r="B46" s="2" t="s">
        <v>3241</v>
      </c>
      <c r="C46" s="2" t="s">
        <v>4884</v>
      </c>
      <c r="D46" s="2" t="s">
        <v>294</v>
      </c>
      <c r="E46" s="2">
        <v>2001</v>
      </c>
      <c r="F46" s="2" t="s">
        <v>4885</v>
      </c>
      <c r="G46" s="2" t="s">
        <v>103</v>
      </c>
      <c r="H46" s="3" t="str">
        <f>VLOOKUP(B46,AddInfo!$A:$C,3,FALSE)</f>
        <v>Placebo</v>
      </c>
      <c r="I46" s="3">
        <f>VLOOKUP(B46,AddInfo!$A:$H,7,FALSE)</f>
        <v>0</v>
      </c>
      <c r="J46" s="3" t="s">
        <v>5017</v>
      </c>
      <c r="K46" s="3" t="s">
        <v>19</v>
      </c>
      <c r="L46" s="3" t="s">
        <v>297</v>
      </c>
      <c r="M46" s="25">
        <v>1975</v>
      </c>
      <c r="N46" s="25">
        <v>1995</v>
      </c>
    </row>
    <row r="47" spans="1:1024" x14ac:dyDescent="0.25">
      <c r="A47" s="23">
        <v>388</v>
      </c>
      <c r="B47" s="23" t="s">
        <v>307</v>
      </c>
      <c r="C47" s="23" t="s">
        <v>307</v>
      </c>
      <c r="D47" s="23" t="s">
        <v>294</v>
      </c>
      <c r="E47" s="23">
        <v>2001</v>
      </c>
      <c r="F47" s="23" t="s">
        <v>308</v>
      </c>
      <c r="G47" s="23" t="s">
        <v>103</v>
      </c>
      <c r="H47" s="3" t="str">
        <f>VLOOKUP(B47,AddInfo!$A:$C,3,FALSE)</f>
        <v>Placebo</v>
      </c>
      <c r="I47" s="3" t="str">
        <f>VLOOKUP(B47,AddInfo!$A:$H,7,FALSE)</f>
        <v>rd_sale</v>
      </c>
      <c r="J47" s="3" t="s">
        <v>5017</v>
      </c>
      <c r="K47" s="28" t="s">
        <v>19</v>
      </c>
      <c r="L47" s="28" t="s">
        <v>217</v>
      </c>
      <c r="M47" s="25">
        <v>1975</v>
      </c>
      <c r="N47" s="25">
        <v>1995</v>
      </c>
    </row>
    <row r="48" spans="1:1024" x14ac:dyDescent="0.25">
      <c r="A48" s="23" t="s">
        <v>3244</v>
      </c>
      <c r="B48" s="23" t="s">
        <v>3243</v>
      </c>
      <c r="C48" s="23" t="s">
        <v>3243</v>
      </c>
      <c r="D48" s="23" t="s">
        <v>294</v>
      </c>
      <c r="E48" s="23">
        <v>2001</v>
      </c>
      <c r="F48" s="23" t="s">
        <v>308</v>
      </c>
      <c r="G48" s="23" t="s">
        <v>103</v>
      </c>
      <c r="H48" s="3" t="str">
        <f>VLOOKUP(B48,AddInfo!$A:$C,3,FALSE)</f>
        <v>Placebo</v>
      </c>
      <c r="I48" s="3" t="str">
        <f>VLOOKUP(B48,AddInfo!$A:$H,7,FALSE)</f>
        <v>rd_sale</v>
      </c>
      <c r="J48" s="3" t="s">
        <v>5017</v>
      </c>
      <c r="K48" s="28" t="s">
        <v>19</v>
      </c>
      <c r="L48" s="28" t="s">
        <v>297</v>
      </c>
      <c r="M48" s="25">
        <v>1975</v>
      </c>
      <c r="N48" s="25">
        <v>1995</v>
      </c>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2">
        <v>304</v>
      </c>
      <c r="B49" s="2" t="s">
        <v>310</v>
      </c>
      <c r="C49" s="2" t="s">
        <v>310</v>
      </c>
      <c r="D49" s="2" t="s">
        <v>311</v>
      </c>
      <c r="E49" s="2">
        <v>2009</v>
      </c>
      <c r="F49" s="2" t="s">
        <v>312</v>
      </c>
      <c r="G49" s="2" t="s">
        <v>270</v>
      </c>
      <c r="H49" s="3" t="str">
        <f>VLOOKUP(B49,AddInfo!$A:$C,3,FALSE)</f>
        <v>Predictor</v>
      </c>
      <c r="I49" s="3" t="str">
        <f>VLOOKUP(B49,AddInfo!$A:$H,7,FALSE)</f>
        <v>cashpr</v>
      </c>
      <c r="J49" s="3" t="s">
        <v>5017</v>
      </c>
      <c r="K49" s="3" t="s">
        <v>19</v>
      </c>
      <c r="L49" s="3" t="s">
        <v>20</v>
      </c>
      <c r="M49" s="25">
        <v>1963</v>
      </c>
      <c r="N49" s="25">
        <v>2003</v>
      </c>
    </row>
    <row r="50" spans="1:1024" x14ac:dyDescent="0.25">
      <c r="A50" s="2">
        <v>319</v>
      </c>
      <c r="B50" s="2" t="s">
        <v>314</v>
      </c>
      <c r="C50" s="2" t="s">
        <v>314</v>
      </c>
      <c r="D50" s="2" t="s">
        <v>315</v>
      </c>
      <c r="E50" s="2">
        <v>2010</v>
      </c>
      <c r="F50" s="2" t="s">
        <v>316</v>
      </c>
      <c r="G50" s="2" t="s">
        <v>317</v>
      </c>
      <c r="H50" s="3" t="str">
        <f>VLOOKUP(B50,AddInfo!$A:$C,3,FALSE)</f>
        <v>Drop</v>
      </c>
      <c r="I50" s="3">
        <f>VLOOKUP(B50,AddInfo!$A:$H,7,FALSE)</f>
        <v>0</v>
      </c>
      <c r="J50" s="3" t="s">
        <v>5017</v>
      </c>
      <c r="K50" s="3" t="s">
        <v>19</v>
      </c>
      <c r="L50" s="3" t="s">
        <v>347</v>
      </c>
      <c r="M50" s="25">
        <v>1972</v>
      </c>
      <c r="N50" s="25">
        <v>2006</v>
      </c>
    </row>
    <row r="51" spans="1:1024" x14ac:dyDescent="0.25">
      <c r="A51" s="2">
        <v>353</v>
      </c>
      <c r="B51" s="2" t="s">
        <v>338</v>
      </c>
      <c r="C51" s="2" t="s">
        <v>338</v>
      </c>
      <c r="D51" s="2" t="s">
        <v>339</v>
      </c>
      <c r="E51" s="2">
        <v>2013</v>
      </c>
      <c r="F51" s="2" t="s">
        <v>340</v>
      </c>
      <c r="G51" s="2" t="s">
        <v>117</v>
      </c>
      <c r="H51" s="3" t="str">
        <f>VLOOKUP(B51,AddInfo!$A:$C,3,FALSE)</f>
        <v>Predictor</v>
      </c>
      <c r="I51" s="3">
        <f>VLOOKUP(B51,AddInfo!$A:$H,7,FALSE)</f>
        <v>0</v>
      </c>
      <c r="J51" s="3" t="s">
        <v>5017</v>
      </c>
      <c r="K51" s="3" t="s">
        <v>19</v>
      </c>
      <c r="L51" s="3" t="s">
        <v>24</v>
      </c>
      <c r="M51" s="25">
        <v>1980</v>
      </c>
      <c r="N51" s="25">
        <v>2009</v>
      </c>
    </row>
    <row r="52" spans="1:1024" x14ac:dyDescent="0.25">
      <c r="A52" s="2">
        <v>6</v>
      </c>
      <c r="B52" s="2" t="s">
        <v>342</v>
      </c>
      <c r="C52" s="2" t="s">
        <v>2331</v>
      </c>
      <c r="D52" s="2" t="s">
        <v>343</v>
      </c>
      <c r="E52" s="2">
        <v>2008</v>
      </c>
      <c r="F52" s="2" t="s">
        <v>344</v>
      </c>
      <c r="G52" s="2" t="s">
        <v>103</v>
      </c>
      <c r="H52" s="3" t="str">
        <f>VLOOKUP(B52,AddInfo!$A:$C,3,FALSE)</f>
        <v>Predictor</v>
      </c>
      <c r="I52" s="3" t="str">
        <f>VLOOKUP(B52,AddInfo!$A:$H,7,FALSE)</f>
        <v>agr</v>
      </c>
      <c r="J52" s="3" t="s">
        <v>5017</v>
      </c>
      <c r="K52" s="3" t="s">
        <v>19</v>
      </c>
      <c r="L52" s="3" t="s">
        <v>347</v>
      </c>
      <c r="M52" s="25">
        <v>1968</v>
      </c>
      <c r="N52" s="25">
        <v>2003</v>
      </c>
    </row>
    <row r="53" spans="1:1024" x14ac:dyDescent="0.25">
      <c r="A53" s="2" t="s">
        <v>3217</v>
      </c>
      <c r="B53" s="2" t="s">
        <v>3215</v>
      </c>
      <c r="C53" s="2" t="s">
        <v>4888</v>
      </c>
      <c r="D53" s="2" t="s">
        <v>343</v>
      </c>
      <c r="E53" s="2">
        <v>2008</v>
      </c>
      <c r="F53" s="2" t="s">
        <v>4800</v>
      </c>
      <c r="G53" s="2" t="s">
        <v>103</v>
      </c>
      <c r="H53" s="3" t="str">
        <f>VLOOKUP(B53,AddInfo!$A:$C,3,FALSE)</f>
        <v>Placebo</v>
      </c>
      <c r="I53" s="3" t="str">
        <f>VLOOKUP(B53,AddInfo!$A:$H,7,FALSE)</f>
        <v>agr</v>
      </c>
      <c r="J53" s="3" t="s">
        <v>5017</v>
      </c>
      <c r="K53" s="3" t="s">
        <v>19</v>
      </c>
      <c r="L53" s="3" t="s">
        <v>347</v>
      </c>
      <c r="M53" s="25">
        <v>1968</v>
      </c>
      <c r="N53" s="25">
        <v>2003</v>
      </c>
    </row>
    <row r="54" spans="1:1024" x14ac:dyDescent="0.25">
      <c r="A54" s="2">
        <v>401</v>
      </c>
      <c r="B54" s="2" t="s">
        <v>363</v>
      </c>
      <c r="C54" s="2" t="s">
        <v>363</v>
      </c>
      <c r="D54" s="2" t="s">
        <v>364</v>
      </c>
      <c r="E54" s="2">
        <v>2006</v>
      </c>
      <c r="F54" s="2" t="s">
        <v>365</v>
      </c>
      <c r="G54" s="2" t="s">
        <v>103</v>
      </c>
      <c r="H54" s="3" t="str">
        <f>VLOOKUP(B54,AddInfo!$A:$C,3,FALSE)</f>
        <v>Predictor</v>
      </c>
      <c r="I54" s="3">
        <f>VLOOKUP(B54,AddInfo!$A:$H,7,FALSE)</f>
        <v>0</v>
      </c>
      <c r="J54" s="3" t="s">
        <v>5017</v>
      </c>
      <c r="K54" s="3" t="s">
        <v>19</v>
      </c>
      <c r="L54" s="3" t="s">
        <v>253</v>
      </c>
      <c r="M54" s="25">
        <v>1968</v>
      </c>
      <c r="N54" s="25">
        <v>2003</v>
      </c>
    </row>
    <row r="55" spans="1:1024" x14ac:dyDescent="0.25">
      <c r="A55" s="2">
        <v>368</v>
      </c>
      <c r="B55" s="2" t="s">
        <v>371</v>
      </c>
      <c r="C55" s="2" t="s">
        <v>371</v>
      </c>
      <c r="D55" s="2" t="s">
        <v>364</v>
      </c>
      <c r="E55" s="2">
        <v>2006</v>
      </c>
      <c r="F55" s="2" t="s">
        <v>372</v>
      </c>
      <c r="G55" s="2" t="s">
        <v>103</v>
      </c>
      <c r="H55" s="3" t="str">
        <f>VLOOKUP(B55,AddInfo!$A:$C,3,FALSE)</f>
        <v>Predictor</v>
      </c>
      <c r="I55" s="3">
        <f>VLOOKUP(B55,AddInfo!$A:$H,7,FALSE)</f>
        <v>0</v>
      </c>
      <c r="J55" s="3" t="s">
        <v>5017</v>
      </c>
      <c r="K55" s="3" t="s">
        <v>19</v>
      </c>
      <c r="L55" s="3" t="s">
        <v>374</v>
      </c>
      <c r="M55" s="25">
        <v>1968</v>
      </c>
      <c r="N55" s="25">
        <v>2003</v>
      </c>
    </row>
    <row r="56" spans="1:1024" x14ac:dyDescent="0.25">
      <c r="A56" s="2">
        <v>370</v>
      </c>
      <c r="B56" s="2" t="s">
        <v>375</v>
      </c>
      <c r="C56" s="2" t="s">
        <v>375</v>
      </c>
      <c r="D56" s="2" t="s">
        <v>364</v>
      </c>
      <c r="E56" s="2">
        <v>2006</v>
      </c>
      <c r="F56" s="2" t="s">
        <v>376</v>
      </c>
      <c r="G56" s="2" t="s">
        <v>103</v>
      </c>
      <c r="H56" s="3" t="str">
        <f>VLOOKUP(B56,AddInfo!$A:$C,3,FALSE)</f>
        <v>Predictor</v>
      </c>
      <c r="I56" s="3">
        <f>VLOOKUP(B56,AddInfo!$A:$H,7,FALSE)</f>
        <v>0</v>
      </c>
      <c r="J56" s="3" t="s">
        <v>5017</v>
      </c>
      <c r="K56" s="3" t="s">
        <v>19</v>
      </c>
      <c r="L56" s="3" t="s">
        <v>374</v>
      </c>
      <c r="M56" s="25">
        <v>1968</v>
      </c>
      <c r="N56" s="25">
        <v>2003</v>
      </c>
    </row>
    <row r="57" spans="1:1024" x14ac:dyDescent="0.25">
      <c r="A57" s="2">
        <v>371</v>
      </c>
      <c r="B57" s="2" t="s">
        <v>377</v>
      </c>
      <c r="C57" s="2" t="s">
        <v>377</v>
      </c>
      <c r="D57" s="2" t="s">
        <v>364</v>
      </c>
      <c r="E57" s="2">
        <v>2006</v>
      </c>
      <c r="F57" s="2" t="s">
        <v>378</v>
      </c>
      <c r="G57" s="2" t="s">
        <v>103</v>
      </c>
      <c r="H57" s="3" t="str">
        <f>VLOOKUP(B57,AddInfo!$A:$C,3,FALSE)</f>
        <v>Predictor</v>
      </c>
      <c r="I57" s="3">
        <f>VLOOKUP(B57,AddInfo!$A:$H,7,FALSE)</f>
        <v>0</v>
      </c>
      <c r="J57" s="3" t="s">
        <v>5017</v>
      </c>
      <c r="K57" s="3" t="s">
        <v>19</v>
      </c>
      <c r="L57" s="3" t="s">
        <v>374</v>
      </c>
      <c r="M57" s="25">
        <v>1968</v>
      </c>
      <c r="N57" s="25">
        <v>2003</v>
      </c>
    </row>
    <row r="58" spans="1:1024" x14ac:dyDescent="0.25">
      <c r="A58" s="2">
        <v>369</v>
      </c>
      <c r="B58" s="2" t="s">
        <v>379</v>
      </c>
      <c r="C58" s="2" t="s">
        <v>379</v>
      </c>
      <c r="D58" s="2" t="s">
        <v>364</v>
      </c>
      <c r="E58" s="2">
        <v>2006</v>
      </c>
      <c r="F58" s="2" t="s">
        <v>380</v>
      </c>
      <c r="G58" s="2" t="s">
        <v>103</v>
      </c>
      <c r="H58" s="3" t="str">
        <f>VLOOKUP(B58,AddInfo!$A:$C,3,FALSE)</f>
        <v>Predictor</v>
      </c>
      <c r="I58" s="3">
        <f>VLOOKUP(B58,AddInfo!$A:$H,7,FALSE)</f>
        <v>0</v>
      </c>
      <c r="J58" s="3" t="s">
        <v>5017</v>
      </c>
      <c r="K58" s="3" t="s">
        <v>19</v>
      </c>
      <c r="L58" s="3" t="s">
        <v>374</v>
      </c>
      <c r="M58" s="25">
        <v>1968</v>
      </c>
      <c r="N58" s="25">
        <v>2003</v>
      </c>
    </row>
    <row r="59" spans="1:1024" x14ac:dyDescent="0.25">
      <c r="A59" s="2">
        <v>76</v>
      </c>
      <c r="B59" s="2" t="s">
        <v>368</v>
      </c>
      <c r="C59" s="2" t="s">
        <v>2317</v>
      </c>
      <c r="D59" s="2" t="s">
        <v>364</v>
      </c>
      <c r="E59" s="2">
        <v>2006</v>
      </c>
      <c r="F59" s="2" t="s">
        <v>369</v>
      </c>
      <c r="G59" s="2" t="s">
        <v>103</v>
      </c>
      <c r="H59" s="3" t="str">
        <f>VLOOKUP(B59,AddInfo!$A:$C,3,FALSE)</f>
        <v>Predictor</v>
      </c>
      <c r="I59" s="3">
        <f>VLOOKUP(B59,AddInfo!$A:$H,7,FALSE)</f>
        <v>0</v>
      </c>
      <c r="J59" s="3" t="s">
        <v>5017</v>
      </c>
      <c r="K59" s="3" t="s">
        <v>19</v>
      </c>
      <c r="L59" s="3" t="s">
        <v>253</v>
      </c>
      <c r="M59" s="25">
        <v>1968</v>
      </c>
      <c r="N59" s="25">
        <v>2003</v>
      </c>
    </row>
    <row r="60" spans="1:1024" x14ac:dyDescent="0.25">
      <c r="A60" s="2">
        <v>305</v>
      </c>
      <c r="B60" s="2" t="s">
        <v>403</v>
      </c>
      <c r="C60" s="2" t="s">
        <v>2524</v>
      </c>
      <c r="D60" s="2" t="s">
        <v>404</v>
      </c>
      <c r="E60" s="2">
        <v>2004</v>
      </c>
      <c r="F60" s="2" t="s">
        <v>405</v>
      </c>
      <c r="G60" s="2" t="s">
        <v>18</v>
      </c>
      <c r="H60" s="3" t="str">
        <f>VLOOKUP(B60,AddInfo!$A:$C,3,FALSE)</f>
        <v>Predictor</v>
      </c>
      <c r="I60" s="3" t="str">
        <f>VLOOKUP(B60,AddInfo!$A:$H,7,FALSE)</f>
        <v>cfp</v>
      </c>
      <c r="J60" s="3" t="s">
        <v>5017</v>
      </c>
      <c r="K60" s="3" t="s">
        <v>19</v>
      </c>
      <c r="L60" s="3" t="s">
        <v>174</v>
      </c>
      <c r="M60" s="25">
        <v>1973</v>
      </c>
      <c r="N60" s="25">
        <v>1997</v>
      </c>
    </row>
    <row r="61" spans="1:1024" x14ac:dyDescent="0.25">
      <c r="A61" s="2" t="s">
        <v>3228</v>
      </c>
      <c r="B61" s="2" t="s">
        <v>3227</v>
      </c>
      <c r="C61" s="2" t="s">
        <v>4891</v>
      </c>
      <c r="D61" s="2" t="s">
        <v>404</v>
      </c>
      <c r="E61" s="2">
        <v>2004</v>
      </c>
      <c r="F61" s="2" t="s">
        <v>4801</v>
      </c>
      <c r="G61" s="2" t="s">
        <v>18</v>
      </c>
      <c r="H61" s="3" t="str">
        <f>VLOOKUP(B61,AddInfo!$A:$C,3,FALSE)</f>
        <v>Placebo</v>
      </c>
      <c r="I61" s="3" t="str">
        <f>VLOOKUP(B61,AddInfo!$A:$H,7,FALSE)</f>
        <v>cfp</v>
      </c>
      <c r="J61" s="3" t="s">
        <v>5017</v>
      </c>
      <c r="K61" s="3" t="s">
        <v>19</v>
      </c>
      <c r="L61" s="3" t="s">
        <v>174</v>
      </c>
      <c r="M61" s="25">
        <v>1973</v>
      </c>
      <c r="N61" s="25">
        <v>1997</v>
      </c>
    </row>
    <row r="62" spans="1:1024" x14ac:dyDescent="0.25">
      <c r="A62" s="2">
        <v>61</v>
      </c>
      <c r="B62" s="2" t="s">
        <v>411</v>
      </c>
      <c r="C62" s="2" t="s">
        <v>411</v>
      </c>
      <c r="D62" s="2" t="s">
        <v>412</v>
      </c>
      <c r="E62" s="2">
        <v>1998</v>
      </c>
      <c r="F62" s="2" t="s">
        <v>413</v>
      </c>
      <c r="G62" s="2" t="s">
        <v>61</v>
      </c>
      <c r="H62" s="3" t="str">
        <f>VLOOKUP(B62,AddInfo!$A:$C,3,FALSE)</f>
        <v>Predictor</v>
      </c>
      <c r="I62" s="3">
        <f>VLOOKUP(B62,AddInfo!$A:$H,7,FALSE)</f>
        <v>0</v>
      </c>
      <c r="J62" s="3" t="s">
        <v>5016</v>
      </c>
      <c r="K62" s="3" t="s">
        <v>19</v>
      </c>
      <c r="L62" s="3" t="s">
        <v>282</v>
      </c>
      <c r="M62" s="25">
        <v>1981</v>
      </c>
      <c r="N62" s="25">
        <v>1995</v>
      </c>
    </row>
    <row r="63" spans="1:1024" x14ac:dyDescent="0.25">
      <c r="A63" s="2" t="s">
        <v>3282</v>
      </c>
      <c r="B63" s="2" t="s">
        <v>3281</v>
      </c>
      <c r="C63" s="2" t="s">
        <v>4892</v>
      </c>
      <c r="D63" s="2" t="s">
        <v>412</v>
      </c>
      <c r="E63" s="2">
        <v>1998</v>
      </c>
      <c r="F63" s="2" t="s">
        <v>4802</v>
      </c>
      <c r="G63" s="2" t="s">
        <v>61</v>
      </c>
      <c r="H63" s="3" t="str">
        <f>VLOOKUP(B63,AddInfo!$A:$C,3,FALSE)</f>
        <v>Placebo</v>
      </c>
      <c r="I63" s="3">
        <f>VLOOKUP(B63,AddInfo!$A:$H,7,FALSE)</f>
        <v>0</v>
      </c>
      <c r="J63" s="3" t="s">
        <v>5016</v>
      </c>
      <c r="K63" s="3" t="s">
        <v>19</v>
      </c>
      <c r="L63" s="3" t="s">
        <v>282</v>
      </c>
      <c r="M63" s="25">
        <v>1981</v>
      </c>
      <c r="N63" s="25">
        <v>1995</v>
      </c>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c r="SK63" s="5"/>
      <c r="SL63" s="5"/>
      <c r="SM63" s="5"/>
      <c r="SN63" s="5"/>
      <c r="SO63" s="5"/>
      <c r="SP63" s="5"/>
      <c r="SQ63" s="5"/>
      <c r="SR63" s="5"/>
      <c r="SS63" s="5"/>
      <c r="ST63" s="5"/>
      <c r="SU63" s="5"/>
      <c r="SV63" s="5"/>
      <c r="SW63" s="5"/>
      <c r="SX63" s="5"/>
      <c r="SY63" s="5"/>
      <c r="SZ63" s="5"/>
      <c r="TA63" s="5"/>
      <c r="TB63" s="5"/>
      <c r="TC63" s="5"/>
      <c r="TD63" s="5"/>
      <c r="TE63" s="5"/>
      <c r="TF63" s="5"/>
      <c r="TG63" s="5"/>
      <c r="TH63" s="5"/>
      <c r="TI63" s="5"/>
      <c r="TJ63" s="5"/>
      <c r="TK63" s="5"/>
      <c r="TL63" s="5"/>
      <c r="TM63" s="5"/>
      <c r="TN63" s="5"/>
      <c r="TO63" s="5"/>
      <c r="TP63" s="5"/>
      <c r="TQ63" s="5"/>
      <c r="TR63" s="5"/>
      <c r="TS63" s="5"/>
      <c r="TT63" s="5"/>
      <c r="TU63" s="5"/>
      <c r="TV63" s="5"/>
      <c r="TW63" s="5"/>
      <c r="TX63" s="5"/>
      <c r="TY63" s="5"/>
      <c r="TZ63" s="5"/>
      <c r="UA63" s="5"/>
      <c r="UB63" s="5"/>
      <c r="UC63" s="5"/>
      <c r="UD63" s="5"/>
      <c r="UE63" s="5"/>
      <c r="UF63" s="5"/>
      <c r="UG63" s="5"/>
      <c r="UH63" s="5"/>
      <c r="UI63" s="5"/>
      <c r="UJ63" s="5"/>
      <c r="UK63" s="5"/>
      <c r="UL63" s="5"/>
      <c r="UM63" s="5"/>
      <c r="UN63" s="5"/>
      <c r="UO63" s="5"/>
      <c r="UP63" s="5"/>
      <c r="UQ63" s="5"/>
      <c r="UR63" s="5"/>
      <c r="US63" s="5"/>
      <c r="UT63" s="5"/>
      <c r="UU63" s="5"/>
      <c r="UV63" s="5"/>
      <c r="UW63" s="5"/>
      <c r="UX63" s="5"/>
      <c r="UY63" s="5"/>
      <c r="UZ63" s="5"/>
      <c r="VA63" s="5"/>
      <c r="VB63" s="5"/>
      <c r="VC63" s="5"/>
      <c r="VD63" s="5"/>
      <c r="VE63" s="5"/>
      <c r="VF63" s="5"/>
      <c r="VG63" s="5"/>
      <c r="VH63" s="5"/>
      <c r="VI63" s="5"/>
      <c r="VJ63" s="5"/>
      <c r="VK63" s="5"/>
      <c r="VL63" s="5"/>
      <c r="VM63" s="5"/>
      <c r="VN63" s="5"/>
      <c r="VO63" s="5"/>
      <c r="VP63" s="5"/>
      <c r="VQ63" s="5"/>
      <c r="VR63" s="5"/>
      <c r="VS63" s="5"/>
      <c r="VT63" s="5"/>
      <c r="VU63" s="5"/>
      <c r="VV63" s="5"/>
      <c r="VW63" s="5"/>
      <c r="VX63" s="5"/>
      <c r="VY63" s="5"/>
      <c r="VZ63" s="5"/>
      <c r="WA63" s="5"/>
      <c r="WB63" s="5"/>
      <c r="WC63" s="5"/>
      <c r="WD63" s="5"/>
      <c r="WE63" s="5"/>
      <c r="WF63" s="5"/>
      <c r="WG63" s="5"/>
      <c r="WH63" s="5"/>
      <c r="WI63" s="5"/>
      <c r="WJ63" s="5"/>
      <c r="WK63" s="5"/>
      <c r="WL63" s="5"/>
      <c r="WM63" s="5"/>
      <c r="WN63" s="5"/>
      <c r="WO63" s="5"/>
      <c r="WP63" s="5"/>
      <c r="WQ63" s="5"/>
      <c r="WR63" s="5"/>
      <c r="WS63" s="5"/>
      <c r="WT63" s="5"/>
      <c r="WU63" s="5"/>
      <c r="WV63" s="5"/>
      <c r="WW63" s="5"/>
      <c r="WX63" s="5"/>
      <c r="WY63" s="5"/>
      <c r="WZ63" s="5"/>
      <c r="XA63" s="5"/>
      <c r="XB63" s="5"/>
      <c r="XC63" s="5"/>
      <c r="XD63" s="5"/>
      <c r="XE63" s="5"/>
      <c r="XF63" s="5"/>
      <c r="XG63" s="5"/>
      <c r="XH63" s="5"/>
      <c r="XI63" s="5"/>
      <c r="XJ63" s="5"/>
      <c r="XK63" s="5"/>
      <c r="XL63" s="5"/>
      <c r="XM63" s="5"/>
      <c r="XN63" s="5"/>
      <c r="XO63" s="5"/>
      <c r="XP63" s="5"/>
      <c r="XQ63" s="5"/>
      <c r="XR63" s="5"/>
      <c r="XS63" s="5"/>
      <c r="XT63" s="5"/>
      <c r="XU63" s="5"/>
      <c r="XV63" s="5"/>
      <c r="XW63" s="5"/>
      <c r="XX63" s="5"/>
      <c r="XY63" s="5"/>
      <c r="XZ63" s="5"/>
      <c r="YA63" s="5"/>
      <c r="YB63" s="5"/>
      <c r="YC63" s="5"/>
      <c r="YD63" s="5"/>
      <c r="YE63" s="5"/>
      <c r="YF63" s="5"/>
      <c r="YG63" s="5"/>
      <c r="YH63" s="5"/>
      <c r="YI63" s="5"/>
      <c r="YJ63" s="5"/>
      <c r="YK63" s="5"/>
      <c r="YL63" s="5"/>
      <c r="YM63" s="5"/>
      <c r="YN63" s="5"/>
      <c r="YO63" s="5"/>
      <c r="YP63" s="5"/>
      <c r="YQ63" s="5"/>
      <c r="YR63" s="5"/>
      <c r="YS63" s="5"/>
      <c r="YT63" s="5"/>
      <c r="YU63" s="5"/>
      <c r="YV63" s="5"/>
      <c r="YW63" s="5"/>
      <c r="YX63" s="5"/>
      <c r="YY63" s="5"/>
      <c r="YZ63" s="5"/>
      <c r="ZA63" s="5"/>
      <c r="ZB63" s="5"/>
      <c r="ZC63" s="5"/>
      <c r="ZD63" s="5"/>
      <c r="ZE63" s="5"/>
      <c r="ZF63" s="5"/>
      <c r="ZG63" s="5"/>
      <c r="ZH63" s="5"/>
      <c r="ZI63" s="5"/>
      <c r="ZJ63" s="5"/>
      <c r="ZK63" s="5"/>
      <c r="ZL63" s="5"/>
      <c r="ZM63" s="5"/>
      <c r="ZN63" s="5"/>
      <c r="ZO63" s="5"/>
      <c r="ZP63" s="5"/>
      <c r="ZQ63" s="5"/>
      <c r="ZR63" s="5"/>
      <c r="ZS63" s="5"/>
      <c r="ZT63" s="5"/>
      <c r="ZU63" s="5"/>
      <c r="ZV63" s="5"/>
      <c r="ZW63" s="5"/>
      <c r="ZX63" s="5"/>
      <c r="ZY63" s="5"/>
      <c r="ZZ63" s="5"/>
      <c r="AAA63" s="5"/>
      <c r="AAB63" s="5"/>
      <c r="AAC63" s="5"/>
      <c r="AAD63" s="5"/>
      <c r="AAE63" s="5"/>
      <c r="AAF63" s="5"/>
      <c r="AAG63" s="5"/>
      <c r="AAH63" s="5"/>
      <c r="AAI63" s="5"/>
      <c r="AAJ63" s="5"/>
      <c r="AAK63" s="5"/>
      <c r="AAL63" s="5"/>
      <c r="AAM63" s="5"/>
      <c r="AAN63" s="5"/>
      <c r="AAO63" s="5"/>
      <c r="AAP63" s="5"/>
      <c r="AAQ63" s="5"/>
      <c r="AAR63" s="5"/>
      <c r="AAS63" s="5"/>
      <c r="AAT63" s="5"/>
      <c r="AAU63" s="5"/>
      <c r="AAV63" s="5"/>
      <c r="AAW63" s="5"/>
      <c r="AAX63" s="5"/>
      <c r="AAY63" s="5"/>
      <c r="AAZ63" s="5"/>
      <c r="ABA63" s="5"/>
      <c r="ABB63" s="5"/>
      <c r="ABC63" s="5"/>
      <c r="ABD63" s="5"/>
      <c r="ABE63" s="5"/>
      <c r="ABF63" s="5"/>
      <c r="ABG63" s="5"/>
      <c r="ABH63" s="5"/>
      <c r="ABI63" s="5"/>
      <c r="ABJ63" s="5"/>
      <c r="ABK63" s="5"/>
      <c r="ABL63" s="5"/>
      <c r="ABM63" s="5"/>
      <c r="ABN63" s="5"/>
      <c r="ABO63" s="5"/>
      <c r="ABP63" s="5"/>
      <c r="ABQ63" s="5"/>
      <c r="ABR63" s="5"/>
      <c r="ABS63" s="5"/>
      <c r="ABT63" s="5"/>
      <c r="ABU63" s="5"/>
      <c r="ABV63" s="5"/>
      <c r="ABW63" s="5"/>
      <c r="ABX63" s="5"/>
      <c r="ABY63" s="5"/>
      <c r="ABZ63" s="5"/>
      <c r="ACA63" s="5"/>
      <c r="ACB63" s="5"/>
      <c r="ACC63" s="5"/>
      <c r="ACD63" s="5"/>
      <c r="ACE63" s="5"/>
      <c r="ACF63" s="5"/>
      <c r="ACG63" s="5"/>
      <c r="ACH63" s="5"/>
      <c r="ACI63" s="5"/>
      <c r="ACJ63" s="5"/>
      <c r="ACK63" s="5"/>
      <c r="ACL63" s="5"/>
      <c r="ACM63" s="5"/>
      <c r="ACN63" s="5"/>
      <c r="ACO63" s="5"/>
      <c r="ACP63" s="5"/>
      <c r="ACQ63" s="5"/>
      <c r="ACR63" s="5"/>
      <c r="ACS63" s="5"/>
      <c r="ACT63" s="5"/>
      <c r="ACU63" s="5"/>
      <c r="ACV63" s="5"/>
      <c r="ACW63" s="5"/>
      <c r="ACX63" s="5"/>
      <c r="ACY63" s="5"/>
      <c r="ACZ63" s="5"/>
      <c r="ADA63" s="5"/>
      <c r="ADB63" s="5"/>
      <c r="ADC63" s="5"/>
      <c r="ADD63" s="5"/>
      <c r="ADE63" s="5"/>
      <c r="ADF63" s="5"/>
      <c r="ADG63" s="5"/>
      <c r="ADH63" s="5"/>
      <c r="ADI63" s="5"/>
      <c r="ADJ63" s="5"/>
      <c r="ADK63" s="5"/>
      <c r="ADL63" s="5"/>
      <c r="ADM63" s="5"/>
      <c r="ADN63" s="5"/>
      <c r="ADO63" s="5"/>
      <c r="ADP63" s="5"/>
      <c r="ADQ63" s="5"/>
      <c r="ADR63" s="5"/>
      <c r="ADS63" s="5"/>
      <c r="ADT63" s="5"/>
      <c r="ADU63" s="5"/>
      <c r="ADV63" s="5"/>
      <c r="ADW63" s="5"/>
      <c r="ADX63" s="5"/>
      <c r="ADY63" s="5"/>
      <c r="ADZ63" s="5"/>
      <c r="AEA63" s="5"/>
      <c r="AEB63" s="5"/>
      <c r="AEC63" s="5"/>
      <c r="AED63" s="5"/>
      <c r="AEE63" s="5"/>
      <c r="AEF63" s="5"/>
      <c r="AEG63" s="5"/>
      <c r="AEH63" s="5"/>
      <c r="AEI63" s="5"/>
      <c r="AEJ63" s="5"/>
      <c r="AEK63" s="5"/>
      <c r="AEL63" s="5"/>
      <c r="AEM63" s="5"/>
      <c r="AEN63" s="5"/>
      <c r="AEO63" s="5"/>
      <c r="AEP63" s="5"/>
      <c r="AEQ63" s="5"/>
      <c r="AER63" s="5"/>
      <c r="AES63" s="5"/>
      <c r="AET63" s="5"/>
      <c r="AEU63" s="5"/>
      <c r="AEV63" s="5"/>
      <c r="AEW63" s="5"/>
      <c r="AEX63" s="5"/>
      <c r="AEY63" s="5"/>
      <c r="AEZ63" s="5"/>
      <c r="AFA63" s="5"/>
      <c r="AFB63" s="5"/>
      <c r="AFC63" s="5"/>
      <c r="AFD63" s="5"/>
      <c r="AFE63" s="5"/>
      <c r="AFF63" s="5"/>
      <c r="AFG63" s="5"/>
      <c r="AFH63" s="5"/>
      <c r="AFI63" s="5"/>
      <c r="AFJ63" s="5"/>
      <c r="AFK63" s="5"/>
      <c r="AFL63" s="5"/>
      <c r="AFM63" s="5"/>
      <c r="AFN63" s="5"/>
      <c r="AFO63" s="5"/>
      <c r="AFP63" s="5"/>
      <c r="AFQ63" s="5"/>
      <c r="AFR63" s="5"/>
      <c r="AFS63" s="5"/>
      <c r="AFT63" s="5"/>
      <c r="AFU63" s="5"/>
      <c r="AFV63" s="5"/>
      <c r="AFW63" s="5"/>
      <c r="AFX63" s="5"/>
      <c r="AFY63" s="5"/>
      <c r="AFZ63" s="5"/>
      <c r="AGA63" s="5"/>
      <c r="AGB63" s="5"/>
      <c r="AGC63" s="5"/>
      <c r="AGD63" s="5"/>
      <c r="AGE63" s="5"/>
      <c r="AGF63" s="5"/>
      <c r="AGG63" s="5"/>
      <c r="AGH63" s="5"/>
      <c r="AGI63" s="5"/>
      <c r="AGJ63" s="5"/>
      <c r="AGK63" s="5"/>
      <c r="AGL63" s="5"/>
      <c r="AGM63" s="5"/>
      <c r="AGN63" s="5"/>
      <c r="AGO63" s="5"/>
      <c r="AGP63" s="5"/>
      <c r="AGQ63" s="5"/>
      <c r="AGR63" s="5"/>
      <c r="AGS63" s="5"/>
      <c r="AGT63" s="5"/>
      <c r="AGU63" s="5"/>
      <c r="AGV63" s="5"/>
      <c r="AGW63" s="5"/>
      <c r="AGX63" s="5"/>
      <c r="AGY63" s="5"/>
      <c r="AGZ63" s="5"/>
      <c r="AHA63" s="5"/>
      <c r="AHB63" s="5"/>
      <c r="AHC63" s="5"/>
      <c r="AHD63" s="5"/>
      <c r="AHE63" s="5"/>
      <c r="AHF63" s="5"/>
      <c r="AHG63" s="5"/>
      <c r="AHH63" s="5"/>
      <c r="AHI63" s="5"/>
      <c r="AHJ63" s="5"/>
      <c r="AHK63" s="5"/>
      <c r="AHL63" s="5"/>
      <c r="AHM63" s="5"/>
      <c r="AHN63" s="5"/>
      <c r="AHO63" s="5"/>
      <c r="AHP63" s="5"/>
      <c r="AHQ63" s="5"/>
      <c r="AHR63" s="5"/>
      <c r="AHS63" s="5"/>
      <c r="AHT63" s="5"/>
      <c r="AHU63" s="5"/>
      <c r="AHV63" s="5"/>
      <c r="AHW63" s="5"/>
      <c r="AHX63" s="5"/>
      <c r="AHY63" s="5"/>
      <c r="AHZ63" s="5"/>
      <c r="AIA63" s="5"/>
      <c r="AIB63" s="5"/>
      <c r="AIC63" s="5"/>
      <c r="AID63" s="5"/>
      <c r="AIE63" s="5"/>
      <c r="AIF63" s="5"/>
      <c r="AIG63" s="5"/>
      <c r="AIH63" s="5"/>
      <c r="AII63" s="5"/>
      <c r="AIJ63" s="5"/>
      <c r="AIK63" s="5"/>
      <c r="AIL63" s="5"/>
      <c r="AIM63" s="5"/>
      <c r="AIN63" s="5"/>
      <c r="AIO63" s="5"/>
      <c r="AIP63" s="5"/>
      <c r="AIQ63" s="5"/>
      <c r="AIR63" s="5"/>
      <c r="AIS63" s="5"/>
      <c r="AIT63" s="5"/>
      <c r="AIU63" s="5"/>
      <c r="AIV63" s="5"/>
      <c r="AIW63" s="5"/>
      <c r="AIX63" s="5"/>
      <c r="AIY63" s="5"/>
      <c r="AIZ63" s="5"/>
      <c r="AJA63" s="5"/>
      <c r="AJB63" s="5"/>
      <c r="AJC63" s="5"/>
      <c r="AJD63" s="5"/>
      <c r="AJE63" s="5"/>
      <c r="AJF63" s="5"/>
      <c r="AJG63" s="5"/>
      <c r="AJH63" s="5"/>
      <c r="AJI63" s="5"/>
      <c r="AJJ63" s="5"/>
      <c r="AJK63" s="5"/>
      <c r="AJL63" s="5"/>
      <c r="AJM63" s="5"/>
      <c r="AJN63" s="5"/>
      <c r="AJO63" s="5"/>
      <c r="AJP63" s="5"/>
      <c r="AJQ63" s="5"/>
      <c r="AJR63" s="5"/>
      <c r="AJS63" s="5"/>
      <c r="AJT63" s="5"/>
      <c r="AJU63" s="5"/>
      <c r="AJV63" s="5"/>
      <c r="AJW63" s="5"/>
      <c r="AJX63" s="5"/>
      <c r="AJY63" s="5"/>
      <c r="AJZ63" s="5"/>
      <c r="AKA63" s="5"/>
      <c r="AKB63" s="5"/>
      <c r="AKC63" s="5"/>
      <c r="AKD63" s="5"/>
      <c r="AKE63" s="5"/>
      <c r="AKF63" s="5"/>
      <c r="AKG63" s="5"/>
      <c r="AKH63" s="5"/>
      <c r="AKI63" s="5"/>
      <c r="AKJ63" s="5"/>
      <c r="AKK63" s="5"/>
      <c r="AKL63" s="5"/>
      <c r="AKM63" s="5"/>
      <c r="AKN63" s="5"/>
      <c r="AKO63" s="5"/>
      <c r="AKP63" s="5"/>
      <c r="AKQ63" s="5"/>
      <c r="AKR63" s="5"/>
      <c r="AKS63" s="5"/>
      <c r="AKT63" s="5"/>
      <c r="AKU63" s="5"/>
      <c r="AKV63" s="5"/>
      <c r="AKW63" s="5"/>
      <c r="AKX63" s="5"/>
      <c r="AKY63" s="5"/>
      <c r="AKZ63" s="5"/>
      <c r="ALA63" s="5"/>
      <c r="ALB63" s="5"/>
      <c r="ALC63" s="5"/>
      <c r="ALD63" s="5"/>
      <c r="ALE63" s="5"/>
      <c r="ALF63" s="5"/>
      <c r="ALG63" s="5"/>
      <c r="ALH63" s="5"/>
      <c r="ALI63" s="5"/>
      <c r="ALJ63" s="5"/>
      <c r="ALK63" s="5"/>
      <c r="ALL63" s="5"/>
      <c r="ALM63" s="5"/>
      <c r="ALN63" s="5"/>
      <c r="ALO63" s="5"/>
      <c r="ALP63" s="5"/>
      <c r="ALQ63" s="5"/>
      <c r="ALR63" s="5"/>
      <c r="ALS63" s="5"/>
      <c r="ALT63" s="5"/>
      <c r="ALU63" s="5"/>
      <c r="ALV63" s="5"/>
      <c r="ALW63" s="5"/>
      <c r="ALX63" s="5"/>
      <c r="ALY63" s="5"/>
      <c r="ALZ63" s="5"/>
      <c r="AMA63" s="5"/>
      <c r="AMB63" s="5"/>
      <c r="AMC63" s="5"/>
      <c r="AMD63" s="5"/>
      <c r="AME63" s="5"/>
      <c r="AMF63" s="5"/>
      <c r="AMG63" s="5"/>
      <c r="AMH63" s="5"/>
      <c r="AMI63" s="5"/>
      <c r="AMJ63" s="5"/>
    </row>
    <row r="64" spans="1:1024" x14ac:dyDescent="0.25">
      <c r="A64" s="2">
        <v>91</v>
      </c>
      <c r="B64" s="2" t="s">
        <v>417</v>
      </c>
      <c r="C64" s="2" t="s">
        <v>417</v>
      </c>
      <c r="D64" s="2" t="s">
        <v>412</v>
      </c>
      <c r="E64" s="2">
        <v>1998</v>
      </c>
      <c r="F64" s="2" t="s">
        <v>418</v>
      </c>
      <c r="G64" s="2" t="s">
        <v>61</v>
      </c>
      <c r="H64" s="3" t="str">
        <f>VLOOKUP(B64,AddInfo!$A:$C,3,FALSE)</f>
        <v>Placebo</v>
      </c>
      <c r="I64" s="3">
        <f>VLOOKUP(B64,AddInfo!$A:$H,7,FALSE)</f>
        <v>0</v>
      </c>
      <c r="J64" s="3" t="s">
        <v>5017</v>
      </c>
      <c r="K64" s="3" t="s">
        <v>19</v>
      </c>
      <c r="L64" s="3" t="s">
        <v>282</v>
      </c>
      <c r="M64" s="25">
        <v>1981</v>
      </c>
      <c r="N64" s="25">
        <v>1995</v>
      </c>
    </row>
    <row r="65" spans="1:16" x14ac:dyDescent="0.25">
      <c r="A65" s="2" t="s">
        <v>3261</v>
      </c>
      <c r="B65" s="2" t="s">
        <v>3260</v>
      </c>
      <c r="C65" s="2" t="s">
        <v>4893</v>
      </c>
      <c r="D65" s="2" t="s">
        <v>412</v>
      </c>
      <c r="E65" s="2">
        <v>1998</v>
      </c>
      <c r="F65" s="2" t="s">
        <v>4803</v>
      </c>
      <c r="G65" s="2" t="s">
        <v>61</v>
      </c>
      <c r="H65" s="3" t="str">
        <f>VLOOKUP(B65,AddInfo!$A:$C,3,FALSE)</f>
        <v>Placebo</v>
      </c>
      <c r="I65" s="3">
        <f>VLOOKUP(B65,AddInfo!$A:$H,7,FALSE)</f>
        <v>0</v>
      </c>
      <c r="J65" s="3" t="s">
        <v>5017</v>
      </c>
      <c r="K65" s="3" t="s">
        <v>19</v>
      </c>
      <c r="L65" s="3" t="s">
        <v>282</v>
      </c>
      <c r="M65" s="25">
        <v>1981</v>
      </c>
      <c r="N65" s="25">
        <v>1995</v>
      </c>
    </row>
    <row r="66" spans="1:16" x14ac:dyDescent="0.25">
      <c r="A66" s="2">
        <v>60</v>
      </c>
      <c r="B66" s="2" t="s">
        <v>449</v>
      </c>
      <c r="C66" s="2" t="s">
        <v>4894</v>
      </c>
      <c r="D66" s="2" t="s">
        <v>450</v>
      </c>
      <c r="E66" s="2">
        <v>2013</v>
      </c>
      <c r="F66" s="2" t="s">
        <v>451</v>
      </c>
      <c r="G66" s="2" t="s">
        <v>103</v>
      </c>
      <c r="H66" s="3" t="str">
        <f>VLOOKUP(B66,AddInfo!$A:$C,3,FALSE)</f>
        <v>Placebo</v>
      </c>
      <c r="I66" s="3" t="str">
        <f>VLOOKUP(B66,AddInfo!$A:$H,7,FALSE)</f>
        <v>orgcap</v>
      </c>
      <c r="J66" s="3" t="s">
        <v>5017</v>
      </c>
      <c r="K66" s="3" t="s">
        <v>19</v>
      </c>
      <c r="L66" s="3" t="s">
        <v>297</v>
      </c>
      <c r="M66" s="22">
        <v>1970</v>
      </c>
      <c r="N66" s="22">
        <v>2008</v>
      </c>
      <c r="O66" s="22"/>
      <c r="P66" s="22"/>
    </row>
    <row r="67" spans="1:16" x14ac:dyDescent="0.25">
      <c r="A67" s="2">
        <v>801</v>
      </c>
      <c r="B67" s="2" t="s">
        <v>3406</v>
      </c>
      <c r="C67" s="2" t="s">
        <v>449</v>
      </c>
      <c r="D67" s="2" t="s">
        <v>450</v>
      </c>
      <c r="E67" s="2">
        <v>2013</v>
      </c>
      <c r="F67" s="2" t="s">
        <v>4804</v>
      </c>
      <c r="G67" s="2" t="s">
        <v>103</v>
      </c>
      <c r="H67" s="3" t="str">
        <f>VLOOKUP(B67,AddInfo!$A:$C,3,FALSE)</f>
        <v>Predictor</v>
      </c>
      <c r="I67" s="3" t="str">
        <f>VLOOKUP(B67,AddInfo!$A:$H,7,FALSE)</f>
        <v>orgcap</v>
      </c>
      <c r="J67" s="3" t="s">
        <v>5017</v>
      </c>
      <c r="K67" s="3" t="s">
        <v>19</v>
      </c>
      <c r="L67" s="3" t="s">
        <v>297</v>
      </c>
      <c r="M67" s="22">
        <v>1970</v>
      </c>
      <c r="N67" s="22">
        <v>2008</v>
      </c>
      <c r="O67" s="22"/>
      <c r="P67" s="22"/>
    </row>
    <row r="68" spans="1:16" x14ac:dyDescent="0.25">
      <c r="A68" s="2">
        <v>35</v>
      </c>
      <c r="B68" s="2" t="s">
        <v>462</v>
      </c>
      <c r="C68" s="2" t="s">
        <v>2332</v>
      </c>
      <c r="D68" s="2" t="s">
        <v>463</v>
      </c>
      <c r="E68" s="2">
        <v>2003</v>
      </c>
      <c r="F68" s="2" t="s">
        <v>464</v>
      </c>
      <c r="G68" s="2" t="s">
        <v>18</v>
      </c>
      <c r="H68" s="3" t="str">
        <f>VLOOKUP(B68,AddInfo!$A:$C,3,FALSE)</f>
        <v>Predictor</v>
      </c>
      <c r="I68" s="3" t="str">
        <f>VLOOKUP(B68,AddInfo!$A:$H,7,FALSE)</f>
        <v xml:space="preserve">grltnoa </v>
      </c>
      <c r="J68" s="3" t="s">
        <v>5017</v>
      </c>
      <c r="K68" s="3" t="s">
        <v>19</v>
      </c>
      <c r="L68" s="3" t="s">
        <v>347</v>
      </c>
      <c r="M68" s="25">
        <v>1964</v>
      </c>
      <c r="N68" s="25">
        <v>1993</v>
      </c>
    </row>
    <row r="69" spans="1:16" x14ac:dyDescent="0.25">
      <c r="A69" s="2">
        <v>376</v>
      </c>
      <c r="B69" s="2" t="s">
        <v>468</v>
      </c>
      <c r="C69" s="2" t="s">
        <v>468</v>
      </c>
      <c r="D69" s="2" t="s">
        <v>469</v>
      </c>
      <c r="E69" s="2">
        <v>1992</v>
      </c>
      <c r="F69" s="2" t="s">
        <v>470</v>
      </c>
      <c r="G69" s="2" t="s">
        <v>103</v>
      </c>
      <c r="H69" s="3" t="str">
        <f>VLOOKUP(B69,AddInfo!$A:$C,3,FALSE)</f>
        <v>Predictor</v>
      </c>
      <c r="I69" s="3">
        <f>VLOOKUP(B69,AddInfo!$A:$H,7,FALSE)</f>
        <v>0</v>
      </c>
      <c r="J69" s="3" t="s">
        <v>5017</v>
      </c>
      <c r="K69" s="3" t="s">
        <v>19</v>
      </c>
      <c r="L69" s="3" t="s">
        <v>174</v>
      </c>
      <c r="M69" s="25">
        <v>1963</v>
      </c>
      <c r="N69" s="25">
        <v>1990</v>
      </c>
    </row>
    <row r="70" spans="1:16" x14ac:dyDescent="0.25">
      <c r="A70" s="2" t="s">
        <v>3205</v>
      </c>
      <c r="B70" s="2" t="s">
        <v>3206</v>
      </c>
      <c r="C70" s="2" t="s">
        <v>3206</v>
      </c>
      <c r="D70" s="2" t="s">
        <v>469</v>
      </c>
      <c r="E70" s="2">
        <v>1992</v>
      </c>
      <c r="F70" s="2" t="s">
        <v>3204</v>
      </c>
      <c r="G70" s="2" t="s">
        <v>103</v>
      </c>
      <c r="H70" s="3" t="str">
        <f>VLOOKUP(B70,AddInfo!$A:$C,3,FALSE)</f>
        <v>Placebo</v>
      </c>
      <c r="I70" s="3">
        <f>VLOOKUP(B70,AddInfo!$A:$H,7,FALSE)</f>
        <v>0</v>
      </c>
      <c r="J70" s="3" t="s">
        <v>5017</v>
      </c>
      <c r="K70" s="3" t="s">
        <v>19</v>
      </c>
      <c r="L70" s="3" t="s">
        <v>174</v>
      </c>
      <c r="M70" s="25">
        <v>1975</v>
      </c>
      <c r="N70" s="25">
        <v>1990</v>
      </c>
    </row>
    <row r="71" spans="1:16" x14ac:dyDescent="0.25">
      <c r="A71" s="2">
        <v>231</v>
      </c>
      <c r="B71" s="2" t="s">
        <v>473</v>
      </c>
      <c r="C71" s="2" t="s">
        <v>4895</v>
      </c>
      <c r="D71" s="2" t="s">
        <v>469</v>
      </c>
      <c r="E71" s="2">
        <v>1992</v>
      </c>
      <c r="F71" s="2" t="s">
        <v>474</v>
      </c>
      <c r="G71" s="2" t="s">
        <v>103</v>
      </c>
      <c r="H71" s="3" t="str">
        <f>VLOOKUP(B71,AddInfo!$A:$C,3,FALSE)</f>
        <v>Predictor</v>
      </c>
      <c r="I71" s="3">
        <f>VLOOKUP(B71,AddInfo!$A:$H,7,FALSE)</f>
        <v>0</v>
      </c>
      <c r="J71" s="3" t="s">
        <v>5017</v>
      </c>
      <c r="K71" s="3" t="s">
        <v>19</v>
      </c>
      <c r="L71" s="3" t="s">
        <v>230</v>
      </c>
      <c r="M71" s="25">
        <v>1963</v>
      </c>
      <c r="N71" s="25">
        <v>1990</v>
      </c>
    </row>
    <row r="72" spans="1:16" x14ac:dyDescent="0.25">
      <c r="A72" s="2">
        <v>232</v>
      </c>
      <c r="B72" s="2" t="s">
        <v>476</v>
      </c>
      <c r="C72" s="2" t="s">
        <v>4896</v>
      </c>
      <c r="D72" s="2" t="s">
        <v>469</v>
      </c>
      <c r="E72" s="2">
        <v>1992</v>
      </c>
      <c r="F72" s="2" t="s">
        <v>477</v>
      </c>
      <c r="G72" s="2" t="s">
        <v>103</v>
      </c>
      <c r="H72" s="3" t="str">
        <f>VLOOKUP(B72,AddInfo!$A:$C,3,FALSE)</f>
        <v>Placebo</v>
      </c>
      <c r="I72" s="3">
        <f>VLOOKUP(B72,AddInfo!$A:$H,7,FALSE)</f>
        <v>0</v>
      </c>
      <c r="J72" s="3" t="s">
        <v>5017</v>
      </c>
      <c r="K72" s="3" t="s">
        <v>19</v>
      </c>
      <c r="L72" s="3" t="s">
        <v>230</v>
      </c>
      <c r="M72" s="25">
        <v>1973</v>
      </c>
      <c r="N72" s="25">
        <v>1990</v>
      </c>
    </row>
    <row r="73" spans="1:16" x14ac:dyDescent="0.25">
      <c r="A73" s="2">
        <v>316</v>
      </c>
      <c r="B73" s="2" t="s">
        <v>479</v>
      </c>
      <c r="C73" s="2" t="s">
        <v>2381</v>
      </c>
      <c r="D73" s="2" t="s">
        <v>469</v>
      </c>
      <c r="E73" s="2">
        <v>2006</v>
      </c>
      <c r="F73" s="2" t="s">
        <v>480</v>
      </c>
      <c r="G73" s="2" t="s">
        <v>61</v>
      </c>
      <c r="H73" s="3" t="str">
        <f>VLOOKUP(B73,AddInfo!$A:$C,3,FALSE)</f>
        <v>Predictor</v>
      </c>
      <c r="I73" s="3">
        <f>VLOOKUP(B73,AddInfo!$A:$H,7,FALSE)</f>
        <v>0</v>
      </c>
      <c r="J73" s="3" t="s">
        <v>5017</v>
      </c>
      <c r="K73" s="3" t="s">
        <v>19</v>
      </c>
      <c r="L73" s="3" t="s">
        <v>136</v>
      </c>
      <c r="M73" s="25">
        <v>1977</v>
      </c>
      <c r="N73" s="25">
        <v>2003</v>
      </c>
    </row>
    <row r="74" spans="1:16" x14ac:dyDescent="0.25">
      <c r="A74" s="2" t="s">
        <v>3442</v>
      </c>
      <c r="B74" s="2" t="s">
        <v>3401</v>
      </c>
      <c r="C74" s="2" t="s">
        <v>4897</v>
      </c>
      <c r="D74" s="2" t="s">
        <v>469</v>
      </c>
      <c r="E74" s="2">
        <v>2006</v>
      </c>
      <c r="F74" s="2" t="s">
        <v>480</v>
      </c>
      <c r="G74" s="2" t="s">
        <v>61</v>
      </c>
      <c r="H74" s="3" t="str">
        <f>VLOOKUP(B74,AddInfo!$A:$C,3,FALSE)</f>
        <v>Placebo</v>
      </c>
      <c r="I74" s="3">
        <f>VLOOKUP(B74,AddInfo!$A:$H,7,FALSE)</f>
        <v>0</v>
      </c>
      <c r="J74" s="3" t="s">
        <v>5017</v>
      </c>
      <c r="K74" s="3" t="s">
        <v>19</v>
      </c>
      <c r="L74" s="3" t="s">
        <v>136</v>
      </c>
      <c r="M74" s="25">
        <v>1977</v>
      </c>
      <c r="N74" s="25">
        <v>2003</v>
      </c>
    </row>
    <row r="75" spans="1:16" x14ac:dyDescent="0.25">
      <c r="A75" s="2" t="s">
        <v>3443</v>
      </c>
      <c r="B75" s="2" t="s">
        <v>3403</v>
      </c>
      <c r="C75" s="2" t="s">
        <v>4898</v>
      </c>
      <c r="D75" s="2" t="s">
        <v>469</v>
      </c>
      <c r="E75" s="2">
        <v>2006</v>
      </c>
      <c r="F75" s="2" t="s">
        <v>480</v>
      </c>
      <c r="G75" s="2" t="s">
        <v>61</v>
      </c>
      <c r="H75" s="3" t="str">
        <f>VLOOKUP(B75,AddInfo!$A:$C,3,FALSE)</f>
        <v>Placebo</v>
      </c>
      <c r="I75" s="3">
        <f>VLOOKUP(B75,AddInfo!$A:$H,7,FALSE)</f>
        <v>0</v>
      </c>
      <c r="J75" s="3" t="s">
        <v>5017</v>
      </c>
      <c r="K75" s="3" t="s">
        <v>19</v>
      </c>
      <c r="L75" s="3" t="s">
        <v>136</v>
      </c>
      <c r="M75" s="25">
        <v>1977</v>
      </c>
      <c r="N75" s="25">
        <v>2003</v>
      </c>
    </row>
    <row r="76" spans="1:16" x14ac:dyDescent="0.25">
      <c r="A76" s="2">
        <v>262</v>
      </c>
      <c r="B76" s="2" t="s">
        <v>501</v>
      </c>
      <c r="C76" s="2" t="s">
        <v>501</v>
      </c>
      <c r="D76" s="2" t="s">
        <v>502</v>
      </c>
      <c r="E76" s="2">
        <v>2005</v>
      </c>
      <c r="F76" s="2" t="s">
        <v>503</v>
      </c>
      <c r="G76" s="2" t="s">
        <v>134</v>
      </c>
      <c r="H76" s="3" t="str">
        <f>VLOOKUP(B76,AddInfo!$A:$C,3,FALSE)</f>
        <v>Placebo</v>
      </c>
      <c r="I76" s="3">
        <f>VLOOKUP(B76,AddInfo!$A:$H,7,FALSE)</f>
        <v>0</v>
      </c>
      <c r="J76" s="3" t="s">
        <v>5017</v>
      </c>
      <c r="K76" s="3" t="s">
        <v>19</v>
      </c>
      <c r="L76" s="3" t="s">
        <v>578</v>
      </c>
      <c r="M76" s="25">
        <v>1971</v>
      </c>
      <c r="N76" s="25">
        <v>2002</v>
      </c>
    </row>
    <row r="77" spans="1:16" x14ac:dyDescent="0.25">
      <c r="A77" s="2" t="s">
        <v>3496</v>
      </c>
      <c r="B77" s="2" t="s">
        <v>3490</v>
      </c>
      <c r="C77" s="2" t="s">
        <v>3490</v>
      </c>
      <c r="D77" s="2" t="s">
        <v>502</v>
      </c>
      <c r="E77" s="2">
        <v>2005</v>
      </c>
      <c r="F77" s="2" t="s">
        <v>3493</v>
      </c>
      <c r="G77" s="2" t="s">
        <v>134</v>
      </c>
      <c r="H77" s="3" t="str">
        <f>VLOOKUP(B77,AddInfo!$A:$C,3,FALSE)</f>
        <v>Placebo</v>
      </c>
      <c r="I77" s="3">
        <f>VLOOKUP(B77,AddInfo!$A:$H,7,FALSE)</f>
        <v>0</v>
      </c>
      <c r="J77" s="3" t="s">
        <v>5017</v>
      </c>
      <c r="K77" s="3" t="s">
        <v>19</v>
      </c>
      <c r="L77" s="3" t="s">
        <v>578</v>
      </c>
      <c r="M77" s="25">
        <v>1971</v>
      </c>
      <c r="N77" s="25">
        <v>2002</v>
      </c>
    </row>
    <row r="78" spans="1:16" x14ac:dyDescent="0.25">
      <c r="A78" s="2">
        <v>243</v>
      </c>
      <c r="B78" s="2" t="s">
        <v>505</v>
      </c>
      <c r="C78" s="2" t="s">
        <v>505</v>
      </c>
      <c r="D78" s="2" t="s">
        <v>502</v>
      </c>
      <c r="E78" s="2">
        <v>2004</v>
      </c>
      <c r="F78" s="2" t="s">
        <v>506</v>
      </c>
      <c r="G78" s="2" t="s">
        <v>18</v>
      </c>
      <c r="H78" s="3" t="str">
        <f>VLOOKUP(B78,AddInfo!$A:$C,3,FALSE)</f>
        <v>Placebo</v>
      </c>
      <c r="I78" s="3">
        <f>VLOOKUP(B78,AddInfo!$A:$H,7,FALSE)</f>
        <v>0</v>
      </c>
      <c r="J78" s="3" t="s">
        <v>5017</v>
      </c>
      <c r="K78" s="3" t="s">
        <v>19</v>
      </c>
      <c r="L78" s="3" t="s">
        <v>24</v>
      </c>
      <c r="M78" s="25">
        <v>1975</v>
      </c>
      <c r="N78" s="25">
        <v>2001</v>
      </c>
    </row>
    <row r="79" spans="1:16" x14ac:dyDescent="0.25">
      <c r="A79" s="2">
        <v>242</v>
      </c>
      <c r="B79" s="2" t="s">
        <v>508</v>
      </c>
      <c r="C79" s="2" t="s">
        <v>508</v>
      </c>
      <c r="D79" s="2" t="s">
        <v>502</v>
      </c>
      <c r="E79" s="2">
        <v>2004</v>
      </c>
      <c r="F79" s="2" t="s">
        <v>509</v>
      </c>
      <c r="G79" s="2" t="s">
        <v>18</v>
      </c>
      <c r="H79" s="3" t="str">
        <f>VLOOKUP(B79,AddInfo!$A:$C,3,FALSE)</f>
        <v>Placebo</v>
      </c>
      <c r="I79" s="3">
        <f>VLOOKUP(B79,AddInfo!$A:$H,7,FALSE)</f>
        <v>0</v>
      </c>
      <c r="J79" s="3" t="s">
        <v>5017</v>
      </c>
      <c r="K79" s="3" t="s">
        <v>19</v>
      </c>
      <c r="L79" s="3" t="s">
        <v>24</v>
      </c>
      <c r="M79" s="25">
        <v>1975</v>
      </c>
      <c r="N79" s="25">
        <v>2001</v>
      </c>
    </row>
    <row r="80" spans="1:16" x14ac:dyDescent="0.25">
      <c r="A80" s="2">
        <v>241</v>
      </c>
      <c r="B80" s="2" t="s">
        <v>511</v>
      </c>
      <c r="C80" s="2" t="s">
        <v>511</v>
      </c>
      <c r="D80" s="2" t="s">
        <v>502</v>
      </c>
      <c r="E80" s="2">
        <v>2004</v>
      </c>
      <c r="F80" s="2" t="s">
        <v>512</v>
      </c>
      <c r="G80" s="2" t="s">
        <v>18</v>
      </c>
      <c r="H80" s="3" t="str">
        <f>VLOOKUP(B80,AddInfo!$A:$C,3,FALSE)</f>
        <v>Placebo</v>
      </c>
      <c r="I80" s="3">
        <f>VLOOKUP(B80,AddInfo!$A:$H,7,FALSE)</f>
        <v>0</v>
      </c>
      <c r="J80" s="3" t="s">
        <v>5017</v>
      </c>
      <c r="K80" s="3" t="s">
        <v>19</v>
      </c>
      <c r="L80" s="3" t="s">
        <v>24</v>
      </c>
      <c r="M80" s="25">
        <v>1975</v>
      </c>
      <c r="N80" s="25">
        <v>2001</v>
      </c>
    </row>
    <row r="81" spans="1:14" x14ac:dyDescent="0.25">
      <c r="A81" s="2">
        <v>327</v>
      </c>
      <c r="B81" s="2" t="s">
        <v>514</v>
      </c>
      <c r="C81" s="2" t="s">
        <v>514</v>
      </c>
      <c r="D81" s="2" t="s">
        <v>502</v>
      </c>
      <c r="E81" s="2">
        <v>2004</v>
      </c>
      <c r="F81" s="2" t="s">
        <v>515</v>
      </c>
      <c r="G81" s="2" t="s">
        <v>18</v>
      </c>
      <c r="H81" s="3" t="str">
        <f>VLOOKUP(B81,AddInfo!$A:$C,3,FALSE)</f>
        <v>Placebo</v>
      </c>
      <c r="I81" s="3" t="str">
        <f>VLOOKUP(B81,AddInfo!$A:$H,7,FALSE)</f>
        <v>roavol</v>
      </c>
      <c r="J81" s="3" t="s">
        <v>5017</v>
      </c>
      <c r="K81" s="3" t="s">
        <v>19</v>
      </c>
      <c r="L81" s="3" t="s">
        <v>4602</v>
      </c>
      <c r="M81" s="25">
        <v>1975</v>
      </c>
      <c r="N81" s="25">
        <v>2001</v>
      </c>
    </row>
    <row r="82" spans="1:14" x14ac:dyDescent="0.25">
      <c r="A82" s="2">
        <v>233</v>
      </c>
      <c r="B82" s="2" t="s">
        <v>516</v>
      </c>
      <c r="C82" s="2" t="s">
        <v>516</v>
      </c>
      <c r="D82" s="2" t="s">
        <v>517</v>
      </c>
      <c r="E82" s="2">
        <v>2004</v>
      </c>
      <c r="F82" s="2" t="s">
        <v>518</v>
      </c>
      <c r="G82" s="2" t="s">
        <v>18</v>
      </c>
      <c r="H82" s="3" t="str">
        <f>VLOOKUP(B82,AddInfo!$A:$C,3,FALSE)</f>
        <v>Placebo</v>
      </c>
      <c r="I82" s="3">
        <f>VLOOKUP(B82,AddInfo!$A:$H,7,FALSE)</f>
        <v>0</v>
      </c>
      <c r="J82" s="3" t="s">
        <v>5017</v>
      </c>
      <c r="K82" s="3" t="s">
        <v>19</v>
      </c>
      <c r="L82" s="3" t="s">
        <v>24</v>
      </c>
      <c r="M82" s="25">
        <v>1975</v>
      </c>
      <c r="N82" s="25">
        <v>2001</v>
      </c>
    </row>
    <row r="83" spans="1:14" x14ac:dyDescent="0.25">
      <c r="A83" s="2">
        <v>234</v>
      </c>
      <c r="B83" s="2" t="s">
        <v>520</v>
      </c>
      <c r="C83" s="2" t="s">
        <v>520</v>
      </c>
      <c r="D83" s="2" t="s">
        <v>517</v>
      </c>
      <c r="E83" s="2">
        <v>2004</v>
      </c>
      <c r="F83" s="2" t="s">
        <v>521</v>
      </c>
      <c r="G83" s="2" t="s">
        <v>18</v>
      </c>
      <c r="H83" s="3" t="str">
        <f>VLOOKUP(B83,AddInfo!$A:$C,3,FALSE)</f>
        <v>Placebo</v>
      </c>
      <c r="I83" s="3">
        <f>VLOOKUP(B83,AddInfo!$A:$H,7,FALSE)</f>
        <v>0</v>
      </c>
      <c r="J83" s="3" t="s">
        <v>5017</v>
      </c>
      <c r="K83" s="3" t="s">
        <v>19</v>
      </c>
      <c r="L83" s="3" t="s">
        <v>24</v>
      </c>
      <c r="M83" s="25">
        <v>1975</v>
      </c>
      <c r="N83" s="25">
        <v>2001</v>
      </c>
    </row>
    <row r="84" spans="1:14" x14ac:dyDescent="0.25">
      <c r="A84" s="2">
        <v>235</v>
      </c>
      <c r="B84" s="2" t="s">
        <v>523</v>
      </c>
      <c r="C84" s="2" t="s">
        <v>523</v>
      </c>
      <c r="D84" s="2" t="s">
        <v>517</v>
      </c>
      <c r="E84" s="2">
        <v>2004</v>
      </c>
      <c r="F84" s="2" t="s">
        <v>524</v>
      </c>
      <c r="G84" s="2" t="s">
        <v>18</v>
      </c>
      <c r="H84" s="3" t="str">
        <f>VLOOKUP(B84,AddInfo!$A:$C,3,FALSE)</f>
        <v>Placebo</v>
      </c>
      <c r="I84" s="3">
        <f>VLOOKUP(B84,AddInfo!$A:$H,7,FALSE)</f>
        <v>0</v>
      </c>
      <c r="J84" s="3" t="s">
        <v>5017</v>
      </c>
      <c r="K84" s="3" t="s">
        <v>19</v>
      </c>
      <c r="L84" s="3" t="s">
        <v>24</v>
      </c>
      <c r="M84" s="25">
        <v>1975</v>
      </c>
      <c r="N84" s="25">
        <v>2001</v>
      </c>
    </row>
    <row r="85" spans="1:14" x14ac:dyDescent="0.25">
      <c r="A85" s="2">
        <v>240</v>
      </c>
      <c r="B85" s="2" t="s">
        <v>531</v>
      </c>
      <c r="C85" s="2" t="s">
        <v>4899</v>
      </c>
      <c r="D85" s="2" t="s">
        <v>527</v>
      </c>
      <c r="E85" s="2">
        <v>1998</v>
      </c>
      <c r="F85" s="2" t="s">
        <v>532</v>
      </c>
      <c r="G85" s="2" t="s">
        <v>134</v>
      </c>
      <c r="H85" s="3" t="str">
        <f>VLOOKUP(B85,AddInfo!$A:$C,3,FALSE)</f>
        <v>Predictor</v>
      </c>
      <c r="I85" s="3">
        <f>VLOOKUP(B85,AddInfo!$A:$H,7,FALSE)</f>
        <v>0</v>
      </c>
      <c r="J85" s="3" t="s">
        <v>5017</v>
      </c>
      <c r="K85" s="3" t="s">
        <v>19</v>
      </c>
      <c r="L85" s="3" t="s">
        <v>185</v>
      </c>
      <c r="M85" s="25">
        <v>1979</v>
      </c>
      <c r="N85" s="25">
        <v>1993</v>
      </c>
    </row>
    <row r="86" spans="1:14" x14ac:dyDescent="0.25">
      <c r="A86" s="2">
        <v>62</v>
      </c>
      <c r="B86" s="2" t="s">
        <v>540</v>
      </c>
      <c r="C86" s="2" t="s">
        <v>2486</v>
      </c>
      <c r="D86" s="2" t="s">
        <v>541</v>
      </c>
      <c r="E86" s="2">
        <v>2006</v>
      </c>
      <c r="F86" s="2" t="s">
        <v>542</v>
      </c>
      <c r="G86" s="2" t="s">
        <v>103</v>
      </c>
      <c r="H86" s="3" t="str">
        <f>VLOOKUP(B86,AddInfo!$A:$C,3,FALSE)</f>
        <v>Predictor</v>
      </c>
      <c r="I86" s="3">
        <f>VLOOKUP(B86,AddInfo!$A:$H,7,FALSE)</f>
        <v>0</v>
      </c>
      <c r="J86" s="3" t="s">
        <v>5017</v>
      </c>
      <c r="K86" s="3" t="s">
        <v>19</v>
      </c>
      <c r="L86" s="3" t="s">
        <v>439</v>
      </c>
      <c r="M86" s="25">
        <v>1980</v>
      </c>
      <c r="N86" s="25">
        <v>2002</v>
      </c>
    </row>
    <row r="87" spans="1:14" x14ac:dyDescent="0.25">
      <c r="A87" s="2" t="s">
        <v>3444</v>
      </c>
      <c r="B87" s="2" t="s">
        <v>3425</v>
      </c>
      <c r="C87" s="2" t="s">
        <v>4900</v>
      </c>
      <c r="D87" s="2" t="s">
        <v>541</v>
      </c>
      <c r="E87" s="2">
        <v>2006</v>
      </c>
      <c r="F87" s="2" t="s">
        <v>542</v>
      </c>
      <c r="G87" s="2" t="s">
        <v>103</v>
      </c>
      <c r="H87" s="3" t="str">
        <f>VLOOKUP(B87,AddInfo!$A:$C,3,FALSE)</f>
        <v>Placebo</v>
      </c>
      <c r="I87" s="3">
        <f>VLOOKUP(B87,AddInfo!$A:$H,7,FALSE)</f>
        <v>0</v>
      </c>
      <c r="J87" s="3" t="s">
        <v>5017</v>
      </c>
      <c r="K87" s="3" t="s">
        <v>19</v>
      </c>
      <c r="L87" s="3" t="s">
        <v>439</v>
      </c>
      <c r="M87" s="25">
        <v>1980</v>
      </c>
      <c r="N87" s="25">
        <v>2002</v>
      </c>
    </row>
    <row r="88" spans="1:14" x14ac:dyDescent="0.25">
      <c r="A88" s="2" t="s">
        <v>3446</v>
      </c>
      <c r="B88" s="2" t="s">
        <v>3447</v>
      </c>
      <c r="C88" s="2" t="s">
        <v>4901</v>
      </c>
      <c r="D88" s="2" t="s">
        <v>573</v>
      </c>
      <c r="E88" s="2">
        <v>2011</v>
      </c>
      <c r="F88" s="2" t="s">
        <v>3448</v>
      </c>
      <c r="G88" s="2" t="s">
        <v>18</v>
      </c>
      <c r="H88" s="3" t="str">
        <f>VLOOKUP(B88,AddInfo!$A:$C,3,FALSE)</f>
        <v>Placebo</v>
      </c>
      <c r="I88" s="3">
        <f>VLOOKUP(B88,AddInfo!$A:$H,7,FALSE)</f>
        <v>0</v>
      </c>
      <c r="J88" s="3" t="s">
        <v>5017</v>
      </c>
      <c r="K88" s="3" t="s">
        <v>19</v>
      </c>
      <c r="L88" s="3" t="s">
        <v>578</v>
      </c>
      <c r="M88" s="25">
        <v>1989</v>
      </c>
      <c r="N88" s="25">
        <v>2008</v>
      </c>
    </row>
    <row r="89" spans="1:14" x14ac:dyDescent="0.25">
      <c r="A89" s="2">
        <v>63</v>
      </c>
      <c r="B89" s="2" t="s">
        <v>572</v>
      </c>
      <c r="C89" s="2" t="s">
        <v>2275</v>
      </c>
      <c r="D89" s="2" t="s">
        <v>573</v>
      </c>
      <c r="E89" s="2">
        <v>2011</v>
      </c>
      <c r="F89" s="2" t="s">
        <v>574</v>
      </c>
      <c r="G89" s="2" t="s">
        <v>18</v>
      </c>
      <c r="H89" s="3" t="str">
        <f>VLOOKUP(B89,AddInfo!$A:$C,3,FALSE)</f>
        <v>Predictor</v>
      </c>
      <c r="I89" s="3" t="str">
        <f>VLOOKUP(B89,AddInfo!$A:$H,7,FALSE)</f>
        <v>pctacc</v>
      </c>
      <c r="J89" s="3" t="s">
        <v>5017</v>
      </c>
      <c r="K89" s="3" t="s">
        <v>19</v>
      </c>
      <c r="L89" s="3" t="s">
        <v>578</v>
      </c>
      <c r="M89" s="25">
        <v>1989</v>
      </c>
      <c r="N89" s="25">
        <v>2008</v>
      </c>
    </row>
    <row r="90" spans="1:14" x14ac:dyDescent="0.25">
      <c r="A90" s="2">
        <v>64</v>
      </c>
      <c r="B90" s="2" t="s">
        <v>579</v>
      </c>
      <c r="C90" s="2" t="s">
        <v>2276</v>
      </c>
      <c r="D90" s="2" t="s">
        <v>573</v>
      </c>
      <c r="E90" s="2">
        <v>2011</v>
      </c>
      <c r="F90" s="2" t="s">
        <v>580</v>
      </c>
      <c r="G90" s="2" t="s">
        <v>18</v>
      </c>
      <c r="H90" s="3" t="str">
        <f>VLOOKUP(B90,AddInfo!$A:$C,3,FALSE)</f>
        <v>Predictor</v>
      </c>
      <c r="I90" s="3">
        <f>VLOOKUP(B90,AddInfo!$A:$H,7,FALSE)</f>
        <v>0</v>
      </c>
      <c r="J90" s="3" t="s">
        <v>5017</v>
      </c>
      <c r="K90" s="3" t="s">
        <v>19</v>
      </c>
      <c r="L90" s="3" t="s">
        <v>578</v>
      </c>
      <c r="M90" s="25">
        <v>1989</v>
      </c>
      <c r="N90" s="25">
        <v>2008</v>
      </c>
    </row>
    <row r="91" spans="1:14" x14ac:dyDescent="0.25">
      <c r="A91" s="2">
        <v>345</v>
      </c>
      <c r="B91" s="2" t="s">
        <v>583</v>
      </c>
      <c r="C91" s="2" t="s">
        <v>585</v>
      </c>
      <c r="D91" s="2" t="s">
        <v>584</v>
      </c>
      <c r="E91" s="2">
        <v>2009</v>
      </c>
      <c r="F91" s="2" t="s">
        <v>585</v>
      </c>
      <c r="G91" s="2" t="s">
        <v>103</v>
      </c>
      <c r="H91" s="3" t="str">
        <f>VLOOKUP(B91,AddInfo!$A:$C,3,FALSE)</f>
        <v>Predictor</v>
      </c>
      <c r="I91" s="3" t="str">
        <f>VLOOKUP(B91,AddInfo!$A:$H,7,FALSE)</f>
        <v>tang</v>
      </c>
      <c r="J91" s="3" t="s">
        <v>5017</v>
      </c>
      <c r="K91" s="3" t="s">
        <v>19</v>
      </c>
      <c r="L91" s="3" t="s">
        <v>587</v>
      </c>
      <c r="M91" s="25">
        <v>1973</v>
      </c>
      <c r="N91" s="25">
        <v>2001</v>
      </c>
    </row>
    <row r="92" spans="1:14" x14ac:dyDescent="0.25">
      <c r="A92" s="2" t="s">
        <v>3255</v>
      </c>
      <c r="B92" s="2" t="s">
        <v>3254</v>
      </c>
      <c r="C92" s="2" t="s">
        <v>4902</v>
      </c>
      <c r="D92" s="2" t="s">
        <v>584</v>
      </c>
      <c r="E92" s="2">
        <v>2009</v>
      </c>
      <c r="F92" s="2" t="s">
        <v>4807</v>
      </c>
      <c r="G92" s="2" t="s">
        <v>103</v>
      </c>
      <c r="H92" s="3" t="str">
        <f>VLOOKUP(B92,AddInfo!$A:$C,3,FALSE)</f>
        <v>Placebo</v>
      </c>
      <c r="I92" s="3" t="str">
        <f>VLOOKUP(B92,AddInfo!$A:$H,7,FALSE)</f>
        <v>tang</v>
      </c>
      <c r="J92" s="3" t="s">
        <v>5017</v>
      </c>
      <c r="K92" s="3" t="s">
        <v>19</v>
      </c>
      <c r="L92" s="3" t="s">
        <v>587</v>
      </c>
      <c r="M92" s="25">
        <v>1973</v>
      </c>
      <c r="N92" s="25">
        <v>2001</v>
      </c>
    </row>
    <row r="93" spans="1:14" x14ac:dyDescent="0.25">
      <c r="A93" s="2">
        <v>391</v>
      </c>
      <c r="B93" s="2" t="s">
        <v>595</v>
      </c>
      <c r="C93" s="2" t="s">
        <v>4904</v>
      </c>
      <c r="D93" s="2" t="s">
        <v>596</v>
      </c>
      <c r="E93" s="2">
        <v>1996</v>
      </c>
      <c r="F93" s="2" t="s">
        <v>597</v>
      </c>
      <c r="G93" s="2" t="s">
        <v>61</v>
      </c>
      <c r="H93" s="3" t="str">
        <f>VLOOKUP(B93,AddInfo!$A:$C,3,FALSE)</f>
        <v>Placebo</v>
      </c>
      <c r="I93" s="3">
        <f>VLOOKUP(B93,AddInfo!$A:$H,7,FALSE)</f>
        <v>0</v>
      </c>
      <c r="J93" s="3" t="s">
        <v>5017</v>
      </c>
      <c r="K93" s="3" t="s">
        <v>19</v>
      </c>
      <c r="L93" s="3" t="s">
        <v>4603</v>
      </c>
      <c r="M93" s="25">
        <v>1979</v>
      </c>
      <c r="N93" s="25">
        <v>1993</v>
      </c>
    </row>
    <row r="94" spans="1:14" x14ac:dyDescent="0.25">
      <c r="A94" s="2" t="s">
        <v>3449</v>
      </c>
      <c r="B94" s="2" t="s">
        <v>3350</v>
      </c>
      <c r="C94" s="2" t="s">
        <v>4905</v>
      </c>
      <c r="D94" s="2" t="s">
        <v>596</v>
      </c>
      <c r="E94" s="2">
        <v>1996</v>
      </c>
      <c r="F94" s="2" t="s">
        <v>3450</v>
      </c>
      <c r="G94" s="2" t="s">
        <v>61</v>
      </c>
      <c r="H94" s="3" t="str">
        <f>VLOOKUP(B94,AddInfo!$A:$C,3,FALSE)</f>
        <v>Placebo</v>
      </c>
      <c r="I94" s="3">
        <f>VLOOKUP(B94,AddInfo!$A:$H,7,FALSE)</f>
        <v>0</v>
      </c>
      <c r="J94" s="3" t="s">
        <v>5017</v>
      </c>
      <c r="K94" s="3" t="s">
        <v>19</v>
      </c>
      <c r="L94" s="3" t="s">
        <v>4603</v>
      </c>
      <c r="M94" s="25">
        <v>1979</v>
      </c>
      <c r="N94" s="25">
        <v>1993</v>
      </c>
    </row>
    <row r="95" spans="1:14" x14ac:dyDescent="0.25">
      <c r="A95" s="2">
        <v>70</v>
      </c>
      <c r="B95" s="2" t="s">
        <v>600</v>
      </c>
      <c r="C95" s="2" t="s">
        <v>600</v>
      </c>
      <c r="D95" s="2" t="s">
        <v>596</v>
      </c>
      <c r="E95" s="2">
        <v>1996</v>
      </c>
      <c r="F95" s="2" t="s">
        <v>601</v>
      </c>
      <c r="G95" s="2" t="s">
        <v>61</v>
      </c>
      <c r="H95" s="3" t="str">
        <f>VLOOKUP(B95,AddInfo!$A:$C,3,FALSE)</f>
        <v>Predictor</v>
      </c>
      <c r="I95" s="3">
        <f>VLOOKUP(B95,AddInfo!$A:$H,7,FALSE)</f>
        <v>0</v>
      </c>
      <c r="J95" s="3" t="s">
        <v>5017</v>
      </c>
      <c r="K95" s="3" t="s">
        <v>19</v>
      </c>
      <c r="L95" s="3" t="s">
        <v>136</v>
      </c>
      <c r="M95" s="25">
        <v>1979</v>
      </c>
      <c r="N95" s="25">
        <v>1993</v>
      </c>
    </row>
    <row r="96" spans="1:14" x14ac:dyDescent="0.25">
      <c r="A96" s="2">
        <v>12</v>
      </c>
      <c r="B96" s="2" t="s">
        <v>604</v>
      </c>
      <c r="C96" s="2" t="s">
        <v>2312</v>
      </c>
      <c r="D96" s="2" t="s">
        <v>596</v>
      </c>
      <c r="E96" s="2">
        <v>1996</v>
      </c>
      <c r="F96" s="2" t="s">
        <v>605</v>
      </c>
      <c r="G96" s="2" t="s">
        <v>61</v>
      </c>
      <c r="H96" s="3" t="str">
        <f>VLOOKUP(B96,AddInfo!$A:$C,3,FALSE)</f>
        <v>Predictor</v>
      </c>
      <c r="I96" s="3" t="str">
        <f>VLOOKUP(B96,AddInfo!$A:$H,7,FALSE)</f>
        <v>stdcf</v>
      </c>
      <c r="J96" s="3" t="s">
        <v>5017</v>
      </c>
      <c r="K96" s="3" t="s">
        <v>19</v>
      </c>
      <c r="L96" s="3" t="s">
        <v>4602</v>
      </c>
      <c r="M96" s="25">
        <v>1979</v>
      </c>
      <c r="N96" s="25">
        <v>1993</v>
      </c>
    </row>
    <row r="97" spans="1:14" x14ac:dyDescent="0.25">
      <c r="A97" s="2">
        <v>56</v>
      </c>
      <c r="B97" s="2" t="s">
        <v>629</v>
      </c>
      <c r="C97" s="2" t="s">
        <v>629</v>
      </c>
      <c r="D97" s="2" t="s">
        <v>630</v>
      </c>
      <c r="E97" s="2">
        <v>2004</v>
      </c>
      <c r="F97" s="2" t="s">
        <v>631</v>
      </c>
      <c r="G97" s="2" t="s">
        <v>134</v>
      </c>
      <c r="H97" s="3" t="str">
        <f>VLOOKUP(B97,AddInfo!$A:$C,3,FALSE)</f>
        <v>Predictor</v>
      </c>
      <c r="I97" s="3">
        <f>VLOOKUP(B97,AddInfo!$A:$H,7,FALSE)</f>
        <v>0</v>
      </c>
      <c r="J97" s="3" t="s">
        <v>5017</v>
      </c>
      <c r="K97" s="3" t="s">
        <v>19</v>
      </c>
      <c r="L97" s="3" t="s">
        <v>587</v>
      </c>
      <c r="M97" s="25">
        <v>1964</v>
      </c>
      <c r="N97" s="25">
        <v>2002</v>
      </c>
    </row>
    <row r="98" spans="1:14" x14ac:dyDescent="0.25">
      <c r="A98" s="2" t="s">
        <v>3466</v>
      </c>
      <c r="B98" s="2" t="s">
        <v>1793</v>
      </c>
      <c r="C98" s="2" t="s">
        <v>1793</v>
      </c>
      <c r="D98" s="2" t="s">
        <v>3428</v>
      </c>
      <c r="E98" s="2">
        <v>2004</v>
      </c>
      <c r="F98" s="2" t="s">
        <v>3482</v>
      </c>
      <c r="G98" s="2" t="s">
        <v>134</v>
      </c>
      <c r="H98" s="3" t="str">
        <f>VLOOKUP(B98,AddInfo!$A:$C,3,FALSE)</f>
        <v>Predictor</v>
      </c>
      <c r="I98" s="3">
        <f>VLOOKUP(B98,AddInfo!$A:$H,7,FALSE)</f>
        <v>0</v>
      </c>
      <c r="J98" s="3" t="s">
        <v>5017</v>
      </c>
      <c r="K98" s="3" t="s">
        <v>19</v>
      </c>
      <c r="L98" s="3" t="s">
        <v>347</v>
      </c>
      <c r="M98" s="25">
        <v>1964</v>
      </c>
      <c r="N98" s="25">
        <v>2002</v>
      </c>
    </row>
    <row r="99" spans="1:14" x14ac:dyDescent="0.25">
      <c r="A99" s="2">
        <v>309</v>
      </c>
      <c r="B99" s="2" t="s">
        <v>637</v>
      </c>
      <c r="C99" s="2" t="s">
        <v>637</v>
      </c>
      <c r="D99" s="2" t="s">
        <v>634</v>
      </c>
      <c r="E99" s="2">
        <v>1992</v>
      </c>
      <c r="F99" s="2" t="s">
        <v>4835</v>
      </c>
      <c r="G99" s="2" t="s">
        <v>134</v>
      </c>
      <c r="H99" s="3" t="str">
        <f>VLOOKUP(B99,AddInfo!$A:$C,3,FALSE)</f>
        <v>Placebo</v>
      </c>
      <c r="I99" s="3" t="str">
        <f>VLOOKUP(B99,AddInfo!$A:$H,7,FALSE)</f>
        <v>depr</v>
      </c>
      <c r="J99" s="3" t="s">
        <v>5017</v>
      </c>
      <c r="K99" s="3" t="s">
        <v>19</v>
      </c>
      <c r="L99" s="3" t="s">
        <v>24</v>
      </c>
      <c r="M99" s="25">
        <v>1978</v>
      </c>
      <c r="N99" s="25">
        <v>1988</v>
      </c>
    </row>
    <row r="100" spans="1:14" x14ac:dyDescent="0.25">
      <c r="B100" s="2" t="s">
        <v>633</v>
      </c>
      <c r="C100" s="2" t="s">
        <v>2347</v>
      </c>
      <c r="D100" s="2" t="s">
        <v>634</v>
      </c>
      <c r="E100" s="2">
        <v>1992</v>
      </c>
      <c r="F100" s="2" t="s">
        <v>4834</v>
      </c>
      <c r="G100" s="2" t="s">
        <v>134</v>
      </c>
      <c r="H100" s="3" t="str">
        <f>VLOOKUP(B100,AddInfo!$A:$C,3,FALSE)</f>
        <v>Placebo</v>
      </c>
      <c r="I100" s="3" t="str">
        <f>VLOOKUP(B100,AddInfo!$A:$H,7,FALSE)</f>
        <v>pchdepr</v>
      </c>
      <c r="J100" s="3" t="s">
        <v>5017</v>
      </c>
      <c r="K100" s="3" t="s">
        <v>19</v>
      </c>
      <c r="L100" s="3" t="s">
        <v>217</v>
      </c>
      <c r="M100" s="25">
        <v>1978</v>
      </c>
      <c r="N100" s="25">
        <v>1988</v>
      </c>
    </row>
    <row r="101" spans="1:14" x14ac:dyDescent="0.25">
      <c r="A101" s="2">
        <v>400</v>
      </c>
      <c r="B101" s="2" t="s">
        <v>646</v>
      </c>
      <c r="C101" s="2" t="s">
        <v>646</v>
      </c>
      <c r="D101" s="2" t="s">
        <v>647</v>
      </c>
      <c r="E101" s="2">
        <v>2007</v>
      </c>
      <c r="F101" s="2" t="s">
        <v>648</v>
      </c>
      <c r="G101" s="2" t="s">
        <v>117</v>
      </c>
      <c r="H101" s="3" t="str">
        <f>VLOOKUP(B101,AddInfo!$A:$C,3,FALSE)</f>
        <v>Predictor</v>
      </c>
      <c r="I101" s="3">
        <f>VLOOKUP(B101,AddInfo!$A:$H,7,FALSE)</f>
        <v>0</v>
      </c>
      <c r="J101" s="3" t="s">
        <v>5017</v>
      </c>
      <c r="K101" s="3" t="s">
        <v>19</v>
      </c>
      <c r="L101" s="3" t="s">
        <v>333</v>
      </c>
      <c r="M101" s="25">
        <v>1972</v>
      </c>
      <c r="N101" s="25">
        <v>2001</v>
      </c>
    </row>
    <row r="102" spans="1:14" x14ac:dyDescent="0.25">
      <c r="A102" s="2">
        <v>601</v>
      </c>
      <c r="B102" s="2" t="s">
        <v>3271</v>
      </c>
      <c r="C102" s="2" t="s">
        <v>3271</v>
      </c>
      <c r="D102" s="23" t="s">
        <v>3338</v>
      </c>
      <c r="E102" s="2">
        <v>2018</v>
      </c>
      <c r="F102" s="2" t="s">
        <v>3339</v>
      </c>
      <c r="G102" s="2" t="s">
        <v>117</v>
      </c>
      <c r="H102" s="3" t="str">
        <f>VLOOKUP(B102,AddInfo!$A:$C,3,FALSE)</f>
        <v>Predictor</v>
      </c>
      <c r="I102" s="3">
        <f>VLOOKUP(B102,AddInfo!$A:$H,7,FALSE)</f>
        <v>0</v>
      </c>
      <c r="J102" s="3" t="s">
        <v>5017</v>
      </c>
      <c r="K102" s="3" t="s">
        <v>19</v>
      </c>
      <c r="L102" s="3" t="s">
        <v>439</v>
      </c>
      <c r="M102" s="25">
        <v>1973</v>
      </c>
      <c r="N102" s="25">
        <v>2016</v>
      </c>
    </row>
    <row r="103" spans="1:14" x14ac:dyDescent="0.25">
      <c r="A103" s="2">
        <v>602</v>
      </c>
      <c r="B103" s="2" t="s">
        <v>3273</v>
      </c>
      <c r="C103" s="2" t="s">
        <v>3273</v>
      </c>
      <c r="D103" s="23" t="s">
        <v>3338</v>
      </c>
      <c r="E103" s="2">
        <v>2018</v>
      </c>
      <c r="F103" s="2" t="s">
        <v>3340</v>
      </c>
      <c r="G103" s="2" t="s">
        <v>117</v>
      </c>
      <c r="H103" s="3" t="str">
        <f>VLOOKUP(B103,AddInfo!$A:$C,3,FALSE)</f>
        <v>Predictor</v>
      </c>
      <c r="I103" s="3">
        <f>VLOOKUP(B103,AddInfo!$A:$H,7,FALSE)</f>
        <v>0</v>
      </c>
      <c r="J103" s="3" t="s">
        <v>5017</v>
      </c>
      <c r="K103" s="3" t="s">
        <v>19</v>
      </c>
      <c r="L103" s="3" t="s">
        <v>439</v>
      </c>
      <c r="M103" s="25">
        <v>1973</v>
      </c>
      <c r="N103" s="25">
        <v>2016</v>
      </c>
    </row>
    <row r="104" spans="1:14" x14ac:dyDescent="0.25">
      <c r="A104" s="2">
        <v>71</v>
      </c>
      <c r="B104" s="2" t="s">
        <v>672</v>
      </c>
      <c r="C104" s="2" t="s">
        <v>2391</v>
      </c>
      <c r="D104" s="2" t="s">
        <v>673</v>
      </c>
      <c r="E104" s="2">
        <v>2006</v>
      </c>
      <c r="F104" s="2" t="s">
        <v>674</v>
      </c>
      <c r="G104" s="2" t="s">
        <v>61</v>
      </c>
      <c r="H104" s="3" t="str">
        <f>VLOOKUP(B104,AddInfo!$A:$C,3,FALSE)</f>
        <v>Predictor</v>
      </c>
      <c r="I104" s="3" t="str">
        <f>VLOOKUP(B104,AddInfo!$A:$H,7,FALSE)</f>
        <v>rsup</v>
      </c>
      <c r="J104" s="3" t="s">
        <v>5017</v>
      </c>
      <c r="K104" s="3" t="s">
        <v>19</v>
      </c>
      <c r="L104" s="3" t="s">
        <v>50</v>
      </c>
      <c r="M104" s="25">
        <v>1987</v>
      </c>
      <c r="N104" s="25">
        <v>2003</v>
      </c>
    </row>
    <row r="105" spans="1:14" x14ac:dyDescent="0.25">
      <c r="A105" s="2">
        <v>11</v>
      </c>
      <c r="B105" s="2" t="s">
        <v>717</v>
      </c>
      <c r="C105" s="2" t="s">
        <v>2526</v>
      </c>
      <c r="D105" s="2" t="s">
        <v>709</v>
      </c>
      <c r="E105" s="2">
        <v>1994</v>
      </c>
      <c r="F105" s="2" t="s">
        <v>718</v>
      </c>
      <c r="G105" s="2" t="s">
        <v>103</v>
      </c>
      <c r="H105" s="3" t="str">
        <f>VLOOKUP(B105,AddInfo!$A:$C,3,FALSE)</f>
        <v>Predictor</v>
      </c>
      <c r="I105" s="3">
        <f>VLOOKUP(B105,AddInfo!$A:$H,7,FALSE)</f>
        <v>0</v>
      </c>
      <c r="J105" s="3" t="s">
        <v>5017</v>
      </c>
      <c r="K105" s="3" t="s">
        <v>19</v>
      </c>
      <c r="L105" s="3" t="s">
        <v>174</v>
      </c>
      <c r="M105" s="25">
        <v>1968</v>
      </c>
      <c r="N105" s="25">
        <v>1990</v>
      </c>
    </row>
    <row r="106" spans="1:14" x14ac:dyDescent="0.25">
      <c r="A106" s="2" t="s">
        <v>3195</v>
      </c>
      <c r="B106" s="2" t="s">
        <v>3196</v>
      </c>
      <c r="C106" s="2" t="s">
        <v>3196</v>
      </c>
      <c r="D106" s="2" t="s">
        <v>709</v>
      </c>
      <c r="E106" s="2">
        <v>1994</v>
      </c>
      <c r="F106" s="2" t="s">
        <v>4811</v>
      </c>
      <c r="G106" s="2" t="s">
        <v>103</v>
      </c>
      <c r="H106" s="3" t="str">
        <f>VLOOKUP(B106,AddInfo!$A:$C,3,FALSE)</f>
        <v>Placebo</v>
      </c>
      <c r="I106" s="3">
        <f>VLOOKUP(B106,AddInfo!$A:$H,7,FALSE)</f>
        <v>0</v>
      </c>
      <c r="J106" s="3" t="s">
        <v>5017</v>
      </c>
      <c r="K106" s="3" t="s">
        <v>19</v>
      </c>
      <c r="L106" s="3" t="s">
        <v>174</v>
      </c>
      <c r="M106" s="25">
        <v>1968</v>
      </c>
      <c r="N106" s="25">
        <v>1990</v>
      </c>
    </row>
    <row r="107" spans="1:14" x14ac:dyDescent="0.25">
      <c r="A107" s="2">
        <v>72</v>
      </c>
      <c r="B107" s="2" t="s">
        <v>708</v>
      </c>
      <c r="C107" s="2" t="s">
        <v>2395</v>
      </c>
      <c r="D107" s="2" t="s">
        <v>709</v>
      </c>
      <c r="E107" s="2">
        <v>1994</v>
      </c>
      <c r="F107" s="2" t="s">
        <v>710</v>
      </c>
      <c r="G107" s="2" t="s">
        <v>103</v>
      </c>
      <c r="H107" s="3" t="str">
        <f>VLOOKUP(B107,AddInfo!$A:$C,3,FALSE)</f>
        <v>Predictor</v>
      </c>
      <c r="I107" s="3">
        <f>VLOOKUP(B107,AddInfo!$A:$H,7,FALSE)</f>
        <v>0</v>
      </c>
      <c r="J107" s="3" t="s">
        <v>5017</v>
      </c>
      <c r="K107" s="3" t="s">
        <v>19</v>
      </c>
      <c r="L107" s="3" t="s">
        <v>50</v>
      </c>
      <c r="M107" s="25">
        <v>1968</v>
      </c>
      <c r="N107" s="25">
        <v>1990</v>
      </c>
    </row>
    <row r="108" spans="1:14" x14ac:dyDescent="0.25">
      <c r="A108" s="2">
        <v>334</v>
      </c>
      <c r="B108" s="2" t="s">
        <v>713</v>
      </c>
      <c r="C108" s="2" t="s">
        <v>713</v>
      </c>
      <c r="D108" s="2" t="s">
        <v>709</v>
      </c>
      <c r="E108" s="2">
        <v>1994</v>
      </c>
      <c r="F108" s="2" t="s">
        <v>714</v>
      </c>
      <c r="G108" s="2" t="s">
        <v>103</v>
      </c>
      <c r="H108" s="3" t="str">
        <f>VLOOKUP(B108,AddInfo!$A:$C,3,FALSE)</f>
        <v>Placebo</v>
      </c>
      <c r="I108" s="3" t="str">
        <f>VLOOKUP(B108,AddInfo!$A:$H,7,FALSE)</f>
        <v>sgr</v>
      </c>
      <c r="J108" s="3" t="s">
        <v>5017</v>
      </c>
      <c r="K108" s="3" t="s">
        <v>19</v>
      </c>
      <c r="L108" s="3" t="s">
        <v>50</v>
      </c>
      <c r="M108" s="25">
        <v>1968</v>
      </c>
      <c r="N108" s="25">
        <v>1990</v>
      </c>
    </row>
    <row r="109" spans="1:14" x14ac:dyDescent="0.25">
      <c r="A109" s="2" t="s">
        <v>3249</v>
      </c>
      <c r="B109" s="2" t="s">
        <v>3248</v>
      </c>
      <c r="C109" s="2" t="s">
        <v>3248</v>
      </c>
      <c r="D109" s="2" t="s">
        <v>709</v>
      </c>
      <c r="E109" s="2">
        <v>1994</v>
      </c>
      <c r="F109" s="2" t="s">
        <v>4812</v>
      </c>
      <c r="G109" s="2" t="s">
        <v>103</v>
      </c>
      <c r="H109" s="3" t="str">
        <f>VLOOKUP(B109,AddInfo!$A:$C,3,FALSE)</f>
        <v>Placebo</v>
      </c>
      <c r="I109" s="3" t="str">
        <f>VLOOKUP(B109,AddInfo!$A:$H,7,FALSE)</f>
        <v>sgr</v>
      </c>
      <c r="J109" s="3" t="s">
        <v>5017</v>
      </c>
      <c r="K109" s="3" t="s">
        <v>19</v>
      </c>
      <c r="L109" s="3" t="s">
        <v>50</v>
      </c>
      <c r="M109" s="25">
        <v>1968</v>
      </c>
      <c r="N109" s="25">
        <v>1990</v>
      </c>
    </row>
    <row r="110" spans="1:14" x14ac:dyDescent="0.25">
      <c r="A110" s="2">
        <v>341</v>
      </c>
      <c r="B110" s="2" t="s">
        <v>721</v>
      </c>
      <c r="C110" s="2" t="s">
        <v>721</v>
      </c>
      <c r="D110" s="2" t="s">
        <v>722</v>
      </c>
      <c r="E110" s="2">
        <v>2001</v>
      </c>
      <c r="F110" s="2" t="s">
        <v>723</v>
      </c>
      <c r="G110" s="2" t="s">
        <v>117</v>
      </c>
      <c r="H110" s="3" t="str">
        <f>VLOOKUP(B110,AddInfo!$A:$C,3,FALSE)</f>
        <v>Placebo</v>
      </c>
      <c r="I110" s="3">
        <f>VLOOKUP(B110,AddInfo!$A:$H,7,FALSE)</f>
        <v>0</v>
      </c>
      <c r="J110" s="3" t="s">
        <v>5017</v>
      </c>
      <c r="K110" s="3" t="s">
        <v>19</v>
      </c>
      <c r="L110" s="3" t="s">
        <v>439</v>
      </c>
      <c r="M110" s="25">
        <v>1968</v>
      </c>
      <c r="N110" s="25">
        <v>1997</v>
      </c>
    </row>
    <row r="111" spans="1:14" x14ac:dyDescent="0.25">
      <c r="A111" s="2" t="s">
        <v>3220</v>
      </c>
      <c r="B111" s="2" t="s">
        <v>3219</v>
      </c>
      <c r="C111" s="2" t="s">
        <v>3219</v>
      </c>
      <c r="D111" s="2" t="s">
        <v>722</v>
      </c>
      <c r="E111" s="2">
        <v>2001</v>
      </c>
      <c r="F111" s="2" t="s">
        <v>4813</v>
      </c>
      <c r="G111" s="2" t="s">
        <v>117</v>
      </c>
      <c r="H111" s="3" t="str">
        <f>VLOOKUP(B111,AddInfo!$A:$C,3,FALSE)</f>
        <v>Placebo</v>
      </c>
      <c r="I111" s="3">
        <f>VLOOKUP(B111,AddInfo!$A:$H,7,FALSE)</f>
        <v>0</v>
      </c>
      <c r="J111" s="3" t="s">
        <v>5017</v>
      </c>
      <c r="K111" s="3" t="s">
        <v>19</v>
      </c>
      <c r="L111" s="3" t="s">
        <v>439</v>
      </c>
      <c r="M111" s="25">
        <v>1968</v>
      </c>
      <c r="N111" s="25">
        <v>1997</v>
      </c>
    </row>
    <row r="112" spans="1:14" x14ac:dyDescent="0.25">
      <c r="A112" s="2">
        <v>354</v>
      </c>
      <c r="B112" s="2" t="s">
        <v>724</v>
      </c>
      <c r="C112" s="2" t="s">
        <v>2291</v>
      </c>
      <c r="D112" s="2" t="s">
        <v>725</v>
      </c>
      <c r="E112" s="2">
        <v>2011</v>
      </c>
      <c r="F112" s="2" t="s">
        <v>726</v>
      </c>
      <c r="G112" s="2" t="s">
        <v>18</v>
      </c>
      <c r="H112" s="3" t="str">
        <f>VLOOKUP(B112,AddInfo!$A:$C,3,FALSE)</f>
        <v>Predictor</v>
      </c>
      <c r="I112" s="3">
        <f>VLOOKUP(B112,AddInfo!$A:$H,7,FALSE)</f>
        <v>0</v>
      </c>
      <c r="J112" s="3" t="s">
        <v>5017</v>
      </c>
      <c r="K112" s="3" t="s">
        <v>19</v>
      </c>
      <c r="L112" s="3" t="s">
        <v>439</v>
      </c>
      <c r="M112" s="25">
        <v>1976</v>
      </c>
      <c r="N112" s="25">
        <v>2003</v>
      </c>
    </row>
    <row r="113" spans="1:17" x14ac:dyDescent="0.25">
      <c r="A113" s="2">
        <v>84</v>
      </c>
      <c r="B113" s="2" t="s">
        <v>730</v>
      </c>
      <c r="C113" s="2" t="s">
        <v>2367</v>
      </c>
      <c r="D113" s="2" t="s">
        <v>731</v>
      </c>
      <c r="E113" s="2">
        <v>2004</v>
      </c>
      <c r="F113" s="2" t="s">
        <v>732</v>
      </c>
      <c r="G113" s="2" t="s">
        <v>18</v>
      </c>
      <c r="H113" s="3" t="str">
        <f>VLOOKUP(B113,AddInfo!$A:$C,3,FALSE)</f>
        <v>Predictor</v>
      </c>
      <c r="I113" s="3" t="str">
        <f>VLOOKUP(B113,AddInfo!$A:$H,7,FALSE)</f>
        <v>tb</v>
      </c>
      <c r="J113" s="3" t="s">
        <v>5017</v>
      </c>
      <c r="K113" s="3" t="s">
        <v>19</v>
      </c>
      <c r="L113" s="3" t="s">
        <v>24</v>
      </c>
      <c r="M113" s="25">
        <v>1973</v>
      </c>
      <c r="N113" s="25">
        <v>2000</v>
      </c>
    </row>
    <row r="114" spans="1:17" x14ac:dyDescent="0.25">
      <c r="A114" s="2" t="s">
        <v>3258</v>
      </c>
      <c r="B114" s="2" t="s">
        <v>3257</v>
      </c>
      <c r="C114" s="2" t="s">
        <v>3257</v>
      </c>
      <c r="D114" s="2" t="s">
        <v>731</v>
      </c>
      <c r="E114" s="2">
        <v>2004</v>
      </c>
      <c r="F114" s="2" t="s">
        <v>4814</v>
      </c>
      <c r="G114" s="2" t="s">
        <v>18</v>
      </c>
      <c r="H114" s="3" t="str">
        <f>VLOOKUP(B114,AddInfo!$A:$C,3,FALSE)</f>
        <v>Placebo</v>
      </c>
      <c r="I114" s="3" t="str">
        <f>VLOOKUP(B114,AddInfo!$A:$H,7,FALSE)</f>
        <v>tb</v>
      </c>
      <c r="J114" s="3" t="s">
        <v>5017</v>
      </c>
      <c r="K114" s="3" t="s">
        <v>19</v>
      </c>
      <c r="L114" s="3" t="s">
        <v>24</v>
      </c>
      <c r="M114" s="25">
        <v>1973</v>
      </c>
      <c r="N114" s="25">
        <v>2000</v>
      </c>
    </row>
    <row r="115" spans="1:17" x14ac:dyDescent="0.25">
      <c r="A115" s="2">
        <v>207</v>
      </c>
      <c r="B115" s="2" t="s">
        <v>735</v>
      </c>
      <c r="C115" s="2" t="s">
        <v>735</v>
      </c>
      <c r="D115" s="2" t="s">
        <v>736</v>
      </c>
      <c r="E115" s="2">
        <v>2011</v>
      </c>
      <c r="F115" s="2" t="s">
        <v>737</v>
      </c>
      <c r="G115" s="2" t="s">
        <v>117</v>
      </c>
      <c r="H115" s="3" t="str">
        <f>VLOOKUP(B115,AddInfo!$A:$C,3,FALSE)</f>
        <v>Predictor</v>
      </c>
      <c r="I115" s="3">
        <f>VLOOKUP(B115,AddInfo!$A:$H,7,FALSE)</f>
        <v>0</v>
      </c>
      <c r="J115" s="3" t="s">
        <v>5017</v>
      </c>
      <c r="K115" s="3" t="s">
        <v>19</v>
      </c>
      <c r="L115" s="3" t="s">
        <v>587</v>
      </c>
      <c r="M115" s="25">
        <v>1980</v>
      </c>
      <c r="N115" s="25">
        <v>2007</v>
      </c>
    </row>
    <row r="116" spans="1:17" x14ac:dyDescent="0.25">
      <c r="A116" s="2">
        <v>83</v>
      </c>
      <c r="B116" s="2" t="s">
        <v>743</v>
      </c>
      <c r="C116" s="2" t="s">
        <v>2334</v>
      </c>
      <c r="D116" s="2" t="s">
        <v>744</v>
      </c>
      <c r="E116" s="2">
        <v>2010</v>
      </c>
      <c r="F116" s="2" t="s">
        <v>745</v>
      </c>
      <c r="G116" s="2" t="s">
        <v>746</v>
      </c>
      <c r="H116" s="3" t="str">
        <f>VLOOKUP(B116,AddInfo!$A:$C,3,FALSE)</f>
        <v>Predictor</v>
      </c>
      <c r="I116" s="3">
        <f>VLOOKUP(B116,AddInfo!$A:$H,7,FALSE)</f>
        <v>0</v>
      </c>
      <c r="J116" s="3" t="s">
        <v>5017</v>
      </c>
      <c r="K116" s="3" t="s">
        <v>19</v>
      </c>
      <c r="L116" s="3" t="s">
        <v>347</v>
      </c>
      <c r="M116" s="25">
        <v>1964</v>
      </c>
      <c r="N116" s="25">
        <v>2007</v>
      </c>
    </row>
    <row r="117" spans="1:17" x14ac:dyDescent="0.25">
      <c r="A117" s="2">
        <v>356</v>
      </c>
      <c r="B117" s="2" t="s">
        <v>747</v>
      </c>
      <c r="C117" s="2" t="s">
        <v>747</v>
      </c>
      <c r="D117" s="2" t="s">
        <v>748</v>
      </c>
      <c r="E117" s="2">
        <v>2012</v>
      </c>
      <c r="F117" s="2" t="s">
        <v>4792</v>
      </c>
      <c r="G117" s="2" t="s">
        <v>750</v>
      </c>
      <c r="H117" s="3" t="str">
        <f>VLOOKUP(B117,AddInfo!$A:$C,3,FALSE)</f>
        <v>Predictor</v>
      </c>
      <c r="I117" s="3">
        <f>VLOOKUP(B117,AddInfo!$A:$H,7,FALSE)</f>
        <v>0</v>
      </c>
      <c r="J117" s="3" t="s">
        <v>5016</v>
      </c>
      <c r="K117" s="3" t="s">
        <v>19</v>
      </c>
      <c r="L117" s="3" t="s">
        <v>43</v>
      </c>
      <c r="M117" s="25">
        <v>1987</v>
      </c>
      <c r="N117" s="25">
        <v>2009</v>
      </c>
    </row>
    <row r="118" spans="1:17" x14ac:dyDescent="0.25">
      <c r="A118" s="2">
        <v>366</v>
      </c>
      <c r="B118" s="2" t="s">
        <v>752</v>
      </c>
      <c r="C118" s="2" t="s">
        <v>752</v>
      </c>
      <c r="D118" s="2" t="s">
        <v>748</v>
      </c>
      <c r="E118" s="2">
        <v>2012</v>
      </c>
      <c r="F118" s="2" t="s">
        <v>4829</v>
      </c>
      <c r="G118" s="2" t="s">
        <v>750</v>
      </c>
      <c r="H118" s="3" t="str">
        <f>VLOOKUP(B118,AddInfo!$A:$C,3,FALSE)</f>
        <v>Predictor</v>
      </c>
      <c r="I118" s="3">
        <f>VLOOKUP(B118,AddInfo!$A:$H,7,FALSE)</f>
        <v>0</v>
      </c>
      <c r="J118" s="3" t="s">
        <v>5017</v>
      </c>
      <c r="K118" s="3" t="s">
        <v>19</v>
      </c>
      <c r="L118" s="3" t="s">
        <v>43</v>
      </c>
      <c r="M118" s="25">
        <v>1987</v>
      </c>
      <c r="N118" s="25">
        <v>2009</v>
      </c>
    </row>
    <row r="119" spans="1:17" x14ac:dyDescent="0.25">
      <c r="A119" s="2">
        <v>374</v>
      </c>
      <c r="B119" s="26" t="s">
        <v>755</v>
      </c>
      <c r="C119" s="2" t="s">
        <v>2349</v>
      </c>
      <c r="D119" s="2" t="s">
        <v>756</v>
      </c>
      <c r="E119" s="2">
        <v>2014</v>
      </c>
      <c r="F119" s="2" t="s">
        <v>757</v>
      </c>
      <c r="G119" s="2" t="s">
        <v>117</v>
      </c>
      <c r="H119" s="3" t="str">
        <f>VLOOKUP(B119,AddInfo!$A:$C,3,FALSE)</f>
        <v>Predictor</v>
      </c>
      <c r="I119" s="3">
        <f>VLOOKUP(B119,AddInfo!$A:$H,7,FALSE)</f>
        <v>0</v>
      </c>
      <c r="J119" s="3" t="s">
        <v>5017</v>
      </c>
      <c r="K119" s="3" t="s">
        <v>19</v>
      </c>
      <c r="L119" s="3" t="s">
        <v>217</v>
      </c>
      <c r="M119" s="25">
        <v>1974</v>
      </c>
      <c r="N119" s="25">
        <v>2010</v>
      </c>
    </row>
    <row r="120" spans="1:17" x14ac:dyDescent="0.25">
      <c r="A120" s="2">
        <v>28</v>
      </c>
      <c r="B120" s="2" t="s">
        <v>759</v>
      </c>
      <c r="C120" s="2" t="s">
        <v>759</v>
      </c>
      <c r="D120" s="2" t="s">
        <v>760</v>
      </c>
      <c r="E120" s="2">
        <v>2011</v>
      </c>
      <c r="F120" s="2" t="s">
        <v>761</v>
      </c>
      <c r="G120" s="2" t="s">
        <v>762</v>
      </c>
      <c r="H120" s="3" t="str">
        <f>VLOOKUP(B120,AddInfo!$A:$C,3,FALSE)</f>
        <v>Predictor</v>
      </c>
      <c r="I120" s="3">
        <f>VLOOKUP(B120,AddInfo!$A:$H,7,FALSE)</f>
        <v>0</v>
      </c>
      <c r="J120" s="3" t="s">
        <v>5017</v>
      </c>
      <c r="K120" s="3" t="s">
        <v>19</v>
      </c>
      <c r="L120" s="3" t="s">
        <v>174</v>
      </c>
      <c r="M120" s="25">
        <v>1963</v>
      </c>
      <c r="N120" s="25">
        <v>2009</v>
      </c>
    </row>
    <row r="121" spans="1:17" x14ac:dyDescent="0.25">
      <c r="A121" s="2" t="s">
        <v>3236</v>
      </c>
      <c r="B121" s="2" t="s">
        <v>3234</v>
      </c>
      <c r="C121" s="2" t="s">
        <v>3234</v>
      </c>
      <c r="D121" s="2" t="s">
        <v>760</v>
      </c>
      <c r="E121" s="2">
        <v>2011</v>
      </c>
      <c r="F121" s="2" t="s">
        <v>4917</v>
      </c>
      <c r="G121" s="2" t="s">
        <v>762</v>
      </c>
      <c r="H121" s="3" t="str">
        <f>VLOOKUP(B121,AddInfo!$A:$C,3,FALSE)</f>
        <v>Placebo</v>
      </c>
      <c r="I121" s="3">
        <f>VLOOKUP(B121,AddInfo!$A:$H,7,FALSE)</f>
        <v>0</v>
      </c>
      <c r="J121" s="3" t="s">
        <v>5017</v>
      </c>
      <c r="K121" s="3" t="s">
        <v>19</v>
      </c>
      <c r="L121" s="3" t="s">
        <v>174</v>
      </c>
      <c r="M121" s="25">
        <v>1963</v>
      </c>
      <c r="N121" s="25">
        <v>2009</v>
      </c>
    </row>
    <row r="122" spans="1:17" x14ac:dyDescent="0.25">
      <c r="A122" s="2">
        <v>390</v>
      </c>
      <c r="B122" s="2" t="s">
        <v>764</v>
      </c>
      <c r="C122" s="2" t="s">
        <v>2319</v>
      </c>
      <c r="D122" s="2" t="s">
        <v>765</v>
      </c>
      <c r="E122" s="2">
        <v>2008</v>
      </c>
      <c r="F122" s="2" t="s">
        <v>766</v>
      </c>
      <c r="G122" s="2" t="s">
        <v>117</v>
      </c>
      <c r="H122" s="3" t="str">
        <f>VLOOKUP(B122,AddInfo!$A:$C,3,FALSE)</f>
        <v>Predictor</v>
      </c>
      <c r="I122" s="3">
        <f>VLOOKUP(B122,AddInfo!$A:$H,7,FALSE)</f>
        <v>0</v>
      </c>
      <c r="J122" s="3" t="s">
        <v>5017</v>
      </c>
      <c r="K122" s="3" t="s">
        <v>19</v>
      </c>
      <c r="L122" s="3" t="s">
        <v>253</v>
      </c>
      <c r="M122" s="25">
        <v>1970</v>
      </c>
      <c r="N122" s="25">
        <v>2005</v>
      </c>
    </row>
    <row r="123" spans="1:17" x14ac:dyDescent="0.25">
      <c r="A123" s="2">
        <v>899</v>
      </c>
      <c r="B123" s="2" t="s">
        <v>3361</v>
      </c>
      <c r="C123" s="2" t="s">
        <v>3361</v>
      </c>
      <c r="D123" s="2" t="s">
        <v>765</v>
      </c>
      <c r="E123" s="2">
        <v>2008</v>
      </c>
      <c r="F123" s="2" t="s">
        <v>3483</v>
      </c>
      <c r="G123" s="2" t="s">
        <v>117</v>
      </c>
      <c r="H123" s="3" t="str">
        <f>VLOOKUP(B123,AddInfo!$A:$C,3,FALSE)</f>
        <v>Predictor</v>
      </c>
      <c r="I123" s="3">
        <f>VLOOKUP(B123,AddInfo!$A:$H,7,FALSE)</f>
        <v>0</v>
      </c>
      <c r="J123" s="3" t="s">
        <v>5017</v>
      </c>
      <c r="K123" s="3" t="s">
        <v>19</v>
      </c>
      <c r="L123" s="3" t="s">
        <v>347</v>
      </c>
      <c r="M123" s="25">
        <v>1970</v>
      </c>
      <c r="N123" s="25">
        <v>2005</v>
      </c>
    </row>
    <row r="124" spans="1:17" x14ac:dyDescent="0.25">
      <c r="A124" s="2">
        <v>37</v>
      </c>
      <c r="B124" s="2" t="s">
        <v>750</v>
      </c>
      <c r="C124" s="2" t="s">
        <v>2294</v>
      </c>
      <c r="D124" s="2" t="s">
        <v>776</v>
      </c>
      <c r="E124" s="2">
        <v>2005</v>
      </c>
      <c r="F124" s="2" t="s">
        <v>777</v>
      </c>
      <c r="G124" s="2" t="s">
        <v>197</v>
      </c>
      <c r="H124" s="3" t="str">
        <f>VLOOKUP(B124,AddInfo!$A:$C,3,FALSE)</f>
        <v>Predictor</v>
      </c>
      <c r="I124" s="3" t="str">
        <f>VLOOKUP(B124,AddInfo!$A:$H,7,FALSE)</f>
        <v>ms</v>
      </c>
      <c r="J124" s="3" t="s">
        <v>5016</v>
      </c>
      <c r="K124" s="3" t="s">
        <v>19</v>
      </c>
      <c r="L124" s="3" t="s">
        <v>439</v>
      </c>
      <c r="M124" s="25">
        <v>1978</v>
      </c>
      <c r="N124" s="25">
        <v>2001</v>
      </c>
    </row>
    <row r="125" spans="1:17" s="17" customFormat="1" x14ac:dyDescent="0.25">
      <c r="A125" s="2">
        <v>21</v>
      </c>
      <c r="B125" s="2" t="s">
        <v>790</v>
      </c>
      <c r="C125" s="2" t="s">
        <v>790</v>
      </c>
      <c r="D125" s="2" t="s">
        <v>791</v>
      </c>
      <c r="E125" s="2">
        <v>1998</v>
      </c>
      <c r="F125" s="2" t="s">
        <v>792</v>
      </c>
      <c r="G125" s="2" t="s">
        <v>103</v>
      </c>
      <c r="H125" s="3" t="str">
        <f>VLOOKUP(B125,AddInfo!$A:$C,3,FALSE)</f>
        <v>Placebo</v>
      </c>
      <c r="I125" s="3" t="str">
        <f>VLOOKUP(B125,AddInfo!$A:$H,7,FALSE)</f>
        <v>dy</v>
      </c>
      <c r="J125" s="3" t="s">
        <v>5017</v>
      </c>
      <c r="K125" s="3" t="s">
        <v>19</v>
      </c>
      <c r="L125" s="3" t="s">
        <v>174</v>
      </c>
      <c r="M125" s="25">
        <v>1963</v>
      </c>
      <c r="N125" s="25">
        <v>1994</v>
      </c>
      <c r="O125" s="25"/>
      <c r="P125" s="25"/>
      <c r="Q125" s="86"/>
    </row>
    <row r="126" spans="1:17" x14ac:dyDescent="0.25">
      <c r="A126" s="2" t="s">
        <v>3216</v>
      </c>
      <c r="B126" s="2" t="s">
        <v>3213</v>
      </c>
      <c r="C126" s="2" t="s">
        <v>3213</v>
      </c>
      <c r="D126" s="2" t="s">
        <v>791</v>
      </c>
      <c r="E126" s="2">
        <v>1998</v>
      </c>
      <c r="F126" s="2" t="s">
        <v>792</v>
      </c>
      <c r="G126" s="2" t="s">
        <v>103</v>
      </c>
      <c r="H126" s="3" t="str">
        <f>VLOOKUP(B126,AddInfo!$A:$C,3,FALSE)</f>
        <v>Placebo</v>
      </c>
      <c r="I126" s="3" t="str">
        <f>VLOOKUP(B126,AddInfo!$A:$H,7,FALSE)</f>
        <v>dy</v>
      </c>
      <c r="J126" s="3" t="s">
        <v>5017</v>
      </c>
      <c r="K126" s="3" t="s">
        <v>19</v>
      </c>
      <c r="L126" s="3" t="s">
        <v>174</v>
      </c>
      <c r="M126" s="25">
        <v>1963</v>
      </c>
      <c r="N126" s="25">
        <v>1994</v>
      </c>
    </row>
    <row r="127" spans="1:17" x14ac:dyDescent="0.25">
      <c r="A127" s="2">
        <v>365</v>
      </c>
      <c r="B127" s="2" t="s">
        <v>795</v>
      </c>
      <c r="C127" s="2" t="s">
        <v>2404</v>
      </c>
      <c r="D127" s="2" t="s">
        <v>796</v>
      </c>
      <c r="E127" s="2">
        <v>2009</v>
      </c>
      <c r="F127" s="2" t="s">
        <v>797</v>
      </c>
      <c r="G127" s="2" t="s">
        <v>762</v>
      </c>
      <c r="H127" s="3" t="str">
        <f>VLOOKUP(B127,AddInfo!$A:$C,3,FALSE)</f>
        <v>Predictor</v>
      </c>
      <c r="I127" s="3">
        <f>VLOOKUP(B127,AddInfo!$A:$H,7,FALSE)</f>
        <v>0</v>
      </c>
      <c r="J127" s="3" t="s">
        <v>5017</v>
      </c>
      <c r="K127" s="3" t="s">
        <v>19</v>
      </c>
      <c r="L127" s="3" t="s">
        <v>174</v>
      </c>
      <c r="M127" s="25">
        <v>1980</v>
      </c>
      <c r="N127" s="25">
        <v>2003</v>
      </c>
    </row>
    <row r="128" spans="1:17" x14ac:dyDescent="0.25">
      <c r="A128" s="20">
        <v>33</v>
      </c>
      <c r="B128" s="20" t="s">
        <v>798</v>
      </c>
      <c r="C128" s="20" t="s">
        <v>2384</v>
      </c>
      <c r="D128" s="20" t="s">
        <v>799</v>
      </c>
      <c r="E128" s="20">
        <v>2013</v>
      </c>
      <c r="F128" s="20" t="s">
        <v>800</v>
      </c>
      <c r="G128" s="20" t="s">
        <v>61</v>
      </c>
      <c r="H128" s="3" t="str">
        <f>VLOOKUP(B128,AddInfo!$A:$C,3,FALSE)</f>
        <v>Predictor</v>
      </c>
      <c r="I128" s="3" t="str">
        <f>VLOOKUP(B128,AddInfo!$A:$H,7,FALSE)</f>
        <v>gma</v>
      </c>
      <c r="J128" s="81" t="s">
        <v>5017</v>
      </c>
      <c r="K128" s="81" t="s">
        <v>19</v>
      </c>
      <c r="L128" s="81" t="s">
        <v>136</v>
      </c>
      <c r="M128" s="22">
        <v>1963</v>
      </c>
      <c r="N128" s="22">
        <v>2010</v>
      </c>
      <c r="O128" s="22"/>
      <c r="P128" s="22"/>
    </row>
    <row r="129" spans="1:1024" x14ac:dyDescent="0.25">
      <c r="A129" s="20" t="s">
        <v>3462</v>
      </c>
      <c r="B129" s="20" t="s">
        <v>3375</v>
      </c>
      <c r="C129" s="20" t="s">
        <v>3375</v>
      </c>
      <c r="D129" s="20" t="s">
        <v>799</v>
      </c>
      <c r="E129" s="20">
        <v>2013</v>
      </c>
      <c r="F129" s="20" t="s">
        <v>800</v>
      </c>
      <c r="G129" s="20" t="s">
        <v>61</v>
      </c>
      <c r="H129" s="3" t="str">
        <f>VLOOKUP(B129,AddInfo!$A:$C,3,FALSE)</f>
        <v>Placebo</v>
      </c>
      <c r="I129" s="3">
        <f>VLOOKUP(B129,AddInfo!$A:$H,7,FALSE)</f>
        <v>0</v>
      </c>
      <c r="J129" s="81" t="s">
        <v>5017</v>
      </c>
      <c r="K129" s="81" t="s">
        <v>19</v>
      </c>
      <c r="L129" s="81" t="s">
        <v>136</v>
      </c>
      <c r="M129" s="22">
        <v>1963</v>
      </c>
      <c r="N129" s="22">
        <v>2010</v>
      </c>
      <c r="O129" s="22"/>
      <c r="P129" s="22"/>
    </row>
    <row r="130" spans="1:1024" x14ac:dyDescent="0.25">
      <c r="A130" s="20" t="s">
        <v>3463</v>
      </c>
      <c r="B130" s="20" t="s">
        <v>3427</v>
      </c>
      <c r="C130" s="20" t="s">
        <v>3427</v>
      </c>
      <c r="D130" s="20" t="s">
        <v>799</v>
      </c>
      <c r="E130" s="20">
        <v>2013</v>
      </c>
      <c r="F130" s="20" t="s">
        <v>800</v>
      </c>
      <c r="G130" s="20" t="s">
        <v>61</v>
      </c>
      <c r="H130" s="3" t="str">
        <f>VLOOKUP(B130,AddInfo!$A:$C,3,FALSE)</f>
        <v>Placebo</v>
      </c>
      <c r="I130" s="3">
        <f>VLOOKUP(B130,AddInfo!$A:$H,7,FALSE)</f>
        <v>0</v>
      </c>
      <c r="J130" s="81" t="s">
        <v>5017</v>
      </c>
      <c r="K130" s="81" t="s">
        <v>19</v>
      </c>
      <c r="L130" s="81" t="s">
        <v>136</v>
      </c>
      <c r="M130" s="22">
        <v>1963</v>
      </c>
      <c r="N130" s="22">
        <v>2010</v>
      </c>
      <c r="O130" s="22"/>
      <c r="P130" s="22"/>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c r="IW130" s="5"/>
      <c r="IX130" s="5"/>
      <c r="IY130" s="5"/>
      <c r="IZ130" s="5"/>
      <c r="JA130" s="5"/>
      <c r="JB130" s="5"/>
      <c r="JC130" s="5"/>
      <c r="JD130" s="5"/>
      <c r="JE130" s="5"/>
      <c r="JF130" s="5"/>
      <c r="JG130" s="5"/>
      <c r="JH130" s="5"/>
      <c r="JI130" s="5"/>
      <c r="JJ130" s="5"/>
      <c r="JK130" s="5"/>
      <c r="JL130" s="5"/>
      <c r="JM130" s="5"/>
      <c r="JN130" s="5"/>
      <c r="JO130" s="5"/>
      <c r="JP130" s="5"/>
      <c r="JQ130" s="5"/>
      <c r="JR130" s="5"/>
      <c r="JS130" s="5"/>
      <c r="JT130" s="5"/>
      <c r="JU130" s="5"/>
      <c r="JV130" s="5"/>
      <c r="JW130" s="5"/>
      <c r="JX130" s="5"/>
      <c r="JY130" s="5"/>
      <c r="JZ130" s="5"/>
      <c r="KA130" s="5"/>
      <c r="KB130" s="5"/>
      <c r="KC130" s="5"/>
      <c r="KD130" s="5"/>
      <c r="KE130" s="5"/>
      <c r="KF130" s="5"/>
      <c r="KG130" s="5"/>
      <c r="KH130" s="5"/>
      <c r="KI130" s="5"/>
      <c r="KJ130" s="5"/>
      <c r="KK130" s="5"/>
      <c r="KL130" s="5"/>
      <c r="KM130" s="5"/>
      <c r="KN130" s="5"/>
      <c r="KO130" s="5"/>
      <c r="KP130" s="5"/>
      <c r="KQ130" s="5"/>
      <c r="KR130" s="5"/>
      <c r="KS130" s="5"/>
      <c r="KT130" s="5"/>
      <c r="KU130" s="5"/>
      <c r="KV130" s="5"/>
      <c r="KW130" s="5"/>
      <c r="KX130" s="5"/>
      <c r="KY130" s="5"/>
      <c r="KZ130" s="5"/>
      <c r="LA130" s="5"/>
      <c r="LB130" s="5"/>
      <c r="LC130" s="5"/>
      <c r="LD130" s="5"/>
      <c r="LE130" s="5"/>
      <c r="LF130" s="5"/>
      <c r="LG130" s="5"/>
      <c r="LH130" s="5"/>
      <c r="LI130" s="5"/>
      <c r="LJ130" s="5"/>
      <c r="LK130" s="5"/>
      <c r="LL130" s="5"/>
      <c r="LM130" s="5"/>
      <c r="LN130" s="5"/>
      <c r="LO130" s="5"/>
      <c r="LP130" s="5"/>
      <c r="LQ130" s="5"/>
      <c r="LR130" s="5"/>
      <c r="LS130" s="5"/>
      <c r="LT130" s="5"/>
      <c r="LU130" s="5"/>
      <c r="LV130" s="5"/>
      <c r="LW130" s="5"/>
      <c r="LX130" s="5"/>
      <c r="LY130" s="5"/>
      <c r="LZ130" s="5"/>
      <c r="MA130" s="5"/>
      <c r="MB130" s="5"/>
      <c r="MC130" s="5"/>
      <c r="MD130" s="5"/>
      <c r="ME130" s="5"/>
      <c r="MF130" s="5"/>
      <c r="MG130" s="5"/>
      <c r="MH130" s="5"/>
      <c r="MI130" s="5"/>
      <c r="MJ130" s="5"/>
      <c r="MK130" s="5"/>
      <c r="ML130" s="5"/>
      <c r="MM130" s="5"/>
      <c r="MN130" s="5"/>
      <c r="MO130" s="5"/>
      <c r="MP130" s="5"/>
      <c r="MQ130" s="5"/>
      <c r="MR130" s="5"/>
      <c r="MS130" s="5"/>
      <c r="MT130" s="5"/>
      <c r="MU130" s="5"/>
      <c r="MV130" s="5"/>
      <c r="MW130" s="5"/>
      <c r="MX130" s="5"/>
      <c r="MY130" s="5"/>
      <c r="MZ130" s="5"/>
      <c r="NA130" s="5"/>
      <c r="NB130" s="5"/>
      <c r="NC130" s="5"/>
      <c r="ND130" s="5"/>
      <c r="NE130" s="5"/>
      <c r="NF130" s="5"/>
      <c r="NG130" s="5"/>
      <c r="NH130" s="5"/>
      <c r="NI130" s="5"/>
      <c r="NJ130" s="5"/>
      <c r="NK130" s="5"/>
      <c r="NL130" s="5"/>
      <c r="NM130" s="5"/>
      <c r="NN130" s="5"/>
      <c r="NO130" s="5"/>
      <c r="NP130" s="5"/>
      <c r="NQ130" s="5"/>
      <c r="NR130" s="5"/>
      <c r="NS130" s="5"/>
      <c r="NT130" s="5"/>
      <c r="NU130" s="5"/>
      <c r="NV130" s="5"/>
      <c r="NW130" s="5"/>
      <c r="NX130" s="5"/>
      <c r="NY130" s="5"/>
      <c r="NZ130" s="5"/>
      <c r="OA130" s="5"/>
      <c r="OB130" s="5"/>
      <c r="OC130" s="5"/>
      <c r="OD130" s="5"/>
      <c r="OE130" s="5"/>
      <c r="OF130" s="5"/>
      <c r="OG130" s="5"/>
      <c r="OH130" s="5"/>
      <c r="OI130" s="5"/>
      <c r="OJ130" s="5"/>
      <c r="OK130" s="5"/>
      <c r="OL130" s="5"/>
      <c r="OM130" s="5"/>
      <c r="ON130" s="5"/>
      <c r="OO130" s="5"/>
      <c r="OP130" s="5"/>
      <c r="OQ130" s="5"/>
      <c r="OR130" s="5"/>
      <c r="OS130" s="5"/>
      <c r="OT130" s="5"/>
      <c r="OU130" s="5"/>
      <c r="OV130" s="5"/>
      <c r="OW130" s="5"/>
      <c r="OX130" s="5"/>
      <c r="OY130" s="5"/>
      <c r="OZ130" s="5"/>
      <c r="PA130" s="5"/>
      <c r="PB130" s="5"/>
      <c r="PC130" s="5"/>
      <c r="PD130" s="5"/>
      <c r="PE130" s="5"/>
      <c r="PF130" s="5"/>
      <c r="PG130" s="5"/>
      <c r="PH130" s="5"/>
      <c r="PI130" s="5"/>
      <c r="PJ130" s="5"/>
      <c r="PK130" s="5"/>
      <c r="PL130" s="5"/>
      <c r="PM130" s="5"/>
      <c r="PN130" s="5"/>
      <c r="PO130" s="5"/>
      <c r="PP130" s="5"/>
      <c r="PQ130" s="5"/>
      <c r="PR130" s="5"/>
      <c r="PS130" s="5"/>
      <c r="PT130" s="5"/>
      <c r="PU130" s="5"/>
      <c r="PV130" s="5"/>
      <c r="PW130" s="5"/>
      <c r="PX130" s="5"/>
      <c r="PY130" s="5"/>
      <c r="PZ130" s="5"/>
      <c r="QA130" s="5"/>
      <c r="QB130" s="5"/>
      <c r="QC130" s="5"/>
      <c r="QD130" s="5"/>
      <c r="QE130" s="5"/>
      <c r="QF130" s="5"/>
      <c r="QG130" s="5"/>
      <c r="QH130" s="5"/>
      <c r="QI130" s="5"/>
      <c r="QJ130" s="5"/>
      <c r="QK130" s="5"/>
      <c r="QL130" s="5"/>
      <c r="QM130" s="5"/>
      <c r="QN130" s="5"/>
      <c r="QO130" s="5"/>
      <c r="QP130" s="5"/>
      <c r="QQ130" s="5"/>
      <c r="QR130" s="5"/>
      <c r="QS130" s="5"/>
      <c r="QT130" s="5"/>
      <c r="QU130" s="5"/>
      <c r="QV130" s="5"/>
      <c r="QW130" s="5"/>
      <c r="QX130" s="5"/>
      <c r="QY130" s="5"/>
      <c r="QZ130" s="5"/>
      <c r="RA130" s="5"/>
      <c r="RB130" s="5"/>
      <c r="RC130" s="5"/>
      <c r="RD130" s="5"/>
      <c r="RE130" s="5"/>
      <c r="RF130" s="5"/>
      <c r="RG130" s="5"/>
      <c r="RH130" s="5"/>
      <c r="RI130" s="5"/>
      <c r="RJ130" s="5"/>
      <c r="RK130" s="5"/>
      <c r="RL130" s="5"/>
      <c r="RM130" s="5"/>
      <c r="RN130" s="5"/>
      <c r="RO130" s="5"/>
      <c r="RP130" s="5"/>
      <c r="RQ130" s="5"/>
      <c r="RR130" s="5"/>
      <c r="RS130" s="5"/>
      <c r="RT130" s="5"/>
      <c r="RU130" s="5"/>
      <c r="RV130" s="5"/>
      <c r="RW130" s="5"/>
      <c r="RX130" s="5"/>
      <c r="RY130" s="5"/>
      <c r="RZ130" s="5"/>
      <c r="SA130" s="5"/>
      <c r="SB130" s="5"/>
      <c r="SC130" s="5"/>
      <c r="SD130" s="5"/>
      <c r="SE130" s="5"/>
      <c r="SF130" s="5"/>
      <c r="SG130" s="5"/>
      <c r="SH130" s="5"/>
      <c r="SI130" s="5"/>
      <c r="SJ130" s="5"/>
      <c r="SK130" s="5"/>
      <c r="SL130" s="5"/>
      <c r="SM130" s="5"/>
      <c r="SN130" s="5"/>
      <c r="SO130" s="5"/>
      <c r="SP130" s="5"/>
      <c r="SQ130" s="5"/>
      <c r="SR130" s="5"/>
      <c r="SS130" s="5"/>
      <c r="ST130" s="5"/>
      <c r="SU130" s="5"/>
      <c r="SV130" s="5"/>
      <c r="SW130" s="5"/>
      <c r="SX130" s="5"/>
      <c r="SY130" s="5"/>
      <c r="SZ130" s="5"/>
      <c r="TA130" s="5"/>
      <c r="TB130" s="5"/>
      <c r="TC130" s="5"/>
      <c r="TD130" s="5"/>
      <c r="TE130" s="5"/>
      <c r="TF130" s="5"/>
      <c r="TG130" s="5"/>
      <c r="TH130" s="5"/>
      <c r="TI130" s="5"/>
      <c r="TJ130" s="5"/>
      <c r="TK130" s="5"/>
      <c r="TL130" s="5"/>
      <c r="TM130" s="5"/>
      <c r="TN130" s="5"/>
      <c r="TO130" s="5"/>
      <c r="TP130" s="5"/>
      <c r="TQ130" s="5"/>
      <c r="TR130" s="5"/>
      <c r="TS130" s="5"/>
      <c r="TT130" s="5"/>
      <c r="TU130" s="5"/>
      <c r="TV130" s="5"/>
      <c r="TW130" s="5"/>
      <c r="TX130" s="5"/>
      <c r="TY130" s="5"/>
      <c r="TZ130" s="5"/>
      <c r="UA130" s="5"/>
      <c r="UB130" s="5"/>
      <c r="UC130" s="5"/>
      <c r="UD130" s="5"/>
      <c r="UE130" s="5"/>
      <c r="UF130" s="5"/>
      <c r="UG130" s="5"/>
      <c r="UH130" s="5"/>
      <c r="UI130" s="5"/>
      <c r="UJ130" s="5"/>
      <c r="UK130" s="5"/>
      <c r="UL130" s="5"/>
      <c r="UM130" s="5"/>
      <c r="UN130" s="5"/>
      <c r="UO130" s="5"/>
      <c r="UP130" s="5"/>
      <c r="UQ130" s="5"/>
      <c r="UR130" s="5"/>
      <c r="US130" s="5"/>
      <c r="UT130" s="5"/>
      <c r="UU130" s="5"/>
      <c r="UV130" s="5"/>
      <c r="UW130" s="5"/>
      <c r="UX130" s="5"/>
      <c r="UY130" s="5"/>
      <c r="UZ130" s="5"/>
      <c r="VA130" s="5"/>
      <c r="VB130" s="5"/>
      <c r="VC130" s="5"/>
      <c r="VD130" s="5"/>
      <c r="VE130" s="5"/>
      <c r="VF130" s="5"/>
      <c r="VG130" s="5"/>
      <c r="VH130" s="5"/>
      <c r="VI130" s="5"/>
      <c r="VJ130" s="5"/>
      <c r="VK130" s="5"/>
      <c r="VL130" s="5"/>
      <c r="VM130" s="5"/>
      <c r="VN130" s="5"/>
      <c r="VO130" s="5"/>
      <c r="VP130" s="5"/>
      <c r="VQ130" s="5"/>
      <c r="VR130" s="5"/>
      <c r="VS130" s="5"/>
      <c r="VT130" s="5"/>
      <c r="VU130" s="5"/>
      <c r="VV130" s="5"/>
      <c r="VW130" s="5"/>
      <c r="VX130" s="5"/>
      <c r="VY130" s="5"/>
      <c r="VZ130" s="5"/>
      <c r="WA130" s="5"/>
      <c r="WB130" s="5"/>
      <c r="WC130" s="5"/>
      <c r="WD130" s="5"/>
      <c r="WE130" s="5"/>
      <c r="WF130" s="5"/>
      <c r="WG130" s="5"/>
      <c r="WH130" s="5"/>
      <c r="WI130" s="5"/>
      <c r="WJ130" s="5"/>
      <c r="WK130" s="5"/>
      <c r="WL130" s="5"/>
      <c r="WM130" s="5"/>
      <c r="WN130" s="5"/>
      <c r="WO130" s="5"/>
      <c r="WP130" s="5"/>
      <c r="WQ130" s="5"/>
      <c r="WR130" s="5"/>
      <c r="WS130" s="5"/>
      <c r="WT130" s="5"/>
      <c r="WU130" s="5"/>
      <c r="WV130" s="5"/>
      <c r="WW130" s="5"/>
      <c r="WX130" s="5"/>
      <c r="WY130" s="5"/>
      <c r="WZ130" s="5"/>
      <c r="XA130" s="5"/>
      <c r="XB130" s="5"/>
      <c r="XC130" s="5"/>
      <c r="XD130" s="5"/>
      <c r="XE130" s="5"/>
      <c r="XF130" s="5"/>
      <c r="XG130" s="5"/>
      <c r="XH130" s="5"/>
      <c r="XI130" s="5"/>
      <c r="XJ130" s="5"/>
      <c r="XK130" s="5"/>
      <c r="XL130" s="5"/>
      <c r="XM130" s="5"/>
      <c r="XN130" s="5"/>
      <c r="XO130" s="5"/>
      <c r="XP130" s="5"/>
      <c r="XQ130" s="5"/>
      <c r="XR130" s="5"/>
      <c r="XS130" s="5"/>
      <c r="XT130" s="5"/>
      <c r="XU130" s="5"/>
      <c r="XV130" s="5"/>
      <c r="XW130" s="5"/>
      <c r="XX130" s="5"/>
      <c r="XY130" s="5"/>
      <c r="XZ130" s="5"/>
      <c r="YA130" s="5"/>
      <c r="YB130" s="5"/>
      <c r="YC130" s="5"/>
      <c r="YD130" s="5"/>
      <c r="YE130" s="5"/>
      <c r="YF130" s="5"/>
      <c r="YG130" s="5"/>
      <c r="YH130" s="5"/>
      <c r="YI130" s="5"/>
      <c r="YJ130" s="5"/>
      <c r="YK130" s="5"/>
      <c r="YL130" s="5"/>
      <c r="YM130" s="5"/>
      <c r="YN130" s="5"/>
      <c r="YO130" s="5"/>
      <c r="YP130" s="5"/>
      <c r="YQ130" s="5"/>
      <c r="YR130" s="5"/>
      <c r="YS130" s="5"/>
      <c r="YT130" s="5"/>
      <c r="YU130" s="5"/>
      <c r="YV130" s="5"/>
      <c r="YW130" s="5"/>
      <c r="YX130" s="5"/>
      <c r="YY130" s="5"/>
      <c r="YZ130" s="5"/>
      <c r="ZA130" s="5"/>
      <c r="ZB130" s="5"/>
      <c r="ZC130" s="5"/>
      <c r="ZD130" s="5"/>
      <c r="ZE130" s="5"/>
      <c r="ZF130" s="5"/>
      <c r="ZG130" s="5"/>
      <c r="ZH130" s="5"/>
      <c r="ZI130" s="5"/>
      <c r="ZJ130" s="5"/>
      <c r="ZK130" s="5"/>
      <c r="ZL130" s="5"/>
      <c r="ZM130" s="5"/>
      <c r="ZN130" s="5"/>
      <c r="ZO130" s="5"/>
      <c r="ZP130" s="5"/>
      <c r="ZQ130" s="5"/>
      <c r="ZR130" s="5"/>
      <c r="ZS130" s="5"/>
      <c r="ZT130" s="5"/>
      <c r="ZU130" s="5"/>
      <c r="ZV130" s="5"/>
      <c r="ZW130" s="5"/>
      <c r="ZX130" s="5"/>
      <c r="ZY130" s="5"/>
      <c r="ZZ130" s="5"/>
      <c r="AAA130" s="5"/>
      <c r="AAB130" s="5"/>
      <c r="AAC130" s="5"/>
      <c r="AAD130" s="5"/>
      <c r="AAE130" s="5"/>
      <c r="AAF130" s="5"/>
      <c r="AAG130" s="5"/>
      <c r="AAH130" s="5"/>
      <c r="AAI130" s="5"/>
      <c r="AAJ130" s="5"/>
      <c r="AAK130" s="5"/>
      <c r="AAL130" s="5"/>
      <c r="AAM130" s="5"/>
      <c r="AAN130" s="5"/>
      <c r="AAO130" s="5"/>
      <c r="AAP130" s="5"/>
      <c r="AAQ130" s="5"/>
      <c r="AAR130" s="5"/>
      <c r="AAS130" s="5"/>
      <c r="AAT130" s="5"/>
      <c r="AAU130" s="5"/>
      <c r="AAV130" s="5"/>
      <c r="AAW130" s="5"/>
      <c r="AAX130" s="5"/>
      <c r="AAY130" s="5"/>
      <c r="AAZ130" s="5"/>
      <c r="ABA130" s="5"/>
      <c r="ABB130" s="5"/>
      <c r="ABC130" s="5"/>
      <c r="ABD130" s="5"/>
      <c r="ABE130" s="5"/>
      <c r="ABF130" s="5"/>
      <c r="ABG130" s="5"/>
      <c r="ABH130" s="5"/>
      <c r="ABI130" s="5"/>
      <c r="ABJ130" s="5"/>
      <c r="ABK130" s="5"/>
      <c r="ABL130" s="5"/>
      <c r="ABM130" s="5"/>
      <c r="ABN130" s="5"/>
      <c r="ABO130" s="5"/>
      <c r="ABP130" s="5"/>
      <c r="ABQ130" s="5"/>
      <c r="ABR130" s="5"/>
      <c r="ABS130" s="5"/>
      <c r="ABT130" s="5"/>
      <c r="ABU130" s="5"/>
      <c r="ABV130" s="5"/>
      <c r="ABW130" s="5"/>
      <c r="ABX130" s="5"/>
      <c r="ABY130" s="5"/>
      <c r="ABZ130" s="5"/>
      <c r="ACA130" s="5"/>
      <c r="ACB130" s="5"/>
      <c r="ACC130" s="5"/>
      <c r="ACD130" s="5"/>
      <c r="ACE130" s="5"/>
      <c r="ACF130" s="5"/>
      <c r="ACG130" s="5"/>
      <c r="ACH130" s="5"/>
      <c r="ACI130" s="5"/>
      <c r="ACJ130" s="5"/>
      <c r="ACK130" s="5"/>
      <c r="ACL130" s="5"/>
      <c r="ACM130" s="5"/>
      <c r="ACN130" s="5"/>
      <c r="ACO130" s="5"/>
      <c r="ACP130" s="5"/>
      <c r="ACQ130" s="5"/>
      <c r="ACR130" s="5"/>
      <c r="ACS130" s="5"/>
      <c r="ACT130" s="5"/>
      <c r="ACU130" s="5"/>
      <c r="ACV130" s="5"/>
      <c r="ACW130" s="5"/>
      <c r="ACX130" s="5"/>
      <c r="ACY130" s="5"/>
      <c r="ACZ130" s="5"/>
      <c r="ADA130" s="5"/>
      <c r="ADB130" s="5"/>
      <c r="ADC130" s="5"/>
      <c r="ADD130" s="5"/>
      <c r="ADE130" s="5"/>
      <c r="ADF130" s="5"/>
      <c r="ADG130" s="5"/>
      <c r="ADH130" s="5"/>
      <c r="ADI130" s="5"/>
      <c r="ADJ130" s="5"/>
      <c r="ADK130" s="5"/>
      <c r="ADL130" s="5"/>
      <c r="ADM130" s="5"/>
      <c r="ADN130" s="5"/>
      <c r="ADO130" s="5"/>
      <c r="ADP130" s="5"/>
      <c r="ADQ130" s="5"/>
      <c r="ADR130" s="5"/>
      <c r="ADS130" s="5"/>
      <c r="ADT130" s="5"/>
      <c r="ADU130" s="5"/>
      <c r="ADV130" s="5"/>
      <c r="ADW130" s="5"/>
      <c r="ADX130" s="5"/>
      <c r="ADY130" s="5"/>
      <c r="ADZ130" s="5"/>
      <c r="AEA130" s="5"/>
      <c r="AEB130" s="5"/>
      <c r="AEC130" s="5"/>
      <c r="AED130" s="5"/>
      <c r="AEE130" s="5"/>
      <c r="AEF130" s="5"/>
      <c r="AEG130" s="5"/>
      <c r="AEH130" s="5"/>
      <c r="AEI130" s="5"/>
      <c r="AEJ130" s="5"/>
      <c r="AEK130" s="5"/>
      <c r="AEL130" s="5"/>
      <c r="AEM130" s="5"/>
      <c r="AEN130" s="5"/>
      <c r="AEO130" s="5"/>
      <c r="AEP130" s="5"/>
      <c r="AEQ130" s="5"/>
      <c r="AER130" s="5"/>
      <c r="AES130" s="5"/>
      <c r="AET130" s="5"/>
      <c r="AEU130" s="5"/>
      <c r="AEV130" s="5"/>
      <c r="AEW130" s="5"/>
      <c r="AEX130" s="5"/>
      <c r="AEY130" s="5"/>
      <c r="AEZ130" s="5"/>
      <c r="AFA130" s="5"/>
      <c r="AFB130" s="5"/>
      <c r="AFC130" s="5"/>
      <c r="AFD130" s="5"/>
      <c r="AFE130" s="5"/>
      <c r="AFF130" s="5"/>
      <c r="AFG130" s="5"/>
      <c r="AFH130" s="5"/>
      <c r="AFI130" s="5"/>
      <c r="AFJ130" s="5"/>
      <c r="AFK130" s="5"/>
      <c r="AFL130" s="5"/>
      <c r="AFM130" s="5"/>
      <c r="AFN130" s="5"/>
      <c r="AFO130" s="5"/>
      <c r="AFP130" s="5"/>
      <c r="AFQ130" s="5"/>
      <c r="AFR130" s="5"/>
      <c r="AFS130" s="5"/>
      <c r="AFT130" s="5"/>
      <c r="AFU130" s="5"/>
      <c r="AFV130" s="5"/>
      <c r="AFW130" s="5"/>
      <c r="AFX130" s="5"/>
      <c r="AFY130" s="5"/>
      <c r="AFZ130" s="5"/>
      <c r="AGA130" s="5"/>
      <c r="AGB130" s="5"/>
      <c r="AGC130" s="5"/>
      <c r="AGD130" s="5"/>
      <c r="AGE130" s="5"/>
      <c r="AGF130" s="5"/>
      <c r="AGG130" s="5"/>
      <c r="AGH130" s="5"/>
      <c r="AGI130" s="5"/>
      <c r="AGJ130" s="5"/>
      <c r="AGK130" s="5"/>
      <c r="AGL130" s="5"/>
      <c r="AGM130" s="5"/>
      <c r="AGN130" s="5"/>
      <c r="AGO130" s="5"/>
      <c r="AGP130" s="5"/>
      <c r="AGQ130" s="5"/>
      <c r="AGR130" s="5"/>
      <c r="AGS130" s="5"/>
      <c r="AGT130" s="5"/>
      <c r="AGU130" s="5"/>
      <c r="AGV130" s="5"/>
      <c r="AGW130" s="5"/>
      <c r="AGX130" s="5"/>
      <c r="AGY130" s="5"/>
      <c r="AGZ130" s="5"/>
      <c r="AHA130" s="5"/>
      <c r="AHB130" s="5"/>
      <c r="AHC130" s="5"/>
      <c r="AHD130" s="5"/>
      <c r="AHE130" s="5"/>
      <c r="AHF130" s="5"/>
      <c r="AHG130" s="5"/>
      <c r="AHH130" s="5"/>
      <c r="AHI130" s="5"/>
      <c r="AHJ130" s="5"/>
      <c r="AHK130" s="5"/>
      <c r="AHL130" s="5"/>
      <c r="AHM130" s="5"/>
      <c r="AHN130" s="5"/>
      <c r="AHO130" s="5"/>
      <c r="AHP130" s="5"/>
      <c r="AHQ130" s="5"/>
      <c r="AHR130" s="5"/>
      <c r="AHS130" s="5"/>
      <c r="AHT130" s="5"/>
      <c r="AHU130" s="5"/>
      <c r="AHV130" s="5"/>
      <c r="AHW130" s="5"/>
      <c r="AHX130" s="5"/>
      <c r="AHY130" s="5"/>
      <c r="AHZ130" s="5"/>
      <c r="AIA130" s="5"/>
      <c r="AIB130" s="5"/>
      <c r="AIC130" s="5"/>
      <c r="AID130" s="5"/>
      <c r="AIE130" s="5"/>
      <c r="AIF130" s="5"/>
      <c r="AIG130" s="5"/>
      <c r="AIH130" s="5"/>
      <c r="AII130" s="5"/>
      <c r="AIJ130" s="5"/>
      <c r="AIK130" s="5"/>
      <c r="AIL130" s="5"/>
      <c r="AIM130" s="5"/>
      <c r="AIN130" s="5"/>
      <c r="AIO130" s="5"/>
      <c r="AIP130" s="5"/>
      <c r="AIQ130" s="5"/>
      <c r="AIR130" s="5"/>
      <c r="AIS130" s="5"/>
      <c r="AIT130" s="5"/>
      <c r="AIU130" s="5"/>
      <c r="AIV130" s="5"/>
      <c r="AIW130" s="5"/>
      <c r="AIX130" s="5"/>
      <c r="AIY130" s="5"/>
      <c r="AIZ130" s="5"/>
      <c r="AJA130" s="5"/>
      <c r="AJB130" s="5"/>
      <c r="AJC130" s="5"/>
      <c r="AJD130" s="5"/>
      <c r="AJE130" s="5"/>
      <c r="AJF130" s="5"/>
      <c r="AJG130" s="5"/>
      <c r="AJH130" s="5"/>
      <c r="AJI130" s="5"/>
      <c r="AJJ130" s="5"/>
      <c r="AJK130" s="5"/>
      <c r="AJL130" s="5"/>
      <c r="AJM130" s="5"/>
      <c r="AJN130" s="5"/>
      <c r="AJO130" s="5"/>
      <c r="AJP130" s="5"/>
      <c r="AJQ130" s="5"/>
      <c r="AJR130" s="5"/>
      <c r="AJS130" s="5"/>
      <c r="AJT130" s="5"/>
      <c r="AJU130" s="5"/>
      <c r="AJV130" s="5"/>
      <c r="AJW130" s="5"/>
      <c r="AJX130" s="5"/>
      <c r="AJY130" s="5"/>
      <c r="AJZ130" s="5"/>
      <c r="AKA130" s="5"/>
      <c r="AKB130" s="5"/>
      <c r="AKC130" s="5"/>
      <c r="AKD130" s="5"/>
      <c r="AKE130" s="5"/>
      <c r="AKF130" s="5"/>
      <c r="AKG130" s="5"/>
      <c r="AKH130" s="5"/>
      <c r="AKI130" s="5"/>
      <c r="AKJ130" s="5"/>
      <c r="AKK130" s="5"/>
      <c r="AKL130" s="5"/>
      <c r="AKM130" s="5"/>
      <c r="AKN130" s="5"/>
      <c r="AKO130" s="5"/>
      <c r="AKP130" s="5"/>
      <c r="AKQ130" s="5"/>
      <c r="AKR130" s="5"/>
      <c r="AKS130" s="5"/>
      <c r="AKT130" s="5"/>
      <c r="AKU130" s="5"/>
      <c r="AKV130" s="5"/>
      <c r="AKW130" s="5"/>
      <c r="AKX130" s="5"/>
      <c r="AKY130" s="5"/>
      <c r="AKZ130" s="5"/>
      <c r="ALA130" s="5"/>
      <c r="ALB130" s="5"/>
      <c r="ALC130" s="5"/>
      <c r="ALD130" s="5"/>
      <c r="ALE130" s="5"/>
      <c r="ALF130" s="5"/>
      <c r="ALG130" s="5"/>
      <c r="ALH130" s="5"/>
      <c r="ALI130" s="5"/>
      <c r="ALJ130" s="5"/>
      <c r="ALK130" s="5"/>
      <c r="ALL130" s="5"/>
      <c r="ALM130" s="5"/>
      <c r="ALN130" s="5"/>
      <c r="ALO130" s="5"/>
      <c r="ALP130" s="5"/>
      <c r="ALQ130" s="5"/>
      <c r="ALR130" s="5"/>
      <c r="ALS130" s="5"/>
      <c r="ALT130" s="5"/>
      <c r="ALU130" s="5"/>
      <c r="ALV130" s="5"/>
      <c r="ALW130" s="5"/>
      <c r="ALX130" s="5"/>
      <c r="ALY130" s="5"/>
      <c r="ALZ130" s="5"/>
      <c r="AMA130" s="5"/>
      <c r="AMB130" s="5"/>
      <c r="AMC130" s="5"/>
      <c r="AMD130" s="5"/>
      <c r="AME130" s="5"/>
      <c r="AMF130" s="5"/>
      <c r="AMG130" s="5"/>
      <c r="AMH130" s="5"/>
      <c r="AMI130" s="5"/>
      <c r="AMJ130" s="5"/>
    </row>
    <row r="131" spans="1:1024" s="17" customFormat="1" x14ac:dyDescent="0.25">
      <c r="A131" s="2">
        <v>59</v>
      </c>
      <c r="B131" s="2" t="s">
        <v>804</v>
      </c>
      <c r="C131" s="2" t="s">
        <v>2370</v>
      </c>
      <c r="D131" s="2" t="s">
        <v>799</v>
      </c>
      <c r="E131" s="2">
        <v>2010</v>
      </c>
      <c r="F131" s="2" t="s">
        <v>805</v>
      </c>
      <c r="G131" s="2" t="s">
        <v>806</v>
      </c>
      <c r="H131" s="3" t="str">
        <f>VLOOKUP(B131,AddInfo!$A:$C,3,FALSE)</f>
        <v>Predictor</v>
      </c>
      <c r="I131" s="3">
        <f>VLOOKUP(B131,AddInfo!$A:$H,7,FALSE)</f>
        <v>0</v>
      </c>
      <c r="J131" s="3" t="s">
        <v>5017</v>
      </c>
      <c r="K131" s="3" t="s">
        <v>19</v>
      </c>
      <c r="L131" s="3" t="s">
        <v>24</v>
      </c>
      <c r="M131" s="25">
        <v>1963</v>
      </c>
      <c r="N131" s="25">
        <v>2008</v>
      </c>
      <c r="O131" s="25"/>
      <c r="P131" s="25"/>
      <c r="Q131" s="86"/>
    </row>
    <row r="132" spans="1:1024" x14ac:dyDescent="0.25">
      <c r="A132" s="2" t="s">
        <v>3240</v>
      </c>
      <c r="B132" s="2" t="s">
        <v>3239</v>
      </c>
      <c r="C132" s="2" t="s">
        <v>3239</v>
      </c>
      <c r="D132" s="2" t="s">
        <v>799</v>
      </c>
      <c r="E132" s="2">
        <v>2010</v>
      </c>
      <c r="F132" s="2" t="s">
        <v>805</v>
      </c>
      <c r="G132" s="2" t="s">
        <v>806</v>
      </c>
      <c r="H132" s="3" t="str">
        <f>VLOOKUP(B132,AddInfo!$A:$C,3,FALSE)</f>
        <v>Placebo</v>
      </c>
      <c r="I132" s="3">
        <f>VLOOKUP(B132,AddInfo!$A:$H,7,FALSE)</f>
        <v>0</v>
      </c>
      <c r="J132" s="3" t="s">
        <v>5017</v>
      </c>
      <c r="K132" s="3" t="s">
        <v>19</v>
      </c>
      <c r="L132" s="3" t="s">
        <v>24</v>
      </c>
      <c r="M132" s="25">
        <v>1963</v>
      </c>
      <c r="N132" s="25">
        <v>2008</v>
      </c>
    </row>
    <row r="133" spans="1:1024" x14ac:dyDescent="0.25">
      <c r="A133" s="2">
        <v>203</v>
      </c>
      <c r="B133" s="2" t="s">
        <v>811</v>
      </c>
      <c r="C133" s="2" t="s">
        <v>811</v>
      </c>
      <c r="D133" s="2" t="s">
        <v>812</v>
      </c>
      <c r="E133" s="2">
        <v>2014</v>
      </c>
      <c r="F133" s="2" t="s">
        <v>813</v>
      </c>
      <c r="G133" s="2" t="s">
        <v>762</v>
      </c>
      <c r="H133" s="3" t="str">
        <f>VLOOKUP(B133,AddInfo!$A:$C,3,FALSE)</f>
        <v>Placebo</v>
      </c>
      <c r="I133" s="3">
        <f>VLOOKUP(B133,AddInfo!$A:$H,7,FALSE)</f>
        <v>0</v>
      </c>
      <c r="J133" s="3" t="s">
        <v>5017</v>
      </c>
      <c r="K133" s="3" t="s">
        <v>19</v>
      </c>
      <c r="L133" s="3" t="s">
        <v>587</v>
      </c>
      <c r="M133" s="25">
        <v>1984</v>
      </c>
      <c r="N133" s="25">
        <v>2006</v>
      </c>
    </row>
    <row r="134" spans="1:1024" x14ac:dyDescent="0.25">
      <c r="A134" s="2">
        <v>225</v>
      </c>
      <c r="B134" s="2" t="s">
        <v>815</v>
      </c>
      <c r="C134" s="2" t="s">
        <v>815</v>
      </c>
      <c r="D134" s="2" t="s">
        <v>812</v>
      </c>
      <c r="E134" s="2">
        <v>2014</v>
      </c>
      <c r="F134" s="2" t="s">
        <v>816</v>
      </c>
      <c r="G134" s="2" t="s">
        <v>762</v>
      </c>
      <c r="H134" s="3" t="str">
        <f>VLOOKUP(B134,AddInfo!$A:$C,3,FALSE)</f>
        <v>Placebo</v>
      </c>
      <c r="I134" s="3">
        <f>VLOOKUP(B134,AddInfo!$A:$H,7,FALSE)</f>
        <v>0</v>
      </c>
      <c r="J134" s="3" t="s">
        <v>5017</v>
      </c>
      <c r="K134" s="3" t="s">
        <v>19</v>
      </c>
      <c r="L134" s="3" t="s">
        <v>587</v>
      </c>
      <c r="M134" s="25">
        <v>1984</v>
      </c>
      <c r="N134" s="25">
        <v>2006</v>
      </c>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5"/>
      <c r="IX134" s="5"/>
      <c r="IY134" s="5"/>
      <c r="IZ134" s="5"/>
      <c r="JA134" s="5"/>
      <c r="JB134" s="5"/>
      <c r="JC134" s="5"/>
      <c r="JD134" s="5"/>
      <c r="JE134" s="5"/>
      <c r="JF134" s="5"/>
      <c r="JG134" s="5"/>
      <c r="JH134" s="5"/>
      <c r="JI134" s="5"/>
      <c r="JJ134" s="5"/>
      <c r="JK134" s="5"/>
      <c r="JL134" s="5"/>
      <c r="JM134" s="5"/>
      <c r="JN134" s="5"/>
      <c r="JO134" s="5"/>
      <c r="JP134" s="5"/>
      <c r="JQ134" s="5"/>
      <c r="JR134" s="5"/>
      <c r="JS134" s="5"/>
      <c r="JT134" s="5"/>
      <c r="JU134" s="5"/>
      <c r="JV134" s="5"/>
      <c r="JW134" s="5"/>
      <c r="JX134" s="5"/>
      <c r="JY134" s="5"/>
      <c r="JZ134" s="5"/>
      <c r="KA134" s="5"/>
      <c r="KB134" s="5"/>
      <c r="KC134" s="5"/>
      <c r="KD134" s="5"/>
      <c r="KE134" s="5"/>
      <c r="KF134" s="5"/>
      <c r="KG134" s="5"/>
      <c r="KH134" s="5"/>
      <c r="KI134" s="5"/>
      <c r="KJ134" s="5"/>
      <c r="KK134" s="5"/>
      <c r="KL134" s="5"/>
      <c r="KM134" s="5"/>
      <c r="KN134" s="5"/>
      <c r="KO134" s="5"/>
      <c r="KP134" s="5"/>
      <c r="KQ134" s="5"/>
      <c r="KR134" s="5"/>
      <c r="KS134" s="5"/>
      <c r="KT134" s="5"/>
      <c r="KU134" s="5"/>
      <c r="KV134" s="5"/>
      <c r="KW134" s="5"/>
      <c r="KX134" s="5"/>
      <c r="KY134" s="5"/>
      <c r="KZ134" s="5"/>
      <c r="LA134" s="5"/>
      <c r="LB134" s="5"/>
      <c r="LC134" s="5"/>
      <c r="LD134" s="5"/>
      <c r="LE134" s="5"/>
      <c r="LF134" s="5"/>
      <c r="LG134" s="5"/>
      <c r="LH134" s="5"/>
      <c r="LI134" s="5"/>
      <c r="LJ134" s="5"/>
      <c r="LK134" s="5"/>
      <c r="LL134" s="5"/>
      <c r="LM134" s="5"/>
      <c r="LN134" s="5"/>
      <c r="LO134" s="5"/>
      <c r="LP134" s="5"/>
      <c r="LQ134" s="5"/>
      <c r="LR134" s="5"/>
      <c r="LS134" s="5"/>
      <c r="LT134" s="5"/>
      <c r="LU134" s="5"/>
      <c r="LV134" s="5"/>
      <c r="LW134" s="5"/>
      <c r="LX134" s="5"/>
      <c r="LY134" s="5"/>
      <c r="LZ134" s="5"/>
      <c r="MA134" s="5"/>
      <c r="MB134" s="5"/>
      <c r="MC134" s="5"/>
      <c r="MD134" s="5"/>
      <c r="ME134" s="5"/>
      <c r="MF134" s="5"/>
      <c r="MG134" s="5"/>
      <c r="MH134" s="5"/>
      <c r="MI134" s="5"/>
      <c r="MJ134" s="5"/>
      <c r="MK134" s="5"/>
      <c r="ML134" s="5"/>
      <c r="MM134" s="5"/>
      <c r="MN134" s="5"/>
      <c r="MO134" s="5"/>
      <c r="MP134" s="5"/>
      <c r="MQ134" s="5"/>
      <c r="MR134" s="5"/>
      <c r="MS134" s="5"/>
      <c r="MT134" s="5"/>
      <c r="MU134" s="5"/>
      <c r="MV134" s="5"/>
      <c r="MW134" s="5"/>
      <c r="MX134" s="5"/>
      <c r="MY134" s="5"/>
      <c r="MZ134" s="5"/>
      <c r="NA134" s="5"/>
      <c r="NB134" s="5"/>
      <c r="NC134" s="5"/>
      <c r="ND134" s="5"/>
      <c r="NE134" s="5"/>
      <c r="NF134" s="5"/>
      <c r="NG134" s="5"/>
      <c r="NH134" s="5"/>
      <c r="NI134" s="5"/>
      <c r="NJ134" s="5"/>
      <c r="NK134" s="5"/>
      <c r="NL134" s="5"/>
      <c r="NM134" s="5"/>
      <c r="NN134" s="5"/>
      <c r="NO134" s="5"/>
      <c r="NP134" s="5"/>
      <c r="NQ134" s="5"/>
      <c r="NR134" s="5"/>
      <c r="NS134" s="5"/>
      <c r="NT134" s="5"/>
      <c r="NU134" s="5"/>
      <c r="NV134" s="5"/>
      <c r="NW134" s="5"/>
      <c r="NX134" s="5"/>
      <c r="NY134" s="5"/>
      <c r="NZ134" s="5"/>
      <c r="OA134" s="5"/>
      <c r="OB134" s="5"/>
      <c r="OC134" s="5"/>
      <c r="OD134" s="5"/>
      <c r="OE134" s="5"/>
      <c r="OF134" s="5"/>
      <c r="OG134" s="5"/>
      <c r="OH134" s="5"/>
      <c r="OI134" s="5"/>
      <c r="OJ134" s="5"/>
      <c r="OK134" s="5"/>
      <c r="OL134" s="5"/>
      <c r="OM134" s="5"/>
      <c r="ON134" s="5"/>
      <c r="OO134" s="5"/>
      <c r="OP134" s="5"/>
      <c r="OQ134" s="5"/>
      <c r="OR134" s="5"/>
      <c r="OS134" s="5"/>
      <c r="OT134" s="5"/>
      <c r="OU134" s="5"/>
      <c r="OV134" s="5"/>
      <c r="OW134" s="5"/>
      <c r="OX134" s="5"/>
      <c r="OY134" s="5"/>
      <c r="OZ134" s="5"/>
      <c r="PA134" s="5"/>
      <c r="PB134" s="5"/>
      <c r="PC134" s="5"/>
      <c r="PD134" s="5"/>
      <c r="PE134" s="5"/>
      <c r="PF134" s="5"/>
      <c r="PG134" s="5"/>
      <c r="PH134" s="5"/>
      <c r="PI134" s="5"/>
      <c r="PJ134" s="5"/>
      <c r="PK134" s="5"/>
      <c r="PL134" s="5"/>
      <c r="PM134" s="5"/>
      <c r="PN134" s="5"/>
      <c r="PO134" s="5"/>
      <c r="PP134" s="5"/>
      <c r="PQ134" s="5"/>
      <c r="PR134" s="5"/>
      <c r="PS134" s="5"/>
      <c r="PT134" s="5"/>
      <c r="PU134" s="5"/>
      <c r="PV134" s="5"/>
      <c r="PW134" s="5"/>
      <c r="PX134" s="5"/>
      <c r="PY134" s="5"/>
      <c r="PZ134" s="5"/>
      <c r="QA134" s="5"/>
      <c r="QB134" s="5"/>
      <c r="QC134" s="5"/>
      <c r="QD134" s="5"/>
      <c r="QE134" s="5"/>
      <c r="QF134" s="5"/>
      <c r="QG134" s="5"/>
      <c r="QH134" s="5"/>
      <c r="QI134" s="5"/>
      <c r="QJ134" s="5"/>
      <c r="QK134" s="5"/>
      <c r="QL134" s="5"/>
      <c r="QM134" s="5"/>
      <c r="QN134" s="5"/>
      <c r="QO134" s="5"/>
      <c r="QP134" s="5"/>
      <c r="QQ134" s="5"/>
      <c r="QR134" s="5"/>
      <c r="QS134" s="5"/>
      <c r="QT134" s="5"/>
      <c r="QU134" s="5"/>
      <c r="QV134" s="5"/>
      <c r="QW134" s="5"/>
      <c r="QX134" s="5"/>
      <c r="QY134" s="5"/>
      <c r="QZ134" s="5"/>
      <c r="RA134" s="5"/>
      <c r="RB134" s="5"/>
      <c r="RC134" s="5"/>
      <c r="RD134" s="5"/>
      <c r="RE134" s="5"/>
      <c r="RF134" s="5"/>
      <c r="RG134" s="5"/>
      <c r="RH134" s="5"/>
      <c r="RI134" s="5"/>
      <c r="RJ134" s="5"/>
      <c r="RK134" s="5"/>
      <c r="RL134" s="5"/>
      <c r="RM134" s="5"/>
      <c r="RN134" s="5"/>
      <c r="RO134" s="5"/>
      <c r="RP134" s="5"/>
      <c r="RQ134" s="5"/>
      <c r="RR134" s="5"/>
      <c r="RS134" s="5"/>
      <c r="RT134" s="5"/>
      <c r="RU134" s="5"/>
      <c r="RV134" s="5"/>
      <c r="RW134" s="5"/>
      <c r="RX134" s="5"/>
      <c r="RY134" s="5"/>
      <c r="RZ134" s="5"/>
      <c r="SA134" s="5"/>
      <c r="SB134" s="5"/>
      <c r="SC134" s="5"/>
      <c r="SD134" s="5"/>
      <c r="SE134" s="5"/>
      <c r="SF134" s="5"/>
      <c r="SG134" s="5"/>
      <c r="SH134" s="5"/>
      <c r="SI134" s="5"/>
      <c r="SJ134" s="5"/>
      <c r="SK134" s="5"/>
      <c r="SL134" s="5"/>
      <c r="SM134" s="5"/>
      <c r="SN134" s="5"/>
      <c r="SO134" s="5"/>
      <c r="SP134" s="5"/>
      <c r="SQ134" s="5"/>
      <c r="SR134" s="5"/>
      <c r="SS134" s="5"/>
      <c r="ST134" s="5"/>
      <c r="SU134" s="5"/>
      <c r="SV134" s="5"/>
      <c r="SW134" s="5"/>
      <c r="SX134" s="5"/>
      <c r="SY134" s="5"/>
      <c r="SZ134" s="5"/>
      <c r="TA134" s="5"/>
      <c r="TB134" s="5"/>
      <c r="TC134" s="5"/>
      <c r="TD134" s="5"/>
      <c r="TE134" s="5"/>
      <c r="TF134" s="5"/>
      <c r="TG134" s="5"/>
      <c r="TH134" s="5"/>
      <c r="TI134" s="5"/>
      <c r="TJ134" s="5"/>
      <c r="TK134" s="5"/>
      <c r="TL134" s="5"/>
      <c r="TM134" s="5"/>
      <c r="TN134" s="5"/>
      <c r="TO134" s="5"/>
      <c r="TP134" s="5"/>
      <c r="TQ134" s="5"/>
      <c r="TR134" s="5"/>
      <c r="TS134" s="5"/>
      <c r="TT134" s="5"/>
      <c r="TU134" s="5"/>
      <c r="TV134" s="5"/>
      <c r="TW134" s="5"/>
      <c r="TX134" s="5"/>
      <c r="TY134" s="5"/>
      <c r="TZ134" s="5"/>
      <c r="UA134" s="5"/>
      <c r="UB134" s="5"/>
      <c r="UC134" s="5"/>
      <c r="UD134" s="5"/>
      <c r="UE134" s="5"/>
      <c r="UF134" s="5"/>
      <c r="UG134" s="5"/>
      <c r="UH134" s="5"/>
      <c r="UI134" s="5"/>
      <c r="UJ134" s="5"/>
      <c r="UK134" s="5"/>
      <c r="UL134" s="5"/>
      <c r="UM134" s="5"/>
      <c r="UN134" s="5"/>
      <c r="UO134" s="5"/>
      <c r="UP134" s="5"/>
      <c r="UQ134" s="5"/>
      <c r="UR134" s="5"/>
      <c r="US134" s="5"/>
      <c r="UT134" s="5"/>
      <c r="UU134" s="5"/>
      <c r="UV134" s="5"/>
      <c r="UW134" s="5"/>
      <c r="UX134" s="5"/>
      <c r="UY134" s="5"/>
      <c r="UZ134" s="5"/>
      <c r="VA134" s="5"/>
      <c r="VB134" s="5"/>
      <c r="VC134" s="5"/>
      <c r="VD134" s="5"/>
      <c r="VE134" s="5"/>
      <c r="VF134" s="5"/>
      <c r="VG134" s="5"/>
      <c r="VH134" s="5"/>
      <c r="VI134" s="5"/>
      <c r="VJ134" s="5"/>
      <c r="VK134" s="5"/>
      <c r="VL134" s="5"/>
      <c r="VM134" s="5"/>
      <c r="VN134" s="5"/>
      <c r="VO134" s="5"/>
      <c r="VP134" s="5"/>
      <c r="VQ134" s="5"/>
      <c r="VR134" s="5"/>
      <c r="VS134" s="5"/>
      <c r="VT134" s="5"/>
      <c r="VU134" s="5"/>
      <c r="VV134" s="5"/>
      <c r="VW134" s="5"/>
      <c r="VX134" s="5"/>
      <c r="VY134" s="5"/>
      <c r="VZ134" s="5"/>
      <c r="WA134" s="5"/>
      <c r="WB134" s="5"/>
      <c r="WC134" s="5"/>
      <c r="WD134" s="5"/>
      <c r="WE134" s="5"/>
      <c r="WF134" s="5"/>
      <c r="WG134" s="5"/>
      <c r="WH134" s="5"/>
      <c r="WI134" s="5"/>
      <c r="WJ134" s="5"/>
      <c r="WK134" s="5"/>
      <c r="WL134" s="5"/>
      <c r="WM134" s="5"/>
      <c r="WN134" s="5"/>
      <c r="WO134" s="5"/>
      <c r="WP134" s="5"/>
      <c r="WQ134" s="5"/>
      <c r="WR134" s="5"/>
      <c r="WS134" s="5"/>
      <c r="WT134" s="5"/>
      <c r="WU134" s="5"/>
      <c r="WV134" s="5"/>
      <c r="WW134" s="5"/>
      <c r="WX134" s="5"/>
      <c r="WY134" s="5"/>
      <c r="WZ134" s="5"/>
      <c r="XA134" s="5"/>
      <c r="XB134" s="5"/>
      <c r="XC134" s="5"/>
      <c r="XD134" s="5"/>
      <c r="XE134" s="5"/>
      <c r="XF134" s="5"/>
      <c r="XG134" s="5"/>
      <c r="XH134" s="5"/>
      <c r="XI134" s="5"/>
      <c r="XJ134" s="5"/>
      <c r="XK134" s="5"/>
      <c r="XL134" s="5"/>
      <c r="XM134" s="5"/>
      <c r="XN134" s="5"/>
      <c r="XO134" s="5"/>
      <c r="XP134" s="5"/>
      <c r="XQ134" s="5"/>
      <c r="XR134" s="5"/>
      <c r="XS134" s="5"/>
      <c r="XT134" s="5"/>
      <c r="XU134" s="5"/>
      <c r="XV134" s="5"/>
      <c r="XW134" s="5"/>
      <c r="XX134" s="5"/>
      <c r="XY134" s="5"/>
      <c r="XZ134" s="5"/>
      <c r="YA134" s="5"/>
      <c r="YB134" s="5"/>
      <c r="YC134" s="5"/>
      <c r="YD134" s="5"/>
      <c r="YE134" s="5"/>
      <c r="YF134" s="5"/>
      <c r="YG134" s="5"/>
      <c r="YH134" s="5"/>
      <c r="YI134" s="5"/>
      <c r="YJ134" s="5"/>
      <c r="YK134" s="5"/>
      <c r="YL134" s="5"/>
      <c r="YM134" s="5"/>
      <c r="YN134" s="5"/>
      <c r="YO134" s="5"/>
      <c r="YP134" s="5"/>
      <c r="YQ134" s="5"/>
      <c r="YR134" s="5"/>
      <c r="YS134" s="5"/>
      <c r="YT134" s="5"/>
      <c r="YU134" s="5"/>
      <c r="YV134" s="5"/>
      <c r="YW134" s="5"/>
      <c r="YX134" s="5"/>
      <c r="YY134" s="5"/>
      <c r="YZ134" s="5"/>
      <c r="ZA134" s="5"/>
      <c r="ZB134" s="5"/>
      <c r="ZC134" s="5"/>
      <c r="ZD134" s="5"/>
      <c r="ZE134" s="5"/>
      <c r="ZF134" s="5"/>
      <c r="ZG134" s="5"/>
      <c r="ZH134" s="5"/>
      <c r="ZI134" s="5"/>
      <c r="ZJ134" s="5"/>
      <c r="ZK134" s="5"/>
      <c r="ZL134" s="5"/>
      <c r="ZM134" s="5"/>
      <c r="ZN134" s="5"/>
      <c r="ZO134" s="5"/>
      <c r="ZP134" s="5"/>
      <c r="ZQ134" s="5"/>
      <c r="ZR134" s="5"/>
      <c r="ZS134" s="5"/>
      <c r="ZT134" s="5"/>
      <c r="ZU134" s="5"/>
      <c r="ZV134" s="5"/>
      <c r="ZW134" s="5"/>
      <c r="ZX134" s="5"/>
      <c r="ZY134" s="5"/>
      <c r="ZZ134" s="5"/>
      <c r="AAA134" s="5"/>
      <c r="AAB134" s="5"/>
      <c r="AAC134" s="5"/>
      <c r="AAD134" s="5"/>
      <c r="AAE134" s="5"/>
      <c r="AAF134" s="5"/>
      <c r="AAG134" s="5"/>
      <c r="AAH134" s="5"/>
      <c r="AAI134" s="5"/>
      <c r="AAJ134" s="5"/>
      <c r="AAK134" s="5"/>
      <c r="AAL134" s="5"/>
      <c r="AAM134" s="5"/>
      <c r="AAN134" s="5"/>
      <c r="AAO134" s="5"/>
      <c r="AAP134" s="5"/>
      <c r="AAQ134" s="5"/>
      <c r="AAR134" s="5"/>
      <c r="AAS134" s="5"/>
      <c r="AAT134" s="5"/>
      <c r="AAU134" s="5"/>
      <c r="AAV134" s="5"/>
      <c r="AAW134" s="5"/>
      <c r="AAX134" s="5"/>
      <c r="AAY134" s="5"/>
      <c r="AAZ134" s="5"/>
      <c r="ABA134" s="5"/>
      <c r="ABB134" s="5"/>
      <c r="ABC134" s="5"/>
      <c r="ABD134" s="5"/>
      <c r="ABE134" s="5"/>
      <c r="ABF134" s="5"/>
      <c r="ABG134" s="5"/>
      <c r="ABH134" s="5"/>
      <c r="ABI134" s="5"/>
      <c r="ABJ134" s="5"/>
      <c r="ABK134" s="5"/>
      <c r="ABL134" s="5"/>
      <c r="ABM134" s="5"/>
      <c r="ABN134" s="5"/>
      <c r="ABO134" s="5"/>
      <c r="ABP134" s="5"/>
      <c r="ABQ134" s="5"/>
      <c r="ABR134" s="5"/>
      <c r="ABS134" s="5"/>
      <c r="ABT134" s="5"/>
      <c r="ABU134" s="5"/>
      <c r="ABV134" s="5"/>
      <c r="ABW134" s="5"/>
      <c r="ABX134" s="5"/>
      <c r="ABY134" s="5"/>
      <c r="ABZ134" s="5"/>
      <c r="ACA134" s="5"/>
      <c r="ACB134" s="5"/>
      <c r="ACC134" s="5"/>
      <c r="ACD134" s="5"/>
      <c r="ACE134" s="5"/>
      <c r="ACF134" s="5"/>
      <c r="ACG134" s="5"/>
      <c r="ACH134" s="5"/>
      <c r="ACI134" s="5"/>
      <c r="ACJ134" s="5"/>
      <c r="ACK134" s="5"/>
      <c r="ACL134" s="5"/>
      <c r="ACM134" s="5"/>
      <c r="ACN134" s="5"/>
      <c r="ACO134" s="5"/>
      <c r="ACP134" s="5"/>
      <c r="ACQ134" s="5"/>
      <c r="ACR134" s="5"/>
      <c r="ACS134" s="5"/>
      <c r="ACT134" s="5"/>
      <c r="ACU134" s="5"/>
      <c r="ACV134" s="5"/>
      <c r="ACW134" s="5"/>
      <c r="ACX134" s="5"/>
      <c r="ACY134" s="5"/>
      <c r="ACZ134" s="5"/>
      <c r="ADA134" s="5"/>
      <c r="ADB134" s="5"/>
      <c r="ADC134" s="5"/>
      <c r="ADD134" s="5"/>
      <c r="ADE134" s="5"/>
      <c r="ADF134" s="5"/>
      <c r="ADG134" s="5"/>
      <c r="ADH134" s="5"/>
      <c r="ADI134" s="5"/>
      <c r="ADJ134" s="5"/>
      <c r="ADK134" s="5"/>
      <c r="ADL134" s="5"/>
      <c r="ADM134" s="5"/>
      <c r="ADN134" s="5"/>
      <c r="ADO134" s="5"/>
      <c r="ADP134" s="5"/>
      <c r="ADQ134" s="5"/>
      <c r="ADR134" s="5"/>
      <c r="ADS134" s="5"/>
      <c r="ADT134" s="5"/>
      <c r="ADU134" s="5"/>
      <c r="ADV134" s="5"/>
      <c r="ADW134" s="5"/>
      <c r="ADX134" s="5"/>
      <c r="ADY134" s="5"/>
      <c r="ADZ134" s="5"/>
      <c r="AEA134" s="5"/>
      <c r="AEB134" s="5"/>
      <c r="AEC134" s="5"/>
      <c r="AED134" s="5"/>
      <c r="AEE134" s="5"/>
      <c r="AEF134" s="5"/>
      <c r="AEG134" s="5"/>
      <c r="AEH134" s="5"/>
      <c r="AEI134" s="5"/>
      <c r="AEJ134" s="5"/>
      <c r="AEK134" s="5"/>
      <c r="AEL134" s="5"/>
      <c r="AEM134" s="5"/>
      <c r="AEN134" s="5"/>
      <c r="AEO134" s="5"/>
      <c r="AEP134" s="5"/>
      <c r="AEQ134" s="5"/>
      <c r="AER134" s="5"/>
      <c r="AES134" s="5"/>
      <c r="AET134" s="5"/>
      <c r="AEU134" s="5"/>
      <c r="AEV134" s="5"/>
      <c r="AEW134" s="5"/>
      <c r="AEX134" s="5"/>
      <c r="AEY134" s="5"/>
      <c r="AEZ134" s="5"/>
      <c r="AFA134" s="5"/>
      <c r="AFB134" s="5"/>
      <c r="AFC134" s="5"/>
      <c r="AFD134" s="5"/>
      <c r="AFE134" s="5"/>
      <c r="AFF134" s="5"/>
      <c r="AFG134" s="5"/>
      <c r="AFH134" s="5"/>
      <c r="AFI134" s="5"/>
      <c r="AFJ134" s="5"/>
      <c r="AFK134" s="5"/>
      <c r="AFL134" s="5"/>
      <c r="AFM134" s="5"/>
      <c r="AFN134" s="5"/>
      <c r="AFO134" s="5"/>
      <c r="AFP134" s="5"/>
      <c r="AFQ134" s="5"/>
      <c r="AFR134" s="5"/>
      <c r="AFS134" s="5"/>
      <c r="AFT134" s="5"/>
      <c r="AFU134" s="5"/>
      <c r="AFV134" s="5"/>
      <c r="AFW134" s="5"/>
      <c r="AFX134" s="5"/>
      <c r="AFY134" s="5"/>
      <c r="AFZ134" s="5"/>
      <c r="AGA134" s="5"/>
      <c r="AGB134" s="5"/>
      <c r="AGC134" s="5"/>
      <c r="AGD134" s="5"/>
      <c r="AGE134" s="5"/>
      <c r="AGF134" s="5"/>
      <c r="AGG134" s="5"/>
      <c r="AGH134" s="5"/>
      <c r="AGI134" s="5"/>
      <c r="AGJ134" s="5"/>
      <c r="AGK134" s="5"/>
      <c r="AGL134" s="5"/>
      <c r="AGM134" s="5"/>
      <c r="AGN134" s="5"/>
      <c r="AGO134" s="5"/>
      <c r="AGP134" s="5"/>
      <c r="AGQ134" s="5"/>
      <c r="AGR134" s="5"/>
      <c r="AGS134" s="5"/>
      <c r="AGT134" s="5"/>
      <c r="AGU134" s="5"/>
      <c r="AGV134" s="5"/>
      <c r="AGW134" s="5"/>
      <c r="AGX134" s="5"/>
      <c r="AGY134" s="5"/>
      <c r="AGZ134" s="5"/>
      <c r="AHA134" s="5"/>
      <c r="AHB134" s="5"/>
      <c r="AHC134" s="5"/>
      <c r="AHD134" s="5"/>
      <c r="AHE134" s="5"/>
      <c r="AHF134" s="5"/>
      <c r="AHG134" s="5"/>
      <c r="AHH134" s="5"/>
      <c r="AHI134" s="5"/>
      <c r="AHJ134" s="5"/>
      <c r="AHK134" s="5"/>
      <c r="AHL134" s="5"/>
      <c r="AHM134" s="5"/>
      <c r="AHN134" s="5"/>
      <c r="AHO134" s="5"/>
      <c r="AHP134" s="5"/>
      <c r="AHQ134" s="5"/>
      <c r="AHR134" s="5"/>
      <c r="AHS134" s="5"/>
      <c r="AHT134" s="5"/>
      <c r="AHU134" s="5"/>
      <c r="AHV134" s="5"/>
      <c r="AHW134" s="5"/>
      <c r="AHX134" s="5"/>
      <c r="AHY134" s="5"/>
      <c r="AHZ134" s="5"/>
      <c r="AIA134" s="5"/>
      <c r="AIB134" s="5"/>
      <c r="AIC134" s="5"/>
      <c r="AID134" s="5"/>
      <c r="AIE134" s="5"/>
      <c r="AIF134" s="5"/>
      <c r="AIG134" s="5"/>
      <c r="AIH134" s="5"/>
      <c r="AII134" s="5"/>
      <c r="AIJ134" s="5"/>
      <c r="AIK134" s="5"/>
      <c r="AIL134" s="5"/>
      <c r="AIM134" s="5"/>
      <c r="AIN134" s="5"/>
      <c r="AIO134" s="5"/>
      <c r="AIP134" s="5"/>
      <c r="AIQ134" s="5"/>
      <c r="AIR134" s="5"/>
      <c r="AIS134" s="5"/>
      <c r="AIT134" s="5"/>
      <c r="AIU134" s="5"/>
      <c r="AIV134" s="5"/>
      <c r="AIW134" s="5"/>
      <c r="AIX134" s="5"/>
      <c r="AIY134" s="5"/>
      <c r="AIZ134" s="5"/>
      <c r="AJA134" s="5"/>
      <c r="AJB134" s="5"/>
      <c r="AJC134" s="5"/>
      <c r="AJD134" s="5"/>
      <c r="AJE134" s="5"/>
      <c r="AJF134" s="5"/>
      <c r="AJG134" s="5"/>
      <c r="AJH134" s="5"/>
      <c r="AJI134" s="5"/>
      <c r="AJJ134" s="5"/>
      <c r="AJK134" s="5"/>
      <c r="AJL134" s="5"/>
      <c r="AJM134" s="5"/>
      <c r="AJN134" s="5"/>
      <c r="AJO134" s="5"/>
      <c r="AJP134" s="5"/>
      <c r="AJQ134" s="5"/>
      <c r="AJR134" s="5"/>
      <c r="AJS134" s="5"/>
      <c r="AJT134" s="5"/>
      <c r="AJU134" s="5"/>
      <c r="AJV134" s="5"/>
      <c r="AJW134" s="5"/>
      <c r="AJX134" s="5"/>
      <c r="AJY134" s="5"/>
      <c r="AJZ134" s="5"/>
      <c r="AKA134" s="5"/>
      <c r="AKB134" s="5"/>
      <c r="AKC134" s="5"/>
      <c r="AKD134" s="5"/>
      <c r="AKE134" s="5"/>
      <c r="AKF134" s="5"/>
      <c r="AKG134" s="5"/>
      <c r="AKH134" s="5"/>
      <c r="AKI134" s="5"/>
      <c r="AKJ134" s="5"/>
      <c r="AKK134" s="5"/>
      <c r="AKL134" s="5"/>
      <c r="AKM134" s="5"/>
      <c r="AKN134" s="5"/>
      <c r="AKO134" s="5"/>
      <c r="AKP134" s="5"/>
      <c r="AKQ134" s="5"/>
      <c r="AKR134" s="5"/>
      <c r="AKS134" s="5"/>
      <c r="AKT134" s="5"/>
      <c r="AKU134" s="5"/>
      <c r="AKV134" s="5"/>
      <c r="AKW134" s="5"/>
      <c r="AKX134" s="5"/>
      <c r="AKY134" s="5"/>
      <c r="AKZ134" s="5"/>
      <c r="ALA134" s="5"/>
      <c r="ALB134" s="5"/>
      <c r="ALC134" s="5"/>
      <c r="ALD134" s="5"/>
      <c r="ALE134" s="5"/>
      <c r="ALF134" s="5"/>
      <c r="ALG134" s="5"/>
      <c r="ALH134" s="5"/>
      <c r="ALI134" s="5"/>
      <c r="ALJ134" s="5"/>
      <c r="ALK134" s="5"/>
      <c r="ALL134" s="5"/>
      <c r="ALM134" s="5"/>
      <c r="ALN134" s="5"/>
      <c r="ALO134" s="5"/>
      <c r="ALP134" s="5"/>
      <c r="ALQ134" s="5"/>
      <c r="ALR134" s="5"/>
      <c r="ALS134" s="5"/>
      <c r="ALT134" s="5"/>
      <c r="ALU134" s="5"/>
      <c r="ALV134" s="5"/>
      <c r="ALW134" s="5"/>
      <c r="ALX134" s="5"/>
      <c r="ALY134" s="5"/>
      <c r="ALZ134" s="5"/>
      <c r="AMA134" s="5"/>
      <c r="AMB134" s="5"/>
      <c r="AMC134" s="5"/>
      <c r="AMD134" s="5"/>
      <c r="AME134" s="5"/>
      <c r="AMF134" s="5"/>
      <c r="AMG134" s="5"/>
      <c r="AMH134" s="5"/>
      <c r="AMI134" s="5"/>
      <c r="AMJ134" s="5"/>
    </row>
    <row r="135" spans="1:1024" x14ac:dyDescent="0.25">
      <c r="A135" s="2">
        <v>204</v>
      </c>
      <c r="B135" s="2" t="s">
        <v>818</v>
      </c>
      <c r="C135" s="2" t="s">
        <v>818</v>
      </c>
      <c r="D135" s="2" t="s">
        <v>812</v>
      </c>
      <c r="E135" s="2">
        <v>2014</v>
      </c>
      <c r="F135" s="2" t="s">
        <v>819</v>
      </c>
      <c r="G135" s="2" t="s">
        <v>762</v>
      </c>
      <c r="H135" s="3" t="str">
        <f>VLOOKUP(B135,AddInfo!$A:$C,3,FALSE)</f>
        <v>Placebo</v>
      </c>
      <c r="I135" s="3">
        <f>VLOOKUP(B135,AddInfo!$A:$H,7,FALSE)</f>
        <v>0</v>
      </c>
      <c r="J135" s="3" t="s">
        <v>5017</v>
      </c>
      <c r="K135" s="3" t="s">
        <v>19</v>
      </c>
      <c r="L135" s="3" t="s">
        <v>587</v>
      </c>
      <c r="M135" s="25">
        <v>1984</v>
      </c>
      <c r="N135" s="25">
        <v>2006</v>
      </c>
    </row>
    <row r="136" spans="1:1024" x14ac:dyDescent="0.25">
      <c r="A136" s="2">
        <v>226</v>
      </c>
      <c r="B136" s="2" t="s">
        <v>821</v>
      </c>
      <c r="C136" s="2" t="s">
        <v>821</v>
      </c>
      <c r="D136" s="2" t="s">
        <v>812</v>
      </c>
      <c r="E136" s="2">
        <v>2014</v>
      </c>
      <c r="F136" s="2" t="s">
        <v>822</v>
      </c>
      <c r="G136" s="2" t="s">
        <v>762</v>
      </c>
      <c r="H136" s="3" t="str">
        <f>VLOOKUP(B136,AddInfo!$A:$C,3,FALSE)</f>
        <v>Placebo</v>
      </c>
      <c r="I136" s="3">
        <f>VLOOKUP(B136,AddInfo!$A:$H,7,FALSE)</f>
        <v>0</v>
      </c>
      <c r="J136" s="3" t="s">
        <v>5017</v>
      </c>
      <c r="K136" s="3" t="s">
        <v>19</v>
      </c>
      <c r="L136" s="3" t="s">
        <v>587</v>
      </c>
      <c r="M136" s="25">
        <v>1984</v>
      </c>
      <c r="N136" s="25">
        <v>2006</v>
      </c>
    </row>
    <row r="137" spans="1:1024" x14ac:dyDescent="0.25">
      <c r="A137" s="2">
        <v>303</v>
      </c>
      <c r="B137" s="2" t="s">
        <v>824</v>
      </c>
      <c r="C137" s="2" t="s">
        <v>824</v>
      </c>
      <c r="D137" s="2" t="s">
        <v>825</v>
      </c>
      <c r="E137" s="2">
        <v>1989</v>
      </c>
      <c r="F137" s="2" t="s">
        <v>826</v>
      </c>
      <c r="G137" s="2" t="s">
        <v>827</v>
      </c>
      <c r="H137" s="3" t="str">
        <f>VLOOKUP(B137,AddInfo!$A:$C,3,FALSE)</f>
        <v>Placebo</v>
      </c>
      <c r="I137" s="3" t="str">
        <f>VLOOKUP(B137,AddInfo!$A:$H,7,FALSE)</f>
        <v>cashdebt</v>
      </c>
      <c r="J137" s="3" t="s">
        <v>5017</v>
      </c>
      <c r="K137" s="3" t="s">
        <v>19</v>
      </c>
      <c r="L137" s="3" t="s">
        <v>20</v>
      </c>
      <c r="M137" s="25">
        <v>1973</v>
      </c>
      <c r="N137" s="25">
        <v>1983</v>
      </c>
    </row>
    <row r="138" spans="1:1024" x14ac:dyDescent="0.25">
      <c r="A138" s="2">
        <v>317</v>
      </c>
      <c r="B138" s="2" t="s">
        <v>829</v>
      </c>
      <c r="C138" s="2" t="s">
        <v>829</v>
      </c>
      <c r="D138" s="2" t="s">
        <v>825</v>
      </c>
      <c r="E138" s="2">
        <v>1989</v>
      </c>
      <c r="F138" s="2" t="s">
        <v>830</v>
      </c>
      <c r="G138" s="2" t="s">
        <v>827</v>
      </c>
      <c r="H138" s="3" t="str">
        <f>VLOOKUP(B138,AddInfo!$A:$C,3,FALSE)</f>
        <v>Placebo</v>
      </c>
      <c r="I138" s="3" t="str">
        <f>VLOOKUP(B138,AddInfo!$A:$H,7,FALSE)</f>
        <v>currat</v>
      </c>
      <c r="J138" s="3" t="s">
        <v>5017</v>
      </c>
      <c r="K138" s="3" t="s">
        <v>19</v>
      </c>
      <c r="L138" s="3" t="s">
        <v>587</v>
      </c>
      <c r="M138" s="25">
        <v>1973</v>
      </c>
      <c r="N138" s="25">
        <v>1983</v>
      </c>
    </row>
    <row r="139" spans="1:1024" x14ac:dyDescent="0.25">
      <c r="A139" s="2">
        <v>318</v>
      </c>
      <c r="B139" s="2" t="s">
        <v>831</v>
      </c>
      <c r="C139" s="2" t="s">
        <v>831</v>
      </c>
      <c r="D139" s="2" t="s">
        <v>825</v>
      </c>
      <c r="E139" s="2">
        <v>1989</v>
      </c>
      <c r="F139" s="2" t="s">
        <v>832</v>
      </c>
      <c r="G139" s="2" t="s">
        <v>827</v>
      </c>
      <c r="H139" s="3" t="str">
        <f>VLOOKUP(B139,AddInfo!$A:$C,3,FALSE)</f>
        <v>Placebo</v>
      </c>
      <c r="I139" s="3" t="str">
        <f>VLOOKUP(B139,AddInfo!$A:$H,7,FALSE)</f>
        <v>pchcurrat</v>
      </c>
      <c r="J139" s="3" t="s">
        <v>5017</v>
      </c>
      <c r="K139" s="3" t="s">
        <v>19</v>
      </c>
      <c r="L139" s="3" t="s">
        <v>217</v>
      </c>
      <c r="M139" s="25">
        <v>1973</v>
      </c>
      <c r="N139" s="25">
        <v>1983</v>
      </c>
    </row>
    <row r="140" spans="1:1024" x14ac:dyDescent="0.25">
      <c r="A140" s="2">
        <v>326</v>
      </c>
      <c r="B140" s="2" t="s">
        <v>833</v>
      </c>
      <c r="C140" s="2" t="s">
        <v>833</v>
      </c>
      <c r="D140" s="2" t="s">
        <v>825</v>
      </c>
      <c r="E140" s="2">
        <v>1989</v>
      </c>
      <c r="F140" s="2" t="s">
        <v>834</v>
      </c>
      <c r="G140" s="2" t="s">
        <v>827</v>
      </c>
      <c r="H140" s="3" t="str">
        <f>VLOOKUP(B140,AddInfo!$A:$C,3,FALSE)</f>
        <v>Placebo</v>
      </c>
      <c r="I140" s="3" t="str">
        <f>VLOOKUP(B140,AddInfo!$A:$H,7,FALSE)</f>
        <v>pchquick</v>
      </c>
      <c r="J140" s="3" t="s">
        <v>5017</v>
      </c>
      <c r="K140" s="3" t="s">
        <v>19</v>
      </c>
      <c r="L140" s="3" t="s">
        <v>217</v>
      </c>
      <c r="M140" s="25">
        <v>1973</v>
      </c>
      <c r="N140" s="25">
        <v>1983</v>
      </c>
    </row>
    <row r="141" spans="1:1024" x14ac:dyDescent="0.25">
      <c r="A141" s="2">
        <v>337</v>
      </c>
      <c r="B141" s="2" t="s">
        <v>835</v>
      </c>
      <c r="C141" s="2" t="s">
        <v>835</v>
      </c>
      <c r="D141" s="2" t="s">
        <v>825</v>
      </c>
      <c r="E141" s="2">
        <v>1989</v>
      </c>
      <c r="F141" s="2" t="s">
        <v>836</v>
      </c>
      <c r="G141" s="2" t="s">
        <v>827</v>
      </c>
      <c r="H141" s="3" t="str">
        <f>VLOOKUP(B141,AddInfo!$A:$C,3,FALSE)</f>
        <v>Placebo</v>
      </c>
      <c r="I141" s="3" t="str">
        <f>VLOOKUP(B141,AddInfo!$A:$H,7,FALSE)</f>
        <v>pchsaleinv</v>
      </c>
      <c r="J141" s="3" t="s">
        <v>5017</v>
      </c>
      <c r="K141" s="3" t="s">
        <v>19</v>
      </c>
      <c r="L141" s="3" t="s">
        <v>20</v>
      </c>
      <c r="M141" s="25">
        <v>1973</v>
      </c>
      <c r="N141" s="25">
        <v>1983</v>
      </c>
    </row>
    <row r="142" spans="1:1024" s="19" customFormat="1" x14ac:dyDescent="0.25">
      <c r="A142" s="2">
        <v>323</v>
      </c>
      <c r="B142" s="2" t="s">
        <v>837</v>
      </c>
      <c r="C142" s="2" t="s">
        <v>837</v>
      </c>
      <c r="D142" s="2" t="s">
        <v>825</v>
      </c>
      <c r="E142" s="2">
        <v>1989</v>
      </c>
      <c r="F142" s="2" t="s">
        <v>838</v>
      </c>
      <c r="G142" s="2" t="s">
        <v>827</v>
      </c>
      <c r="H142" s="3" t="str">
        <f>VLOOKUP(B142,AddInfo!$A:$C,3,FALSE)</f>
        <v>Placebo</v>
      </c>
      <c r="I142" s="3" t="str">
        <f>VLOOKUP(B142,AddInfo!$A:$H,7,FALSE)</f>
        <v>quick</v>
      </c>
      <c r="J142" s="3" t="s">
        <v>5017</v>
      </c>
      <c r="K142" s="3" t="s">
        <v>19</v>
      </c>
      <c r="L142" s="3" t="s">
        <v>587</v>
      </c>
      <c r="M142" s="25">
        <v>1973</v>
      </c>
      <c r="N142" s="25">
        <v>1983</v>
      </c>
      <c r="O142" s="25"/>
      <c r="P142" s="25"/>
      <c r="Q142" s="86"/>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c r="JB142" s="5"/>
      <c r="JC142" s="5"/>
      <c r="JD142" s="5"/>
      <c r="JE142" s="5"/>
      <c r="JF142" s="5"/>
      <c r="JG142" s="5"/>
      <c r="JH142" s="5"/>
      <c r="JI142" s="5"/>
      <c r="JJ142" s="5"/>
      <c r="JK142" s="5"/>
      <c r="JL142" s="5"/>
      <c r="JM142" s="5"/>
      <c r="JN142" s="5"/>
      <c r="JO142" s="5"/>
      <c r="JP142" s="5"/>
      <c r="JQ142" s="5"/>
      <c r="JR142" s="5"/>
      <c r="JS142" s="5"/>
      <c r="JT142" s="5"/>
      <c r="JU142" s="5"/>
      <c r="JV142" s="5"/>
      <c r="JW142" s="5"/>
      <c r="JX142" s="5"/>
      <c r="JY142" s="5"/>
      <c r="JZ142" s="5"/>
      <c r="KA142" s="5"/>
      <c r="KB142" s="5"/>
      <c r="KC142" s="5"/>
      <c r="KD142" s="5"/>
      <c r="KE142" s="5"/>
      <c r="KF142" s="5"/>
      <c r="KG142" s="5"/>
      <c r="KH142" s="5"/>
      <c r="KI142" s="5"/>
      <c r="KJ142" s="5"/>
      <c r="KK142" s="5"/>
      <c r="KL142" s="5"/>
      <c r="KM142" s="5"/>
      <c r="KN142" s="5"/>
      <c r="KO142" s="5"/>
      <c r="KP142" s="5"/>
      <c r="KQ142" s="5"/>
      <c r="KR142" s="5"/>
      <c r="KS142" s="5"/>
      <c r="KT142" s="5"/>
      <c r="KU142" s="5"/>
      <c r="KV142" s="5"/>
      <c r="KW142" s="5"/>
      <c r="KX142" s="5"/>
      <c r="KY142" s="5"/>
      <c r="KZ142" s="5"/>
      <c r="LA142" s="5"/>
      <c r="LB142" s="5"/>
      <c r="LC142" s="5"/>
      <c r="LD142" s="5"/>
      <c r="LE142" s="5"/>
      <c r="LF142" s="5"/>
      <c r="LG142" s="5"/>
      <c r="LH142" s="5"/>
      <c r="LI142" s="5"/>
      <c r="LJ142" s="5"/>
      <c r="LK142" s="5"/>
      <c r="LL142" s="5"/>
      <c r="LM142" s="5"/>
      <c r="LN142" s="5"/>
      <c r="LO142" s="5"/>
      <c r="LP142" s="5"/>
      <c r="LQ142" s="5"/>
      <c r="LR142" s="5"/>
      <c r="LS142" s="5"/>
      <c r="LT142" s="5"/>
      <c r="LU142" s="5"/>
      <c r="LV142" s="5"/>
      <c r="LW142" s="5"/>
      <c r="LX142" s="5"/>
      <c r="LY142" s="5"/>
      <c r="LZ142" s="5"/>
      <c r="MA142" s="5"/>
      <c r="MB142" s="5"/>
      <c r="MC142" s="5"/>
      <c r="MD142" s="5"/>
      <c r="ME142" s="5"/>
      <c r="MF142" s="5"/>
      <c r="MG142" s="5"/>
      <c r="MH142" s="5"/>
      <c r="MI142" s="5"/>
      <c r="MJ142" s="5"/>
      <c r="MK142" s="5"/>
      <c r="ML142" s="5"/>
      <c r="MM142" s="5"/>
      <c r="MN142" s="5"/>
      <c r="MO142" s="5"/>
      <c r="MP142" s="5"/>
      <c r="MQ142" s="5"/>
      <c r="MR142" s="5"/>
      <c r="MS142" s="5"/>
      <c r="MT142" s="5"/>
      <c r="MU142" s="5"/>
      <c r="MV142" s="5"/>
      <c r="MW142" s="5"/>
      <c r="MX142" s="5"/>
      <c r="MY142" s="5"/>
      <c r="MZ142" s="5"/>
      <c r="NA142" s="5"/>
      <c r="NB142" s="5"/>
      <c r="NC142" s="5"/>
      <c r="ND142" s="5"/>
      <c r="NE142" s="5"/>
      <c r="NF142" s="5"/>
      <c r="NG142" s="5"/>
      <c r="NH142" s="5"/>
      <c r="NI142" s="5"/>
      <c r="NJ142" s="5"/>
      <c r="NK142" s="5"/>
      <c r="NL142" s="5"/>
      <c r="NM142" s="5"/>
      <c r="NN142" s="5"/>
      <c r="NO142" s="5"/>
      <c r="NP142" s="5"/>
      <c r="NQ142" s="5"/>
      <c r="NR142" s="5"/>
      <c r="NS142" s="5"/>
      <c r="NT142" s="5"/>
      <c r="NU142" s="5"/>
      <c r="NV142" s="5"/>
      <c r="NW142" s="5"/>
      <c r="NX142" s="5"/>
      <c r="NY142" s="5"/>
      <c r="NZ142" s="5"/>
      <c r="OA142" s="5"/>
      <c r="OB142" s="5"/>
      <c r="OC142" s="5"/>
      <c r="OD142" s="5"/>
      <c r="OE142" s="5"/>
      <c r="OF142" s="5"/>
      <c r="OG142" s="5"/>
      <c r="OH142" s="5"/>
      <c r="OI142" s="5"/>
      <c r="OJ142" s="5"/>
      <c r="OK142" s="5"/>
      <c r="OL142" s="5"/>
      <c r="OM142" s="5"/>
      <c r="ON142" s="5"/>
      <c r="OO142" s="5"/>
      <c r="OP142" s="5"/>
      <c r="OQ142" s="5"/>
      <c r="OR142" s="5"/>
      <c r="OS142" s="5"/>
      <c r="OT142" s="5"/>
      <c r="OU142" s="5"/>
      <c r="OV142" s="5"/>
      <c r="OW142" s="5"/>
      <c r="OX142" s="5"/>
      <c r="OY142" s="5"/>
      <c r="OZ142" s="5"/>
      <c r="PA142" s="5"/>
      <c r="PB142" s="5"/>
      <c r="PC142" s="5"/>
      <c r="PD142" s="5"/>
      <c r="PE142" s="5"/>
      <c r="PF142" s="5"/>
      <c r="PG142" s="5"/>
      <c r="PH142" s="5"/>
      <c r="PI142" s="5"/>
      <c r="PJ142" s="5"/>
      <c r="PK142" s="5"/>
      <c r="PL142" s="5"/>
      <c r="PM142" s="5"/>
      <c r="PN142" s="5"/>
      <c r="PO142" s="5"/>
      <c r="PP142" s="5"/>
      <c r="PQ142" s="5"/>
      <c r="PR142" s="5"/>
      <c r="PS142" s="5"/>
      <c r="PT142" s="5"/>
      <c r="PU142" s="5"/>
      <c r="PV142" s="5"/>
      <c r="PW142" s="5"/>
      <c r="PX142" s="5"/>
      <c r="PY142" s="5"/>
      <c r="PZ142" s="5"/>
      <c r="QA142" s="5"/>
      <c r="QB142" s="5"/>
      <c r="QC142" s="5"/>
      <c r="QD142" s="5"/>
      <c r="QE142" s="5"/>
      <c r="QF142" s="5"/>
      <c r="QG142" s="5"/>
      <c r="QH142" s="5"/>
      <c r="QI142" s="5"/>
      <c r="QJ142" s="5"/>
      <c r="QK142" s="5"/>
      <c r="QL142" s="5"/>
      <c r="QM142" s="5"/>
      <c r="QN142" s="5"/>
      <c r="QO142" s="5"/>
      <c r="QP142" s="5"/>
      <c r="QQ142" s="5"/>
      <c r="QR142" s="5"/>
      <c r="QS142" s="5"/>
      <c r="QT142" s="5"/>
      <c r="QU142" s="5"/>
      <c r="QV142" s="5"/>
      <c r="QW142" s="5"/>
      <c r="QX142" s="5"/>
      <c r="QY142" s="5"/>
      <c r="QZ142" s="5"/>
      <c r="RA142" s="5"/>
      <c r="RB142" s="5"/>
      <c r="RC142" s="5"/>
      <c r="RD142" s="5"/>
      <c r="RE142" s="5"/>
      <c r="RF142" s="5"/>
      <c r="RG142" s="5"/>
      <c r="RH142" s="5"/>
      <c r="RI142" s="5"/>
      <c r="RJ142" s="5"/>
      <c r="RK142" s="5"/>
      <c r="RL142" s="5"/>
      <c r="RM142" s="5"/>
      <c r="RN142" s="5"/>
      <c r="RO142" s="5"/>
      <c r="RP142" s="5"/>
      <c r="RQ142" s="5"/>
      <c r="RR142" s="5"/>
      <c r="RS142" s="5"/>
      <c r="RT142" s="5"/>
      <c r="RU142" s="5"/>
      <c r="RV142" s="5"/>
      <c r="RW142" s="5"/>
      <c r="RX142" s="5"/>
      <c r="RY142" s="5"/>
      <c r="RZ142" s="5"/>
      <c r="SA142" s="5"/>
      <c r="SB142" s="5"/>
      <c r="SC142" s="5"/>
      <c r="SD142" s="5"/>
      <c r="SE142" s="5"/>
      <c r="SF142" s="5"/>
      <c r="SG142" s="5"/>
      <c r="SH142" s="5"/>
      <c r="SI142" s="5"/>
      <c r="SJ142" s="5"/>
      <c r="SK142" s="5"/>
      <c r="SL142" s="5"/>
      <c r="SM142" s="5"/>
      <c r="SN142" s="5"/>
      <c r="SO142" s="5"/>
      <c r="SP142" s="5"/>
      <c r="SQ142" s="5"/>
      <c r="SR142" s="5"/>
      <c r="SS142" s="5"/>
      <c r="ST142" s="5"/>
      <c r="SU142" s="5"/>
      <c r="SV142" s="5"/>
      <c r="SW142" s="5"/>
      <c r="SX142" s="5"/>
      <c r="SY142" s="5"/>
      <c r="SZ142" s="5"/>
      <c r="TA142" s="5"/>
      <c r="TB142" s="5"/>
      <c r="TC142" s="5"/>
      <c r="TD142" s="5"/>
      <c r="TE142" s="5"/>
      <c r="TF142" s="5"/>
      <c r="TG142" s="5"/>
      <c r="TH142" s="5"/>
      <c r="TI142" s="5"/>
      <c r="TJ142" s="5"/>
      <c r="TK142" s="5"/>
      <c r="TL142" s="5"/>
      <c r="TM142" s="5"/>
      <c r="TN142" s="5"/>
      <c r="TO142" s="5"/>
      <c r="TP142" s="5"/>
      <c r="TQ142" s="5"/>
      <c r="TR142" s="5"/>
      <c r="TS142" s="5"/>
      <c r="TT142" s="5"/>
      <c r="TU142" s="5"/>
      <c r="TV142" s="5"/>
      <c r="TW142" s="5"/>
      <c r="TX142" s="5"/>
      <c r="TY142" s="5"/>
      <c r="TZ142" s="5"/>
      <c r="UA142" s="5"/>
      <c r="UB142" s="5"/>
      <c r="UC142" s="5"/>
      <c r="UD142" s="5"/>
      <c r="UE142" s="5"/>
      <c r="UF142" s="5"/>
      <c r="UG142" s="5"/>
      <c r="UH142" s="5"/>
      <c r="UI142" s="5"/>
      <c r="UJ142" s="5"/>
      <c r="UK142" s="5"/>
      <c r="UL142" s="5"/>
      <c r="UM142" s="5"/>
      <c r="UN142" s="5"/>
      <c r="UO142" s="5"/>
      <c r="UP142" s="5"/>
      <c r="UQ142" s="5"/>
      <c r="UR142" s="5"/>
      <c r="US142" s="5"/>
      <c r="UT142" s="5"/>
      <c r="UU142" s="5"/>
      <c r="UV142" s="5"/>
      <c r="UW142" s="5"/>
      <c r="UX142" s="5"/>
      <c r="UY142" s="5"/>
      <c r="UZ142" s="5"/>
      <c r="VA142" s="5"/>
      <c r="VB142" s="5"/>
      <c r="VC142" s="5"/>
      <c r="VD142" s="5"/>
      <c r="VE142" s="5"/>
      <c r="VF142" s="5"/>
      <c r="VG142" s="5"/>
      <c r="VH142" s="5"/>
      <c r="VI142" s="5"/>
      <c r="VJ142" s="5"/>
      <c r="VK142" s="5"/>
      <c r="VL142" s="5"/>
      <c r="VM142" s="5"/>
      <c r="VN142" s="5"/>
      <c r="VO142" s="5"/>
      <c r="VP142" s="5"/>
      <c r="VQ142" s="5"/>
      <c r="VR142" s="5"/>
      <c r="VS142" s="5"/>
      <c r="VT142" s="5"/>
      <c r="VU142" s="5"/>
      <c r="VV142" s="5"/>
      <c r="VW142" s="5"/>
      <c r="VX142" s="5"/>
      <c r="VY142" s="5"/>
      <c r="VZ142" s="5"/>
      <c r="WA142" s="5"/>
      <c r="WB142" s="5"/>
      <c r="WC142" s="5"/>
      <c r="WD142" s="5"/>
      <c r="WE142" s="5"/>
      <c r="WF142" s="5"/>
      <c r="WG142" s="5"/>
      <c r="WH142" s="5"/>
      <c r="WI142" s="5"/>
      <c r="WJ142" s="5"/>
      <c r="WK142" s="5"/>
      <c r="WL142" s="5"/>
      <c r="WM142" s="5"/>
      <c r="WN142" s="5"/>
      <c r="WO142" s="5"/>
      <c r="WP142" s="5"/>
      <c r="WQ142" s="5"/>
      <c r="WR142" s="5"/>
      <c r="WS142" s="5"/>
      <c r="WT142" s="5"/>
      <c r="WU142" s="5"/>
      <c r="WV142" s="5"/>
      <c r="WW142" s="5"/>
      <c r="WX142" s="5"/>
      <c r="WY142" s="5"/>
      <c r="WZ142" s="5"/>
      <c r="XA142" s="5"/>
      <c r="XB142" s="5"/>
      <c r="XC142" s="5"/>
      <c r="XD142" s="5"/>
      <c r="XE142" s="5"/>
      <c r="XF142" s="5"/>
      <c r="XG142" s="5"/>
      <c r="XH142" s="5"/>
      <c r="XI142" s="5"/>
      <c r="XJ142" s="5"/>
      <c r="XK142" s="5"/>
      <c r="XL142" s="5"/>
      <c r="XM142" s="5"/>
      <c r="XN142" s="5"/>
      <c r="XO142" s="5"/>
      <c r="XP142" s="5"/>
      <c r="XQ142" s="5"/>
      <c r="XR142" s="5"/>
      <c r="XS142" s="5"/>
      <c r="XT142" s="5"/>
      <c r="XU142" s="5"/>
      <c r="XV142" s="5"/>
      <c r="XW142" s="5"/>
      <c r="XX142" s="5"/>
      <c r="XY142" s="5"/>
      <c r="XZ142" s="5"/>
      <c r="YA142" s="5"/>
      <c r="YB142" s="5"/>
      <c r="YC142" s="5"/>
      <c r="YD142" s="5"/>
      <c r="YE142" s="5"/>
      <c r="YF142" s="5"/>
      <c r="YG142" s="5"/>
      <c r="YH142" s="5"/>
      <c r="YI142" s="5"/>
      <c r="YJ142" s="5"/>
      <c r="YK142" s="5"/>
      <c r="YL142" s="5"/>
      <c r="YM142" s="5"/>
      <c r="YN142" s="5"/>
      <c r="YO142" s="5"/>
      <c r="YP142" s="5"/>
      <c r="YQ142" s="5"/>
      <c r="YR142" s="5"/>
      <c r="YS142" s="5"/>
      <c r="YT142" s="5"/>
      <c r="YU142" s="5"/>
      <c r="YV142" s="5"/>
      <c r="YW142" s="5"/>
      <c r="YX142" s="5"/>
      <c r="YY142" s="5"/>
      <c r="YZ142" s="5"/>
      <c r="ZA142" s="5"/>
      <c r="ZB142" s="5"/>
      <c r="ZC142" s="5"/>
      <c r="ZD142" s="5"/>
      <c r="ZE142" s="5"/>
      <c r="ZF142" s="5"/>
      <c r="ZG142" s="5"/>
      <c r="ZH142" s="5"/>
      <c r="ZI142" s="5"/>
      <c r="ZJ142" s="5"/>
      <c r="ZK142" s="5"/>
      <c r="ZL142" s="5"/>
      <c r="ZM142" s="5"/>
      <c r="ZN142" s="5"/>
      <c r="ZO142" s="5"/>
      <c r="ZP142" s="5"/>
      <c r="ZQ142" s="5"/>
      <c r="ZR142" s="5"/>
      <c r="ZS142" s="5"/>
      <c r="ZT142" s="5"/>
      <c r="ZU142" s="5"/>
      <c r="ZV142" s="5"/>
      <c r="ZW142" s="5"/>
      <c r="ZX142" s="5"/>
      <c r="ZY142" s="5"/>
      <c r="ZZ142" s="5"/>
      <c r="AAA142" s="5"/>
      <c r="AAB142" s="5"/>
      <c r="AAC142" s="5"/>
      <c r="AAD142" s="5"/>
      <c r="AAE142" s="5"/>
      <c r="AAF142" s="5"/>
      <c r="AAG142" s="5"/>
      <c r="AAH142" s="5"/>
      <c r="AAI142" s="5"/>
      <c r="AAJ142" s="5"/>
      <c r="AAK142" s="5"/>
      <c r="AAL142" s="5"/>
      <c r="AAM142" s="5"/>
      <c r="AAN142" s="5"/>
      <c r="AAO142" s="5"/>
      <c r="AAP142" s="5"/>
      <c r="AAQ142" s="5"/>
      <c r="AAR142" s="5"/>
      <c r="AAS142" s="5"/>
      <c r="AAT142" s="5"/>
      <c r="AAU142" s="5"/>
      <c r="AAV142" s="5"/>
      <c r="AAW142" s="5"/>
      <c r="AAX142" s="5"/>
      <c r="AAY142" s="5"/>
      <c r="AAZ142" s="5"/>
      <c r="ABA142" s="5"/>
      <c r="ABB142" s="5"/>
      <c r="ABC142" s="5"/>
      <c r="ABD142" s="5"/>
      <c r="ABE142" s="5"/>
      <c r="ABF142" s="5"/>
      <c r="ABG142" s="5"/>
      <c r="ABH142" s="5"/>
      <c r="ABI142" s="5"/>
      <c r="ABJ142" s="5"/>
      <c r="ABK142" s="5"/>
      <c r="ABL142" s="5"/>
      <c r="ABM142" s="5"/>
      <c r="ABN142" s="5"/>
      <c r="ABO142" s="5"/>
      <c r="ABP142" s="5"/>
      <c r="ABQ142" s="5"/>
      <c r="ABR142" s="5"/>
      <c r="ABS142" s="5"/>
      <c r="ABT142" s="5"/>
      <c r="ABU142" s="5"/>
      <c r="ABV142" s="5"/>
      <c r="ABW142" s="5"/>
      <c r="ABX142" s="5"/>
      <c r="ABY142" s="5"/>
      <c r="ABZ142" s="5"/>
      <c r="ACA142" s="5"/>
      <c r="ACB142" s="5"/>
      <c r="ACC142" s="5"/>
      <c r="ACD142" s="5"/>
      <c r="ACE142" s="5"/>
      <c r="ACF142" s="5"/>
      <c r="ACG142" s="5"/>
      <c r="ACH142" s="5"/>
      <c r="ACI142" s="5"/>
      <c r="ACJ142" s="5"/>
      <c r="ACK142" s="5"/>
      <c r="ACL142" s="5"/>
      <c r="ACM142" s="5"/>
      <c r="ACN142" s="5"/>
      <c r="ACO142" s="5"/>
      <c r="ACP142" s="5"/>
      <c r="ACQ142" s="5"/>
      <c r="ACR142" s="5"/>
      <c r="ACS142" s="5"/>
      <c r="ACT142" s="5"/>
      <c r="ACU142" s="5"/>
      <c r="ACV142" s="5"/>
      <c r="ACW142" s="5"/>
      <c r="ACX142" s="5"/>
      <c r="ACY142" s="5"/>
      <c r="ACZ142" s="5"/>
      <c r="ADA142" s="5"/>
      <c r="ADB142" s="5"/>
      <c r="ADC142" s="5"/>
      <c r="ADD142" s="5"/>
      <c r="ADE142" s="5"/>
      <c r="ADF142" s="5"/>
      <c r="ADG142" s="5"/>
      <c r="ADH142" s="5"/>
      <c r="ADI142" s="5"/>
      <c r="ADJ142" s="5"/>
      <c r="ADK142" s="5"/>
      <c r="ADL142" s="5"/>
      <c r="ADM142" s="5"/>
      <c r="ADN142" s="5"/>
      <c r="ADO142" s="5"/>
      <c r="ADP142" s="5"/>
      <c r="ADQ142" s="5"/>
      <c r="ADR142" s="5"/>
      <c r="ADS142" s="5"/>
      <c r="ADT142" s="5"/>
      <c r="ADU142" s="5"/>
      <c r="ADV142" s="5"/>
      <c r="ADW142" s="5"/>
      <c r="ADX142" s="5"/>
      <c r="ADY142" s="5"/>
      <c r="ADZ142" s="5"/>
      <c r="AEA142" s="5"/>
      <c r="AEB142" s="5"/>
      <c r="AEC142" s="5"/>
      <c r="AED142" s="5"/>
      <c r="AEE142" s="5"/>
      <c r="AEF142" s="5"/>
      <c r="AEG142" s="5"/>
      <c r="AEH142" s="5"/>
      <c r="AEI142" s="5"/>
      <c r="AEJ142" s="5"/>
      <c r="AEK142" s="5"/>
      <c r="AEL142" s="5"/>
      <c r="AEM142" s="5"/>
      <c r="AEN142" s="5"/>
      <c r="AEO142" s="5"/>
      <c r="AEP142" s="5"/>
      <c r="AEQ142" s="5"/>
      <c r="AER142" s="5"/>
      <c r="AES142" s="5"/>
      <c r="AET142" s="5"/>
      <c r="AEU142" s="5"/>
      <c r="AEV142" s="5"/>
      <c r="AEW142" s="5"/>
      <c r="AEX142" s="5"/>
      <c r="AEY142" s="5"/>
      <c r="AEZ142" s="5"/>
      <c r="AFA142" s="5"/>
      <c r="AFB142" s="5"/>
      <c r="AFC142" s="5"/>
      <c r="AFD142" s="5"/>
      <c r="AFE142" s="5"/>
      <c r="AFF142" s="5"/>
      <c r="AFG142" s="5"/>
      <c r="AFH142" s="5"/>
      <c r="AFI142" s="5"/>
      <c r="AFJ142" s="5"/>
      <c r="AFK142" s="5"/>
      <c r="AFL142" s="5"/>
      <c r="AFM142" s="5"/>
      <c r="AFN142" s="5"/>
      <c r="AFO142" s="5"/>
      <c r="AFP142" s="5"/>
      <c r="AFQ142" s="5"/>
      <c r="AFR142" s="5"/>
      <c r="AFS142" s="5"/>
      <c r="AFT142" s="5"/>
      <c r="AFU142" s="5"/>
      <c r="AFV142" s="5"/>
      <c r="AFW142" s="5"/>
      <c r="AFX142" s="5"/>
      <c r="AFY142" s="5"/>
      <c r="AFZ142" s="5"/>
      <c r="AGA142" s="5"/>
      <c r="AGB142" s="5"/>
      <c r="AGC142" s="5"/>
      <c r="AGD142" s="5"/>
      <c r="AGE142" s="5"/>
      <c r="AGF142" s="5"/>
      <c r="AGG142" s="5"/>
      <c r="AGH142" s="5"/>
      <c r="AGI142" s="5"/>
      <c r="AGJ142" s="5"/>
      <c r="AGK142" s="5"/>
      <c r="AGL142" s="5"/>
      <c r="AGM142" s="5"/>
      <c r="AGN142" s="5"/>
      <c r="AGO142" s="5"/>
      <c r="AGP142" s="5"/>
      <c r="AGQ142" s="5"/>
      <c r="AGR142" s="5"/>
      <c r="AGS142" s="5"/>
      <c r="AGT142" s="5"/>
      <c r="AGU142" s="5"/>
      <c r="AGV142" s="5"/>
      <c r="AGW142" s="5"/>
      <c r="AGX142" s="5"/>
      <c r="AGY142" s="5"/>
      <c r="AGZ142" s="5"/>
      <c r="AHA142" s="5"/>
      <c r="AHB142" s="5"/>
      <c r="AHC142" s="5"/>
      <c r="AHD142" s="5"/>
      <c r="AHE142" s="5"/>
      <c r="AHF142" s="5"/>
      <c r="AHG142" s="5"/>
      <c r="AHH142" s="5"/>
      <c r="AHI142" s="5"/>
      <c r="AHJ142" s="5"/>
      <c r="AHK142" s="5"/>
      <c r="AHL142" s="5"/>
      <c r="AHM142" s="5"/>
      <c r="AHN142" s="5"/>
      <c r="AHO142" s="5"/>
      <c r="AHP142" s="5"/>
      <c r="AHQ142" s="5"/>
      <c r="AHR142" s="5"/>
      <c r="AHS142" s="5"/>
      <c r="AHT142" s="5"/>
      <c r="AHU142" s="5"/>
      <c r="AHV142" s="5"/>
      <c r="AHW142" s="5"/>
      <c r="AHX142" s="5"/>
      <c r="AHY142" s="5"/>
      <c r="AHZ142" s="5"/>
      <c r="AIA142" s="5"/>
      <c r="AIB142" s="5"/>
      <c r="AIC142" s="5"/>
      <c r="AID142" s="5"/>
      <c r="AIE142" s="5"/>
      <c r="AIF142" s="5"/>
      <c r="AIG142" s="5"/>
      <c r="AIH142" s="5"/>
      <c r="AII142" s="5"/>
      <c r="AIJ142" s="5"/>
      <c r="AIK142" s="5"/>
      <c r="AIL142" s="5"/>
      <c r="AIM142" s="5"/>
      <c r="AIN142" s="5"/>
      <c r="AIO142" s="5"/>
      <c r="AIP142" s="5"/>
      <c r="AIQ142" s="5"/>
      <c r="AIR142" s="5"/>
      <c r="AIS142" s="5"/>
      <c r="AIT142" s="5"/>
      <c r="AIU142" s="5"/>
      <c r="AIV142" s="5"/>
      <c r="AIW142" s="5"/>
      <c r="AIX142" s="5"/>
      <c r="AIY142" s="5"/>
      <c r="AIZ142" s="5"/>
      <c r="AJA142" s="5"/>
      <c r="AJB142" s="5"/>
      <c r="AJC142" s="5"/>
      <c r="AJD142" s="5"/>
      <c r="AJE142" s="5"/>
      <c r="AJF142" s="5"/>
      <c r="AJG142" s="5"/>
      <c r="AJH142" s="5"/>
      <c r="AJI142" s="5"/>
      <c r="AJJ142" s="5"/>
      <c r="AJK142" s="5"/>
      <c r="AJL142" s="5"/>
      <c r="AJM142" s="5"/>
      <c r="AJN142" s="5"/>
      <c r="AJO142" s="5"/>
      <c r="AJP142" s="5"/>
      <c r="AJQ142" s="5"/>
      <c r="AJR142" s="5"/>
      <c r="AJS142" s="5"/>
      <c r="AJT142" s="5"/>
      <c r="AJU142" s="5"/>
      <c r="AJV142" s="5"/>
      <c r="AJW142" s="5"/>
      <c r="AJX142" s="5"/>
      <c r="AJY142" s="5"/>
      <c r="AJZ142" s="5"/>
      <c r="AKA142" s="5"/>
      <c r="AKB142" s="5"/>
      <c r="AKC142" s="5"/>
      <c r="AKD142" s="5"/>
      <c r="AKE142" s="5"/>
      <c r="AKF142" s="5"/>
      <c r="AKG142" s="5"/>
      <c r="AKH142" s="5"/>
      <c r="AKI142" s="5"/>
      <c r="AKJ142" s="5"/>
      <c r="AKK142" s="5"/>
      <c r="AKL142" s="5"/>
      <c r="AKM142" s="5"/>
      <c r="AKN142" s="5"/>
      <c r="AKO142" s="5"/>
      <c r="AKP142" s="5"/>
      <c r="AKQ142" s="5"/>
      <c r="AKR142" s="5"/>
      <c r="AKS142" s="5"/>
      <c r="AKT142" s="5"/>
      <c r="AKU142" s="5"/>
      <c r="AKV142" s="5"/>
      <c r="AKW142" s="5"/>
      <c r="AKX142" s="5"/>
      <c r="AKY142" s="5"/>
      <c r="AKZ142" s="5"/>
      <c r="ALA142" s="5"/>
      <c r="ALB142" s="5"/>
      <c r="ALC142" s="5"/>
      <c r="ALD142" s="5"/>
      <c r="ALE142" s="5"/>
      <c r="ALF142" s="5"/>
      <c r="ALG142" s="5"/>
      <c r="ALH142" s="5"/>
      <c r="ALI142" s="5"/>
      <c r="ALJ142" s="5"/>
      <c r="ALK142" s="5"/>
      <c r="ALL142" s="5"/>
      <c r="ALM142" s="5"/>
      <c r="ALN142" s="5"/>
      <c r="ALO142" s="5"/>
      <c r="ALP142" s="5"/>
      <c r="ALQ142" s="5"/>
      <c r="ALR142" s="5"/>
      <c r="ALS142" s="5"/>
      <c r="ALT142" s="5"/>
      <c r="ALU142" s="5"/>
      <c r="ALV142" s="5"/>
      <c r="ALW142" s="5"/>
      <c r="ALX142" s="5"/>
      <c r="ALY142" s="5"/>
      <c r="ALZ142" s="5"/>
      <c r="AMA142" s="5"/>
      <c r="AMB142" s="5"/>
      <c r="AMC142" s="5"/>
      <c r="AMD142" s="5"/>
      <c r="AME142" s="5"/>
      <c r="AMF142" s="5"/>
      <c r="AMG142" s="5"/>
      <c r="AMH142" s="5"/>
      <c r="AMI142" s="5"/>
      <c r="AMJ142" s="5"/>
    </row>
    <row r="143" spans="1:1024" x14ac:dyDescent="0.25">
      <c r="A143" s="2">
        <v>329</v>
      </c>
      <c r="B143" s="2" t="s">
        <v>839</v>
      </c>
      <c r="C143" s="2" t="s">
        <v>839</v>
      </c>
      <c r="D143" s="2" t="s">
        <v>825</v>
      </c>
      <c r="E143" s="2">
        <v>1989</v>
      </c>
      <c r="F143" s="2" t="s">
        <v>840</v>
      </c>
      <c r="G143" s="2" t="s">
        <v>827</v>
      </c>
      <c r="H143" s="3" t="str">
        <f>VLOOKUP(B143,AddInfo!$A:$C,3,FALSE)</f>
        <v>Placebo</v>
      </c>
      <c r="I143" s="3" t="str">
        <f>VLOOKUP(B143,AddInfo!$A:$H,7,FALSE)</f>
        <v>salecash</v>
      </c>
      <c r="J143" s="3" t="s">
        <v>5017</v>
      </c>
      <c r="K143" s="3" t="s">
        <v>19</v>
      </c>
      <c r="L143" s="3" t="s">
        <v>20</v>
      </c>
      <c r="M143" s="25">
        <v>1973</v>
      </c>
      <c r="N143" s="25">
        <v>1983</v>
      </c>
    </row>
    <row r="144" spans="1:1024" x14ac:dyDescent="0.25">
      <c r="A144" s="2">
        <v>331</v>
      </c>
      <c r="B144" s="2" t="s">
        <v>841</v>
      </c>
      <c r="C144" s="2" t="s">
        <v>841</v>
      </c>
      <c r="D144" s="2" t="s">
        <v>825</v>
      </c>
      <c r="E144" s="2">
        <v>1989</v>
      </c>
      <c r="F144" s="2" t="s">
        <v>842</v>
      </c>
      <c r="G144" s="2" t="s">
        <v>827</v>
      </c>
      <c r="H144" s="3" t="str">
        <f>VLOOKUP(B144,AddInfo!$A:$C,3,FALSE)</f>
        <v>Placebo</v>
      </c>
      <c r="I144" s="3" t="str">
        <f>VLOOKUP(B144,AddInfo!$A:$H,7,FALSE)</f>
        <v>saleinv</v>
      </c>
      <c r="J144" s="3" t="s">
        <v>5017</v>
      </c>
      <c r="K144" s="3" t="s">
        <v>19</v>
      </c>
      <c r="L144" s="3" t="s">
        <v>20</v>
      </c>
      <c r="M144" s="25">
        <v>1973</v>
      </c>
      <c r="N144" s="25">
        <v>1983</v>
      </c>
    </row>
    <row r="145" spans="1:1024" x14ac:dyDescent="0.25">
      <c r="A145" s="2">
        <v>330</v>
      </c>
      <c r="B145" s="2" t="s">
        <v>843</v>
      </c>
      <c r="C145" s="2" t="s">
        <v>843</v>
      </c>
      <c r="D145" s="2" t="s">
        <v>825</v>
      </c>
      <c r="E145" s="2">
        <v>1989</v>
      </c>
      <c r="F145" s="2" t="s">
        <v>844</v>
      </c>
      <c r="G145" s="2" t="s">
        <v>827</v>
      </c>
      <c r="H145" s="3" t="str">
        <f>VLOOKUP(B145,AddInfo!$A:$C,3,FALSE)</f>
        <v>Placebo</v>
      </c>
      <c r="I145" s="3" t="str">
        <f>VLOOKUP(B145,AddInfo!$A:$H,7,FALSE)</f>
        <v>salerec</v>
      </c>
      <c r="J145" s="3" t="s">
        <v>5017</v>
      </c>
      <c r="K145" s="3" t="s">
        <v>19</v>
      </c>
      <c r="L145" s="3" t="s">
        <v>20</v>
      </c>
      <c r="M145" s="25">
        <v>1973</v>
      </c>
      <c r="N145" s="25">
        <v>1983</v>
      </c>
    </row>
    <row r="146" spans="1:1024" x14ac:dyDescent="0.25">
      <c r="A146" s="2">
        <v>302</v>
      </c>
      <c r="B146" s="2" t="s">
        <v>845</v>
      </c>
      <c r="C146" s="2" t="s">
        <v>845</v>
      </c>
      <c r="D146" s="2" t="s">
        <v>846</v>
      </c>
      <c r="E146" s="2">
        <v>2012</v>
      </c>
      <c r="F146" s="2" t="s">
        <v>847</v>
      </c>
      <c r="G146" s="2" t="s">
        <v>61</v>
      </c>
      <c r="H146" s="3" t="str">
        <f>VLOOKUP(B146,AddInfo!$A:$C,3,FALSE)</f>
        <v>Predictor</v>
      </c>
      <c r="I146" s="3" t="str">
        <f>VLOOKUP(B146,AddInfo!$A:$H,7,FALSE)</f>
        <v>cash</v>
      </c>
      <c r="J146" s="3" t="s">
        <v>5017</v>
      </c>
      <c r="K146" s="3" t="s">
        <v>19</v>
      </c>
      <c r="L146" s="3" t="s">
        <v>587</v>
      </c>
      <c r="M146" s="25">
        <v>1972</v>
      </c>
      <c r="N146" s="25">
        <v>2009</v>
      </c>
    </row>
    <row r="147" spans="1:1024" x14ac:dyDescent="0.25">
      <c r="A147" s="2">
        <v>47</v>
      </c>
      <c r="B147" s="2" t="s">
        <v>853</v>
      </c>
      <c r="C147" s="2" t="s">
        <v>2490</v>
      </c>
      <c r="D147" s="2" t="s">
        <v>854</v>
      </c>
      <c r="E147" s="2">
        <v>2007</v>
      </c>
      <c r="F147" s="2" t="s">
        <v>855</v>
      </c>
      <c r="G147" s="2" t="s">
        <v>827</v>
      </c>
      <c r="H147" s="3" t="str">
        <f>VLOOKUP(B147,AddInfo!$A:$C,3,FALSE)</f>
        <v>Predictor</v>
      </c>
      <c r="I147" s="3">
        <f>VLOOKUP(B147,AddInfo!$A:$H,7,FALSE)</f>
        <v>0</v>
      </c>
      <c r="J147" s="3" t="s">
        <v>5017</v>
      </c>
      <c r="K147" s="3" t="s">
        <v>19</v>
      </c>
      <c r="L147" s="3" t="s">
        <v>230</v>
      </c>
      <c r="M147" s="25">
        <v>1963</v>
      </c>
      <c r="N147" s="25">
        <v>2001</v>
      </c>
    </row>
    <row r="148" spans="1:1024" x14ac:dyDescent="0.25">
      <c r="A148" s="2">
        <v>27</v>
      </c>
      <c r="B148" s="2" t="s">
        <v>857</v>
      </c>
      <c r="C148" s="2" t="s">
        <v>2534</v>
      </c>
      <c r="D148" s="2" t="s">
        <v>854</v>
      </c>
      <c r="E148" s="2">
        <v>2007</v>
      </c>
      <c r="F148" s="2" t="s">
        <v>858</v>
      </c>
      <c r="G148" s="2" t="s">
        <v>827</v>
      </c>
      <c r="H148" s="3" t="str">
        <f>VLOOKUP(B148,AddInfo!$A:$C,3,FALSE)</f>
        <v>Predictor</v>
      </c>
      <c r="I148" s="3">
        <f>VLOOKUP(B148,AddInfo!$A:$H,7,FALSE)</f>
        <v>0</v>
      </c>
      <c r="J148" s="3" t="s">
        <v>5017</v>
      </c>
      <c r="K148" s="3" t="s">
        <v>19</v>
      </c>
      <c r="L148" s="3" t="s">
        <v>174</v>
      </c>
      <c r="M148" s="25">
        <v>1963</v>
      </c>
      <c r="N148" s="25">
        <v>2001</v>
      </c>
    </row>
    <row r="149" spans="1:1024" x14ac:dyDescent="0.25">
      <c r="A149" s="2" t="s">
        <v>3235</v>
      </c>
      <c r="B149" s="2" t="s">
        <v>3233</v>
      </c>
      <c r="C149" s="2" t="s">
        <v>3233</v>
      </c>
      <c r="D149" s="2" t="s">
        <v>854</v>
      </c>
      <c r="E149" s="2">
        <v>2007</v>
      </c>
      <c r="F149" s="2" t="s">
        <v>858</v>
      </c>
      <c r="G149" s="2" t="s">
        <v>827</v>
      </c>
      <c r="H149" s="3" t="str">
        <f>VLOOKUP(B149,AddInfo!$A:$C,3,FALSE)</f>
        <v>Placebo</v>
      </c>
      <c r="I149" s="3">
        <f>VLOOKUP(B149,AddInfo!$A:$H,7,FALSE)</f>
        <v>0</v>
      </c>
      <c r="J149" s="3" t="s">
        <v>5017</v>
      </c>
      <c r="K149" s="3" t="s">
        <v>19</v>
      </c>
      <c r="L149" s="3" t="s">
        <v>174</v>
      </c>
      <c r="M149" s="25">
        <v>1963</v>
      </c>
      <c r="N149" s="25">
        <v>2001</v>
      </c>
    </row>
    <row r="150" spans="1:1024" x14ac:dyDescent="0.25">
      <c r="A150" s="2">
        <v>385</v>
      </c>
      <c r="B150" s="2" t="s">
        <v>861</v>
      </c>
      <c r="C150" s="2" t="s">
        <v>2493</v>
      </c>
      <c r="D150" s="2" t="s">
        <v>854</v>
      </c>
      <c r="E150" s="2">
        <v>2007</v>
      </c>
      <c r="F150" s="2" t="s">
        <v>862</v>
      </c>
      <c r="G150" s="2" t="s">
        <v>827</v>
      </c>
      <c r="H150" s="3" t="str">
        <f>VLOOKUP(B150,AddInfo!$A:$C,3,FALSE)</f>
        <v>Predictor</v>
      </c>
      <c r="I150" s="3">
        <f>VLOOKUP(B150,AddInfo!$A:$H,7,FALSE)</f>
        <v>0</v>
      </c>
      <c r="J150" s="3" t="s">
        <v>5017</v>
      </c>
      <c r="K150" s="3" t="s">
        <v>19</v>
      </c>
      <c r="L150" s="3" t="s">
        <v>230</v>
      </c>
      <c r="M150" s="25">
        <v>1963</v>
      </c>
      <c r="N150" s="25">
        <v>2001</v>
      </c>
    </row>
    <row r="151" spans="1:1024" x14ac:dyDescent="0.25">
      <c r="A151" s="2" t="s">
        <v>3223</v>
      </c>
      <c r="B151" s="2" t="s">
        <v>3222</v>
      </c>
      <c r="C151" s="2" t="s">
        <v>3222</v>
      </c>
      <c r="D151" s="2" t="s">
        <v>854</v>
      </c>
      <c r="E151" s="2">
        <v>2007</v>
      </c>
      <c r="F151" s="2" t="s">
        <v>862</v>
      </c>
      <c r="G151" s="2" t="s">
        <v>827</v>
      </c>
      <c r="H151" s="3" t="str">
        <f>VLOOKUP(B151,AddInfo!$A:$C,3,FALSE)</f>
        <v>Placebo</v>
      </c>
      <c r="I151" s="3">
        <f>VLOOKUP(B151,AddInfo!$A:$H,7,FALSE)</f>
        <v>0</v>
      </c>
      <c r="J151" s="3" t="s">
        <v>5017</v>
      </c>
      <c r="K151" s="3" t="s">
        <v>19</v>
      </c>
      <c r="L151" s="3" t="s">
        <v>230</v>
      </c>
      <c r="M151" s="25">
        <v>1963</v>
      </c>
      <c r="N151" s="25">
        <v>2001</v>
      </c>
    </row>
    <row r="152" spans="1:1024" x14ac:dyDescent="0.25">
      <c r="A152" s="2">
        <v>36</v>
      </c>
      <c r="B152" s="2" t="s">
        <v>864</v>
      </c>
      <c r="C152" s="2" t="s">
        <v>2297</v>
      </c>
      <c r="D152" s="2" t="s">
        <v>865</v>
      </c>
      <c r="E152" s="2">
        <v>2000</v>
      </c>
      <c r="F152" s="2" t="s">
        <v>866</v>
      </c>
      <c r="G152" s="2" t="s">
        <v>18</v>
      </c>
      <c r="H152" s="3" t="str">
        <f>VLOOKUP(B152,AddInfo!$A:$C,3,FALSE)</f>
        <v>Predictor</v>
      </c>
      <c r="I152" s="3" t="str">
        <f>VLOOKUP(B152,AddInfo!$A:$H,7,FALSE)</f>
        <v>ps</v>
      </c>
      <c r="J152" s="3" t="s">
        <v>5017</v>
      </c>
      <c r="K152" s="3" t="s">
        <v>19</v>
      </c>
      <c r="L152" s="3" t="s">
        <v>439</v>
      </c>
      <c r="M152" s="25">
        <v>1976</v>
      </c>
      <c r="N152" s="25">
        <v>1996</v>
      </c>
    </row>
    <row r="153" spans="1:1024" x14ac:dyDescent="0.25">
      <c r="A153" s="2" t="s">
        <v>3279</v>
      </c>
      <c r="B153" s="2" t="s">
        <v>3278</v>
      </c>
      <c r="C153" s="2" t="s">
        <v>3278</v>
      </c>
      <c r="D153" s="2" t="s">
        <v>865</v>
      </c>
      <c r="E153" s="2">
        <v>2000</v>
      </c>
      <c r="F153" s="2" t="s">
        <v>866</v>
      </c>
      <c r="G153" s="2" t="s">
        <v>18</v>
      </c>
      <c r="H153" s="3" t="str">
        <f>VLOOKUP(B153,AddInfo!$A:$C,3,FALSE)</f>
        <v>Placebo</v>
      </c>
      <c r="I153" s="3" t="str">
        <f>VLOOKUP(B153,AddInfo!$A:$H,7,FALSE)</f>
        <v>ps</v>
      </c>
      <c r="J153" s="3" t="s">
        <v>5017</v>
      </c>
      <c r="K153" s="3" t="s">
        <v>19</v>
      </c>
      <c r="L153" s="3" t="s">
        <v>439</v>
      </c>
      <c r="M153" s="25">
        <v>1976</v>
      </c>
      <c r="N153" s="25">
        <v>1996</v>
      </c>
    </row>
    <row r="154" spans="1:1024" x14ac:dyDescent="0.25">
      <c r="A154" s="2">
        <v>75</v>
      </c>
      <c r="B154" s="2" t="s">
        <v>870</v>
      </c>
      <c r="C154" s="2" t="s">
        <v>2322</v>
      </c>
      <c r="D154" s="2" t="s">
        <v>871</v>
      </c>
      <c r="E154" s="2">
        <v>2008</v>
      </c>
      <c r="F154" s="2" t="s">
        <v>872</v>
      </c>
      <c r="G154" s="2" t="s">
        <v>103</v>
      </c>
      <c r="H154" s="3" t="str">
        <f>VLOOKUP(B154,AddInfo!$A:$C,3,FALSE)</f>
        <v>Predictor</v>
      </c>
      <c r="I154" s="3" t="str">
        <f>VLOOKUP(B154,AddInfo!$A:$H,7,FALSE)</f>
        <v>chcsho</v>
      </c>
      <c r="J154" s="3" t="s">
        <v>5017</v>
      </c>
      <c r="K154" s="3" t="s">
        <v>19</v>
      </c>
      <c r="L154" s="3" t="s">
        <v>253</v>
      </c>
      <c r="M154" s="25">
        <v>1970</v>
      </c>
      <c r="N154" s="25">
        <v>2003</v>
      </c>
    </row>
    <row r="155" spans="1:1024" x14ac:dyDescent="0.25">
      <c r="A155" s="2">
        <v>361</v>
      </c>
      <c r="B155" s="2" t="s">
        <v>876</v>
      </c>
      <c r="C155" s="2" t="s">
        <v>2353</v>
      </c>
      <c r="D155" s="2" t="s">
        <v>877</v>
      </c>
      <c r="E155" s="2">
        <v>2012</v>
      </c>
      <c r="F155" s="2" t="s">
        <v>878</v>
      </c>
      <c r="G155" s="2" t="s">
        <v>274</v>
      </c>
      <c r="H155" s="3" t="str">
        <f>VLOOKUP(B155,AddInfo!$A:$C,3,FALSE)</f>
        <v>Predictor</v>
      </c>
      <c r="I155" s="3">
        <f>VLOOKUP(B155,AddInfo!$A:$H,7,FALSE)</f>
        <v>0</v>
      </c>
      <c r="J155" s="3" t="s">
        <v>5017</v>
      </c>
      <c r="K155" s="3" t="s">
        <v>19</v>
      </c>
      <c r="L155" s="3" t="s">
        <v>217</v>
      </c>
      <c r="M155" s="25">
        <v>2002</v>
      </c>
      <c r="N155" s="25">
        <v>2007</v>
      </c>
    </row>
    <row r="156" spans="1:1024" x14ac:dyDescent="0.25">
      <c r="A156" s="2">
        <v>384</v>
      </c>
      <c r="B156" s="2" t="s">
        <v>879</v>
      </c>
      <c r="C156" s="2" t="s">
        <v>879</v>
      </c>
      <c r="D156" s="2" t="s">
        <v>880</v>
      </c>
      <c r="E156" s="2">
        <v>2003</v>
      </c>
      <c r="F156" s="2" t="s">
        <v>881</v>
      </c>
      <c r="G156" s="2" t="s">
        <v>197</v>
      </c>
      <c r="H156" s="3" t="str">
        <f>VLOOKUP(B156,AddInfo!$A:$C,3,FALSE)</f>
        <v>Predictor</v>
      </c>
      <c r="I156" s="3">
        <f>VLOOKUP(B156,AddInfo!$A:$H,7,FALSE)</f>
        <v>0</v>
      </c>
      <c r="J156" s="3" t="s">
        <v>5017</v>
      </c>
      <c r="K156" s="3" t="s">
        <v>19</v>
      </c>
      <c r="L156" s="3" t="s">
        <v>50</v>
      </c>
      <c r="M156" s="25">
        <v>1981</v>
      </c>
      <c r="N156" s="25">
        <v>1999</v>
      </c>
    </row>
    <row r="157" spans="1:1024" x14ac:dyDescent="0.25">
      <c r="A157" s="2">
        <v>377</v>
      </c>
      <c r="B157" s="2" t="s">
        <v>883</v>
      </c>
      <c r="C157" s="2" t="s">
        <v>2357</v>
      </c>
      <c r="D157" s="2" t="s">
        <v>884</v>
      </c>
      <c r="E157" s="2">
        <v>2005</v>
      </c>
      <c r="F157" s="2" t="s">
        <v>885</v>
      </c>
      <c r="G157" s="2" t="s">
        <v>134</v>
      </c>
      <c r="H157" s="3" t="str">
        <f>VLOOKUP(B157,AddInfo!$A:$C,3,FALSE)</f>
        <v>Predictor</v>
      </c>
      <c r="I157" s="3">
        <f>VLOOKUP(B157,AddInfo!$A:$H,7,FALSE)</f>
        <v>0</v>
      </c>
      <c r="J157" s="3" t="s">
        <v>5017</v>
      </c>
      <c r="K157" s="3" t="s">
        <v>19</v>
      </c>
      <c r="L157" s="3" t="s">
        <v>217</v>
      </c>
      <c r="M157" s="25">
        <v>1962</v>
      </c>
      <c r="N157" s="25">
        <v>2001</v>
      </c>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c r="FR157" s="17"/>
      <c r="FS157" s="17"/>
      <c r="FT157" s="17"/>
      <c r="FU157" s="17"/>
      <c r="FV157" s="17"/>
      <c r="FW157" s="17"/>
      <c r="FX157" s="17"/>
      <c r="FY157" s="17"/>
      <c r="FZ157" s="17"/>
      <c r="GA157" s="17"/>
      <c r="GB157" s="17"/>
      <c r="GC157" s="17"/>
      <c r="GD157" s="17"/>
      <c r="GE157" s="17"/>
      <c r="GF157" s="17"/>
      <c r="GG157" s="17"/>
      <c r="GH157" s="17"/>
      <c r="GI157" s="17"/>
      <c r="GJ157" s="17"/>
      <c r="GK157" s="17"/>
      <c r="GL157" s="17"/>
      <c r="GM157" s="17"/>
      <c r="GN157" s="17"/>
      <c r="GO157" s="17"/>
      <c r="GP157" s="17"/>
      <c r="GQ157" s="17"/>
      <c r="GR157" s="17"/>
      <c r="GS157" s="17"/>
      <c r="GT157" s="17"/>
      <c r="GU157" s="17"/>
      <c r="GV157" s="17"/>
      <c r="GW157" s="17"/>
      <c r="GX157" s="17"/>
      <c r="GY157" s="17"/>
      <c r="GZ157" s="17"/>
      <c r="HA157" s="17"/>
      <c r="HB157" s="17"/>
      <c r="HC157" s="17"/>
      <c r="HD157" s="17"/>
      <c r="HE157" s="17"/>
      <c r="HF157" s="17"/>
      <c r="HG157" s="17"/>
      <c r="HH157" s="17"/>
      <c r="HI157" s="17"/>
      <c r="HJ157" s="17"/>
      <c r="HK157" s="17"/>
      <c r="HL157" s="17"/>
      <c r="HM157" s="17"/>
      <c r="HN157" s="17"/>
      <c r="HO157" s="17"/>
      <c r="HP157" s="17"/>
      <c r="HQ157" s="17"/>
      <c r="HR157" s="17"/>
      <c r="HS157" s="17"/>
      <c r="HT157" s="17"/>
      <c r="HU157" s="17"/>
      <c r="HV157" s="17"/>
      <c r="HW157" s="17"/>
      <c r="HX157" s="17"/>
      <c r="HY157" s="17"/>
      <c r="HZ157" s="17"/>
      <c r="IA157" s="17"/>
      <c r="IB157" s="17"/>
      <c r="IC157" s="17"/>
      <c r="ID157" s="17"/>
      <c r="IE157" s="17"/>
      <c r="IF157" s="17"/>
      <c r="IG157" s="17"/>
      <c r="IH157" s="17"/>
      <c r="II157" s="17"/>
      <c r="IJ157" s="17"/>
      <c r="IK157" s="17"/>
      <c r="IL157" s="17"/>
      <c r="IM157" s="17"/>
      <c r="IN157" s="17"/>
      <c r="IO157" s="17"/>
      <c r="IP157" s="17"/>
      <c r="IQ157" s="17"/>
      <c r="IR157" s="17"/>
      <c r="IS157" s="17"/>
      <c r="IT157" s="17"/>
      <c r="IU157" s="17"/>
      <c r="IV157" s="17"/>
      <c r="IW157" s="17"/>
      <c r="IX157" s="17"/>
      <c r="IY157" s="17"/>
      <c r="IZ157" s="17"/>
      <c r="JA157" s="17"/>
      <c r="JB157" s="17"/>
      <c r="JC157" s="17"/>
      <c r="JD157" s="17"/>
      <c r="JE157" s="17"/>
      <c r="JF157" s="17"/>
      <c r="JG157" s="17"/>
      <c r="JH157" s="17"/>
      <c r="JI157" s="17"/>
      <c r="JJ157" s="17"/>
      <c r="JK157" s="17"/>
      <c r="JL157" s="17"/>
      <c r="JM157" s="17"/>
      <c r="JN157" s="17"/>
      <c r="JO157" s="17"/>
      <c r="JP157" s="17"/>
      <c r="JQ157" s="17"/>
      <c r="JR157" s="17"/>
      <c r="JS157" s="17"/>
      <c r="JT157" s="17"/>
      <c r="JU157" s="17"/>
      <c r="JV157" s="17"/>
      <c r="JW157" s="17"/>
      <c r="JX157" s="17"/>
      <c r="JY157" s="17"/>
      <c r="JZ157" s="17"/>
      <c r="KA157" s="17"/>
      <c r="KB157" s="17"/>
      <c r="KC157" s="17"/>
      <c r="KD157" s="17"/>
      <c r="KE157" s="17"/>
      <c r="KF157" s="17"/>
      <c r="KG157" s="17"/>
      <c r="KH157" s="17"/>
      <c r="KI157" s="17"/>
      <c r="KJ157" s="17"/>
      <c r="KK157" s="17"/>
      <c r="KL157" s="17"/>
      <c r="KM157" s="17"/>
      <c r="KN157" s="17"/>
      <c r="KO157" s="17"/>
      <c r="KP157" s="17"/>
      <c r="KQ157" s="17"/>
      <c r="KR157" s="17"/>
      <c r="KS157" s="17"/>
      <c r="KT157" s="17"/>
      <c r="KU157" s="17"/>
      <c r="KV157" s="17"/>
      <c r="KW157" s="17"/>
      <c r="KX157" s="17"/>
      <c r="KY157" s="17"/>
      <c r="KZ157" s="17"/>
      <c r="LA157" s="17"/>
      <c r="LB157" s="17"/>
      <c r="LC157" s="17"/>
      <c r="LD157" s="17"/>
      <c r="LE157" s="17"/>
      <c r="LF157" s="17"/>
      <c r="LG157" s="17"/>
      <c r="LH157" s="17"/>
      <c r="LI157" s="17"/>
      <c r="LJ157" s="17"/>
      <c r="LK157" s="17"/>
      <c r="LL157" s="17"/>
      <c r="LM157" s="17"/>
      <c r="LN157" s="17"/>
      <c r="LO157" s="17"/>
      <c r="LP157" s="17"/>
      <c r="LQ157" s="17"/>
      <c r="LR157" s="17"/>
      <c r="LS157" s="17"/>
      <c r="LT157" s="17"/>
      <c r="LU157" s="17"/>
      <c r="LV157" s="17"/>
      <c r="LW157" s="17"/>
      <c r="LX157" s="17"/>
      <c r="LY157" s="17"/>
      <c r="LZ157" s="17"/>
      <c r="MA157" s="17"/>
      <c r="MB157" s="17"/>
      <c r="MC157" s="17"/>
      <c r="MD157" s="17"/>
      <c r="ME157" s="17"/>
      <c r="MF157" s="17"/>
      <c r="MG157" s="17"/>
      <c r="MH157" s="17"/>
      <c r="MI157" s="17"/>
      <c r="MJ157" s="17"/>
      <c r="MK157" s="17"/>
      <c r="ML157" s="17"/>
      <c r="MM157" s="17"/>
      <c r="MN157" s="17"/>
      <c r="MO157" s="17"/>
      <c r="MP157" s="17"/>
      <c r="MQ157" s="17"/>
      <c r="MR157" s="17"/>
      <c r="MS157" s="17"/>
      <c r="MT157" s="17"/>
      <c r="MU157" s="17"/>
      <c r="MV157" s="17"/>
      <c r="MW157" s="17"/>
      <c r="MX157" s="17"/>
      <c r="MY157" s="17"/>
      <c r="MZ157" s="17"/>
      <c r="NA157" s="17"/>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c r="OB157" s="17"/>
      <c r="OC157" s="17"/>
      <c r="OD157" s="17"/>
      <c r="OE157" s="17"/>
      <c r="OF157" s="17"/>
      <c r="OG157" s="17"/>
      <c r="OH157" s="17"/>
      <c r="OI157" s="17"/>
      <c r="OJ157" s="17"/>
      <c r="OK157" s="17"/>
      <c r="OL157" s="17"/>
      <c r="OM157" s="17"/>
      <c r="ON157" s="17"/>
      <c r="OO157" s="17"/>
      <c r="OP157" s="17"/>
      <c r="OQ157" s="17"/>
      <c r="OR157" s="17"/>
      <c r="OS157" s="17"/>
      <c r="OT157" s="17"/>
      <c r="OU157" s="17"/>
      <c r="OV157" s="17"/>
      <c r="OW157" s="17"/>
      <c r="OX157" s="17"/>
      <c r="OY157" s="17"/>
      <c r="OZ157" s="17"/>
      <c r="PA157" s="17"/>
      <c r="PB157" s="17"/>
      <c r="PC157" s="17"/>
      <c r="PD157" s="17"/>
      <c r="PE157" s="17"/>
      <c r="PF157" s="17"/>
      <c r="PG157" s="17"/>
      <c r="PH157" s="17"/>
      <c r="PI157" s="17"/>
      <c r="PJ157" s="17"/>
      <c r="PK157" s="17"/>
      <c r="PL157" s="17"/>
      <c r="PM157" s="17"/>
      <c r="PN157" s="17"/>
      <c r="PO157" s="17"/>
      <c r="PP157" s="17"/>
      <c r="PQ157" s="17"/>
      <c r="PR157" s="17"/>
      <c r="PS157" s="17"/>
      <c r="PT157" s="17"/>
      <c r="PU157" s="17"/>
      <c r="PV157" s="17"/>
      <c r="PW157" s="17"/>
      <c r="PX157" s="17"/>
      <c r="PY157" s="17"/>
      <c r="PZ157" s="17"/>
      <c r="QA157" s="17"/>
      <c r="QB157" s="17"/>
      <c r="QC157" s="17"/>
      <c r="QD157" s="17"/>
      <c r="QE157" s="17"/>
      <c r="QF157" s="17"/>
      <c r="QG157" s="17"/>
      <c r="QH157" s="17"/>
      <c r="QI157" s="17"/>
      <c r="QJ157" s="17"/>
      <c r="QK157" s="17"/>
      <c r="QL157" s="17"/>
      <c r="QM157" s="17"/>
      <c r="QN157" s="17"/>
      <c r="QO157" s="17"/>
      <c r="QP157" s="17"/>
      <c r="QQ157" s="17"/>
      <c r="QR157" s="17"/>
      <c r="QS157" s="17"/>
      <c r="QT157" s="17"/>
      <c r="QU157" s="17"/>
      <c r="QV157" s="17"/>
      <c r="QW157" s="17"/>
      <c r="QX157" s="17"/>
      <c r="QY157" s="17"/>
      <c r="QZ157" s="17"/>
      <c r="RA157" s="17"/>
      <c r="RB157" s="17"/>
      <c r="RC157" s="17"/>
      <c r="RD157" s="17"/>
      <c r="RE157" s="17"/>
      <c r="RF157" s="17"/>
      <c r="RG157" s="17"/>
      <c r="RH157" s="17"/>
      <c r="RI157" s="17"/>
      <c r="RJ157" s="17"/>
      <c r="RK157" s="17"/>
      <c r="RL157" s="17"/>
      <c r="RM157" s="17"/>
      <c r="RN157" s="17"/>
      <c r="RO157" s="17"/>
      <c r="RP157" s="17"/>
      <c r="RQ157" s="17"/>
      <c r="RR157" s="17"/>
      <c r="RS157" s="17"/>
      <c r="RT157" s="17"/>
      <c r="RU157" s="17"/>
      <c r="RV157" s="17"/>
      <c r="RW157" s="17"/>
      <c r="RX157" s="17"/>
      <c r="RY157" s="17"/>
      <c r="RZ157" s="17"/>
      <c r="SA157" s="17"/>
      <c r="SB157" s="17"/>
      <c r="SC157" s="17"/>
      <c r="SD157" s="17"/>
      <c r="SE157" s="17"/>
      <c r="SF157" s="17"/>
      <c r="SG157" s="17"/>
      <c r="SH157" s="17"/>
      <c r="SI157" s="17"/>
      <c r="SJ157" s="17"/>
      <c r="SK157" s="17"/>
      <c r="SL157" s="17"/>
      <c r="SM157" s="17"/>
      <c r="SN157" s="17"/>
      <c r="SO157" s="17"/>
      <c r="SP157" s="17"/>
      <c r="SQ157" s="17"/>
      <c r="SR157" s="17"/>
      <c r="SS157" s="17"/>
      <c r="ST157" s="17"/>
      <c r="SU157" s="17"/>
      <c r="SV157" s="17"/>
      <c r="SW157" s="17"/>
      <c r="SX157" s="17"/>
      <c r="SY157" s="17"/>
      <c r="SZ157" s="17"/>
      <c r="TA157" s="17"/>
      <c r="TB157" s="17"/>
      <c r="TC157" s="17"/>
      <c r="TD157" s="17"/>
      <c r="TE157" s="17"/>
      <c r="TF157" s="17"/>
      <c r="TG157" s="17"/>
      <c r="TH157" s="17"/>
      <c r="TI157" s="17"/>
      <c r="TJ157" s="17"/>
      <c r="TK157" s="17"/>
      <c r="TL157" s="17"/>
      <c r="TM157" s="17"/>
      <c r="TN157" s="17"/>
      <c r="TO157" s="17"/>
      <c r="TP157" s="17"/>
      <c r="TQ157" s="17"/>
      <c r="TR157" s="17"/>
      <c r="TS157" s="17"/>
      <c r="TT157" s="17"/>
      <c r="TU157" s="17"/>
      <c r="TV157" s="17"/>
      <c r="TW157" s="17"/>
      <c r="TX157" s="17"/>
      <c r="TY157" s="17"/>
      <c r="TZ157" s="17"/>
      <c r="UA157" s="17"/>
      <c r="UB157" s="17"/>
      <c r="UC157" s="17"/>
      <c r="UD157" s="17"/>
      <c r="UE157" s="17"/>
      <c r="UF157" s="17"/>
      <c r="UG157" s="17"/>
      <c r="UH157" s="17"/>
      <c r="UI157" s="17"/>
      <c r="UJ157" s="17"/>
      <c r="UK157" s="17"/>
      <c r="UL157" s="17"/>
      <c r="UM157" s="17"/>
      <c r="UN157" s="17"/>
      <c r="UO157" s="17"/>
      <c r="UP157" s="17"/>
      <c r="UQ157" s="17"/>
      <c r="UR157" s="17"/>
      <c r="US157" s="17"/>
      <c r="UT157" s="17"/>
      <c r="UU157" s="17"/>
      <c r="UV157" s="17"/>
      <c r="UW157" s="17"/>
      <c r="UX157" s="17"/>
      <c r="UY157" s="17"/>
      <c r="UZ157" s="17"/>
      <c r="VA157" s="17"/>
      <c r="VB157" s="17"/>
      <c r="VC157" s="17"/>
      <c r="VD157" s="17"/>
      <c r="VE157" s="17"/>
      <c r="VF157" s="17"/>
      <c r="VG157" s="17"/>
      <c r="VH157" s="17"/>
      <c r="VI157" s="17"/>
      <c r="VJ157" s="17"/>
      <c r="VK157" s="17"/>
      <c r="VL157" s="17"/>
      <c r="VM157" s="17"/>
      <c r="VN157" s="17"/>
      <c r="VO157" s="17"/>
      <c r="VP157" s="17"/>
      <c r="VQ157" s="17"/>
      <c r="VR157" s="17"/>
      <c r="VS157" s="17"/>
      <c r="VT157" s="17"/>
      <c r="VU157" s="17"/>
      <c r="VV157" s="17"/>
      <c r="VW157" s="17"/>
      <c r="VX157" s="17"/>
      <c r="VY157" s="17"/>
      <c r="VZ157" s="17"/>
      <c r="WA157" s="17"/>
      <c r="WB157" s="17"/>
      <c r="WC157" s="17"/>
      <c r="WD157" s="17"/>
      <c r="WE157" s="17"/>
      <c r="WF157" s="17"/>
      <c r="WG157" s="17"/>
      <c r="WH157" s="17"/>
      <c r="WI157" s="17"/>
      <c r="WJ157" s="17"/>
      <c r="WK157" s="17"/>
      <c r="WL157" s="17"/>
      <c r="WM157" s="17"/>
      <c r="WN157" s="17"/>
      <c r="WO157" s="17"/>
      <c r="WP157" s="17"/>
      <c r="WQ157" s="17"/>
      <c r="WR157" s="17"/>
      <c r="WS157" s="17"/>
      <c r="WT157" s="17"/>
      <c r="WU157" s="17"/>
      <c r="WV157" s="17"/>
      <c r="WW157" s="17"/>
      <c r="WX157" s="17"/>
      <c r="WY157" s="17"/>
      <c r="WZ157" s="17"/>
      <c r="XA157" s="17"/>
      <c r="XB157" s="17"/>
      <c r="XC157" s="17"/>
      <c r="XD157" s="17"/>
      <c r="XE157" s="17"/>
      <c r="XF157" s="17"/>
      <c r="XG157" s="17"/>
      <c r="XH157" s="17"/>
      <c r="XI157" s="17"/>
      <c r="XJ157" s="17"/>
      <c r="XK157" s="17"/>
      <c r="XL157" s="17"/>
      <c r="XM157" s="17"/>
      <c r="XN157" s="17"/>
      <c r="XO157" s="17"/>
      <c r="XP157" s="17"/>
      <c r="XQ157" s="17"/>
      <c r="XR157" s="17"/>
      <c r="XS157" s="17"/>
      <c r="XT157" s="17"/>
      <c r="XU157" s="17"/>
      <c r="XV157" s="17"/>
      <c r="XW157" s="17"/>
      <c r="XX157" s="17"/>
      <c r="XY157" s="17"/>
      <c r="XZ157" s="17"/>
      <c r="YA157" s="17"/>
      <c r="YB157" s="17"/>
      <c r="YC157" s="17"/>
      <c r="YD157" s="17"/>
      <c r="YE157" s="17"/>
      <c r="YF157" s="17"/>
      <c r="YG157" s="17"/>
      <c r="YH157" s="17"/>
      <c r="YI157" s="17"/>
      <c r="YJ157" s="17"/>
      <c r="YK157" s="17"/>
      <c r="YL157" s="17"/>
      <c r="YM157" s="17"/>
      <c r="YN157" s="17"/>
      <c r="YO157" s="17"/>
      <c r="YP157" s="17"/>
      <c r="YQ157" s="17"/>
      <c r="YR157" s="17"/>
      <c r="YS157" s="17"/>
      <c r="YT157" s="17"/>
      <c r="YU157" s="17"/>
      <c r="YV157" s="17"/>
      <c r="YW157" s="17"/>
      <c r="YX157" s="17"/>
      <c r="YY157" s="17"/>
      <c r="YZ157" s="17"/>
      <c r="ZA157" s="17"/>
      <c r="ZB157" s="17"/>
      <c r="ZC157" s="17"/>
      <c r="ZD157" s="17"/>
      <c r="ZE157" s="17"/>
      <c r="ZF157" s="17"/>
      <c r="ZG157" s="17"/>
      <c r="ZH157" s="17"/>
      <c r="ZI157" s="17"/>
      <c r="ZJ157" s="17"/>
      <c r="ZK157" s="17"/>
      <c r="ZL157" s="17"/>
      <c r="ZM157" s="17"/>
      <c r="ZN157" s="17"/>
      <c r="ZO157" s="17"/>
      <c r="ZP157" s="17"/>
      <c r="ZQ157" s="17"/>
      <c r="ZR157" s="17"/>
      <c r="ZS157" s="17"/>
      <c r="ZT157" s="17"/>
      <c r="ZU157" s="17"/>
      <c r="ZV157" s="17"/>
      <c r="ZW157" s="17"/>
      <c r="ZX157" s="17"/>
      <c r="ZY157" s="17"/>
      <c r="ZZ157" s="17"/>
      <c r="AAA157" s="17"/>
      <c r="AAB157" s="17"/>
      <c r="AAC157" s="17"/>
      <c r="AAD157" s="17"/>
      <c r="AAE157" s="17"/>
      <c r="AAF157" s="17"/>
      <c r="AAG157" s="17"/>
      <c r="AAH157" s="17"/>
      <c r="AAI157" s="17"/>
      <c r="AAJ157" s="17"/>
      <c r="AAK157" s="17"/>
      <c r="AAL157" s="17"/>
      <c r="AAM157" s="17"/>
      <c r="AAN157" s="17"/>
      <c r="AAO157" s="17"/>
      <c r="AAP157" s="17"/>
      <c r="AAQ157" s="17"/>
      <c r="AAR157" s="17"/>
      <c r="AAS157" s="17"/>
      <c r="AAT157" s="17"/>
      <c r="AAU157" s="17"/>
      <c r="AAV157" s="17"/>
      <c r="AAW157" s="17"/>
      <c r="AAX157" s="17"/>
      <c r="AAY157" s="17"/>
      <c r="AAZ157" s="17"/>
      <c r="ABA157" s="17"/>
      <c r="ABB157" s="17"/>
      <c r="ABC157" s="17"/>
      <c r="ABD157" s="17"/>
      <c r="ABE157" s="17"/>
      <c r="ABF157" s="17"/>
      <c r="ABG157" s="17"/>
      <c r="ABH157" s="17"/>
      <c r="ABI157" s="17"/>
      <c r="ABJ157" s="17"/>
      <c r="ABK157" s="17"/>
      <c r="ABL157" s="17"/>
      <c r="ABM157" s="17"/>
      <c r="ABN157" s="17"/>
      <c r="ABO157" s="17"/>
      <c r="ABP157" s="17"/>
      <c r="ABQ157" s="17"/>
      <c r="ABR157" s="17"/>
      <c r="ABS157" s="17"/>
      <c r="ABT157" s="17"/>
      <c r="ABU157" s="17"/>
      <c r="ABV157" s="17"/>
      <c r="ABW157" s="17"/>
      <c r="ABX157" s="17"/>
      <c r="ABY157" s="17"/>
      <c r="ABZ157" s="17"/>
      <c r="ACA157" s="17"/>
      <c r="ACB157" s="17"/>
      <c r="ACC157" s="17"/>
      <c r="ACD157" s="17"/>
      <c r="ACE157" s="17"/>
      <c r="ACF157" s="17"/>
      <c r="ACG157" s="17"/>
      <c r="ACH157" s="17"/>
      <c r="ACI157" s="17"/>
      <c r="ACJ157" s="17"/>
      <c r="ACK157" s="17"/>
      <c r="ACL157" s="17"/>
      <c r="ACM157" s="17"/>
      <c r="ACN157" s="17"/>
      <c r="ACO157" s="17"/>
      <c r="ACP157" s="17"/>
      <c r="ACQ157" s="17"/>
      <c r="ACR157" s="17"/>
      <c r="ACS157" s="17"/>
      <c r="ACT157" s="17"/>
      <c r="ACU157" s="17"/>
      <c r="ACV157" s="17"/>
      <c r="ACW157" s="17"/>
      <c r="ACX157" s="17"/>
      <c r="ACY157" s="17"/>
      <c r="ACZ157" s="17"/>
      <c r="ADA157" s="17"/>
      <c r="ADB157" s="17"/>
      <c r="ADC157" s="17"/>
      <c r="ADD157" s="17"/>
      <c r="ADE157" s="17"/>
      <c r="ADF157" s="17"/>
      <c r="ADG157" s="17"/>
      <c r="ADH157" s="17"/>
      <c r="ADI157" s="17"/>
      <c r="ADJ157" s="17"/>
      <c r="ADK157" s="17"/>
      <c r="ADL157" s="17"/>
      <c r="ADM157" s="17"/>
      <c r="ADN157" s="17"/>
      <c r="ADO157" s="17"/>
      <c r="ADP157" s="17"/>
      <c r="ADQ157" s="17"/>
      <c r="ADR157" s="17"/>
      <c r="ADS157" s="17"/>
      <c r="ADT157" s="17"/>
      <c r="ADU157" s="17"/>
      <c r="ADV157" s="17"/>
      <c r="ADW157" s="17"/>
      <c r="ADX157" s="17"/>
      <c r="ADY157" s="17"/>
      <c r="ADZ157" s="17"/>
      <c r="AEA157" s="17"/>
      <c r="AEB157" s="17"/>
      <c r="AEC157" s="17"/>
      <c r="AED157" s="17"/>
      <c r="AEE157" s="17"/>
      <c r="AEF157" s="17"/>
      <c r="AEG157" s="17"/>
      <c r="AEH157" s="17"/>
      <c r="AEI157" s="17"/>
      <c r="AEJ157" s="17"/>
      <c r="AEK157" s="17"/>
      <c r="AEL157" s="17"/>
      <c r="AEM157" s="17"/>
      <c r="AEN157" s="17"/>
      <c r="AEO157" s="17"/>
      <c r="AEP157" s="17"/>
      <c r="AEQ157" s="17"/>
      <c r="AER157" s="17"/>
      <c r="AES157" s="17"/>
      <c r="AET157" s="17"/>
      <c r="AEU157" s="17"/>
      <c r="AEV157" s="17"/>
      <c r="AEW157" s="17"/>
      <c r="AEX157" s="17"/>
      <c r="AEY157" s="17"/>
      <c r="AEZ157" s="17"/>
      <c r="AFA157" s="17"/>
      <c r="AFB157" s="17"/>
      <c r="AFC157" s="17"/>
      <c r="AFD157" s="17"/>
      <c r="AFE157" s="17"/>
      <c r="AFF157" s="17"/>
      <c r="AFG157" s="17"/>
      <c r="AFH157" s="17"/>
      <c r="AFI157" s="17"/>
      <c r="AFJ157" s="17"/>
      <c r="AFK157" s="17"/>
      <c r="AFL157" s="17"/>
      <c r="AFM157" s="17"/>
      <c r="AFN157" s="17"/>
      <c r="AFO157" s="17"/>
      <c r="AFP157" s="17"/>
      <c r="AFQ157" s="17"/>
      <c r="AFR157" s="17"/>
      <c r="AFS157" s="17"/>
      <c r="AFT157" s="17"/>
      <c r="AFU157" s="17"/>
      <c r="AFV157" s="17"/>
      <c r="AFW157" s="17"/>
      <c r="AFX157" s="17"/>
      <c r="AFY157" s="17"/>
      <c r="AFZ157" s="17"/>
      <c r="AGA157" s="17"/>
      <c r="AGB157" s="17"/>
      <c r="AGC157" s="17"/>
      <c r="AGD157" s="17"/>
      <c r="AGE157" s="17"/>
      <c r="AGF157" s="17"/>
      <c r="AGG157" s="17"/>
      <c r="AGH157" s="17"/>
      <c r="AGI157" s="17"/>
      <c r="AGJ157" s="17"/>
      <c r="AGK157" s="17"/>
      <c r="AGL157" s="17"/>
      <c r="AGM157" s="17"/>
      <c r="AGN157" s="17"/>
      <c r="AGO157" s="17"/>
      <c r="AGP157" s="17"/>
      <c r="AGQ157" s="17"/>
      <c r="AGR157" s="17"/>
      <c r="AGS157" s="17"/>
      <c r="AGT157" s="17"/>
      <c r="AGU157" s="17"/>
      <c r="AGV157" s="17"/>
      <c r="AGW157" s="17"/>
      <c r="AGX157" s="17"/>
      <c r="AGY157" s="17"/>
      <c r="AGZ157" s="17"/>
      <c r="AHA157" s="17"/>
      <c r="AHB157" s="17"/>
      <c r="AHC157" s="17"/>
      <c r="AHD157" s="17"/>
      <c r="AHE157" s="17"/>
      <c r="AHF157" s="17"/>
      <c r="AHG157" s="17"/>
      <c r="AHH157" s="17"/>
      <c r="AHI157" s="17"/>
      <c r="AHJ157" s="17"/>
      <c r="AHK157" s="17"/>
      <c r="AHL157" s="17"/>
      <c r="AHM157" s="17"/>
      <c r="AHN157" s="17"/>
      <c r="AHO157" s="17"/>
      <c r="AHP157" s="17"/>
      <c r="AHQ157" s="17"/>
      <c r="AHR157" s="17"/>
      <c r="AHS157" s="17"/>
      <c r="AHT157" s="17"/>
      <c r="AHU157" s="17"/>
      <c r="AHV157" s="17"/>
      <c r="AHW157" s="17"/>
      <c r="AHX157" s="17"/>
      <c r="AHY157" s="17"/>
      <c r="AHZ157" s="17"/>
      <c r="AIA157" s="17"/>
      <c r="AIB157" s="17"/>
      <c r="AIC157" s="17"/>
      <c r="AID157" s="17"/>
      <c r="AIE157" s="17"/>
      <c r="AIF157" s="17"/>
      <c r="AIG157" s="17"/>
      <c r="AIH157" s="17"/>
      <c r="AII157" s="17"/>
      <c r="AIJ157" s="17"/>
      <c r="AIK157" s="17"/>
      <c r="AIL157" s="17"/>
      <c r="AIM157" s="17"/>
      <c r="AIN157" s="17"/>
      <c r="AIO157" s="17"/>
      <c r="AIP157" s="17"/>
      <c r="AIQ157" s="17"/>
      <c r="AIR157" s="17"/>
      <c r="AIS157" s="17"/>
      <c r="AIT157" s="17"/>
      <c r="AIU157" s="17"/>
      <c r="AIV157" s="17"/>
      <c r="AIW157" s="17"/>
      <c r="AIX157" s="17"/>
      <c r="AIY157" s="17"/>
      <c r="AIZ157" s="17"/>
      <c r="AJA157" s="17"/>
      <c r="AJB157" s="17"/>
      <c r="AJC157" s="17"/>
      <c r="AJD157" s="17"/>
      <c r="AJE157" s="17"/>
      <c r="AJF157" s="17"/>
      <c r="AJG157" s="17"/>
      <c r="AJH157" s="17"/>
      <c r="AJI157" s="17"/>
      <c r="AJJ157" s="17"/>
      <c r="AJK157" s="17"/>
      <c r="AJL157" s="17"/>
      <c r="AJM157" s="17"/>
      <c r="AJN157" s="17"/>
      <c r="AJO157" s="17"/>
      <c r="AJP157" s="17"/>
      <c r="AJQ157" s="17"/>
      <c r="AJR157" s="17"/>
      <c r="AJS157" s="17"/>
      <c r="AJT157" s="17"/>
      <c r="AJU157" s="17"/>
      <c r="AJV157" s="17"/>
      <c r="AJW157" s="17"/>
      <c r="AJX157" s="17"/>
      <c r="AJY157" s="17"/>
      <c r="AJZ157" s="17"/>
      <c r="AKA157" s="17"/>
      <c r="AKB157" s="17"/>
      <c r="AKC157" s="17"/>
      <c r="AKD157" s="17"/>
      <c r="AKE157" s="17"/>
      <c r="AKF157" s="17"/>
      <c r="AKG157" s="17"/>
      <c r="AKH157" s="17"/>
      <c r="AKI157" s="17"/>
      <c r="AKJ157" s="17"/>
      <c r="AKK157" s="17"/>
      <c r="AKL157" s="17"/>
      <c r="AKM157" s="17"/>
      <c r="AKN157" s="17"/>
      <c r="AKO157" s="17"/>
      <c r="AKP157" s="17"/>
      <c r="AKQ157" s="17"/>
      <c r="AKR157" s="17"/>
      <c r="AKS157" s="17"/>
      <c r="AKT157" s="17"/>
      <c r="AKU157" s="17"/>
      <c r="AKV157" s="17"/>
      <c r="AKW157" s="17"/>
      <c r="AKX157" s="17"/>
      <c r="AKY157" s="17"/>
      <c r="AKZ157" s="17"/>
      <c r="ALA157" s="17"/>
      <c r="ALB157" s="17"/>
      <c r="ALC157" s="17"/>
      <c r="ALD157" s="17"/>
      <c r="ALE157" s="17"/>
      <c r="ALF157" s="17"/>
      <c r="ALG157" s="17"/>
      <c r="ALH157" s="17"/>
      <c r="ALI157" s="17"/>
      <c r="ALJ157" s="17"/>
      <c r="ALK157" s="17"/>
      <c r="ALL157" s="17"/>
      <c r="ALM157" s="17"/>
      <c r="ALN157" s="17"/>
      <c r="ALO157" s="17"/>
      <c r="ALP157" s="17"/>
      <c r="ALQ157" s="17"/>
      <c r="ALR157" s="17"/>
      <c r="ALS157" s="17"/>
      <c r="ALT157" s="17"/>
      <c r="ALU157" s="17"/>
      <c r="ALV157" s="17"/>
      <c r="ALW157" s="17"/>
      <c r="ALX157" s="17"/>
      <c r="ALY157" s="17"/>
      <c r="ALZ157" s="17"/>
      <c r="AMA157" s="17"/>
      <c r="AMB157" s="17"/>
      <c r="AMC157" s="17"/>
      <c r="AMD157" s="17"/>
      <c r="AME157" s="17"/>
      <c r="AMF157" s="17"/>
      <c r="AMG157" s="17"/>
      <c r="AMH157" s="17"/>
      <c r="AMI157" s="17"/>
      <c r="AMJ157" s="17"/>
    </row>
    <row r="158" spans="1:1024" x14ac:dyDescent="0.25">
      <c r="A158" s="2">
        <v>378</v>
      </c>
      <c r="B158" s="2" t="s">
        <v>887</v>
      </c>
      <c r="C158" s="2" t="s">
        <v>2326</v>
      </c>
      <c r="D158" s="2" t="s">
        <v>884</v>
      </c>
      <c r="E158" s="2">
        <v>2005</v>
      </c>
      <c r="F158" s="2" t="s">
        <v>888</v>
      </c>
      <c r="G158" s="2" t="s">
        <v>134</v>
      </c>
      <c r="H158" s="3" t="str">
        <f>VLOOKUP(B158,AddInfo!$A:$C,3,FALSE)</f>
        <v>Predictor</v>
      </c>
      <c r="I158" s="3">
        <f>VLOOKUP(B158,AddInfo!$A:$H,7,FALSE)</f>
        <v>0</v>
      </c>
      <c r="J158" s="3" t="s">
        <v>5017</v>
      </c>
      <c r="K158" s="3" t="s">
        <v>19</v>
      </c>
      <c r="L158" s="3" t="s">
        <v>253</v>
      </c>
      <c r="M158" s="25">
        <v>1962</v>
      </c>
      <c r="N158" s="25">
        <v>2001</v>
      </c>
    </row>
    <row r="159" spans="1:1024" x14ac:dyDescent="0.25">
      <c r="A159" s="2">
        <v>381</v>
      </c>
      <c r="B159" s="2" t="s">
        <v>890</v>
      </c>
      <c r="C159" s="2" t="s">
        <v>2338</v>
      </c>
      <c r="D159" s="2" t="s">
        <v>884</v>
      </c>
      <c r="E159" s="2">
        <v>2005</v>
      </c>
      <c r="F159" s="2" t="s">
        <v>891</v>
      </c>
      <c r="G159" s="2" t="s">
        <v>134</v>
      </c>
      <c r="H159" s="3" t="str">
        <f>VLOOKUP(B159,AddInfo!$A:$C,3,FALSE)</f>
        <v>Predictor</v>
      </c>
      <c r="I159" s="3" t="str">
        <f>VLOOKUP(B159,AddInfo!$A:$H,7,FALSE)</f>
        <v>egr</v>
      </c>
      <c r="J159" s="3" t="s">
        <v>5017</v>
      </c>
      <c r="K159" s="3" t="s">
        <v>19</v>
      </c>
      <c r="L159" s="3" t="s">
        <v>347</v>
      </c>
      <c r="M159" s="25">
        <v>1963</v>
      </c>
      <c r="N159" s="25">
        <v>2001</v>
      </c>
    </row>
    <row r="160" spans="1:1024" x14ac:dyDescent="0.25">
      <c r="A160" s="2">
        <v>380</v>
      </c>
      <c r="B160" s="2" t="s">
        <v>893</v>
      </c>
      <c r="C160" s="2" t="s">
        <v>2330</v>
      </c>
      <c r="D160" s="2" t="s">
        <v>884</v>
      </c>
      <c r="E160" s="2">
        <v>2005</v>
      </c>
      <c r="F160" s="2" t="s">
        <v>894</v>
      </c>
      <c r="G160" s="2" t="s">
        <v>134</v>
      </c>
      <c r="H160" s="3" t="str">
        <f>VLOOKUP(B160,AddInfo!$A:$C,3,FALSE)</f>
        <v>Predictor</v>
      </c>
      <c r="I160" s="3">
        <f>VLOOKUP(B160,AddInfo!$A:$H,7,FALSE)</f>
        <v>0</v>
      </c>
      <c r="J160" s="3" t="s">
        <v>5017</v>
      </c>
      <c r="K160" s="3" t="s">
        <v>19</v>
      </c>
      <c r="L160" s="3" t="s">
        <v>253</v>
      </c>
      <c r="M160" s="25">
        <v>1962</v>
      </c>
      <c r="N160" s="25">
        <v>2001</v>
      </c>
    </row>
    <row r="161" spans="1:1024" x14ac:dyDescent="0.25">
      <c r="A161" s="2">
        <v>379</v>
      </c>
      <c r="B161" s="2" t="s">
        <v>895</v>
      </c>
      <c r="C161" s="2" t="s">
        <v>2339</v>
      </c>
      <c r="D161" s="2" t="s">
        <v>884</v>
      </c>
      <c r="E161" s="2">
        <v>2005</v>
      </c>
      <c r="F161" s="2" t="s">
        <v>896</v>
      </c>
      <c r="G161" s="2" t="s">
        <v>134</v>
      </c>
      <c r="H161" s="3" t="str">
        <f>VLOOKUP(B161,AddInfo!$A:$C,3,FALSE)</f>
        <v>Predictor</v>
      </c>
      <c r="I161" s="3">
        <f>VLOOKUP(B161,AddInfo!$A:$H,7,FALSE)</f>
        <v>0</v>
      </c>
      <c r="J161" s="3" t="s">
        <v>5017</v>
      </c>
      <c r="K161" s="3" t="s">
        <v>19</v>
      </c>
      <c r="L161" s="3" t="s">
        <v>347</v>
      </c>
      <c r="M161" s="25">
        <v>1962</v>
      </c>
      <c r="N161" s="25">
        <v>2001</v>
      </c>
    </row>
    <row r="162" spans="1:1024" x14ac:dyDescent="0.25">
      <c r="A162" s="2">
        <v>228</v>
      </c>
      <c r="B162" s="2" t="s">
        <v>898</v>
      </c>
      <c r="C162" s="2" t="s">
        <v>898</v>
      </c>
      <c r="D162" s="2" t="s">
        <v>884</v>
      </c>
      <c r="E162" s="2">
        <v>2005</v>
      </c>
      <c r="F162" s="2" t="s">
        <v>899</v>
      </c>
      <c r="G162" s="2" t="s">
        <v>134</v>
      </c>
      <c r="H162" s="3" t="str">
        <f>VLOOKUP(B162,AddInfo!$A:$C,3,FALSE)</f>
        <v>Predictor</v>
      </c>
      <c r="I162" s="3">
        <f>VLOOKUP(B162,AddInfo!$A:$H,7,FALSE)</f>
        <v>0</v>
      </c>
      <c r="J162" s="3" t="s">
        <v>5017</v>
      </c>
      <c r="K162" s="3" t="s">
        <v>19</v>
      </c>
      <c r="L162" s="3" t="s">
        <v>217</v>
      </c>
      <c r="M162" s="25">
        <v>1962</v>
      </c>
      <c r="N162" s="25">
        <v>2001</v>
      </c>
    </row>
    <row r="163" spans="1:1024" x14ac:dyDescent="0.25">
      <c r="A163" s="2">
        <v>227</v>
      </c>
      <c r="B163" s="2" t="s">
        <v>901</v>
      </c>
      <c r="C163" s="2" t="s">
        <v>901</v>
      </c>
      <c r="D163" s="2" t="s">
        <v>884</v>
      </c>
      <c r="E163" s="2">
        <v>2005</v>
      </c>
      <c r="F163" s="2" t="s">
        <v>902</v>
      </c>
      <c r="G163" s="2" t="s">
        <v>134</v>
      </c>
      <c r="H163" s="3" t="str">
        <f>VLOOKUP(B163,AddInfo!$A:$C,3,FALSE)</f>
        <v>Placebo</v>
      </c>
      <c r="I163" s="3">
        <f>VLOOKUP(B163,AddInfo!$A:$H,7,FALSE)</f>
        <v>0</v>
      </c>
      <c r="J163" s="3" t="s">
        <v>5017</v>
      </c>
      <c r="K163" s="3" t="s">
        <v>19</v>
      </c>
      <c r="L163" s="3" t="s">
        <v>217</v>
      </c>
      <c r="M163" s="25">
        <v>1962</v>
      </c>
      <c r="N163" s="25">
        <v>2001</v>
      </c>
    </row>
    <row r="164" spans="1:1024" x14ac:dyDescent="0.25">
      <c r="A164" s="2">
        <v>603</v>
      </c>
      <c r="B164" s="2" t="s">
        <v>3284</v>
      </c>
      <c r="C164" s="2" t="s">
        <v>3284</v>
      </c>
      <c r="D164" s="2" t="s">
        <v>884</v>
      </c>
      <c r="E164" s="2">
        <v>2005</v>
      </c>
      <c r="F164" s="2" t="s">
        <v>1915</v>
      </c>
      <c r="G164" s="2" t="s">
        <v>134</v>
      </c>
      <c r="H164" s="3" t="str">
        <f>VLOOKUP(B164,AddInfo!$A:$C,3,FALSE)</f>
        <v>Predictor</v>
      </c>
      <c r="I164" s="3">
        <f>VLOOKUP(B164,AddInfo!$A:$H,7,FALSE)</f>
        <v>0</v>
      </c>
      <c r="J164" s="3" t="s">
        <v>5017</v>
      </c>
      <c r="K164" s="3" t="s">
        <v>19</v>
      </c>
      <c r="L164" s="3" t="s">
        <v>217</v>
      </c>
      <c r="M164" s="25">
        <v>1962</v>
      </c>
      <c r="N164" s="25">
        <v>2001</v>
      </c>
    </row>
    <row r="165" spans="1:1024" x14ac:dyDescent="0.25">
      <c r="A165" s="2">
        <v>10</v>
      </c>
      <c r="B165" s="2" t="s">
        <v>483</v>
      </c>
      <c r="C165" s="2" t="s">
        <v>483</v>
      </c>
      <c r="D165" s="2" t="s">
        <v>1922</v>
      </c>
      <c r="E165" s="2">
        <v>1985</v>
      </c>
      <c r="F165" s="2" t="s">
        <v>3485</v>
      </c>
      <c r="G165" s="2" t="s">
        <v>103</v>
      </c>
      <c r="H165" s="3" t="str">
        <f>VLOOKUP(B165,AddInfo!$A:$C,3,FALSE)</f>
        <v>Predictor</v>
      </c>
      <c r="I165" s="3" t="str">
        <f>VLOOKUP(B165,AddInfo!$A:$H,7,FALSE)</f>
        <v>bm</v>
      </c>
      <c r="J165" s="3" t="s">
        <v>5017</v>
      </c>
      <c r="K165" s="3" t="s">
        <v>19</v>
      </c>
      <c r="L165" s="3" t="s">
        <v>174</v>
      </c>
      <c r="M165" s="25">
        <v>1973</v>
      </c>
      <c r="N165" s="25">
        <v>1984</v>
      </c>
    </row>
    <row r="166" spans="1:1024" x14ac:dyDescent="0.25">
      <c r="A166" s="2">
        <v>898</v>
      </c>
      <c r="B166" s="2" t="s">
        <v>3351</v>
      </c>
      <c r="C166" s="2" t="s">
        <v>3351</v>
      </c>
      <c r="D166" s="2" t="s">
        <v>469</v>
      </c>
      <c r="E166" s="2">
        <v>1992</v>
      </c>
      <c r="F166" s="2" t="s">
        <v>3486</v>
      </c>
      <c r="G166" s="2" t="s">
        <v>3484</v>
      </c>
      <c r="H166" s="3" t="str">
        <f>VLOOKUP(B166,AddInfo!$A:$C,3,FALSE)</f>
        <v>Predictor</v>
      </c>
      <c r="I166" s="3">
        <f>VLOOKUP(B166,AddInfo!$A:$H,7,FALSE)</f>
        <v>0</v>
      </c>
      <c r="J166" s="3" t="s">
        <v>5017</v>
      </c>
      <c r="K166" s="3" t="s">
        <v>19</v>
      </c>
      <c r="L166" s="3" t="s">
        <v>174</v>
      </c>
      <c r="M166" s="25">
        <v>1963</v>
      </c>
      <c r="N166" s="25">
        <v>1990</v>
      </c>
    </row>
    <row r="167" spans="1:1024" ht="13.9" customHeight="1" x14ac:dyDescent="0.25">
      <c r="A167" s="2" t="s">
        <v>3192</v>
      </c>
      <c r="B167" s="2" t="s">
        <v>3191</v>
      </c>
      <c r="C167" s="2" t="s">
        <v>3191</v>
      </c>
      <c r="D167" s="2" t="s">
        <v>1922</v>
      </c>
      <c r="E167" s="2">
        <v>1985</v>
      </c>
      <c r="F167" s="2" t="s">
        <v>3193</v>
      </c>
      <c r="G167" s="2" t="s">
        <v>103</v>
      </c>
      <c r="H167" s="3" t="str">
        <f>VLOOKUP(B167,AddInfo!$A:$C,3,FALSE)</f>
        <v>Placebo</v>
      </c>
      <c r="I167" s="3">
        <f>VLOOKUP(B167,AddInfo!$A:$H,7,FALSE)</f>
        <v>0</v>
      </c>
      <c r="J167" s="3" t="s">
        <v>5017</v>
      </c>
      <c r="K167" s="3" t="s">
        <v>19</v>
      </c>
      <c r="L167" s="3" t="s">
        <v>174</v>
      </c>
      <c r="M167" s="25">
        <v>1973</v>
      </c>
      <c r="N167" s="25">
        <v>1984</v>
      </c>
    </row>
    <row r="168" spans="1:1024" x14ac:dyDescent="0.25">
      <c r="A168" s="2">
        <v>2</v>
      </c>
      <c r="B168" s="2" t="s">
        <v>916</v>
      </c>
      <c r="C168" s="2" t="s">
        <v>916</v>
      </c>
      <c r="D168" s="2" t="s">
        <v>917</v>
      </c>
      <c r="E168" s="2">
        <v>1996</v>
      </c>
      <c r="F168" s="2" t="s">
        <v>916</v>
      </c>
      <c r="G168" s="2" t="s">
        <v>18</v>
      </c>
      <c r="H168" s="3" t="str">
        <f>VLOOKUP(B168,AddInfo!$A:$C,3,FALSE)</f>
        <v>Predictor</v>
      </c>
      <c r="I168" s="3" t="str">
        <f>VLOOKUP(B168,AddInfo!$A:$H,7,FALSE)</f>
        <v>acc</v>
      </c>
      <c r="J168" s="3" t="s">
        <v>5017</v>
      </c>
      <c r="K168" s="3" t="s">
        <v>19</v>
      </c>
      <c r="L168" s="3" t="s">
        <v>578</v>
      </c>
      <c r="M168" s="25">
        <v>1962</v>
      </c>
      <c r="N168" s="25">
        <v>1991</v>
      </c>
    </row>
    <row r="169" spans="1:1024" x14ac:dyDescent="0.25">
      <c r="A169" s="2">
        <v>7</v>
      </c>
      <c r="B169" s="2" t="s">
        <v>920</v>
      </c>
      <c r="C169" s="2" t="s">
        <v>2301</v>
      </c>
      <c r="D169" s="2" t="s">
        <v>921</v>
      </c>
      <c r="E169" s="2">
        <v>2008</v>
      </c>
      <c r="F169" s="2" t="s">
        <v>922</v>
      </c>
      <c r="G169" s="2" t="s">
        <v>18</v>
      </c>
      <c r="H169" s="3" t="str">
        <f>VLOOKUP(B169,AddInfo!$A:$C,3,FALSE)</f>
        <v>Placebo</v>
      </c>
      <c r="I169" s="3">
        <f>VLOOKUP(B169,AddInfo!$A:$H,7,FALSE)</f>
        <v>0</v>
      </c>
      <c r="J169" s="3" t="s">
        <v>5017</v>
      </c>
      <c r="K169" s="3" t="s">
        <v>19</v>
      </c>
      <c r="L169" s="3" t="s">
        <v>439</v>
      </c>
      <c r="M169" s="25">
        <v>1984</v>
      </c>
      <c r="N169" s="25">
        <v>2002</v>
      </c>
    </row>
    <row r="170" spans="1:1024" x14ac:dyDescent="0.25">
      <c r="A170" s="2" t="s">
        <v>3207</v>
      </c>
      <c r="B170" s="2" t="s">
        <v>3208</v>
      </c>
      <c r="C170" s="2" t="s">
        <v>3208</v>
      </c>
      <c r="D170" s="2" t="s">
        <v>921</v>
      </c>
      <c r="E170" s="2">
        <v>2008</v>
      </c>
      <c r="F170" s="2" t="s">
        <v>922</v>
      </c>
      <c r="G170" s="2" t="s">
        <v>18</v>
      </c>
      <c r="H170" s="3" t="str">
        <f>VLOOKUP(B170,AddInfo!$A:$C,3,FALSE)</f>
        <v>Placebo</v>
      </c>
      <c r="I170" s="3">
        <f>VLOOKUP(B170,AddInfo!$A:$H,7,FALSE)</f>
        <v>0</v>
      </c>
      <c r="J170" s="3" t="s">
        <v>5017</v>
      </c>
      <c r="K170" s="3" t="s">
        <v>19</v>
      </c>
      <c r="L170" s="3" t="s">
        <v>439</v>
      </c>
      <c r="M170" s="25">
        <v>1984</v>
      </c>
      <c r="N170" s="25">
        <v>2002</v>
      </c>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c r="IW170" s="5"/>
      <c r="IX170" s="5"/>
      <c r="IY170" s="5"/>
      <c r="IZ170" s="5"/>
      <c r="JA170" s="5"/>
      <c r="JB170" s="5"/>
      <c r="JC170" s="5"/>
      <c r="JD170" s="5"/>
      <c r="JE170" s="5"/>
      <c r="JF170" s="5"/>
      <c r="JG170" s="5"/>
      <c r="JH170" s="5"/>
      <c r="JI170" s="5"/>
      <c r="JJ170" s="5"/>
      <c r="JK170" s="5"/>
      <c r="JL170" s="5"/>
      <c r="JM170" s="5"/>
      <c r="JN170" s="5"/>
      <c r="JO170" s="5"/>
      <c r="JP170" s="5"/>
      <c r="JQ170" s="5"/>
      <c r="JR170" s="5"/>
      <c r="JS170" s="5"/>
      <c r="JT170" s="5"/>
      <c r="JU170" s="5"/>
      <c r="JV170" s="5"/>
      <c r="JW170" s="5"/>
      <c r="JX170" s="5"/>
      <c r="JY170" s="5"/>
      <c r="JZ170" s="5"/>
      <c r="KA170" s="5"/>
      <c r="KB170" s="5"/>
      <c r="KC170" s="5"/>
      <c r="KD170" s="5"/>
      <c r="KE170" s="5"/>
      <c r="KF170" s="5"/>
      <c r="KG170" s="5"/>
      <c r="KH170" s="5"/>
      <c r="KI170" s="5"/>
      <c r="KJ170" s="5"/>
      <c r="KK170" s="5"/>
      <c r="KL170" s="5"/>
      <c r="KM170" s="5"/>
      <c r="KN170" s="5"/>
      <c r="KO170" s="5"/>
      <c r="KP170" s="5"/>
      <c r="KQ170" s="5"/>
      <c r="KR170" s="5"/>
      <c r="KS170" s="5"/>
      <c r="KT170" s="5"/>
      <c r="KU170" s="5"/>
      <c r="KV170" s="5"/>
      <c r="KW170" s="5"/>
      <c r="KX170" s="5"/>
      <c r="KY170" s="5"/>
      <c r="KZ170" s="5"/>
      <c r="LA170" s="5"/>
      <c r="LB170" s="5"/>
      <c r="LC170" s="5"/>
      <c r="LD170" s="5"/>
      <c r="LE170" s="5"/>
      <c r="LF170" s="5"/>
      <c r="LG170" s="5"/>
      <c r="LH170" s="5"/>
      <c r="LI170" s="5"/>
      <c r="LJ170" s="5"/>
      <c r="LK170" s="5"/>
      <c r="LL170" s="5"/>
      <c r="LM170" s="5"/>
      <c r="LN170" s="5"/>
      <c r="LO170" s="5"/>
      <c r="LP170" s="5"/>
      <c r="LQ170" s="5"/>
      <c r="LR170" s="5"/>
      <c r="LS170" s="5"/>
      <c r="LT170" s="5"/>
      <c r="LU170" s="5"/>
      <c r="LV170" s="5"/>
      <c r="LW170" s="5"/>
      <c r="LX170" s="5"/>
      <c r="LY170" s="5"/>
      <c r="LZ170" s="5"/>
      <c r="MA170" s="5"/>
      <c r="MB170" s="5"/>
      <c r="MC170" s="5"/>
      <c r="MD170" s="5"/>
      <c r="ME170" s="5"/>
      <c r="MF170" s="5"/>
      <c r="MG170" s="5"/>
      <c r="MH170" s="5"/>
      <c r="MI170" s="5"/>
      <c r="MJ170" s="5"/>
      <c r="MK170" s="5"/>
      <c r="ML170" s="5"/>
      <c r="MM170" s="5"/>
      <c r="MN170" s="5"/>
      <c r="MO170" s="5"/>
      <c r="MP170" s="5"/>
      <c r="MQ170" s="5"/>
      <c r="MR170" s="5"/>
      <c r="MS170" s="5"/>
      <c r="MT170" s="5"/>
      <c r="MU170" s="5"/>
      <c r="MV170" s="5"/>
      <c r="MW170" s="5"/>
      <c r="MX170" s="5"/>
      <c r="MY170" s="5"/>
      <c r="MZ170" s="5"/>
      <c r="NA170" s="5"/>
      <c r="NB170" s="5"/>
      <c r="NC170" s="5"/>
      <c r="ND170" s="5"/>
      <c r="NE170" s="5"/>
      <c r="NF170" s="5"/>
      <c r="NG170" s="5"/>
      <c r="NH170" s="5"/>
      <c r="NI170" s="5"/>
      <c r="NJ170" s="5"/>
      <c r="NK170" s="5"/>
      <c r="NL170" s="5"/>
      <c r="NM170" s="5"/>
      <c r="NN170" s="5"/>
      <c r="NO170" s="5"/>
      <c r="NP170" s="5"/>
      <c r="NQ170" s="5"/>
      <c r="NR170" s="5"/>
      <c r="NS170" s="5"/>
      <c r="NT170" s="5"/>
      <c r="NU170" s="5"/>
      <c r="NV170" s="5"/>
      <c r="NW170" s="5"/>
      <c r="NX170" s="5"/>
      <c r="NY170" s="5"/>
      <c r="NZ170" s="5"/>
      <c r="OA170" s="5"/>
      <c r="OB170" s="5"/>
      <c r="OC170" s="5"/>
      <c r="OD170" s="5"/>
      <c r="OE170" s="5"/>
      <c r="OF170" s="5"/>
      <c r="OG170" s="5"/>
      <c r="OH170" s="5"/>
      <c r="OI170" s="5"/>
      <c r="OJ170" s="5"/>
      <c r="OK170" s="5"/>
      <c r="OL170" s="5"/>
      <c r="OM170" s="5"/>
      <c r="ON170" s="5"/>
      <c r="OO170" s="5"/>
      <c r="OP170" s="5"/>
      <c r="OQ170" s="5"/>
      <c r="OR170" s="5"/>
      <c r="OS170" s="5"/>
      <c r="OT170" s="5"/>
      <c r="OU170" s="5"/>
      <c r="OV170" s="5"/>
      <c r="OW170" s="5"/>
      <c r="OX170" s="5"/>
      <c r="OY170" s="5"/>
      <c r="OZ170" s="5"/>
      <c r="PA170" s="5"/>
      <c r="PB170" s="5"/>
      <c r="PC170" s="5"/>
      <c r="PD170" s="5"/>
      <c r="PE170" s="5"/>
      <c r="PF170" s="5"/>
      <c r="PG170" s="5"/>
      <c r="PH170" s="5"/>
      <c r="PI170" s="5"/>
      <c r="PJ170" s="5"/>
      <c r="PK170" s="5"/>
      <c r="PL170" s="5"/>
      <c r="PM170" s="5"/>
      <c r="PN170" s="5"/>
      <c r="PO170" s="5"/>
      <c r="PP170" s="5"/>
      <c r="PQ170" s="5"/>
      <c r="PR170" s="5"/>
      <c r="PS170" s="5"/>
      <c r="PT170" s="5"/>
      <c r="PU170" s="5"/>
      <c r="PV170" s="5"/>
      <c r="PW170" s="5"/>
      <c r="PX170" s="5"/>
      <c r="PY170" s="5"/>
      <c r="PZ170" s="5"/>
      <c r="QA170" s="5"/>
      <c r="QB170" s="5"/>
      <c r="QC170" s="5"/>
      <c r="QD170" s="5"/>
      <c r="QE170" s="5"/>
      <c r="QF170" s="5"/>
      <c r="QG170" s="5"/>
      <c r="QH170" s="5"/>
      <c r="QI170" s="5"/>
      <c r="QJ170" s="5"/>
      <c r="QK170" s="5"/>
      <c r="QL170" s="5"/>
      <c r="QM170" s="5"/>
      <c r="QN170" s="5"/>
      <c r="QO170" s="5"/>
      <c r="QP170" s="5"/>
      <c r="QQ170" s="5"/>
      <c r="QR170" s="5"/>
      <c r="QS170" s="5"/>
      <c r="QT170" s="5"/>
      <c r="QU170" s="5"/>
      <c r="QV170" s="5"/>
      <c r="QW170" s="5"/>
      <c r="QX170" s="5"/>
      <c r="QY170" s="5"/>
      <c r="QZ170" s="5"/>
      <c r="RA170" s="5"/>
      <c r="RB170" s="5"/>
      <c r="RC170" s="5"/>
      <c r="RD170" s="5"/>
      <c r="RE170" s="5"/>
      <c r="RF170" s="5"/>
      <c r="RG170" s="5"/>
      <c r="RH170" s="5"/>
      <c r="RI170" s="5"/>
      <c r="RJ170" s="5"/>
      <c r="RK170" s="5"/>
      <c r="RL170" s="5"/>
      <c r="RM170" s="5"/>
      <c r="RN170" s="5"/>
      <c r="RO170" s="5"/>
      <c r="RP170" s="5"/>
      <c r="RQ170" s="5"/>
      <c r="RR170" s="5"/>
      <c r="RS170" s="5"/>
      <c r="RT170" s="5"/>
      <c r="RU170" s="5"/>
      <c r="RV170" s="5"/>
      <c r="RW170" s="5"/>
      <c r="RX170" s="5"/>
      <c r="RY170" s="5"/>
      <c r="RZ170" s="5"/>
      <c r="SA170" s="5"/>
      <c r="SB170" s="5"/>
      <c r="SC170" s="5"/>
      <c r="SD170" s="5"/>
      <c r="SE170" s="5"/>
      <c r="SF170" s="5"/>
      <c r="SG170" s="5"/>
      <c r="SH170" s="5"/>
      <c r="SI170" s="5"/>
      <c r="SJ170" s="5"/>
      <c r="SK170" s="5"/>
      <c r="SL170" s="5"/>
      <c r="SM170" s="5"/>
      <c r="SN170" s="5"/>
      <c r="SO170" s="5"/>
      <c r="SP170" s="5"/>
      <c r="SQ170" s="5"/>
      <c r="SR170" s="5"/>
      <c r="SS170" s="5"/>
      <c r="ST170" s="5"/>
      <c r="SU170" s="5"/>
      <c r="SV170" s="5"/>
      <c r="SW170" s="5"/>
      <c r="SX170" s="5"/>
      <c r="SY170" s="5"/>
      <c r="SZ170" s="5"/>
      <c r="TA170" s="5"/>
      <c r="TB170" s="5"/>
      <c r="TC170" s="5"/>
      <c r="TD170" s="5"/>
      <c r="TE170" s="5"/>
      <c r="TF170" s="5"/>
      <c r="TG170" s="5"/>
      <c r="TH170" s="5"/>
      <c r="TI170" s="5"/>
      <c r="TJ170" s="5"/>
      <c r="TK170" s="5"/>
      <c r="TL170" s="5"/>
      <c r="TM170" s="5"/>
      <c r="TN170" s="5"/>
      <c r="TO170" s="5"/>
      <c r="TP170" s="5"/>
      <c r="TQ170" s="5"/>
      <c r="TR170" s="5"/>
      <c r="TS170" s="5"/>
      <c r="TT170" s="5"/>
      <c r="TU170" s="5"/>
      <c r="TV170" s="5"/>
      <c r="TW170" s="5"/>
      <c r="TX170" s="5"/>
      <c r="TY170" s="5"/>
      <c r="TZ170" s="5"/>
      <c r="UA170" s="5"/>
      <c r="UB170" s="5"/>
      <c r="UC170" s="5"/>
      <c r="UD170" s="5"/>
      <c r="UE170" s="5"/>
      <c r="UF170" s="5"/>
      <c r="UG170" s="5"/>
      <c r="UH170" s="5"/>
      <c r="UI170" s="5"/>
      <c r="UJ170" s="5"/>
      <c r="UK170" s="5"/>
      <c r="UL170" s="5"/>
      <c r="UM170" s="5"/>
      <c r="UN170" s="5"/>
      <c r="UO170" s="5"/>
      <c r="UP170" s="5"/>
      <c r="UQ170" s="5"/>
      <c r="UR170" s="5"/>
      <c r="US170" s="5"/>
      <c r="UT170" s="5"/>
      <c r="UU170" s="5"/>
      <c r="UV170" s="5"/>
      <c r="UW170" s="5"/>
      <c r="UX170" s="5"/>
      <c r="UY170" s="5"/>
      <c r="UZ170" s="5"/>
      <c r="VA170" s="5"/>
      <c r="VB170" s="5"/>
      <c r="VC170" s="5"/>
      <c r="VD170" s="5"/>
      <c r="VE170" s="5"/>
      <c r="VF170" s="5"/>
      <c r="VG170" s="5"/>
      <c r="VH170" s="5"/>
      <c r="VI170" s="5"/>
      <c r="VJ170" s="5"/>
      <c r="VK170" s="5"/>
      <c r="VL170" s="5"/>
      <c r="VM170" s="5"/>
      <c r="VN170" s="5"/>
      <c r="VO170" s="5"/>
      <c r="VP170" s="5"/>
      <c r="VQ170" s="5"/>
      <c r="VR170" s="5"/>
      <c r="VS170" s="5"/>
      <c r="VT170" s="5"/>
      <c r="VU170" s="5"/>
      <c r="VV170" s="5"/>
      <c r="VW170" s="5"/>
      <c r="VX170" s="5"/>
      <c r="VY170" s="5"/>
      <c r="VZ170" s="5"/>
      <c r="WA170" s="5"/>
      <c r="WB170" s="5"/>
      <c r="WC170" s="5"/>
      <c r="WD170" s="5"/>
      <c r="WE170" s="5"/>
      <c r="WF170" s="5"/>
      <c r="WG170" s="5"/>
      <c r="WH170" s="5"/>
      <c r="WI170" s="5"/>
      <c r="WJ170" s="5"/>
      <c r="WK170" s="5"/>
      <c r="WL170" s="5"/>
      <c r="WM170" s="5"/>
      <c r="WN170" s="5"/>
      <c r="WO170" s="5"/>
      <c r="WP170" s="5"/>
      <c r="WQ170" s="5"/>
      <c r="WR170" s="5"/>
      <c r="WS170" s="5"/>
      <c r="WT170" s="5"/>
      <c r="WU170" s="5"/>
      <c r="WV170" s="5"/>
      <c r="WW170" s="5"/>
      <c r="WX170" s="5"/>
      <c r="WY170" s="5"/>
      <c r="WZ170" s="5"/>
      <c r="XA170" s="5"/>
      <c r="XB170" s="5"/>
      <c r="XC170" s="5"/>
      <c r="XD170" s="5"/>
      <c r="XE170" s="5"/>
      <c r="XF170" s="5"/>
      <c r="XG170" s="5"/>
      <c r="XH170" s="5"/>
      <c r="XI170" s="5"/>
      <c r="XJ170" s="5"/>
      <c r="XK170" s="5"/>
      <c r="XL170" s="5"/>
      <c r="XM170" s="5"/>
      <c r="XN170" s="5"/>
      <c r="XO170" s="5"/>
      <c r="XP170" s="5"/>
      <c r="XQ170" s="5"/>
      <c r="XR170" s="5"/>
      <c r="XS170" s="5"/>
      <c r="XT170" s="5"/>
      <c r="XU170" s="5"/>
      <c r="XV170" s="5"/>
      <c r="XW170" s="5"/>
      <c r="XX170" s="5"/>
      <c r="XY170" s="5"/>
      <c r="XZ170" s="5"/>
      <c r="YA170" s="5"/>
      <c r="YB170" s="5"/>
      <c r="YC170" s="5"/>
      <c r="YD170" s="5"/>
      <c r="YE170" s="5"/>
      <c r="YF170" s="5"/>
      <c r="YG170" s="5"/>
      <c r="YH170" s="5"/>
      <c r="YI170" s="5"/>
      <c r="YJ170" s="5"/>
      <c r="YK170" s="5"/>
      <c r="YL170" s="5"/>
      <c r="YM170" s="5"/>
      <c r="YN170" s="5"/>
      <c r="YO170" s="5"/>
      <c r="YP170" s="5"/>
      <c r="YQ170" s="5"/>
      <c r="YR170" s="5"/>
      <c r="YS170" s="5"/>
      <c r="YT170" s="5"/>
      <c r="YU170" s="5"/>
      <c r="YV170" s="5"/>
      <c r="YW170" s="5"/>
      <c r="YX170" s="5"/>
      <c r="YY170" s="5"/>
      <c r="YZ170" s="5"/>
      <c r="ZA170" s="5"/>
      <c r="ZB170" s="5"/>
      <c r="ZC170" s="5"/>
      <c r="ZD170" s="5"/>
      <c r="ZE170" s="5"/>
      <c r="ZF170" s="5"/>
      <c r="ZG170" s="5"/>
      <c r="ZH170" s="5"/>
      <c r="ZI170" s="5"/>
      <c r="ZJ170" s="5"/>
      <c r="ZK170" s="5"/>
      <c r="ZL170" s="5"/>
      <c r="ZM170" s="5"/>
      <c r="ZN170" s="5"/>
      <c r="ZO170" s="5"/>
      <c r="ZP170" s="5"/>
      <c r="ZQ170" s="5"/>
      <c r="ZR170" s="5"/>
      <c r="ZS170" s="5"/>
      <c r="ZT170" s="5"/>
      <c r="ZU170" s="5"/>
      <c r="ZV170" s="5"/>
      <c r="ZW170" s="5"/>
      <c r="ZX170" s="5"/>
      <c r="ZY170" s="5"/>
      <c r="ZZ170" s="5"/>
      <c r="AAA170" s="5"/>
      <c r="AAB170" s="5"/>
      <c r="AAC170" s="5"/>
      <c r="AAD170" s="5"/>
      <c r="AAE170" s="5"/>
      <c r="AAF170" s="5"/>
      <c r="AAG170" s="5"/>
      <c r="AAH170" s="5"/>
      <c r="AAI170" s="5"/>
      <c r="AAJ170" s="5"/>
      <c r="AAK170" s="5"/>
      <c r="AAL170" s="5"/>
      <c r="AAM170" s="5"/>
      <c r="AAN170" s="5"/>
      <c r="AAO170" s="5"/>
      <c r="AAP170" s="5"/>
      <c r="AAQ170" s="5"/>
      <c r="AAR170" s="5"/>
      <c r="AAS170" s="5"/>
      <c r="AAT170" s="5"/>
      <c r="AAU170" s="5"/>
      <c r="AAV170" s="5"/>
      <c r="AAW170" s="5"/>
      <c r="AAX170" s="5"/>
      <c r="AAY170" s="5"/>
      <c r="AAZ170" s="5"/>
      <c r="ABA170" s="5"/>
      <c r="ABB170" s="5"/>
      <c r="ABC170" s="5"/>
      <c r="ABD170" s="5"/>
      <c r="ABE170" s="5"/>
      <c r="ABF170" s="5"/>
      <c r="ABG170" s="5"/>
      <c r="ABH170" s="5"/>
      <c r="ABI170" s="5"/>
      <c r="ABJ170" s="5"/>
      <c r="ABK170" s="5"/>
      <c r="ABL170" s="5"/>
      <c r="ABM170" s="5"/>
      <c r="ABN170" s="5"/>
      <c r="ABO170" s="5"/>
      <c r="ABP170" s="5"/>
      <c r="ABQ170" s="5"/>
      <c r="ABR170" s="5"/>
      <c r="ABS170" s="5"/>
      <c r="ABT170" s="5"/>
      <c r="ABU170" s="5"/>
      <c r="ABV170" s="5"/>
      <c r="ABW170" s="5"/>
      <c r="ABX170" s="5"/>
      <c r="ABY170" s="5"/>
      <c r="ABZ170" s="5"/>
      <c r="ACA170" s="5"/>
      <c r="ACB170" s="5"/>
      <c r="ACC170" s="5"/>
      <c r="ACD170" s="5"/>
      <c r="ACE170" s="5"/>
      <c r="ACF170" s="5"/>
      <c r="ACG170" s="5"/>
      <c r="ACH170" s="5"/>
      <c r="ACI170" s="5"/>
      <c r="ACJ170" s="5"/>
      <c r="ACK170" s="5"/>
      <c r="ACL170" s="5"/>
      <c r="ACM170" s="5"/>
      <c r="ACN170" s="5"/>
      <c r="ACO170" s="5"/>
      <c r="ACP170" s="5"/>
      <c r="ACQ170" s="5"/>
      <c r="ACR170" s="5"/>
      <c r="ACS170" s="5"/>
      <c r="ACT170" s="5"/>
      <c r="ACU170" s="5"/>
      <c r="ACV170" s="5"/>
      <c r="ACW170" s="5"/>
      <c r="ACX170" s="5"/>
      <c r="ACY170" s="5"/>
      <c r="ACZ170" s="5"/>
      <c r="ADA170" s="5"/>
      <c r="ADB170" s="5"/>
      <c r="ADC170" s="5"/>
      <c r="ADD170" s="5"/>
      <c r="ADE170" s="5"/>
      <c r="ADF170" s="5"/>
      <c r="ADG170" s="5"/>
      <c r="ADH170" s="5"/>
      <c r="ADI170" s="5"/>
      <c r="ADJ170" s="5"/>
      <c r="ADK170" s="5"/>
      <c r="ADL170" s="5"/>
      <c r="ADM170" s="5"/>
      <c r="ADN170" s="5"/>
      <c r="ADO170" s="5"/>
      <c r="ADP170" s="5"/>
      <c r="ADQ170" s="5"/>
      <c r="ADR170" s="5"/>
      <c r="ADS170" s="5"/>
      <c r="ADT170" s="5"/>
      <c r="ADU170" s="5"/>
      <c r="ADV170" s="5"/>
      <c r="ADW170" s="5"/>
      <c r="ADX170" s="5"/>
      <c r="ADY170" s="5"/>
      <c r="ADZ170" s="5"/>
      <c r="AEA170" s="5"/>
      <c r="AEB170" s="5"/>
      <c r="AEC170" s="5"/>
      <c r="AED170" s="5"/>
      <c r="AEE170" s="5"/>
      <c r="AEF170" s="5"/>
      <c r="AEG170" s="5"/>
      <c r="AEH170" s="5"/>
      <c r="AEI170" s="5"/>
      <c r="AEJ170" s="5"/>
      <c r="AEK170" s="5"/>
      <c r="AEL170" s="5"/>
      <c r="AEM170" s="5"/>
      <c r="AEN170" s="5"/>
      <c r="AEO170" s="5"/>
      <c r="AEP170" s="5"/>
      <c r="AEQ170" s="5"/>
      <c r="AER170" s="5"/>
      <c r="AES170" s="5"/>
      <c r="AET170" s="5"/>
      <c r="AEU170" s="5"/>
      <c r="AEV170" s="5"/>
      <c r="AEW170" s="5"/>
      <c r="AEX170" s="5"/>
      <c r="AEY170" s="5"/>
      <c r="AEZ170" s="5"/>
      <c r="AFA170" s="5"/>
      <c r="AFB170" s="5"/>
      <c r="AFC170" s="5"/>
      <c r="AFD170" s="5"/>
      <c r="AFE170" s="5"/>
      <c r="AFF170" s="5"/>
      <c r="AFG170" s="5"/>
      <c r="AFH170" s="5"/>
      <c r="AFI170" s="5"/>
      <c r="AFJ170" s="5"/>
      <c r="AFK170" s="5"/>
      <c r="AFL170" s="5"/>
      <c r="AFM170" s="5"/>
      <c r="AFN170" s="5"/>
      <c r="AFO170" s="5"/>
      <c r="AFP170" s="5"/>
      <c r="AFQ170" s="5"/>
      <c r="AFR170" s="5"/>
      <c r="AFS170" s="5"/>
      <c r="AFT170" s="5"/>
      <c r="AFU170" s="5"/>
      <c r="AFV170" s="5"/>
      <c r="AFW170" s="5"/>
      <c r="AFX170" s="5"/>
      <c r="AFY170" s="5"/>
      <c r="AFZ170" s="5"/>
      <c r="AGA170" s="5"/>
      <c r="AGB170" s="5"/>
      <c r="AGC170" s="5"/>
      <c r="AGD170" s="5"/>
      <c r="AGE170" s="5"/>
      <c r="AGF170" s="5"/>
      <c r="AGG170" s="5"/>
      <c r="AGH170" s="5"/>
      <c r="AGI170" s="5"/>
      <c r="AGJ170" s="5"/>
      <c r="AGK170" s="5"/>
      <c r="AGL170" s="5"/>
      <c r="AGM170" s="5"/>
      <c r="AGN170" s="5"/>
      <c r="AGO170" s="5"/>
      <c r="AGP170" s="5"/>
      <c r="AGQ170" s="5"/>
      <c r="AGR170" s="5"/>
      <c r="AGS170" s="5"/>
      <c r="AGT170" s="5"/>
      <c r="AGU170" s="5"/>
      <c r="AGV170" s="5"/>
      <c r="AGW170" s="5"/>
      <c r="AGX170" s="5"/>
      <c r="AGY170" s="5"/>
      <c r="AGZ170" s="5"/>
      <c r="AHA170" s="5"/>
      <c r="AHB170" s="5"/>
      <c r="AHC170" s="5"/>
      <c r="AHD170" s="5"/>
      <c r="AHE170" s="5"/>
      <c r="AHF170" s="5"/>
      <c r="AHG170" s="5"/>
      <c r="AHH170" s="5"/>
      <c r="AHI170" s="5"/>
      <c r="AHJ170" s="5"/>
      <c r="AHK170" s="5"/>
      <c r="AHL170" s="5"/>
      <c r="AHM170" s="5"/>
      <c r="AHN170" s="5"/>
      <c r="AHO170" s="5"/>
      <c r="AHP170" s="5"/>
      <c r="AHQ170" s="5"/>
      <c r="AHR170" s="5"/>
      <c r="AHS170" s="5"/>
      <c r="AHT170" s="5"/>
      <c r="AHU170" s="5"/>
      <c r="AHV170" s="5"/>
      <c r="AHW170" s="5"/>
      <c r="AHX170" s="5"/>
      <c r="AHY170" s="5"/>
      <c r="AHZ170" s="5"/>
      <c r="AIA170" s="5"/>
      <c r="AIB170" s="5"/>
      <c r="AIC170" s="5"/>
      <c r="AID170" s="5"/>
      <c r="AIE170" s="5"/>
      <c r="AIF170" s="5"/>
      <c r="AIG170" s="5"/>
      <c r="AIH170" s="5"/>
      <c r="AII170" s="5"/>
      <c r="AIJ170" s="5"/>
      <c r="AIK170" s="5"/>
      <c r="AIL170" s="5"/>
      <c r="AIM170" s="5"/>
      <c r="AIN170" s="5"/>
      <c r="AIO170" s="5"/>
      <c r="AIP170" s="5"/>
      <c r="AIQ170" s="5"/>
      <c r="AIR170" s="5"/>
      <c r="AIS170" s="5"/>
      <c r="AIT170" s="5"/>
      <c r="AIU170" s="5"/>
      <c r="AIV170" s="5"/>
      <c r="AIW170" s="5"/>
      <c r="AIX170" s="5"/>
      <c r="AIY170" s="5"/>
      <c r="AIZ170" s="5"/>
      <c r="AJA170" s="5"/>
      <c r="AJB170" s="5"/>
      <c r="AJC170" s="5"/>
      <c r="AJD170" s="5"/>
      <c r="AJE170" s="5"/>
      <c r="AJF170" s="5"/>
      <c r="AJG170" s="5"/>
      <c r="AJH170" s="5"/>
      <c r="AJI170" s="5"/>
      <c r="AJJ170" s="5"/>
      <c r="AJK170" s="5"/>
      <c r="AJL170" s="5"/>
      <c r="AJM170" s="5"/>
      <c r="AJN170" s="5"/>
      <c r="AJO170" s="5"/>
      <c r="AJP170" s="5"/>
      <c r="AJQ170" s="5"/>
      <c r="AJR170" s="5"/>
      <c r="AJS170" s="5"/>
      <c r="AJT170" s="5"/>
      <c r="AJU170" s="5"/>
      <c r="AJV170" s="5"/>
      <c r="AJW170" s="5"/>
      <c r="AJX170" s="5"/>
      <c r="AJY170" s="5"/>
      <c r="AJZ170" s="5"/>
      <c r="AKA170" s="5"/>
      <c r="AKB170" s="5"/>
      <c r="AKC170" s="5"/>
      <c r="AKD170" s="5"/>
      <c r="AKE170" s="5"/>
      <c r="AKF170" s="5"/>
      <c r="AKG170" s="5"/>
      <c r="AKH170" s="5"/>
      <c r="AKI170" s="5"/>
      <c r="AKJ170" s="5"/>
      <c r="AKK170" s="5"/>
      <c r="AKL170" s="5"/>
      <c r="AKM170" s="5"/>
      <c r="AKN170" s="5"/>
      <c r="AKO170" s="5"/>
      <c r="AKP170" s="5"/>
      <c r="AKQ170" s="5"/>
      <c r="AKR170" s="5"/>
      <c r="AKS170" s="5"/>
      <c r="AKT170" s="5"/>
      <c r="AKU170" s="5"/>
      <c r="AKV170" s="5"/>
      <c r="AKW170" s="5"/>
      <c r="AKX170" s="5"/>
      <c r="AKY170" s="5"/>
      <c r="AKZ170" s="5"/>
      <c r="ALA170" s="5"/>
      <c r="ALB170" s="5"/>
      <c r="ALC170" s="5"/>
      <c r="ALD170" s="5"/>
      <c r="ALE170" s="5"/>
      <c r="ALF170" s="5"/>
      <c r="ALG170" s="5"/>
      <c r="ALH170" s="5"/>
      <c r="ALI170" s="5"/>
      <c r="ALJ170" s="5"/>
      <c r="ALK170" s="5"/>
      <c r="ALL170" s="5"/>
      <c r="ALM170" s="5"/>
      <c r="ALN170" s="5"/>
      <c r="ALO170" s="5"/>
      <c r="ALP170" s="5"/>
      <c r="ALQ170" s="5"/>
      <c r="ALR170" s="5"/>
      <c r="ALS170" s="5"/>
      <c r="ALT170" s="5"/>
      <c r="ALU170" s="5"/>
      <c r="ALV170" s="5"/>
      <c r="ALW170" s="5"/>
      <c r="ALX170" s="5"/>
      <c r="ALY170" s="5"/>
      <c r="ALZ170" s="5"/>
      <c r="AMA170" s="5"/>
      <c r="AMB170" s="5"/>
      <c r="AMC170" s="5"/>
      <c r="AMD170" s="5"/>
      <c r="AME170" s="5"/>
      <c r="AMF170" s="5"/>
      <c r="AMG170" s="5"/>
      <c r="AMH170" s="5"/>
      <c r="AMI170" s="5"/>
      <c r="AMJ170" s="5"/>
    </row>
    <row r="171" spans="1:1024" x14ac:dyDescent="0.25">
      <c r="A171" s="2">
        <v>13</v>
      </c>
      <c r="B171" s="2" t="s">
        <v>924</v>
      </c>
      <c r="C171" s="2" t="s">
        <v>2402</v>
      </c>
      <c r="D171" s="2" t="s">
        <v>921</v>
      </c>
      <c r="E171" s="2">
        <v>2008</v>
      </c>
      <c r="F171" s="2" t="s">
        <v>925</v>
      </c>
      <c r="G171" s="2" t="s">
        <v>18</v>
      </c>
      <c r="H171" s="3" t="str">
        <f>VLOOKUP(B171,AddInfo!$A:$C,3,FALSE)</f>
        <v>Predictor</v>
      </c>
      <c r="I171" s="3" t="str">
        <f>VLOOKUP(B171,AddInfo!$A:$H,7,FALSE)</f>
        <v>chatoia</v>
      </c>
      <c r="J171" s="3" t="s">
        <v>5017</v>
      </c>
      <c r="K171" s="3" t="s">
        <v>19</v>
      </c>
      <c r="L171" s="3" t="s">
        <v>50</v>
      </c>
      <c r="M171" s="25">
        <v>1984</v>
      </c>
      <c r="N171" s="25">
        <v>2002</v>
      </c>
    </row>
    <row r="172" spans="1:1024" x14ac:dyDescent="0.25">
      <c r="A172" s="2">
        <v>201</v>
      </c>
      <c r="B172" s="2" t="s">
        <v>927</v>
      </c>
      <c r="C172" s="2" t="s">
        <v>2340</v>
      </c>
      <c r="D172" s="2" t="s">
        <v>921</v>
      </c>
      <c r="E172" s="2">
        <v>2008</v>
      </c>
      <c r="F172" s="2" t="s">
        <v>928</v>
      </c>
      <c r="G172" s="2" t="s">
        <v>18</v>
      </c>
      <c r="H172" s="3" t="str">
        <f>VLOOKUP(B172,AddInfo!$A:$C,3,FALSE)</f>
        <v>Placebo</v>
      </c>
      <c r="I172" s="3">
        <f>VLOOKUP(B172,AddInfo!$A:$H,7,FALSE)</f>
        <v>0</v>
      </c>
      <c r="J172" s="3" t="s">
        <v>5017</v>
      </c>
      <c r="K172" s="3" t="s">
        <v>19</v>
      </c>
      <c r="L172" s="3" t="s">
        <v>347</v>
      </c>
      <c r="M172" s="25">
        <v>1984</v>
      </c>
      <c r="N172" s="25">
        <v>2002</v>
      </c>
    </row>
    <row r="173" spans="1:1024" x14ac:dyDescent="0.25">
      <c r="A173" s="2">
        <v>202</v>
      </c>
      <c r="B173" s="2" t="s">
        <v>937</v>
      </c>
      <c r="C173" s="2" t="s">
        <v>937</v>
      </c>
      <c r="D173" s="2" t="s">
        <v>921</v>
      </c>
      <c r="E173" s="2">
        <v>2008</v>
      </c>
      <c r="F173" s="2" t="s">
        <v>4784</v>
      </c>
      <c r="G173" s="2" t="s">
        <v>18</v>
      </c>
      <c r="H173" s="3" t="str">
        <f>VLOOKUP(B173,AddInfo!$A:$C,3,FALSE)</f>
        <v>Placebo</v>
      </c>
      <c r="I173" s="3">
        <f>VLOOKUP(B173,AddInfo!$A:$H,7,FALSE)</f>
        <v>0</v>
      </c>
      <c r="J173" s="3" t="s">
        <v>5017</v>
      </c>
      <c r="K173" s="3" t="s">
        <v>19</v>
      </c>
      <c r="L173" s="3" t="s">
        <v>217</v>
      </c>
      <c r="M173" s="25">
        <v>1984</v>
      </c>
      <c r="N173" s="25">
        <v>2002</v>
      </c>
    </row>
    <row r="174" spans="1:1024" x14ac:dyDescent="0.25">
      <c r="A174" s="2">
        <v>58</v>
      </c>
      <c r="B174" s="2" t="s">
        <v>939</v>
      </c>
      <c r="C174" s="2" t="s">
        <v>939</v>
      </c>
      <c r="D174" s="2" t="s">
        <v>921</v>
      </c>
      <c r="E174" s="2">
        <v>2008</v>
      </c>
      <c r="F174" s="2" t="s">
        <v>940</v>
      </c>
      <c r="G174" s="2" t="s">
        <v>18</v>
      </c>
      <c r="H174" s="3" t="str">
        <f>VLOOKUP(B174,AddInfo!$A:$C,3,FALSE)</f>
        <v>Predictor</v>
      </c>
      <c r="I174" s="3">
        <f>VLOOKUP(B174,AddInfo!$A:$H,7,FALSE)</f>
        <v>0</v>
      </c>
      <c r="J174" s="3" t="s">
        <v>5017</v>
      </c>
      <c r="K174" s="3" t="s">
        <v>19</v>
      </c>
      <c r="L174" s="3" t="s">
        <v>217</v>
      </c>
      <c r="M174" s="25">
        <v>1984</v>
      </c>
      <c r="N174" s="25">
        <v>2002</v>
      </c>
    </row>
    <row r="175" spans="1:1024" x14ac:dyDescent="0.25">
      <c r="A175" s="2">
        <v>57</v>
      </c>
      <c r="B175" s="2" t="s">
        <v>930</v>
      </c>
      <c r="C175" s="2" t="s">
        <v>2358</v>
      </c>
      <c r="D175" s="2" t="s">
        <v>921</v>
      </c>
      <c r="E175" s="2">
        <v>2008</v>
      </c>
      <c r="F175" s="2" t="s">
        <v>931</v>
      </c>
      <c r="G175" s="2" t="s">
        <v>18</v>
      </c>
      <c r="H175" s="3" t="str">
        <f>VLOOKUP(B175,AddInfo!$A:$C,3,FALSE)</f>
        <v>Predictor</v>
      </c>
      <c r="I175" s="3">
        <f>VLOOKUP(B175,AddInfo!$A:$H,7,FALSE)</f>
        <v>0</v>
      </c>
      <c r="J175" s="3" t="s">
        <v>5017</v>
      </c>
      <c r="K175" s="3" t="s">
        <v>19</v>
      </c>
      <c r="L175" s="3" t="s">
        <v>217</v>
      </c>
      <c r="M175" s="25">
        <v>1984</v>
      </c>
      <c r="N175" s="25">
        <v>2002</v>
      </c>
    </row>
    <row r="176" spans="1:1024" x14ac:dyDescent="0.25">
      <c r="A176" s="2">
        <v>14</v>
      </c>
      <c r="B176" s="2" t="s">
        <v>943</v>
      </c>
      <c r="C176" s="2" t="s">
        <v>2403</v>
      </c>
      <c r="D176" s="2" t="s">
        <v>921</v>
      </c>
      <c r="E176" s="2">
        <v>2008</v>
      </c>
      <c r="F176" s="2" t="s">
        <v>944</v>
      </c>
      <c r="G176" s="2" t="s">
        <v>18</v>
      </c>
      <c r="H176" s="3" t="str">
        <f>VLOOKUP(B176,AddInfo!$A:$C,3,FALSE)</f>
        <v>Placebo</v>
      </c>
      <c r="I176" s="3" t="str">
        <f>VLOOKUP(B176,AddInfo!$A:$H,7,FALSE)</f>
        <v>chpmia</v>
      </c>
      <c r="J176" s="3" t="s">
        <v>5017</v>
      </c>
      <c r="K176" s="3" t="s">
        <v>19</v>
      </c>
      <c r="L176" s="3" t="s">
        <v>50</v>
      </c>
      <c r="M176" s="25">
        <v>1984</v>
      </c>
      <c r="N176" s="25">
        <v>2002</v>
      </c>
    </row>
    <row r="177" spans="1:17" x14ac:dyDescent="0.25">
      <c r="A177" s="2">
        <v>66</v>
      </c>
      <c r="B177" s="2" t="s">
        <v>934</v>
      </c>
      <c r="C177" s="2" t="s">
        <v>2387</v>
      </c>
      <c r="D177" s="2" t="s">
        <v>921</v>
      </c>
      <c r="E177" s="2">
        <v>2008</v>
      </c>
      <c r="F177" s="2" t="s">
        <v>935</v>
      </c>
      <c r="G177" s="2" t="s">
        <v>18</v>
      </c>
      <c r="H177" s="3" t="str">
        <f>VLOOKUP(B177,AddInfo!$A:$C,3,FALSE)</f>
        <v>Placebo</v>
      </c>
      <c r="I177" s="3">
        <f>VLOOKUP(B177,AddInfo!$A:$H,7,FALSE)</f>
        <v>0</v>
      </c>
      <c r="J177" s="3" t="s">
        <v>5017</v>
      </c>
      <c r="K177" s="3" t="s">
        <v>19</v>
      </c>
      <c r="L177" s="3" t="s">
        <v>136</v>
      </c>
      <c r="M177" s="25">
        <v>1984</v>
      </c>
      <c r="N177" s="25">
        <v>2002</v>
      </c>
    </row>
    <row r="178" spans="1:17" s="35" customFormat="1" x14ac:dyDescent="0.25">
      <c r="A178" s="2" t="s">
        <v>3264</v>
      </c>
      <c r="B178" s="2" t="s">
        <v>3263</v>
      </c>
      <c r="C178" s="2" t="s">
        <v>3263</v>
      </c>
      <c r="D178" s="2" t="s">
        <v>921</v>
      </c>
      <c r="E178" s="2">
        <v>2008</v>
      </c>
      <c r="F178" s="2" t="s">
        <v>935</v>
      </c>
      <c r="G178" s="2" t="s">
        <v>18</v>
      </c>
      <c r="H178" s="3" t="str">
        <f>VLOOKUP(B178,AddInfo!$A:$C,3,FALSE)</f>
        <v>Placebo</v>
      </c>
      <c r="I178" s="3">
        <f>VLOOKUP(B178,AddInfo!$A:$H,7,FALSE)</f>
        <v>0</v>
      </c>
      <c r="J178" s="3" t="s">
        <v>5017</v>
      </c>
      <c r="K178" s="3" t="s">
        <v>19</v>
      </c>
      <c r="L178" s="3" t="s">
        <v>136</v>
      </c>
      <c r="M178" s="25">
        <v>1984</v>
      </c>
      <c r="N178" s="25">
        <v>2002</v>
      </c>
      <c r="O178" s="25"/>
      <c r="P178" s="25"/>
      <c r="Q178" s="86"/>
    </row>
    <row r="179" spans="1:17" s="35" customFormat="1" x14ac:dyDescent="0.25">
      <c r="A179" s="2">
        <v>566</v>
      </c>
      <c r="B179" s="2" t="s">
        <v>3267</v>
      </c>
      <c r="C179" s="2" t="s">
        <v>3267</v>
      </c>
      <c r="D179" s="2" t="s">
        <v>921</v>
      </c>
      <c r="E179" s="2">
        <v>2008</v>
      </c>
      <c r="F179" s="2" t="s">
        <v>3268</v>
      </c>
      <c r="G179" s="2" t="s">
        <v>18</v>
      </c>
      <c r="H179" s="3" t="str">
        <f>VLOOKUP(B179,AddInfo!$A:$C,3,FALSE)</f>
        <v>Placebo</v>
      </c>
      <c r="I179" s="3">
        <f>VLOOKUP(B179,AddInfo!$A:$H,7,FALSE)</f>
        <v>0</v>
      </c>
      <c r="J179" s="3" t="s">
        <v>5017</v>
      </c>
      <c r="K179" s="3" t="s">
        <v>19</v>
      </c>
      <c r="L179" s="3" t="s">
        <v>439</v>
      </c>
      <c r="M179" s="25">
        <v>1984</v>
      </c>
      <c r="N179" s="25">
        <v>2002</v>
      </c>
      <c r="O179" s="25"/>
      <c r="P179" s="25"/>
      <c r="Q179" s="86"/>
    </row>
    <row r="180" spans="1:17" x14ac:dyDescent="0.25">
      <c r="A180" s="2" t="s">
        <v>3269</v>
      </c>
      <c r="B180" s="2" t="s">
        <v>3266</v>
      </c>
      <c r="C180" s="2" t="s">
        <v>3266</v>
      </c>
      <c r="D180" s="2" t="s">
        <v>921</v>
      </c>
      <c r="E180" s="2">
        <v>2008</v>
      </c>
      <c r="F180" s="2" t="s">
        <v>3268</v>
      </c>
      <c r="G180" s="2" t="s">
        <v>18</v>
      </c>
      <c r="H180" s="3" t="str">
        <f>VLOOKUP(B180,AddInfo!$A:$C,3,FALSE)</f>
        <v>Placebo</v>
      </c>
      <c r="I180" s="3">
        <f>VLOOKUP(B180,AddInfo!$A:$H,7,FALSE)</f>
        <v>0</v>
      </c>
      <c r="J180" s="3" t="s">
        <v>5017</v>
      </c>
      <c r="K180" s="3" t="s">
        <v>19</v>
      </c>
      <c r="L180" s="3" t="s">
        <v>439</v>
      </c>
      <c r="M180" s="25">
        <v>1984</v>
      </c>
      <c r="N180" s="25">
        <v>2002</v>
      </c>
    </row>
    <row r="181" spans="1:17" x14ac:dyDescent="0.25">
      <c r="A181" s="2">
        <v>34</v>
      </c>
      <c r="B181" s="2" t="s">
        <v>949</v>
      </c>
      <c r="C181" s="2" t="s">
        <v>2360</v>
      </c>
      <c r="D181" s="2" t="s">
        <v>950</v>
      </c>
      <c r="E181" s="2">
        <v>2002</v>
      </c>
      <c r="F181" s="2" t="s">
        <v>951</v>
      </c>
      <c r="G181" s="2" t="s">
        <v>197</v>
      </c>
      <c r="H181" s="3" t="str">
        <f>VLOOKUP(B181,AddInfo!$A:$C,3,FALSE)</f>
        <v>Predictor</v>
      </c>
      <c r="I181" s="3">
        <f>VLOOKUP(B181,AddInfo!$A:$H,7,FALSE)</f>
        <v>0</v>
      </c>
      <c r="J181" s="3" t="s">
        <v>5017</v>
      </c>
      <c r="K181" s="3" t="s">
        <v>19</v>
      </c>
      <c r="L181" s="3" t="s">
        <v>217</v>
      </c>
      <c r="M181" s="25">
        <v>1970</v>
      </c>
      <c r="N181" s="25">
        <v>1997</v>
      </c>
    </row>
    <row r="182" spans="1:17" s="4" customFormat="1" x14ac:dyDescent="0.25">
      <c r="A182" s="2">
        <v>307</v>
      </c>
      <c r="B182" s="2" t="s">
        <v>954</v>
      </c>
      <c r="C182" s="2" t="s">
        <v>2373</v>
      </c>
      <c r="D182" s="2" t="s">
        <v>950</v>
      </c>
      <c r="E182" s="2">
        <v>2011</v>
      </c>
      <c r="F182" s="2" t="s">
        <v>955</v>
      </c>
      <c r="G182" s="2" t="s">
        <v>827</v>
      </c>
      <c r="H182" s="3" t="str">
        <f>VLOOKUP(B182,AddInfo!$A:$C,3,FALSE)</f>
        <v>Predictor</v>
      </c>
      <c r="I182" s="3" t="str">
        <f>VLOOKUP(B182,AddInfo!$A:$H,7,FALSE)</f>
        <v>chtx</v>
      </c>
      <c r="J182" s="3" t="s">
        <v>5017</v>
      </c>
      <c r="K182" s="3" t="s">
        <v>19</v>
      </c>
      <c r="L182" s="3" t="s">
        <v>24</v>
      </c>
      <c r="M182" s="25">
        <v>1977</v>
      </c>
      <c r="N182" s="25">
        <v>2006</v>
      </c>
      <c r="O182" s="25"/>
      <c r="P182" s="25"/>
      <c r="Q182" s="86"/>
    </row>
    <row r="183" spans="1:17" x14ac:dyDescent="0.25">
      <c r="A183" s="2">
        <v>42</v>
      </c>
      <c r="B183" s="2" t="s">
        <v>958</v>
      </c>
      <c r="C183" s="2" t="s">
        <v>2341</v>
      </c>
      <c r="D183" s="2" t="s">
        <v>959</v>
      </c>
      <c r="E183" s="2">
        <v>2004</v>
      </c>
      <c r="F183" s="2" t="s">
        <v>960</v>
      </c>
      <c r="G183" s="2" t="s">
        <v>762</v>
      </c>
      <c r="H183" s="3" t="str">
        <f>VLOOKUP(B183,AddInfo!$A:$C,3,FALSE)</f>
        <v>Predictor</v>
      </c>
      <c r="I183" s="3" t="str">
        <f>VLOOKUP(B183,AddInfo!$A:$H,7,FALSE)</f>
        <v>cinvest</v>
      </c>
      <c r="J183" s="3" t="s">
        <v>5017</v>
      </c>
      <c r="K183" s="3" t="s">
        <v>19</v>
      </c>
      <c r="L183" s="3" t="s">
        <v>347</v>
      </c>
      <c r="M183" s="25">
        <v>1973</v>
      </c>
      <c r="N183" s="25">
        <v>1996</v>
      </c>
    </row>
    <row r="184" spans="1:17" x14ac:dyDescent="0.25">
      <c r="A184" s="2">
        <v>324</v>
      </c>
      <c r="B184" s="2" t="s">
        <v>963</v>
      </c>
      <c r="C184" s="2" t="s">
        <v>2286</v>
      </c>
      <c r="D184" s="2" t="s">
        <v>964</v>
      </c>
      <c r="E184" s="2">
        <v>2010</v>
      </c>
      <c r="F184" s="2" t="s">
        <v>965</v>
      </c>
      <c r="G184" s="2" t="s">
        <v>117</v>
      </c>
      <c r="H184" s="3" t="str">
        <f>VLOOKUP(B184,AddInfo!$A:$C,3,FALSE)</f>
        <v>Predictor</v>
      </c>
      <c r="I184" s="3" t="str">
        <f>VLOOKUP(B184,AddInfo!$A:$H,7,FALSE)</f>
        <v>realestate</v>
      </c>
      <c r="J184" s="3" t="s">
        <v>5017</v>
      </c>
      <c r="K184" s="3" t="s">
        <v>19</v>
      </c>
      <c r="L184" s="3" t="s">
        <v>587</v>
      </c>
      <c r="M184" s="25">
        <v>1971</v>
      </c>
      <c r="N184" s="25">
        <v>2005</v>
      </c>
    </row>
    <row r="185" spans="1:17" x14ac:dyDescent="0.25">
      <c r="A185" s="2">
        <v>332</v>
      </c>
      <c r="B185" s="2" t="s">
        <v>972</v>
      </c>
      <c r="C185" s="2" t="s">
        <v>972</v>
      </c>
      <c r="D185" s="2" t="s">
        <v>968</v>
      </c>
      <c r="E185" s="2">
        <v>2016</v>
      </c>
      <c r="F185" s="2" t="s">
        <v>973</v>
      </c>
      <c r="G185" s="2" t="s">
        <v>762</v>
      </c>
      <c r="H185" s="3" t="str">
        <f>VLOOKUP(B185,AddInfo!$A:$C,3,FALSE)</f>
        <v>Placebo</v>
      </c>
      <c r="I185" s="3" t="str">
        <f>VLOOKUP(B185,AddInfo!$A:$H,7,FALSE)</f>
        <v>secured</v>
      </c>
      <c r="J185" s="3" t="s">
        <v>5017</v>
      </c>
      <c r="K185" s="3" t="s">
        <v>19</v>
      </c>
      <c r="L185" s="3" t="s">
        <v>253</v>
      </c>
      <c r="M185" s="25">
        <v>1985</v>
      </c>
      <c r="N185" s="25">
        <v>2012</v>
      </c>
    </row>
    <row r="186" spans="1:17" x14ac:dyDescent="0.25">
      <c r="A186" s="2">
        <v>333</v>
      </c>
      <c r="B186" s="2" t="s">
        <v>974</v>
      </c>
      <c r="C186" s="2" t="s">
        <v>974</v>
      </c>
      <c r="D186" s="2" t="s">
        <v>968</v>
      </c>
      <c r="E186" s="2">
        <v>2016</v>
      </c>
      <c r="F186" s="2" t="s">
        <v>975</v>
      </c>
      <c r="G186" s="2" t="s">
        <v>762</v>
      </c>
      <c r="H186" s="3" t="str">
        <f>VLOOKUP(B186,AddInfo!$A:$C,3,FALSE)</f>
        <v>Placebo</v>
      </c>
      <c r="I186" s="3" t="str">
        <f>VLOOKUP(B186,AddInfo!$A:$H,7,FALSE)</f>
        <v>securedind</v>
      </c>
      <c r="J186" s="3" t="s">
        <v>5016</v>
      </c>
      <c r="K186" s="3" t="s">
        <v>19</v>
      </c>
      <c r="L186" s="3" t="s">
        <v>253</v>
      </c>
      <c r="M186" s="25">
        <v>1985</v>
      </c>
      <c r="N186" s="25">
        <v>2012</v>
      </c>
    </row>
    <row r="187" spans="1:17" x14ac:dyDescent="0.25">
      <c r="A187" s="2">
        <v>205</v>
      </c>
      <c r="B187" s="2" t="s">
        <v>984</v>
      </c>
      <c r="C187" s="2" t="s">
        <v>984</v>
      </c>
      <c r="D187" s="2" t="s">
        <v>985</v>
      </c>
      <c r="E187" s="2">
        <v>2006</v>
      </c>
      <c r="F187" s="2" t="s">
        <v>986</v>
      </c>
      <c r="G187" s="2" t="s">
        <v>117</v>
      </c>
      <c r="H187" s="3" t="str">
        <f>VLOOKUP(B187,AddInfo!$A:$C,3,FALSE)</f>
        <v>Placebo</v>
      </c>
      <c r="I187" s="3">
        <f>VLOOKUP(B187,AddInfo!$A:$H,7,FALSE)</f>
        <v>0</v>
      </c>
      <c r="J187" s="3" t="s">
        <v>5017</v>
      </c>
      <c r="K187" s="3" t="s">
        <v>19</v>
      </c>
      <c r="L187" s="3" t="s">
        <v>253</v>
      </c>
      <c r="M187" s="25">
        <v>1975</v>
      </c>
      <c r="N187" s="25">
        <v>2001</v>
      </c>
    </row>
    <row r="188" spans="1:17" x14ac:dyDescent="0.25">
      <c r="A188" s="2">
        <v>229</v>
      </c>
      <c r="B188" s="2" t="s">
        <v>988</v>
      </c>
      <c r="C188" s="2" t="s">
        <v>988</v>
      </c>
      <c r="D188" s="2" t="s">
        <v>985</v>
      </c>
      <c r="E188" s="2">
        <v>2006</v>
      </c>
      <c r="F188" s="2" t="s">
        <v>986</v>
      </c>
      <c r="G188" s="2" t="s">
        <v>117</v>
      </c>
      <c r="H188" s="3" t="str">
        <f>VLOOKUP(B188,AddInfo!$A:$C,3,FALSE)</f>
        <v>Placebo</v>
      </c>
      <c r="I188" s="3">
        <f>VLOOKUP(B188,AddInfo!$A:$H,7,FALSE)</f>
        <v>0</v>
      </c>
      <c r="J188" s="3" t="s">
        <v>5017</v>
      </c>
      <c r="K188" s="3" t="s">
        <v>19</v>
      </c>
      <c r="L188" s="3" t="s">
        <v>253</v>
      </c>
      <c r="M188" s="25">
        <v>1975</v>
      </c>
      <c r="N188" s="25">
        <v>2001</v>
      </c>
    </row>
    <row r="189" spans="1:17" x14ac:dyDescent="0.25">
      <c r="A189" s="2">
        <v>386</v>
      </c>
      <c r="B189" s="2" t="s">
        <v>990</v>
      </c>
      <c r="C189" s="2" t="s">
        <v>2280</v>
      </c>
      <c r="D189" s="2" t="s">
        <v>991</v>
      </c>
      <c r="E189" s="2">
        <v>2001</v>
      </c>
      <c r="F189" s="2" t="s">
        <v>992</v>
      </c>
      <c r="G189" s="2" t="s">
        <v>18</v>
      </c>
      <c r="H189" s="3" t="str">
        <f>VLOOKUP(B189,AddInfo!$A:$C,3,FALSE)</f>
        <v>Predictor</v>
      </c>
      <c r="I189" s="3">
        <f>VLOOKUP(B189,AddInfo!$A:$H,7,FALSE)</f>
        <v>0</v>
      </c>
      <c r="J189" s="3" t="s">
        <v>5017</v>
      </c>
      <c r="K189" s="3" t="s">
        <v>19</v>
      </c>
      <c r="L189" s="3" t="s">
        <v>578</v>
      </c>
      <c r="M189" s="25">
        <v>1971</v>
      </c>
      <c r="N189" s="25">
        <v>1992</v>
      </c>
    </row>
    <row r="190" spans="1:17" x14ac:dyDescent="0.25">
      <c r="A190" s="2">
        <v>831</v>
      </c>
      <c r="B190" s="2" t="s">
        <v>3373</v>
      </c>
      <c r="C190" s="2" t="s">
        <v>4860</v>
      </c>
      <c r="D190" s="2" t="s">
        <v>1510</v>
      </c>
      <c r="E190" s="2">
        <v>2005</v>
      </c>
      <c r="F190" s="2" t="s">
        <v>3481</v>
      </c>
      <c r="G190" s="2" t="s">
        <v>117</v>
      </c>
      <c r="H190" s="3" t="str">
        <f>VLOOKUP(B190,AddInfo!$A:$C,3,FALSE)</f>
        <v>Placebo</v>
      </c>
      <c r="I190" s="3">
        <f>VLOOKUP(B190,AddInfo!$A:$H,7,FALSE)</f>
        <v>0</v>
      </c>
      <c r="J190" s="3" t="s">
        <v>5017</v>
      </c>
      <c r="K190" s="3" t="s">
        <v>179</v>
      </c>
      <c r="L190" s="3" t="s">
        <v>113</v>
      </c>
      <c r="M190" s="25">
        <v>1991</v>
      </c>
      <c r="N190" s="25">
        <v>1997</v>
      </c>
    </row>
    <row r="191" spans="1:17" x14ac:dyDescent="0.25">
      <c r="A191" s="2">
        <v>344</v>
      </c>
      <c r="B191" s="2" t="s">
        <v>176</v>
      </c>
      <c r="C191" s="2" t="s">
        <v>176</v>
      </c>
      <c r="D191" s="2" t="s">
        <v>177</v>
      </c>
      <c r="E191" s="2">
        <v>2002</v>
      </c>
      <c r="F191" s="2" t="s">
        <v>178</v>
      </c>
      <c r="G191" s="2" t="s">
        <v>103</v>
      </c>
      <c r="H191" s="3" t="str">
        <f>VLOOKUP(B191,AddInfo!$A:$C,3,FALSE)</f>
        <v>Predictor</v>
      </c>
      <c r="I191" s="3">
        <f>VLOOKUP(B191,AddInfo!$A:$H,7,FALSE)</f>
        <v>0</v>
      </c>
      <c r="J191" s="3" t="s">
        <v>5016</v>
      </c>
      <c r="K191" s="3" t="s">
        <v>179</v>
      </c>
      <c r="L191" s="3" t="s">
        <v>180</v>
      </c>
      <c r="M191" s="25">
        <v>1994</v>
      </c>
      <c r="N191" s="25">
        <v>1997</v>
      </c>
    </row>
    <row r="192" spans="1:17" x14ac:dyDescent="0.25">
      <c r="A192" s="2">
        <v>23</v>
      </c>
      <c r="B192" s="2" t="s">
        <v>182</v>
      </c>
      <c r="C192" s="2" t="s">
        <v>182</v>
      </c>
      <c r="D192" s="2" t="s">
        <v>177</v>
      </c>
      <c r="E192" s="2">
        <v>2002</v>
      </c>
      <c r="F192" s="2" t="s">
        <v>183</v>
      </c>
      <c r="G192" s="2" t="s">
        <v>103</v>
      </c>
      <c r="H192" s="3" t="str">
        <f>VLOOKUP(B192,AddInfo!$A:$C,3,FALSE)</f>
        <v>Predictor</v>
      </c>
      <c r="I192" s="3">
        <f>VLOOKUP(B192,AddInfo!$A:$H,7,FALSE)</f>
        <v>0</v>
      </c>
      <c r="J192" s="3" t="s">
        <v>5016</v>
      </c>
      <c r="K192" s="3" t="s">
        <v>179</v>
      </c>
      <c r="L192" s="3" t="s">
        <v>185</v>
      </c>
      <c r="M192" s="25">
        <v>1985</v>
      </c>
      <c r="N192" s="25">
        <v>1997</v>
      </c>
    </row>
    <row r="193" spans="1:1024" x14ac:dyDescent="0.25">
      <c r="A193" s="2">
        <v>87</v>
      </c>
      <c r="B193" s="2" t="s">
        <v>186</v>
      </c>
      <c r="C193" s="2" t="s">
        <v>186</v>
      </c>
      <c r="D193" s="2" t="s">
        <v>177</v>
      </c>
      <c r="E193" s="2">
        <v>2002</v>
      </c>
      <c r="F193" s="2" t="s">
        <v>187</v>
      </c>
      <c r="G193" s="2" t="s">
        <v>103</v>
      </c>
      <c r="H193" s="3" t="str">
        <f>VLOOKUP(B193,AddInfo!$A:$C,3,FALSE)</f>
        <v>Predictor</v>
      </c>
      <c r="I193" s="3">
        <f>VLOOKUP(B193,AddInfo!$A:$H,7,FALSE)</f>
        <v>0</v>
      </c>
      <c r="J193" s="3" t="s">
        <v>5016</v>
      </c>
      <c r="K193" s="3" t="s">
        <v>179</v>
      </c>
      <c r="L193" s="3" t="s">
        <v>185</v>
      </c>
      <c r="M193" s="25">
        <v>1985</v>
      </c>
      <c r="N193" s="25">
        <v>1997</v>
      </c>
    </row>
    <row r="194" spans="1:1024" x14ac:dyDescent="0.25">
      <c r="A194" s="2">
        <v>413</v>
      </c>
      <c r="B194" s="2" t="s">
        <v>194</v>
      </c>
      <c r="C194" s="2" t="s">
        <v>2437</v>
      </c>
      <c r="D194" s="2" t="s">
        <v>195</v>
      </c>
      <c r="E194" s="2">
        <v>2004</v>
      </c>
      <c r="F194" s="2" t="s">
        <v>196</v>
      </c>
      <c r="G194" s="2" t="s">
        <v>197</v>
      </c>
      <c r="H194" s="3" t="str">
        <f>VLOOKUP(B194,AddInfo!$A:$C,3,FALSE)</f>
        <v>Predictor</v>
      </c>
      <c r="I194" s="3">
        <f>VLOOKUP(B194,AddInfo!$A:$H,7,FALSE)</f>
        <v>0</v>
      </c>
      <c r="J194" s="3" t="s">
        <v>5016</v>
      </c>
      <c r="K194" s="3" t="s">
        <v>179</v>
      </c>
      <c r="L194" s="3" t="s">
        <v>185</v>
      </c>
      <c r="M194" s="25">
        <v>1981</v>
      </c>
      <c r="N194" s="25">
        <v>1996</v>
      </c>
    </row>
    <row r="195" spans="1:1024" x14ac:dyDescent="0.25">
      <c r="A195" s="2">
        <v>387</v>
      </c>
      <c r="B195" s="2" t="s">
        <v>289</v>
      </c>
      <c r="C195" s="2" t="s">
        <v>2439</v>
      </c>
      <c r="D195" s="2" t="s">
        <v>290</v>
      </c>
      <c r="E195" s="2">
        <v>1996</v>
      </c>
      <c r="F195" s="2" t="s">
        <v>291</v>
      </c>
      <c r="G195" s="2" t="s">
        <v>103</v>
      </c>
      <c r="H195" s="3" t="str">
        <f>VLOOKUP(B195,AddInfo!$A:$C,3,FALSE)</f>
        <v>Predictor</v>
      </c>
      <c r="I195" s="3">
        <f>VLOOKUP(B195,AddInfo!$A:$H,7,FALSE)</f>
        <v>0</v>
      </c>
      <c r="J195" s="3" t="s">
        <v>5017</v>
      </c>
      <c r="K195" s="3" t="s">
        <v>179</v>
      </c>
      <c r="L195" s="3" t="s">
        <v>185</v>
      </c>
      <c r="M195" s="25">
        <v>1977</v>
      </c>
      <c r="N195" s="25">
        <v>1992</v>
      </c>
    </row>
    <row r="196" spans="1:1024" x14ac:dyDescent="0.25">
      <c r="A196" s="2">
        <v>224</v>
      </c>
      <c r="B196" s="2" t="s">
        <v>359</v>
      </c>
      <c r="C196" s="2" t="s">
        <v>4889</v>
      </c>
      <c r="D196" s="2" t="s">
        <v>360</v>
      </c>
      <c r="E196" s="2">
        <v>2011</v>
      </c>
      <c r="F196" s="2" t="s">
        <v>361</v>
      </c>
      <c r="G196" s="2" t="s">
        <v>61</v>
      </c>
      <c r="H196" s="3" t="str">
        <f>VLOOKUP(B196,AddInfo!$A:$C,3,FALSE)</f>
        <v>Predictor</v>
      </c>
      <c r="I196" s="3">
        <f>VLOOKUP(B196,AddInfo!$A:$H,7,FALSE)</f>
        <v>0</v>
      </c>
      <c r="J196" s="3" t="s">
        <v>5017</v>
      </c>
      <c r="K196" s="3" t="s">
        <v>179</v>
      </c>
      <c r="L196" s="3" t="s">
        <v>185</v>
      </c>
      <c r="M196" s="25">
        <v>1983</v>
      </c>
      <c r="N196" s="25">
        <v>2006</v>
      </c>
    </row>
    <row r="197" spans="1:1024" x14ac:dyDescent="0.25">
      <c r="A197" s="2">
        <v>431</v>
      </c>
      <c r="B197" s="2" t="s">
        <v>426</v>
      </c>
      <c r="C197" s="2" t="s">
        <v>2448</v>
      </c>
      <c r="D197" s="2" t="s">
        <v>427</v>
      </c>
      <c r="E197" s="2">
        <v>2002</v>
      </c>
      <c r="F197" s="2" t="s">
        <v>428</v>
      </c>
      <c r="G197" s="2" t="s">
        <v>103</v>
      </c>
      <c r="H197" s="3" t="str">
        <f>VLOOKUP(B197,AddInfo!$A:$C,3,FALSE)</f>
        <v>Predictor</v>
      </c>
      <c r="I197" s="3" t="str">
        <f>VLOOKUP(B197,AddInfo!$A:$H,7,FALSE)</f>
        <v>disp</v>
      </c>
      <c r="J197" s="3" t="s">
        <v>5017</v>
      </c>
      <c r="K197" s="3" t="s">
        <v>179</v>
      </c>
      <c r="L197" s="3" t="s">
        <v>113</v>
      </c>
      <c r="M197" s="25">
        <v>1976</v>
      </c>
      <c r="N197" s="25">
        <v>2000</v>
      </c>
    </row>
    <row r="198" spans="1:1024" x14ac:dyDescent="0.25">
      <c r="A198" s="2">
        <v>360</v>
      </c>
      <c r="B198" s="2" t="s">
        <v>436</v>
      </c>
      <c r="C198" s="2" t="s">
        <v>2431</v>
      </c>
      <c r="D198" s="2" t="s">
        <v>437</v>
      </c>
      <c r="E198" s="2">
        <v>2003</v>
      </c>
      <c r="F198" s="2" t="s">
        <v>438</v>
      </c>
      <c r="G198" s="2" t="s">
        <v>197</v>
      </c>
      <c r="H198" s="3" t="str">
        <f>VLOOKUP(B198,AddInfo!$A:$C,3,FALSE)</f>
        <v>Predictor</v>
      </c>
      <c r="I198" s="3">
        <f>VLOOKUP(B198,AddInfo!$A:$H,7,FALSE)</f>
        <v>0</v>
      </c>
      <c r="J198" s="3" t="s">
        <v>5017</v>
      </c>
      <c r="K198" s="3" t="s">
        <v>179</v>
      </c>
      <c r="L198" s="3" t="s">
        <v>439</v>
      </c>
      <c r="M198" s="25">
        <v>1988</v>
      </c>
      <c r="N198" s="25">
        <v>1999</v>
      </c>
    </row>
    <row r="199" spans="1:1024" x14ac:dyDescent="0.25">
      <c r="A199" s="2">
        <v>315</v>
      </c>
      <c r="B199" s="2" t="s">
        <v>459</v>
      </c>
      <c r="C199" s="2" t="s">
        <v>459</v>
      </c>
      <c r="D199" s="2" t="s">
        <v>456</v>
      </c>
      <c r="E199" s="2">
        <v>2001</v>
      </c>
      <c r="F199" s="2" t="s">
        <v>460</v>
      </c>
      <c r="G199" s="2" t="s">
        <v>18</v>
      </c>
      <c r="H199" s="3" t="str">
        <f>VLOOKUP(B199,AddInfo!$A:$C,3,FALSE)</f>
        <v>Placebo</v>
      </c>
      <c r="I199" s="3" t="str">
        <f>VLOOKUP(B199,AddInfo!$A:$H,7,FALSE)</f>
        <v>nanalyst</v>
      </c>
      <c r="J199" s="3" t="s">
        <v>5017</v>
      </c>
      <c r="K199" s="3" t="s">
        <v>179</v>
      </c>
      <c r="L199" s="3" t="s">
        <v>4600</v>
      </c>
      <c r="M199" s="25">
        <v>1982</v>
      </c>
      <c r="N199" s="25">
        <v>1998</v>
      </c>
    </row>
    <row r="200" spans="1:1024" x14ac:dyDescent="0.25">
      <c r="A200" s="2">
        <v>342</v>
      </c>
      <c r="B200" s="2" t="s">
        <v>455</v>
      </c>
      <c r="C200" s="2" t="s">
        <v>2446</v>
      </c>
      <c r="D200" s="2" t="s">
        <v>456</v>
      </c>
      <c r="E200" s="2">
        <v>2001</v>
      </c>
      <c r="F200" s="2" t="s">
        <v>4805</v>
      </c>
      <c r="G200" s="2" t="s">
        <v>18</v>
      </c>
      <c r="H200" s="3" t="str">
        <f>VLOOKUP(B200,AddInfo!$A:$C,3,FALSE)</f>
        <v>Predictor</v>
      </c>
      <c r="I200" s="3" t="str">
        <f>VLOOKUP(B200,AddInfo!$A:$H,7,FALSE)</f>
        <v>sfe</v>
      </c>
      <c r="J200" s="3" t="s">
        <v>5017</v>
      </c>
      <c r="K200" s="3" t="s">
        <v>179</v>
      </c>
      <c r="L200" s="3" t="s">
        <v>174</v>
      </c>
      <c r="M200" s="25">
        <v>1982</v>
      </c>
      <c r="N200" s="25">
        <v>1998</v>
      </c>
    </row>
    <row r="201" spans="1:1024" x14ac:dyDescent="0.25">
      <c r="A201" s="2">
        <v>26</v>
      </c>
      <c r="B201" s="2" t="s">
        <v>496</v>
      </c>
      <c r="C201" s="2" t="s">
        <v>2442</v>
      </c>
      <c r="D201" s="2" t="s">
        <v>497</v>
      </c>
      <c r="E201" s="2">
        <v>1984</v>
      </c>
      <c r="F201" s="2" t="s">
        <v>498</v>
      </c>
      <c r="G201" s="2" t="s">
        <v>18</v>
      </c>
      <c r="H201" s="3" t="str">
        <f>VLOOKUP(B201,AddInfo!$A:$C,3,FALSE)</f>
        <v>Predictor</v>
      </c>
      <c r="I201" s="3" t="str">
        <f>VLOOKUP(B201,AddInfo!$A:$H,7,FALSE)</f>
        <v>sue</v>
      </c>
      <c r="J201" s="3" t="s">
        <v>5017</v>
      </c>
      <c r="K201" s="3" t="s">
        <v>179</v>
      </c>
      <c r="L201" s="3" t="s">
        <v>43</v>
      </c>
      <c r="M201" s="25">
        <v>1974</v>
      </c>
      <c r="N201" s="25">
        <v>1981</v>
      </c>
    </row>
    <row r="202" spans="1:1024" x14ac:dyDescent="0.25">
      <c r="A202" s="2">
        <v>237</v>
      </c>
      <c r="B202" s="2" t="s">
        <v>537</v>
      </c>
      <c r="C202" s="2" t="s">
        <v>537</v>
      </c>
      <c r="D202" s="2" t="s">
        <v>527</v>
      </c>
      <c r="E202" s="2">
        <v>1998</v>
      </c>
      <c r="F202" s="2" t="s">
        <v>538</v>
      </c>
      <c r="G202" s="2" t="s">
        <v>134</v>
      </c>
      <c r="H202" s="3" t="str">
        <f>VLOOKUP(B202,AddInfo!$A:$C,3,FALSE)</f>
        <v>Predictor</v>
      </c>
      <c r="I202" s="3">
        <f>VLOOKUP(B202,AddInfo!$A:$H,7,FALSE)</f>
        <v>0</v>
      </c>
      <c r="J202" s="3" t="s">
        <v>5017</v>
      </c>
      <c r="K202" s="3" t="s">
        <v>179</v>
      </c>
      <c r="L202" s="3" t="s">
        <v>174</v>
      </c>
      <c r="M202" s="25">
        <v>1975</v>
      </c>
      <c r="N202" s="25">
        <v>1993</v>
      </c>
    </row>
    <row r="203" spans="1:1024" s="19" customFormat="1" x14ac:dyDescent="0.25">
      <c r="A203" s="2">
        <v>239</v>
      </c>
      <c r="B203" s="2" t="s">
        <v>526</v>
      </c>
      <c r="C203" s="2" t="s">
        <v>526</v>
      </c>
      <c r="D203" s="2" t="s">
        <v>527</v>
      </c>
      <c r="E203" s="2">
        <v>1998</v>
      </c>
      <c r="F203" s="2" t="s">
        <v>528</v>
      </c>
      <c r="G203" s="2" t="s">
        <v>134</v>
      </c>
      <c r="H203" s="3" t="str">
        <f>VLOOKUP(B203,AddInfo!$A:$C,3,FALSE)</f>
        <v>Predictor</v>
      </c>
      <c r="I203" s="3">
        <f>VLOOKUP(B203,AddInfo!$A:$H,7,FALSE)</f>
        <v>0</v>
      </c>
      <c r="J203" s="3" t="s">
        <v>5017</v>
      </c>
      <c r="K203" s="3" t="s">
        <v>179</v>
      </c>
      <c r="L203" s="3" t="s">
        <v>24</v>
      </c>
      <c r="M203" s="25">
        <v>1975</v>
      </c>
      <c r="N203" s="25">
        <v>1993</v>
      </c>
      <c r="O203" s="25"/>
      <c r="P203" s="25"/>
      <c r="Q203" s="86"/>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5"/>
      <c r="KA203" s="5"/>
      <c r="KB203" s="5"/>
      <c r="KC203" s="5"/>
      <c r="KD203" s="5"/>
      <c r="KE203" s="5"/>
      <c r="KF203" s="5"/>
      <c r="KG203" s="5"/>
      <c r="KH203" s="5"/>
      <c r="KI203" s="5"/>
      <c r="KJ203" s="5"/>
      <c r="KK203" s="5"/>
      <c r="KL203" s="5"/>
      <c r="KM203" s="5"/>
      <c r="KN203" s="5"/>
      <c r="KO203" s="5"/>
      <c r="KP203" s="5"/>
      <c r="KQ203" s="5"/>
      <c r="KR203" s="5"/>
      <c r="KS203" s="5"/>
      <c r="KT203" s="5"/>
      <c r="KU203" s="5"/>
      <c r="KV203" s="5"/>
      <c r="KW203" s="5"/>
      <c r="KX203" s="5"/>
      <c r="KY203" s="5"/>
      <c r="KZ203" s="5"/>
      <c r="LA203" s="5"/>
      <c r="LB203" s="5"/>
      <c r="LC203" s="5"/>
      <c r="LD203" s="5"/>
      <c r="LE203" s="5"/>
      <c r="LF203" s="5"/>
      <c r="LG203" s="5"/>
      <c r="LH203" s="5"/>
      <c r="LI203" s="5"/>
      <c r="LJ203" s="5"/>
      <c r="LK203" s="5"/>
      <c r="LL203" s="5"/>
      <c r="LM203" s="5"/>
      <c r="LN203" s="5"/>
      <c r="LO203" s="5"/>
      <c r="LP203" s="5"/>
      <c r="LQ203" s="5"/>
      <c r="LR203" s="5"/>
      <c r="LS203" s="5"/>
      <c r="LT203" s="5"/>
      <c r="LU203" s="5"/>
      <c r="LV203" s="5"/>
      <c r="LW203" s="5"/>
      <c r="LX203" s="5"/>
      <c r="LY203" s="5"/>
      <c r="LZ203" s="5"/>
      <c r="MA203" s="5"/>
      <c r="MB203" s="5"/>
      <c r="MC203" s="5"/>
      <c r="MD203" s="5"/>
      <c r="ME203" s="5"/>
      <c r="MF203" s="5"/>
      <c r="MG203" s="5"/>
      <c r="MH203" s="5"/>
      <c r="MI203" s="5"/>
      <c r="MJ203" s="5"/>
      <c r="MK203" s="5"/>
      <c r="ML203" s="5"/>
      <c r="MM203" s="5"/>
      <c r="MN203" s="5"/>
      <c r="MO203" s="5"/>
      <c r="MP203" s="5"/>
      <c r="MQ203" s="5"/>
      <c r="MR203" s="5"/>
      <c r="MS203" s="5"/>
      <c r="MT203" s="5"/>
      <c r="MU203" s="5"/>
      <c r="MV203" s="5"/>
      <c r="MW203" s="5"/>
      <c r="MX203" s="5"/>
      <c r="MY203" s="5"/>
      <c r="MZ203" s="5"/>
      <c r="NA203" s="5"/>
      <c r="NB203" s="5"/>
      <c r="NC203" s="5"/>
      <c r="ND203" s="5"/>
      <c r="NE203" s="5"/>
      <c r="NF203" s="5"/>
      <c r="NG203" s="5"/>
      <c r="NH203" s="5"/>
      <c r="NI203" s="5"/>
      <c r="NJ203" s="5"/>
      <c r="NK203" s="5"/>
      <c r="NL203" s="5"/>
      <c r="NM203" s="5"/>
      <c r="NN203" s="5"/>
      <c r="NO203" s="5"/>
      <c r="NP203" s="5"/>
      <c r="NQ203" s="5"/>
      <c r="NR203" s="5"/>
      <c r="NS203" s="5"/>
      <c r="NT203" s="5"/>
      <c r="NU203" s="5"/>
      <c r="NV203" s="5"/>
      <c r="NW203" s="5"/>
      <c r="NX203" s="5"/>
      <c r="NY203" s="5"/>
      <c r="NZ203" s="5"/>
      <c r="OA203" s="5"/>
      <c r="OB203" s="5"/>
      <c r="OC203" s="5"/>
      <c r="OD203" s="5"/>
      <c r="OE203" s="5"/>
      <c r="OF203" s="5"/>
      <c r="OG203" s="5"/>
      <c r="OH203" s="5"/>
      <c r="OI203" s="5"/>
      <c r="OJ203" s="5"/>
      <c r="OK203" s="5"/>
      <c r="OL203" s="5"/>
      <c r="OM203" s="5"/>
      <c r="ON203" s="5"/>
      <c r="OO203" s="5"/>
      <c r="OP203" s="5"/>
      <c r="OQ203" s="5"/>
      <c r="OR203" s="5"/>
      <c r="OS203" s="5"/>
      <c r="OT203" s="5"/>
      <c r="OU203" s="5"/>
      <c r="OV203" s="5"/>
      <c r="OW203" s="5"/>
      <c r="OX203" s="5"/>
      <c r="OY203" s="5"/>
      <c r="OZ203" s="5"/>
      <c r="PA203" s="5"/>
      <c r="PB203" s="5"/>
      <c r="PC203" s="5"/>
      <c r="PD203" s="5"/>
      <c r="PE203" s="5"/>
      <c r="PF203" s="5"/>
      <c r="PG203" s="5"/>
      <c r="PH203" s="5"/>
      <c r="PI203" s="5"/>
      <c r="PJ203" s="5"/>
      <c r="PK203" s="5"/>
      <c r="PL203" s="5"/>
      <c r="PM203" s="5"/>
      <c r="PN203" s="5"/>
      <c r="PO203" s="5"/>
      <c r="PP203" s="5"/>
      <c r="PQ203" s="5"/>
      <c r="PR203" s="5"/>
      <c r="PS203" s="5"/>
      <c r="PT203" s="5"/>
      <c r="PU203" s="5"/>
      <c r="PV203" s="5"/>
      <c r="PW203" s="5"/>
      <c r="PX203" s="5"/>
      <c r="PY203" s="5"/>
      <c r="PZ203" s="5"/>
      <c r="QA203" s="5"/>
      <c r="QB203" s="5"/>
      <c r="QC203" s="5"/>
      <c r="QD203" s="5"/>
      <c r="QE203" s="5"/>
      <c r="QF203" s="5"/>
      <c r="QG203" s="5"/>
      <c r="QH203" s="5"/>
      <c r="QI203" s="5"/>
      <c r="QJ203" s="5"/>
      <c r="QK203" s="5"/>
      <c r="QL203" s="5"/>
      <c r="QM203" s="5"/>
      <c r="QN203" s="5"/>
      <c r="QO203" s="5"/>
      <c r="QP203" s="5"/>
      <c r="QQ203" s="5"/>
      <c r="QR203" s="5"/>
      <c r="QS203" s="5"/>
      <c r="QT203" s="5"/>
      <c r="QU203" s="5"/>
      <c r="QV203" s="5"/>
      <c r="QW203" s="5"/>
      <c r="QX203" s="5"/>
      <c r="QY203" s="5"/>
      <c r="QZ203" s="5"/>
      <c r="RA203" s="5"/>
      <c r="RB203" s="5"/>
      <c r="RC203" s="5"/>
      <c r="RD203" s="5"/>
      <c r="RE203" s="5"/>
      <c r="RF203" s="5"/>
      <c r="RG203" s="5"/>
      <c r="RH203" s="5"/>
      <c r="RI203" s="5"/>
      <c r="RJ203" s="5"/>
      <c r="RK203" s="5"/>
      <c r="RL203" s="5"/>
      <c r="RM203" s="5"/>
      <c r="RN203" s="5"/>
      <c r="RO203" s="5"/>
      <c r="RP203" s="5"/>
      <c r="RQ203" s="5"/>
      <c r="RR203" s="5"/>
      <c r="RS203" s="5"/>
      <c r="RT203" s="5"/>
      <c r="RU203" s="5"/>
      <c r="RV203" s="5"/>
      <c r="RW203" s="5"/>
      <c r="RX203" s="5"/>
      <c r="RY203" s="5"/>
      <c r="RZ203" s="5"/>
      <c r="SA203" s="5"/>
      <c r="SB203" s="5"/>
      <c r="SC203" s="5"/>
      <c r="SD203" s="5"/>
      <c r="SE203" s="5"/>
      <c r="SF203" s="5"/>
      <c r="SG203" s="5"/>
      <c r="SH203" s="5"/>
      <c r="SI203" s="5"/>
      <c r="SJ203" s="5"/>
      <c r="SK203" s="5"/>
      <c r="SL203" s="5"/>
      <c r="SM203" s="5"/>
      <c r="SN203" s="5"/>
      <c r="SO203" s="5"/>
      <c r="SP203" s="5"/>
      <c r="SQ203" s="5"/>
      <c r="SR203" s="5"/>
      <c r="SS203" s="5"/>
      <c r="ST203" s="5"/>
      <c r="SU203" s="5"/>
      <c r="SV203" s="5"/>
      <c r="SW203" s="5"/>
      <c r="SX203" s="5"/>
      <c r="SY203" s="5"/>
      <c r="SZ203" s="5"/>
      <c r="TA203" s="5"/>
      <c r="TB203" s="5"/>
      <c r="TC203" s="5"/>
      <c r="TD203" s="5"/>
      <c r="TE203" s="5"/>
      <c r="TF203" s="5"/>
      <c r="TG203" s="5"/>
      <c r="TH203" s="5"/>
      <c r="TI203" s="5"/>
      <c r="TJ203" s="5"/>
      <c r="TK203" s="5"/>
      <c r="TL203" s="5"/>
      <c r="TM203" s="5"/>
      <c r="TN203" s="5"/>
      <c r="TO203" s="5"/>
      <c r="TP203" s="5"/>
      <c r="TQ203" s="5"/>
      <c r="TR203" s="5"/>
      <c r="TS203" s="5"/>
      <c r="TT203" s="5"/>
      <c r="TU203" s="5"/>
      <c r="TV203" s="5"/>
      <c r="TW203" s="5"/>
      <c r="TX203" s="5"/>
      <c r="TY203" s="5"/>
      <c r="TZ203" s="5"/>
      <c r="UA203" s="5"/>
      <c r="UB203" s="5"/>
      <c r="UC203" s="5"/>
      <c r="UD203" s="5"/>
      <c r="UE203" s="5"/>
      <c r="UF203" s="5"/>
      <c r="UG203" s="5"/>
      <c r="UH203" s="5"/>
      <c r="UI203" s="5"/>
      <c r="UJ203" s="5"/>
      <c r="UK203" s="5"/>
      <c r="UL203" s="5"/>
      <c r="UM203" s="5"/>
      <c r="UN203" s="5"/>
      <c r="UO203" s="5"/>
      <c r="UP203" s="5"/>
      <c r="UQ203" s="5"/>
      <c r="UR203" s="5"/>
      <c r="US203" s="5"/>
      <c r="UT203" s="5"/>
      <c r="UU203" s="5"/>
      <c r="UV203" s="5"/>
      <c r="UW203" s="5"/>
      <c r="UX203" s="5"/>
      <c r="UY203" s="5"/>
      <c r="UZ203" s="5"/>
      <c r="VA203" s="5"/>
      <c r="VB203" s="5"/>
      <c r="VC203" s="5"/>
      <c r="VD203" s="5"/>
      <c r="VE203" s="5"/>
      <c r="VF203" s="5"/>
      <c r="VG203" s="5"/>
      <c r="VH203" s="5"/>
      <c r="VI203" s="5"/>
      <c r="VJ203" s="5"/>
      <c r="VK203" s="5"/>
      <c r="VL203" s="5"/>
      <c r="VM203" s="5"/>
      <c r="VN203" s="5"/>
      <c r="VO203" s="5"/>
      <c r="VP203" s="5"/>
      <c r="VQ203" s="5"/>
      <c r="VR203" s="5"/>
      <c r="VS203" s="5"/>
      <c r="VT203" s="5"/>
      <c r="VU203" s="5"/>
      <c r="VV203" s="5"/>
      <c r="VW203" s="5"/>
      <c r="VX203" s="5"/>
      <c r="VY203" s="5"/>
      <c r="VZ203" s="5"/>
      <c r="WA203" s="5"/>
      <c r="WB203" s="5"/>
      <c r="WC203" s="5"/>
      <c r="WD203" s="5"/>
      <c r="WE203" s="5"/>
      <c r="WF203" s="5"/>
      <c r="WG203" s="5"/>
      <c r="WH203" s="5"/>
      <c r="WI203" s="5"/>
      <c r="WJ203" s="5"/>
      <c r="WK203" s="5"/>
      <c r="WL203" s="5"/>
      <c r="WM203" s="5"/>
      <c r="WN203" s="5"/>
      <c r="WO203" s="5"/>
      <c r="WP203" s="5"/>
      <c r="WQ203" s="5"/>
      <c r="WR203" s="5"/>
      <c r="WS203" s="5"/>
      <c r="WT203" s="5"/>
      <c r="WU203" s="5"/>
      <c r="WV203" s="5"/>
      <c r="WW203" s="5"/>
      <c r="WX203" s="5"/>
      <c r="WY203" s="5"/>
      <c r="WZ203" s="5"/>
      <c r="XA203" s="5"/>
      <c r="XB203" s="5"/>
      <c r="XC203" s="5"/>
      <c r="XD203" s="5"/>
      <c r="XE203" s="5"/>
      <c r="XF203" s="5"/>
      <c r="XG203" s="5"/>
      <c r="XH203" s="5"/>
      <c r="XI203" s="5"/>
      <c r="XJ203" s="5"/>
      <c r="XK203" s="5"/>
      <c r="XL203" s="5"/>
      <c r="XM203" s="5"/>
      <c r="XN203" s="5"/>
      <c r="XO203" s="5"/>
      <c r="XP203" s="5"/>
      <c r="XQ203" s="5"/>
      <c r="XR203" s="5"/>
      <c r="XS203" s="5"/>
      <c r="XT203" s="5"/>
      <c r="XU203" s="5"/>
      <c r="XV203" s="5"/>
      <c r="XW203" s="5"/>
      <c r="XX203" s="5"/>
      <c r="XY203" s="5"/>
      <c r="XZ203" s="5"/>
      <c r="YA203" s="5"/>
      <c r="YB203" s="5"/>
      <c r="YC203" s="5"/>
      <c r="YD203" s="5"/>
      <c r="YE203" s="5"/>
      <c r="YF203" s="5"/>
      <c r="YG203" s="5"/>
      <c r="YH203" s="5"/>
      <c r="YI203" s="5"/>
      <c r="YJ203" s="5"/>
      <c r="YK203" s="5"/>
      <c r="YL203" s="5"/>
      <c r="YM203" s="5"/>
      <c r="YN203" s="5"/>
      <c r="YO203" s="5"/>
      <c r="YP203" s="5"/>
      <c r="YQ203" s="5"/>
      <c r="YR203" s="5"/>
      <c r="YS203" s="5"/>
      <c r="YT203" s="5"/>
      <c r="YU203" s="5"/>
      <c r="YV203" s="5"/>
      <c r="YW203" s="5"/>
      <c r="YX203" s="5"/>
      <c r="YY203" s="5"/>
      <c r="YZ203" s="5"/>
      <c r="ZA203" s="5"/>
      <c r="ZB203" s="5"/>
      <c r="ZC203" s="5"/>
      <c r="ZD203" s="5"/>
      <c r="ZE203" s="5"/>
      <c r="ZF203" s="5"/>
      <c r="ZG203" s="5"/>
      <c r="ZH203" s="5"/>
      <c r="ZI203" s="5"/>
      <c r="ZJ203" s="5"/>
      <c r="ZK203" s="5"/>
      <c r="ZL203" s="5"/>
      <c r="ZM203" s="5"/>
      <c r="ZN203" s="5"/>
      <c r="ZO203" s="5"/>
      <c r="ZP203" s="5"/>
      <c r="ZQ203" s="5"/>
      <c r="ZR203" s="5"/>
      <c r="ZS203" s="5"/>
      <c r="ZT203" s="5"/>
      <c r="ZU203" s="5"/>
      <c r="ZV203" s="5"/>
      <c r="ZW203" s="5"/>
      <c r="ZX203" s="5"/>
      <c r="ZY203" s="5"/>
      <c r="ZZ203" s="5"/>
      <c r="AAA203" s="5"/>
      <c r="AAB203" s="5"/>
      <c r="AAC203" s="5"/>
      <c r="AAD203" s="5"/>
      <c r="AAE203" s="5"/>
      <c r="AAF203" s="5"/>
      <c r="AAG203" s="5"/>
      <c r="AAH203" s="5"/>
      <c r="AAI203" s="5"/>
      <c r="AAJ203" s="5"/>
      <c r="AAK203" s="5"/>
      <c r="AAL203" s="5"/>
      <c r="AAM203" s="5"/>
      <c r="AAN203" s="5"/>
      <c r="AAO203" s="5"/>
      <c r="AAP203" s="5"/>
      <c r="AAQ203" s="5"/>
      <c r="AAR203" s="5"/>
      <c r="AAS203" s="5"/>
      <c r="AAT203" s="5"/>
      <c r="AAU203" s="5"/>
      <c r="AAV203" s="5"/>
      <c r="AAW203" s="5"/>
      <c r="AAX203" s="5"/>
      <c r="AAY203" s="5"/>
      <c r="AAZ203" s="5"/>
      <c r="ABA203" s="5"/>
      <c r="ABB203" s="5"/>
      <c r="ABC203" s="5"/>
      <c r="ABD203" s="5"/>
      <c r="ABE203" s="5"/>
      <c r="ABF203" s="5"/>
      <c r="ABG203" s="5"/>
      <c r="ABH203" s="5"/>
      <c r="ABI203" s="5"/>
      <c r="ABJ203" s="5"/>
      <c r="ABK203" s="5"/>
      <c r="ABL203" s="5"/>
      <c r="ABM203" s="5"/>
      <c r="ABN203" s="5"/>
      <c r="ABO203" s="5"/>
      <c r="ABP203" s="5"/>
      <c r="ABQ203" s="5"/>
      <c r="ABR203" s="5"/>
      <c r="ABS203" s="5"/>
      <c r="ABT203" s="5"/>
      <c r="ABU203" s="5"/>
      <c r="ABV203" s="5"/>
      <c r="ABW203" s="5"/>
      <c r="ABX203" s="5"/>
      <c r="ABY203" s="5"/>
      <c r="ABZ203" s="5"/>
      <c r="ACA203" s="5"/>
      <c r="ACB203" s="5"/>
      <c r="ACC203" s="5"/>
      <c r="ACD203" s="5"/>
      <c r="ACE203" s="5"/>
      <c r="ACF203" s="5"/>
      <c r="ACG203" s="5"/>
      <c r="ACH203" s="5"/>
      <c r="ACI203" s="5"/>
      <c r="ACJ203" s="5"/>
      <c r="ACK203" s="5"/>
      <c r="ACL203" s="5"/>
      <c r="ACM203" s="5"/>
      <c r="ACN203" s="5"/>
      <c r="ACO203" s="5"/>
      <c r="ACP203" s="5"/>
      <c r="ACQ203" s="5"/>
      <c r="ACR203" s="5"/>
      <c r="ACS203" s="5"/>
      <c r="ACT203" s="5"/>
      <c r="ACU203" s="5"/>
      <c r="ACV203" s="5"/>
      <c r="ACW203" s="5"/>
      <c r="ACX203" s="5"/>
      <c r="ACY203" s="5"/>
      <c r="ACZ203" s="5"/>
      <c r="ADA203" s="5"/>
      <c r="ADB203" s="5"/>
      <c r="ADC203" s="5"/>
      <c r="ADD203" s="5"/>
      <c r="ADE203" s="5"/>
      <c r="ADF203" s="5"/>
      <c r="ADG203" s="5"/>
      <c r="ADH203" s="5"/>
      <c r="ADI203" s="5"/>
      <c r="ADJ203" s="5"/>
      <c r="ADK203" s="5"/>
      <c r="ADL203" s="5"/>
      <c r="ADM203" s="5"/>
      <c r="ADN203" s="5"/>
      <c r="ADO203" s="5"/>
      <c r="ADP203" s="5"/>
      <c r="ADQ203" s="5"/>
      <c r="ADR203" s="5"/>
      <c r="ADS203" s="5"/>
      <c r="ADT203" s="5"/>
      <c r="ADU203" s="5"/>
      <c r="ADV203" s="5"/>
      <c r="ADW203" s="5"/>
      <c r="ADX203" s="5"/>
      <c r="ADY203" s="5"/>
      <c r="ADZ203" s="5"/>
      <c r="AEA203" s="5"/>
      <c r="AEB203" s="5"/>
      <c r="AEC203" s="5"/>
      <c r="AED203" s="5"/>
      <c r="AEE203" s="5"/>
      <c r="AEF203" s="5"/>
      <c r="AEG203" s="5"/>
      <c r="AEH203" s="5"/>
      <c r="AEI203" s="5"/>
      <c r="AEJ203" s="5"/>
      <c r="AEK203" s="5"/>
      <c r="AEL203" s="5"/>
      <c r="AEM203" s="5"/>
      <c r="AEN203" s="5"/>
      <c r="AEO203" s="5"/>
      <c r="AEP203" s="5"/>
      <c r="AEQ203" s="5"/>
      <c r="AER203" s="5"/>
      <c r="AES203" s="5"/>
      <c r="AET203" s="5"/>
      <c r="AEU203" s="5"/>
      <c r="AEV203" s="5"/>
      <c r="AEW203" s="5"/>
      <c r="AEX203" s="5"/>
      <c r="AEY203" s="5"/>
      <c r="AEZ203" s="5"/>
      <c r="AFA203" s="5"/>
      <c r="AFB203" s="5"/>
      <c r="AFC203" s="5"/>
      <c r="AFD203" s="5"/>
      <c r="AFE203" s="5"/>
      <c r="AFF203" s="5"/>
      <c r="AFG203" s="5"/>
      <c r="AFH203" s="5"/>
      <c r="AFI203" s="5"/>
      <c r="AFJ203" s="5"/>
      <c r="AFK203" s="5"/>
      <c r="AFL203" s="5"/>
      <c r="AFM203" s="5"/>
      <c r="AFN203" s="5"/>
      <c r="AFO203" s="5"/>
      <c r="AFP203" s="5"/>
      <c r="AFQ203" s="5"/>
      <c r="AFR203" s="5"/>
      <c r="AFS203" s="5"/>
      <c r="AFT203" s="5"/>
      <c r="AFU203" s="5"/>
      <c r="AFV203" s="5"/>
      <c r="AFW203" s="5"/>
      <c r="AFX203" s="5"/>
      <c r="AFY203" s="5"/>
      <c r="AFZ203" s="5"/>
      <c r="AGA203" s="5"/>
      <c r="AGB203" s="5"/>
      <c r="AGC203" s="5"/>
      <c r="AGD203" s="5"/>
      <c r="AGE203" s="5"/>
      <c r="AGF203" s="5"/>
      <c r="AGG203" s="5"/>
      <c r="AGH203" s="5"/>
      <c r="AGI203" s="5"/>
      <c r="AGJ203" s="5"/>
      <c r="AGK203" s="5"/>
      <c r="AGL203" s="5"/>
      <c r="AGM203" s="5"/>
      <c r="AGN203" s="5"/>
      <c r="AGO203" s="5"/>
      <c r="AGP203" s="5"/>
      <c r="AGQ203" s="5"/>
      <c r="AGR203" s="5"/>
      <c r="AGS203" s="5"/>
      <c r="AGT203" s="5"/>
      <c r="AGU203" s="5"/>
      <c r="AGV203" s="5"/>
      <c r="AGW203" s="5"/>
      <c r="AGX203" s="5"/>
      <c r="AGY203" s="5"/>
      <c r="AGZ203" s="5"/>
      <c r="AHA203" s="5"/>
      <c r="AHB203" s="5"/>
      <c r="AHC203" s="5"/>
      <c r="AHD203" s="5"/>
      <c r="AHE203" s="5"/>
      <c r="AHF203" s="5"/>
      <c r="AHG203" s="5"/>
      <c r="AHH203" s="5"/>
      <c r="AHI203" s="5"/>
      <c r="AHJ203" s="5"/>
      <c r="AHK203" s="5"/>
      <c r="AHL203" s="5"/>
      <c r="AHM203" s="5"/>
      <c r="AHN203" s="5"/>
      <c r="AHO203" s="5"/>
      <c r="AHP203" s="5"/>
      <c r="AHQ203" s="5"/>
      <c r="AHR203" s="5"/>
      <c r="AHS203" s="5"/>
      <c r="AHT203" s="5"/>
      <c r="AHU203" s="5"/>
      <c r="AHV203" s="5"/>
      <c r="AHW203" s="5"/>
      <c r="AHX203" s="5"/>
      <c r="AHY203" s="5"/>
      <c r="AHZ203" s="5"/>
      <c r="AIA203" s="5"/>
      <c r="AIB203" s="5"/>
      <c r="AIC203" s="5"/>
      <c r="AID203" s="5"/>
      <c r="AIE203" s="5"/>
      <c r="AIF203" s="5"/>
      <c r="AIG203" s="5"/>
      <c r="AIH203" s="5"/>
      <c r="AII203" s="5"/>
      <c r="AIJ203" s="5"/>
      <c r="AIK203" s="5"/>
      <c r="AIL203" s="5"/>
      <c r="AIM203" s="5"/>
      <c r="AIN203" s="5"/>
      <c r="AIO203" s="5"/>
      <c r="AIP203" s="5"/>
      <c r="AIQ203" s="5"/>
      <c r="AIR203" s="5"/>
      <c r="AIS203" s="5"/>
      <c r="AIT203" s="5"/>
      <c r="AIU203" s="5"/>
      <c r="AIV203" s="5"/>
      <c r="AIW203" s="5"/>
      <c r="AIX203" s="5"/>
      <c r="AIY203" s="5"/>
      <c r="AIZ203" s="5"/>
      <c r="AJA203" s="5"/>
      <c r="AJB203" s="5"/>
      <c r="AJC203" s="5"/>
      <c r="AJD203" s="5"/>
      <c r="AJE203" s="5"/>
      <c r="AJF203" s="5"/>
      <c r="AJG203" s="5"/>
      <c r="AJH203" s="5"/>
      <c r="AJI203" s="5"/>
      <c r="AJJ203" s="5"/>
      <c r="AJK203" s="5"/>
      <c r="AJL203" s="5"/>
      <c r="AJM203" s="5"/>
      <c r="AJN203" s="5"/>
      <c r="AJO203" s="5"/>
      <c r="AJP203" s="5"/>
      <c r="AJQ203" s="5"/>
      <c r="AJR203" s="5"/>
      <c r="AJS203" s="5"/>
      <c r="AJT203" s="5"/>
      <c r="AJU203" s="5"/>
      <c r="AJV203" s="5"/>
      <c r="AJW203" s="5"/>
      <c r="AJX203" s="5"/>
      <c r="AJY203" s="5"/>
      <c r="AJZ203" s="5"/>
      <c r="AKA203" s="5"/>
      <c r="AKB203" s="5"/>
      <c r="AKC203" s="5"/>
      <c r="AKD203" s="5"/>
      <c r="AKE203" s="5"/>
      <c r="AKF203" s="5"/>
      <c r="AKG203" s="5"/>
      <c r="AKH203" s="5"/>
      <c r="AKI203" s="5"/>
      <c r="AKJ203" s="5"/>
      <c r="AKK203" s="5"/>
      <c r="AKL203" s="5"/>
      <c r="AKM203" s="5"/>
      <c r="AKN203" s="5"/>
      <c r="AKO203" s="5"/>
      <c r="AKP203" s="5"/>
      <c r="AKQ203" s="5"/>
      <c r="AKR203" s="5"/>
      <c r="AKS203" s="5"/>
      <c r="AKT203" s="5"/>
      <c r="AKU203" s="5"/>
      <c r="AKV203" s="5"/>
      <c r="AKW203" s="5"/>
      <c r="AKX203" s="5"/>
      <c r="AKY203" s="5"/>
      <c r="AKZ203" s="5"/>
      <c r="ALA203" s="5"/>
      <c r="ALB203" s="5"/>
      <c r="ALC203" s="5"/>
      <c r="ALD203" s="5"/>
      <c r="ALE203" s="5"/>
      <c r="ALF203" s="5"/>
      <c r="ALG203" s="5"/>
      <c r="ALH203" s="5"/>
      <c r="ALI203" s="5"/>
      <c r="ALJ203" s="5"/>
      <c r="ALK203" s="5"/>
      <c r="ALL203" s="5"/>
      <c r="ALM203" s="5"/>
      <c r="ALN203" s="5"/>
      <c r="ALO203" s="5"/>
      <c r="ALP203" s="5"/>
      <c r="ALQ203" s="5"/>
      <c r="ALR203" s="5"/>
      <c r="ALS203" s="5"/>
      <c r="ALT203" s="5"/>
      <c r="ALU203" s="5"/>
      <c r="ALV203" s="5"/>
      <c r="ALW203" s="5"/>
      <c r="ALX203" s="5"/>
      <c r="ALY203" s="5"/>
      <c r="ALZ203" s="5"/>
      <c r="AMA203" s="5"/>
      <c r="AMB203" s="5"/>
      <c r="AMC203" s="5"/>
      <c r="AMD203" s="5"/>
      <c r="AME203" s="5"/>
      <c r="AMF203" s="5"/>
      <c r="AMG203" s="5"/>
      <c r="AMH203" s="5"/>
      <c r="AMI203" s="5"/>
      <c r="AMJ203" s="5"/>
    </row>
    <row r="204" spans="1:1024" x14ac:dyDescent="0.25">
      <c r="A204" s="2">
        <v>15</v>
      </c>
      <c r="B204" s="2" t="s">
        <v>668</v>
      </c>
      <c r="C204" s="2" t="s">
        <v>2443</v>
      </c>
      <c r="D204" s="2" t="s">
        <v>669</v>
      </c>
      <c r="E204" s="2">
        <v>2004</v>
      </c>
      <c r="F204" s="2" t="s">
        <v>670</v>
      </c>
      <c r="G204" s="2" t="s">
        <v>103</v>
      </c>
      <c r="H204" s="3" t="str">
        <f>VLOOKUP(B204,AddInfo!$A:$C,3,FALSE)</f>
        <v>Predictor</v>
      </c>
      <c r="I204" s="3">
        <f>VLOOKUP(B204,AddInfo!$A:$H,7,FALSE)</f>
        <v>0</v>
      </c>
      <c r="J204" s="3" t="s">
        <v>5017</v>
      </c>
      <c r="K204" s="3" t="s">
        <v>179</v>
      </c>
      <c r="L204" s="3" t="s">
        <v>180</v>
      </c>
      <c r="M204" s="25">
        <v>1985</v>
      </c>
      <c r="N204" s="25">
        <v>1998</v>
      </c>
    </row>
    <row r="205" spans="1:1024" x14ac:dyDescent="0.25">
      <c r="A205" s="23">
        <v>343</v>
      </c>
      <c r="B205" s="23" t="s">
        <v>703</v>
      </c>
      <c r="C205" s="2" t="s">
        <v>2440</v>
      </c>
      <c r="D205" s="23" t="s">
        <v>704</v>
      </c>
      <c r="E205" s="23">
        <v>1996</v>
      </c>
      <c r="F205" s="23" t="s">
        <v>4842</v>
      </c>
      <c r="G205" s="23" t="s">
        <v>103</v>
      </c>
      <c r="H205" s="3" t="str">
        <f>VLOOKUP(B205,AddInfo!$A:$C,3,FALSE)</f>
        <v>Placebo</v>
      </c>
      <c r="I205" s="3" t="str">
        <f>VLOOKUP(B205,AddInfo!$A:$H,7,FALSE)</f>
        <v>fgr5yr</v>
      </c>
      <c r="J205" s="3" t="s">
        <v>5017</v>
      </c>
      <c r="K205" s="28" t="s">
        <v>179</v>
      </c>
      <c r="L205" s="28" t="s">
        <v>185</v>
      </c>
      <c r="M205" s="25">
        <v>1983</v>
      </c>
      <c r="N205" s="25">
        <v>1990</v>
      </c>
    </row>
    <row r="206" spans="1:1024" x14ac:dyDescent="0.25">
      <c r="A206" s="2" t="s">
        <v>3478</v>
      </c>
      <c r="B206" s="2" t="s">
        <v>3370</v>
      </c>
      <c r="C206" s="2" t="s">
        <v>3370</v>
      </c>
      <c r="D206" s="2" t="s">
        <v>704</v>
      </c>
      <c r="E206" s="2">
        <v>1996</v>
      </c>
      <c r="F206" s="2" t="s">
        <v>705</v>
      </c>
      <c r="G206" s="2" t="s">
        <v>103</v>
      </c>
      <c r="H206" s="3" t="str">
        <f>VLOOKUP(B206,AddInfo!$A:$C,3,FALSE)</f>
        <v>Predictor</v>
      </c>
      <c r="I206" s="3" t="str">
        <f>VLOOKUP(B206,AddInfo!$A:$H,7,FALSE)</f>
        <v>fgr5yr</v>
      </c>
      <c r="J206" s="3" t="s">
        <v>5017</v>
      </c>
      <c r="K206" s="3" t="s">
        <v>179</v>
      </c>
      <c r="L206" s="3" t="s">
        <v>185</v>
      </c>
      <c r="M206" s="25">
        <v>1983</v>
      </c>
      <c r="N206" s="25">
        <v>1990</v>
      </c>
    </row>
    <row r="207" spans="1:1024" x14ac:dyDescent="0.25">
      <c r="A207" s="2">
        <v>306</v>
      </c>
      <c r="B207" s="2" t="s">
        <v>912</v>
      </c>
      <c r="C207" s="2" t="s">
        <v>912</v>
      </c>
      <c r="D207" s="2" t="s">
        <v>913</v>
      </c>
      <c r="E207" s="2">
        <v>2008</v>
      </c>
      <c r="F207" s="2" t="s">
        <v>914</v>
      </c>
      <c r="G207" s="2" t="s">
        <v>806</v>
      </c>
      <c r="H207" s="3" t="str">
        <f>VLOOKUP(B207,AddInfo!$A:$C,3,FALSE)</f>
        <v>Predictor</v>
      </c>
      <c r="I207" s="3" t="str">
        <f>VLOOKUP(B207,AddInfo!$A:$H,7,FALSE)</f>
        <v>chnanalyst</v>
      </c>
      <c r="J207" s="3" t="s">
        <v>5016</v>
      </c>
      <c r="K207" s="3" t="s">
        <v>179</v>
      </c>
      <c r="L207" s="3" t="s">
        <v>302</v>
      </c>
      <c r="M207" s="25">
        <v>1982</v>
      </c>
      <c r="N207" s="25">
        <v>2005</v>
      </c>
    </row>
    <row r="208" spans="1:1024" x14ac:dyDescent="0.25">
      <c r="A208" s="2">
        <v>82</v>
      </c>
      <c r="B208" s="2" t="s">
        <v>355</v>
      </c>
      <c r="C208" s="2" t="s">
        <v>355</v>
      </c>
      <c r="D208" s="2" t="s">
        <v>356</v>
      </c>
      <c r="E208" s="2">
        <v>1993</v>
      </c>
      <c r="F208" s="2" t="s">
        <v>357</v>
      </c>
      <c r="G208" s="2" t="s">
        <v>61</v>
      </c>
      <c r="H208" s="3" t="str">
        <f>VLOOKUP(B208,AddInfo!$A:$C,3,FALSE)</f>
        <v>Predictor</v>
      </c>
      <c r="I208" s="3">
        <f>VLOOKUP(B208,AddInfo!$A:$H,7,FALSE)</f>
        <v>0</v>
      </c>
      <c r="J208" s="3" t="s">
        <v>5016</v>
      </c>
      <c r="K208" s="3" t="s">
        <v>358</v>
      </c>
      <c r="L208" s="3" t="s">
        <v>24</v>
      </c>
      <c r="M208" s="25">
        <v>1965</v>
      </c>
      <c r="N208" s="25">
        <v>1988</v>
      </c>
    </row>
    <row r="209" spans="1:1024" x14ac:dyDescent="0.25">
      <c r="A209" s="2">
        <v>29</v>
      </c>
      <c r="B209" s="2" t="s">
        <v>408</v>
      </c>
      <c r="C209" s="2" t="s">
        <v>408</v>
      </c>
      <c r="D209" s="2" t="s">
        <v>409</v>
      </c>
      <c r="E209" s="2">
        <v>1995</v>
      </c>
      <c r="F209" s="2" t="s">
        <v>410</v>
      </c>
      <c r="G209" s="2" t="s">
        <v>103</v>
      </c>
      <c r="H209" s="3" t="str">
        <f>VLOOKUP(B209,AddInfo!$A:$C,3,FALSE)</f>
        <v>Predictor</v>
      </c>
      <c r="I209" s="3">
        <f>VLOOKUP(B209,AddInfo!$A:$H,7,FALSE)</f>
        <v>0</v>
      </c>
      <c r="J209" s="3" t="s">
        <v>5016</v>
      </c>
      <c r="K209" s="3" t="s">
        <v>358</v>
      </c>
      <c r="L209" s="3" t="s">
        <v>24</v>
      </c>
      <c r="M209" s="25">
        <v>1962</v>
      </c>
      <c r="N209" s="25">
        <v>1990</v>
      </c>
      <c r="Q209" s="90"/>
    </row>
    <row r="210" spans="1:1024" x14ac:dyDescent="0.25">
      <c r="A210" s="2">
        <v>17</v>
      </c>
      <c r="B210" s="2" t="s">
        <v>422</v>
      </c>
      <c r="C210" s="2" t="s">
        <v>422</v>
      </c>
      <c r="D210" s="2" t="s">
        <v>423</v>
      </c>
      <c r="E210" s="2">
        <v>2001</v>
      </c>
      <c r="F210" s="2" t="s">
        <v>424</v>
      </c>
      <c r="G210" s="2" t="s">
        <v>103</v>
      </c>
      <c r="H210" s="3" t="str">
        <f>VLOOKUP(B210,AddInfo!$A:$C,3,FALSE)</f>
        <v>Predictor</v>
      </c>
      <c r="I210" s="3">
        <f>VLOOKUP(B210,AddInfo!$A:$H,7,FALSE)</f>
        <v>0</v>
      </c>
      <c r="J210" s="3" t="s">
        <v>5016</v>
      </c>
      <c r="K210" s="3" t="s">
        <v>358</v>
      </c>
      <c r="L210" s="3" t="s">
        <v>24</v>
      </c>
      <c r="M210" s="25">
        <v>1986</v>
      </c>
      <c r="N210" s="25">
        <v>1998</v>
      </c>
    </row>
    <row r="211" spans="1:1024" x14ac:dyDescent="0.25">
      <c r="A211" s="2">
        <v>86</v>
      </c>
      <c r="B211" s="2" t="s">
        <v>444</v>
      </c>
      <c r="C211" s="2" t="s">
        <v>444</v>
      </c>
      <c r="D211" s="2" t="s">
        <v>445</v>
      </c>
      <c r="E211" s="2">
        <v>2004</v>
      </c>
      <c r="F211" s="2" t="s">
        <v>446</v>
      </c>
      <c r="G211" s="2" t="s">
        <v>103</v>
      </c>
      <c r="H211" s="3" t="str">
        <f>VLOOKUP(B211,AddInfo!$A:$C,3,FALSE)</f>
        <v>Predictor</v>
      </c>
      <c r="I211" s="3" t="str">
        <f>VLOOKUP(B211,AddInfo!$A:$H,7,FALSE)</f>
        <v xml:space="preserve">rd </v>
      </c>
      <c r="J211" s="3" t="s">
        <v>5016</v>
      </c>
      <c r="K211" s="3" t="s">
        <v>358</v>
      </c>
      <c r="L211" s="3" t="s">
        <v>297</v>
      </c>
      <c r="M211" s="25">
        <v>1974</v>
      </c>
      <c r="N211" s="25">
        <v>2001</v>
      </c>
    </row>
    <row r="212" spans="1:1024" x14ac:dyDescent="0.25">
      <c r="A212" s="2">
        <v>44</v>
      </c>
      <c r="B212" s="2" t="s">
        <v>560</v>
      </c>
      <c r="C212" s="2" t="s">
        <v>560</v>
      </c>
      <c r="D212" s="2" t="s">
        <v>561</v>
      </c>
      <c r="E212" s="2">
        <v>2006</v>
      </c>
      <c r="F212" s="2" t="s">
        <v>562</v>
      </c>
      <c r="G212" s="2" t="s">
        <v>563</v>
      </c>
      <c r="H212" s="3" t="str">
        <f>VLOOKUP(B212,AddInfo!$A:$C,3,FALSE)</f>
        <v>Predictor</v>
      </c>
      <c r="I212" s="3">
        <f>VLOOKUP(B212,AddInfo!$A:$H,7,FALSE)</f>
        <v>0</v>
      </c>
      <c r="J212" s="3" t="s">
        <v>5016</v>
      </c>
      <c r="K212" s="3" t="s">
        <v>358</v>
      </c>
      <c r="L212" s="3" t="s">
        <v>297</v>
      </c>
      <c r="M212" s="25">
        <v>1980</v>
      </c>
      <c r="N212" s="25">
        <v>1995</v>
      </c>
    </row>
    <row r="213" spans="1:1024" x14ac:dyDescent="0.25">
      <c r="A213" s="2">
        <v>22</v>
      </c>
      <c r="B213" s="2" t="s">
        <v>588</v>
      </c>
      <c r="C213" s="2" t="s">
        <v>588</v>
      </c>
      <c r="D213" s="2" t="s">
        <v>589</v>
      </c>
      <c r="E213" s="2">
        <v>2013</v>
      </c>
      <c r="F213" s="2" t="s">
        <v>590</v>
      </c>
      <c r="G213" s="2" t="s">
        <v>61</v>
      </c>
      <c r="H213" s="3" t="str">
        <f>VLOOKUP(B213,AddInfo!$A:$C,3,FALSE)</f>
        <v>Predictor</v>
      </c>
      <c r="I213" s="3">
        <f>VLOOKUP(B213,AddInfo!$A:$H,7,FALSE)</f>
        <v>0</v>
      </c>
      <c r="J213" s="3" t="s">
        <v>5016</v>
      </c>
      <c r="K213" s="3" t="s">
        <v>358</v>
      </c>
      <c r="L213" s="3" t="s">
        <v>591</v>
      </c>
      <c r="M213" s="25">
        <v>1927</v>
      </c>
      <c r="N213" s="25">
        <v>2011</v>
      </c>
    </row>
    <row r="214" spans="1:1024" x14ac:dyDescent="0.25">
      <c r="A214" s="2">
        <v>77</v>
      </c>
      <c r="B214" s="2" t="s">
        <v>664</v>
      </c>
      <c r="C214" s="2" t="s">
        <v>664</v>
      </c>
      <c r="D214" s="2" t="s">
        <v>665</v>
      </c>
      <c r="E214" s="2">
        <v>1995</v>
      </c>
      <c r="F214" s="2" t="s">
        <v>666</v>
      </c>
      <c r="G214" s="2" t="s">
        <v>61</v>
      </c>
      <c r="H214" s="3" t="str">
        <f>VLOOKUP(B214,AddInfo!$A:$C,3,FALSE)</f>
        <v>Predictor</v>
      </c>
      <c r="I214" s="3">
        <f>VLOOKUP(B214,AddInfo!$A:$H,7,FALSE)</f>
        <v>0</v>
      </c>
      <c r="J214" s="3" t="s">
        <v>5016</v>
      </c>
      <c r="K214" s="3" t="s">
        <v>358</v>
      </c>
      <c r="L214" s="3" t="s">
        <v>591</v>
      </c>
      <c r="M214" s="25">
        <v>1980</v>
      </c>
      <c r="N214" s="25">
        <v>1990</v>
      </c>
    </row>
    <row r="215" spans="1:1024" x14ac:dyDescent="0.25">
      <c r="A215" s="2">
        <v>19</v>
      </c>
      <c r="B215" s="2" t="s">
        <v>768</v>
      </c>
      <c r="C215" s="2" t="s">
        <v>768</v>
      </c>
      <c r="D215" s="2" t="s">
        <v>769</v>
      </c>
      <c r="E215" s="2">
        <v>1995</v>
      </c>
      <c r="F215" s="2" t="s">
        <v>770</v>
      </c>
      <c r="G215" s="2" t="s">
        <v>103</v>
      </c>
      <c r="H215" s="3" t="str">
        <f>VLOOKUP(B215,AddInfo!$A:$C,3,FALSE)</f>
        <v>Predictor</v>
      </c>
      <c r="I215" s="3" t="str">
        <f>VLOOKUP(B215,AddInfo!$A:$H,7,FALSE)</f>
        <v>divi</v>
      </c>
      <c r="J215" s="3" t="s">
        <v>5016</v>
      </c>
      <c r="K215" s="3" t="s">
        <v>358</v>
      </c>
      <c r="L215" s="3" t="s">
        <v>591</v>
      </c>
      <c r="M215" s="25">
        <v>1964</v>
      </c>
      <c r="N215" s="25">
        <v>1988</v>
      </c>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c r="IW215" s="5"/>
      <c r="IX215" s="5"/>
      <c r="IY215" s="5"/>
      <c r="IZ215" s="5"/>
      <c r="JA215" s="5"/>
      <c r="JB215" s="5"/>
      <c r="JC215" s="5"/>
      <c r="JD215" s="5"/>
      <c r="JE215" s="5"/>
      <c r="JF215" s="5"/>
      <c r="JG215" s="5"/>
      <c r="JH215" s="5"/>
      <c r="JI215" s="5"/>
      <c r="JJ215" s="5"/>
      <c r="JK215" s="5"/>
      <c r="JL215" s="5"/>
      <c r="JM215" s="5"/>
      <c r="JN215" s="5"/>
      <c r="JO215" s="5"/>
      <c r="JP215" s="5"/>
      <c r="JQ215" s="5"/>
      <c r="JR215" s="5"/>
      <c r="JS215" s="5"/>
      <c r="JT215" s="5"/>
      <c r="JU215" s="5"/>
      <c r="JV215" s="5"/>
      <c r="JW215" s="5"/>
      <c r="JX215" s="5"/>
      <c r="JY215" s="5"/>
      <c r="JZ215" s="5"/>
      <c r="KA215" s="5"/>
      <c r="KB215" s="5"/>
      <c r="KC215" s="5"/>
      <c r="KD215" s="5"/>
      <c r="KE215" s="5"/>
      <c r="KF215" s="5"/>
      <c r="KG215" s="5"/>
      <c r="KH215" s="5"/>
      <c r="KI215" s="5"/>
      <c r="KJ215" s="5"/>
      <c r="KK215" s="5"/>
      <c r="KL215" s="5"/>
      <c r="KM215" s="5"/>
      <c r="KN215" s="5"/>
      <c r="KO215" s="5"/>
      <c r="KP215" s="5"/>
      <c r="KQ215" s="5"/>
      <c r="KR215" s="5"/>
      <c r="KS215" s="5"/>
      <c r="KT215" s="5"/>
      <c r="KU215" s="5"/>
      <c r="KV215" s="5"/>
      <c r="KW215" s="5"/>
      <c r="KX215" s="5"/>
      <c r="KY215" s="5"/>
      <c r="KZ215" s="5"/>
      <c r="LA215" s="5"/>
      <c r="LB215" s="5"/>
      <c r="LC215" s="5"/>
      <c r="LD215" s="5"/>
      <c r="LE215" s="5"/>
      <c r="LF215" s="5"/>
      <c r="LG215" s="5"/>
      <c r="LH215" s="5"/>
      <c r="LI215" s="5"/>
      <c r="LJ215" s="5"/>
      <c r="LK215" s="5"/>
      <c r="LL215" s="5"/>
      <c r="LM215" s="5"/>
      <c r="LN215" s="5"/>
      <c r="LO215" s="5"/>
      <c r="LP215" s="5"/>
      <c r="LQ215" s="5"/>
      <c r="LR215" s="5"/>
      <c r="LS215" s="5"/>
      <c r="LT215" s="5"/>
      <c r="LU215" s="5"/>
      <c r="LV215" s="5"/>
      <c r="LW215" s="5"/>
      <c r="LX215" s="5"/>
      <c r="LY215" s="5"/>
      <c r="LZ215" s="5"/>
      <c r="MA215" s="5"/>
      <c r="MB215" s="5"/>
      <c r="MC215" s="5"/>
      <c r="MD215" s="5"/>
      <c r="ME215" s="5"/>
      <c r="MF215" s="5"/>
      <c r="MG215" s="5"/>
      <c r="MH215" s="5"/>
      <c r="MI215" s="5"/>
      <c r="MJ215" s="5"/>
      <c r="MK215" s="5"/>
      <c r="ML215" s="5"/>
      <c r="MM215" s="5"/>
      <c r="MN215" s="5"/>
      <c r="MO215" s="5"/>
      <c r="MP215" s="5"/>
      <c r="MQ215" s="5"/>
      <c r="MR215" s="5"/>
      <c r="MS215" s="5"/>
      <c r="MT215" s="5"/>
      <c r="MU215" s="5"/>
      <c r="MV215" s="5"/>
      <c r="MW215" s="5"/>
      <c r="MX215" s="5"/>
      <c r="MY215" s="5"/>
      <c r="MZ215" s="5"/>
      <c r="NA215" s="5"/>
      <c r="NB215" s="5"/>
      <c r="NC215" s="5"/>
      <c r="ND215" s="5"/>
      <c r="NE215" s="5"/>
      <c r="NF215" s="5"/>
      <c r="NG215" s="5"/>
      <c r="NH215" s="5"/>
      <c r="NI215" s="5"/>
      <c r="NJ215" s="5"/>
      <c r="NK215" s="5"/>
      <c r="NL215" s="5"/>
      <c r="NM215" s="5"/>
      <c r="NN215" s="5"/>
      <c r="NO215" s="5"/>
      <c r="NP215" s="5"/>
      <c r="NQ215" s="5"/>
      <c r="NR215" s="5"/>
      <c r="NS215" s="5"/>
      <c r="NT215" s="5"/>
      <c r="NU215" s="5"/>
      <c r="NV215" s="5"/>
      <c r="NW215" s="5"/>
      <c r="NX215" s="5"/>
      <c r="NY215" s="5"/>
      <c r="NZ215" s="5"/>
      <c r="OA215" s="5"/>
      <c r="OB215" s="5"/>
      <c r="OC215" s="5"/>
      <c r="OD215" s="5"/>
      <c r="OE215" s="5"/>
      <c r="OF215" s="5"/>
      <c r="OG215" s="5"/>
      <c r="OH215" s="5"/>
      <c r="OI215" s="5"/>
      <c r="OJ215" s="5"/>
      <c r="OK215" s="5"/>
      <c r="OL215" s="5"/>
      <c r="OM215" s="5"/>
      <c r="ON215" s="5"/>
      <c r="OO215" s="5"/>
      <c r="OP215" s="5"/>
      <c r="OQ215" s="5"/>
      <c r="OR215" s="5"/>
      <c r="OS215" s="5"/>
      <c r="OT215" s="5"/>
      <c r="OU215" s="5"/>
      <c r="OV215" s="5"/>
      <c r="OW215" s="5"/>
      <c r="OX215" s="5"/>
      <c r="OY215" s="5"/>
      <c r="OZ215" s="5"/>
      <c r="PA215" s="5"/>
      <c r="PB215" s="5"/>
      <c r="PC215" s="5"/>
      <c r="PD215" s="5"/>
      <c r="PE215" s="5"/>
      <c r="PF215" s="5"/>
      <c r="PG215" s="5"/>
      <c r="PH215" s="5"/>
      <c r="PI215" s="5"/>
      <c r="PJ215" s="5"/>
      <c r="PK215" s="5"/>
      <c r="PL215" s="5"/>
      <c r="PM215" s="5"/>
      <c r="PN215" s="5"/>
      <c r="PO215" s="5"/>
      <c r="PP215" s="5"/>
      <c r="PQ215" s="5"/>
      <c r="PR215" s="5"/>
      <c r="PS215" s="5"/>
      <c r="PT215" s="5"/>
      <c r="PU215" s="5"/>
      <c r="PV215" s="5"/>
      <c r="PW215" s="5"/>
      <c r="PX215" s="5"/>
      <c r="PY215" s="5"/>
      <c r="PZ215" s="5"/>
      <c r="QA215" s="5"/>
      <c r="QB215" s="5"/>
      <c r="QC215" s="5"/>
      <c r="QD215" s="5"/>
      <c r="QE215" s="5"/>
      <c r="QF215" s="5"/>
      <c r="QG215" s="5"/>
      <c r="QH215" s="5"/>
      <c r="QI215" s="5"/>
      <c r="QJ215" s="5"/>
      <c r="QK215" s="5"/>
      <c r="QL215" s="5"/>
      <c r="QM215" s="5"/>
      <c r="QN215" s="5"/>
      <c r="QO215" s="5"/>
      <c r="QP215" s="5"/>
      <c r="QQ215" s="5"/>
      <c r="QR215" s="5"/>
      <c r="QS215" s="5"/>
      <c r="QT215" s="5"/>
      <c r="QU215" s="5"/>
      <c r="QV215" s="5"/>
      <c r="QW215" s="5"/>
      <c r="QX215" s="5"/>
      <c r="QY215" s="5"/>
      <c r="QZ215" s="5"/>
      <c r="RA215" s="5"/>
      <c r="RB215" s="5"/>
      <c r="RC215" s="5"/>
      <c r="RD215" s="5"/>
      <c r="RE215" s="5"/>
      <c r="RF215" s="5"/>
      <c r="RG215" s="5"/>
      <c r="RH215" s="5"/>
      <c r="RI215" s="5"/>
      <c r="RJ215" s="5"/>
      <c r="RK215" s="5"/>
      <c r="RL215" s="5"/>
      <c r="RM215" s="5"/>
      <c r="RN215" s="5"/>
      <c r="RO215" s="5"/>
      <c r="RP215" s="5"/>
      <c r="RQ215" s="5"/>
      <c r="RR215" s="5"/>
      <c r="RS215" s="5"/>
      <c r="RT215" s="5"/>
      <c r="RU215" s="5"/>
      <c r="RV215" s="5"/>
      <c r="RW215" s="5"/>
      <c r="RX215" s="5"/>
      <c r="RY215" s="5"/>
      <c r="RZ215" s="5"/>
      <c r="SA215" s="5"/>
      <c r="SB215" s="5"/>
      <c r="SC215" s="5"/>
      <c r="SD215" s="5"/>
      <c r="SE215" s="5"/>
      <c r="SF215" s="5"/>
      <c r="SG215" s="5"/>
      <c r="SH215" s="5"/>
      <c r="SI215" s="5"/>
      <c r="SJ215" s="5"/>
      <c r="SK215" s="5"/>
      <c r="SL215" s="5"/>
      <c r="SM215" s="5"/>
      <c r="SN215" s="5"/>
      <c r="SO215" s="5"/>
      <c r="SP215" s="5"/>
      <c r="SQ215" s="5"/>
      <c r="SR215" s="5"/>
      <c r="SS215" s="5"/>
      <c r="ST215" s="5"/>
      <c r="SU215" s="5"/>
      <c r="SV215" s="5"/>
      <c r="SW215" s="5"/>
      <c r="SX215" s="5"/>
      <c r="SY215" s="5"/>
      <c r="SZ215" s="5"/>
      <c r="TA215" s="5"/>
      <c r="TB215" s="5"/>
      <c r="TC215" s="5"/>
      <c r="TD215" s="5"/>
      <c r="TE215" s="5"/>
      <c r="TF215" s="5"/>
      <c r="TG215" s="5"/>
      <c r="TH215" s="5"/>
      <c r="TI215" s="5"/>
      <c r="TJ215" s="5"/>
      <c r="TK215" s="5"/>
      <c r="TL215" s="5"/>
      <c r="TM215" s="5"/>
      <c r="TN215" s="5"/>
      <c r="TO215" s="5"/>
      <c r="TP215" s="5"/>
      <c r="TQ215" s="5"/>
      <c r="TR215" s="5"/>
      <c r="TS215" s="5"/>
      <c r="TT215" s="5"/>
      <c r="TU215" s="5"/>
      <c r="TV215" s="5"/>
      <c r="TW215" s="5"/>
      <c r="TX215" s="5"/>
      <c r="TY215" s="5"/>
      <c r="TZ215" s="5"/>
      <c r="UA215" s="5"/>
      <c r="UB215" s="5"/>
      <c r="UC215" s="5"/>
      <c r="UD215" s="5"/>
      <c r="UE215" s="5"/>
      <c r="UF215" s="5"/>
      <c r="UG215" s="5"/>
      <c r="UH215" s="5"/>
      <c r="UI215" s="5"/>
      <c r="UJ215" s="5"/>
      <c r="UK215" s="5"/>
      <c r="UL215" s="5"/>
      <c r="UM215" s="5"/>
      <c r="UN215" s="5"/>
      <c r="UO215" s="5"/>
      <c r="UP215" s="5"/>
      <c r="UQ215" s="5"/>
      <c r="UR215" s="5"/>
      <c r="US215" s="5"/>
      <c r="UT215" s="5"/>
      <c r="UU215" s="5"/>
      <c r="UV215" s="5"/>
      <c r="UW215" s="5"/>
      <c r="UX215" s="5"/>
      <c r="UY215" s="5"/>
      <c r="UZ215" s="5"/>
      <c r="VA215" s="5"/>
      <c r="VB215" s="5"/>
      <c r="VC215" s="5"/>
      <c r="VD215" s="5"/>
      <c r="VE215" s="5"/>
      <c r="VF215" s="5"/>
      <c r="VG215" s="5"/>
      <c r="VH215" s="5"/>
      <c r="VI215" s="5"/>
      <c r="VJ215" s="5"/>
      <c r="VK215" s="5"/>
      <c r="VL215" s="5"/>
      <c r="VM215" s="5"/>
      <c r="VN215" s="5"/>
      <c r="VO215" s="5"/>
      <c r="VP215" s="5"/>
      <c r="VQ215" s="5"/>
      <c r="VR215" s="5"/>
      <c r="VS215" s="5"/>
      <c r="VT215" s="5"/>
      <c r="VU215" s="5"/>
      <c r="VV215" s="5"/>
      <c r="VW215" s="5"/>
      <c r="VX215" s="5"/>
      <c r="VY215" s="5"/>
      <c r="VZ215" s="5"/>
      <c r="WA215" s="5"/>
      <c r="WB215" s="5"/>
      <c r="WC215" s="5"/>
      <c r="WD215" s="5"/>
      <c r="WE215" s="5"/>
      <c r="WF215" s="5"/>
      <c r="WG215" s="5"/>
      <c r="WH215" s="5"/>
      <c r="WI215" s="5"/>
      <c r="WJ215" s="5"/>
      <c r="WK215" s="5"/>
      <c r="WL215" s="5"/>
      <c r="WM215" s="5"/>
      <c r="WN215" s="5"/>
      <c r="WO215" s="5"/>
      <c r="WP215" s="5"/>
      <c r="WQ215" s="5"/>
      <c r="WR215" s="5"/>
      <c r="WS215" s="5"/>
      <c r="WT215" s="5"/>
      <c r="WU215" s="5"/>
      <c r="WV215" s="5"/>
      <c r="WW215" s="5"/>
      <c r="WX215" s="5"/>
      <c r="WY215" s="5"/>
      <c r="WZ215" s="5"/>
      <c r="XA215" s="5"/>
      <c r="XB215" s="5"/>
      <c r="XC215" s="5"/>
      <c r="XD215" s="5"/>
      <c r="XE215" s="5"/>
      <c r="XF215" s="5"/>
      <c r="XG215" s="5"/>
      <c r="XH215" s="5"/>
      <c r="XI215" s="5"/>
      <c r="XJ215" s="5"/>
      <c r="XK215" s="5"/>
      <c r="XL215" s="5"/>
      <c r="XM215" s="5"/>
      <c r="XN215" s="5"/>
      <c r="XO215" s="5"/>
      <c r="XP215" s="5"/>
      <c r="XQ215" s="5"/>
      <c r="XR215" s="5"/>
      <c r="XS215" s="5"/>
      <c r="XT215" s="5"/>
      <c r="XU215" s="5"/>
      <c r="XV215" s="5"/>
      <c r="XW215" s="5"/>
      <c r="XX215" s="5"/>
      <c r="XY215" s="5"/>
      <c r="XZ215" s="5"/>
      <c r="YA215" s="5"/>
      <c r="YB215" s="5"/>
      <c r="YC215" s="5"/>
      <c r="YD215" s="5"/>
      <c r="YE215" s="5"/>
      <c r="YF215" s="5"/>
      <c r="YG215" s="5"/>
      <c r="YH215" s="5"/>
      <c r="YI215" s="5"/>
      <c r="YJ215" s="5"/>
      <c r="YK215" s="5"/>
      <c r="YL215" s="5"/>
      <c r="YM215" s="5"/>
      <c r="YN215" s="5"/>
      <c r="YO215" s="5"/>
      <c r="YP215" s="5"/>
      <c r="YQ215" s="5"/>
      <c r="YR215" s="5"/>
      <c r="YS215" s="5"/>
      <c r="YT215" s="5"/>
      <c r="YU215" s="5"/>
      <c r="YV215" s="5"/>
      <c r="YW215" s="5"/>
      <c r="YX215" s="5"/>
      <c r="YY215" s="5"/>
      <c r="YZ215" s="5"/>
      <c r="ZA215" s="5"/>
      <c r="ZB215" s="5"/>
      <c r="ZC215" s="5"/>
      <c r="ZD215" s="5"/>
      <c r="ZE215" s="5"/>
      <c r="ZF215" s="5"/>
      <c r="ZG215" s="5"/>
      <c r="ZH215" s="5"/>
      <c r="ZI215" s="5"/>
      <c r="ZJ215" s="5"/>
      <c r="ZK215" s="5"/>
      <c r="ZL215" s="5"/>
      <c r="ZM215" s="5"/>
      <c r="ZN215" s="5"/>
      <c r="ZO215" s="5"/>
      <c r="ZP215" s="5"/>
      <c r="ZQ215" s="5"/>
      <c r="ZR215" s="5"/>
      <c r="ZS215" s="5"/>
      <c r="ZT215" s="5"/>
      <c r="ZU215" s="5"/>
      <c r="ZV215" s="5"/>
      <c r="ZW215" s="5"/>
      <c r="ZX215" s="5"/>
      <c r="ZY215" s="5"/>
      <c r="ZZ215" s="5"/>
      <c r="AAA215" s="5"/>
      <c r="AAB215" s="5"/>
      <c r="AAC215" s="5"/>
      <c r="AAD215" s="5"/>
      <c r="AAE215" s="5"/>
      <c r="AAF215" s="5"/>
      <c r="AAG215" s="5"/>
      <c r="AAH215" s="5"/>
      <c r="AAI215" s="5"/>
      <c r="AAJ215" s="5"/>
      <c r="AAK215" s="5"/>
      <c r="AAL215" s="5"/>
      <c r="AAM215" s="5"/>
      <c r="AAN215" s="5"/>
      <c r="AAO215" s="5"/>
      <c r="AAP215" s="5"/>
      <c r="AAQ215" s="5"/>
      <c r="AAR215" s="5"/>
      <c r="AAS215" s="5"/>
      <c r="AAT215" s="5"/>
      <c r="AAU215" s="5"/>
      <c r="AAV215" s="5"/>
      <c r="AAW215" s="5"/>
      <c r="AAX215" s="5"/>
      <c r="AAY215" s="5"/>
      <c r="AAZ215" s="5"/>
      <c r="ABA215" s="5"/>
      <c r="ABB215" s="5"/>
      <c r="ABC215" s="5"/>
      <c r="ABD215" s="5"/>
      <c r="ABE215" s="5"/>
      <c r="ABF215" s="5"/>
      <c r="ABG215" s="5"/>
      <c r="ABH215" s="5"/>
      <c r="ABI215" s="5"/>
      <c r="ABJ215" s="5"/>
      <c r="ABK215" s="5"/>
      <c r="ABL215" s="5"/>
      <c r="ABM215" s="5"/>
      <c r="ABN215" s="5"/>
      <c r="ABO215" s="5"/>
      <c r="ABP215" s="5"/>
      <c r="ABQ215" s="5"/>
      <c r="ABR215" s="5"/>
      <c r="ABS215" s="5"/>
      <c r="ABT215" s="5"/>
      <c r="ABU215" s="5"/>
      <c r="ABV215" s="5"/>
      <c r="ABW215" s="5"/>
      <c r="ABX215" s="5"/>
      <c r="ABY215" s="5"/>
      <c r="ABZ215" s="5"/>
      <c r="ACA215" s="5"/>
      <c r="ACB215" s="5"/>
      <c r="ACC215" s="5"/>
      <c r="ACD215" s="5"/>
      <c r="ACE215" s="5"/>
      <c r="ACF215" s="5"/>
      <c r="ACG215" s="5"/>
      <c r="ACH215" s="5"/>
      <c r="ACI215" s="5"/>
      <c r="ACJ215" s="5"/>
      <c r="ACK215" s="5"/>
      <c r="ACL215" s="5"/>
      <c r="ACM215" s="5"/>
      <c r="ACN215" s="5"/>
      <c r="ACO215" s="5"/>
      <c r="ACP215" s="5"/>
      <c r="ACQ215" s="5"/>
      <c r="ACR215" s="5"/>
      <c r="ACS215" s="5"/>
      <c r="ACT215" s="5"/>
      <c r="ACU215" s="5"/>
      <c r="ACV215" s="5"/>
      <c r="ACW215" s="5"/>
      <c r="ACX215" s="5"/>
      <c r="ACY215" s="5"/>
      <c r="ACZ215" s="5"/>
      <c r="ADA215" s="5"/>
      <c r="ADB215" s="5"/>
      <c r="ADC215" s="5"/>
      <c r="ADD215" s="5"/>
      <c r="ADE215" s="5"/>
      <c r="ADF215" s="5"/>
      <c r="ADG215" s="5"/>
      <c r="ADH215" s="5"/>
      <c r="ADI215" s="5"/>
      <c r="ADJ215" s="5"/>
      <c r="ADK215" s="5"/>
      <c r="ADL215" s="5"/>
      <c r="ADM215" s="5"/>
      <c r="ADN215" s="5"/>
      <c r="ADO215" s="5"/>
      <c r="ADP215" s="5"/>
      <c r="ADQ215" s="5"/>
      <c r="ADR215" s="5"/>
      <c r="ADS215" s="5"/>
      <c r="ADT215" s="5"/>
      <c r="ADU215" s="5"/>
      <c r="ADV215" s="5"/>
      <c r="ADW215" s="5"/>
      <c r="ADX215" s="5"/>
      <c r="ADY215" s="5"/>
      <c r="ADZ215" s="5"/>
      <c r="AEA215" s="5"/>
      <c r="AEB215" s="5"/>
      <c r="AEC215" s="5"/>
      <c r="AED215" s="5"/>
      <c r="AEE215" s="5"/>
      <c r="AEF215" s="5"/>
      <c r="AEG215" s="5"/>
      <c r="AEH215" s="5"/>
      <c r="AEI215" s="5"/>
      <c r="AEJ215" s="5"/>
      <c r="AEK215" s="5"/>
      <c r="AEL215" s="5"/>
      <c r="AEM215" s="5"/>
      <c r="AEN215" s="5"/>
      <c r="AEO215" s="5"/>
      <c r="AEP215" s="5"/>
      <c r="AEQ215" s="5"/>
      <c r="AER215" s="5"/>
      <c r="AES215" s="5"/>
      <c r="AET215" s="5"/>
      <c r="AEU215" s="5"/>
      <c r="AEV215" s="5"/>
      <c r="AEW215" s="5"/>
      <c r="AEX215" s="5"/>
      <c r="AEY215" s="5"/>
      <c r="AEZ215" s="5"/>
      <c r="AFA215" s="5"/>
      <c r="AFB215" s="5"/>
      <c r="AFC215" s="5"/>
      <c r="AFD215" s="5"/>
      <c r="AFE215" s="5"/>
      <c r="AFF215" s="5"/>
      <c r="AFG215" s="5"/>
      <c r="AFH215" s="5"/>
      <c r="AFI215" s="5"/>
      <c r="AFJ215" s="5"/>
      <c r="AFK215" s="5"/>
      <c r="AFL215" s="5"/>
      <c r="AFM215" s="5"/>
      <c r="AFN215" s="5"/>
      <c r="AFO215" s="5"/>
      <c r="AFP215" s="5"/>
      <c r="AFQ215" s="5"/>
      <c r="AFR215" s="5"/>
      <c r="AFS215" s="5"/>
      <c r="AFT215" s="5"/>
      <c r="AFU215" s="5"/>
      <c r="AFV215" s="5"/>
      <c r="AFW215" s="5"/>
      <c r="AFX215" s="5"/>
      <c r="AFY215" s="5"/>
      <c r="AFZ215" s="5"/>
      <c r="AGA215" s="5"/>
      <c r="AGB215" s="5"/>
      <c r="AGC215" s="5"/>
      <c r="AGD215" s="5"/>
      <c r="AGE215" s="5"/>
      <c r="AGF215" s="5"/>
      <c r="AGG215" s="5"/>
      <c r="AGH215" s="5"/>
      <c r="AGI215" s="5"/>
      <c r="AGJ215" s="5"/>
      <c r="AGK215" s="5"/>
      <c r="AGL215" s="5"/>
      <c r="AGM215" s="5"/>
      <c r="AGN215" s="5"/>
      <c r="AGO215" s="5"/>
      <c r="AGP215" s="5"/>
      <c r="AGQ215" s="5"/>
      <c r="AGR215" s="5"/>
      <c r="AGS215" s="5"/>
      <c r="AGT215" s="5"/>
      <c r="AGU215" s="5"/>
      <c r="AGV215" s="5"/>
      <c r="AGW215" s="5"/>
      <c r="AGX215" s="5"/>
      <c r="AGY215" s="5"/>
      <c r="AGZ215" s="5"/>
      <c r="AHA215" s="5"/>
      <c r="AHB215" s="5"/>
      <c r="AHC215" s="5"/>
      <c r="AHD215" s="5"/>
      <c r="AHE215" s="5"/>
      <c r="AHF215" s="5"/>
      <c r="AHG215" s="5"/>
      <c r="AHH215" s="5"/>
      <c r="AHI215" s="5"/>
      <c r="AHJ215" s="5"/>
      <c r="AHK215" s="5"/>
      <c r="AHL215" s="5"/>
      <c r="AHM215" s="5"/>
      <c r="AHN215" s="5"/>
      <c r="AHO215" s="5"/>
      <c r="AHP215" s="5"/>
      <c r="AHQ215" s="5"/>
      <c r="AHR215" s="5"/>
      <c r="AHS215" s="5"/>
      <c r="AHT215" s="5"/>
      <c r="AHU215" s="5"/>
      <c r="AHV215" s="5"/>
      <c r="AHW215" s="5"/>
      <c r="AHX215" s="5"/>
      <c r="AHY215" s="5"/>
      <c r="AHZ215" s="5"/>
      <c r="AIA215" s="5"/>
      <c r="AIB215" s="5"/>
      <c r="AIC215" s="5"/>
      <c r="AID215" s="5"/>
      <c r="AIE215" s="5"/>
      <c r="AIF215" s="5"/>
      <c r="AIG215" s="5"/>
      <c r="AIH215" s="5"/>
      <c r="AII215" s="5"/>
      <c r="AIJ215" s="5"/>
      <c r="AIK215" s="5"/>
      <c r="AIL215" s="5"/>
      <c r="AIM215" s="5"/>
      <c r="AIN215" s="5"/>
      <c r="AIO215" s="5"/>
      <c r="AIP215" s="5"/>
      <c r="AIQ215" s="5"/>
      <c r="AIR215" s="5"/>
      <c r="AIS215" s="5"/>
      <c r="AIT215" s="5"/>
      <c r="AIU215" s="5"/>
      <c r="AIV215" s="5"/>
      <c r="AIW215" s="5"/>
      <c r="AIX215" s="5"/>
      <c r="AIY215" s="5"/>
      <c r="AIZ215" s="5"/>
      <c r="AJA215" s="5"/>
      <c r="AJB215" s="5"/>
      <c r="AJC215" s="5"/>
      <c r="AJD215" s="5"/>
      <c r="AJE215" s="5"/>
      <c r="AJF215" s="5"/>
      <c r="AJG215" s="5"/>
      <c r="AJH215" s="5"/>
      <c r="AJI215" s="5"/>
      <c r="AJJ215" s="5"/>
      <c r="AJK215" s="5"/>
      <c r="AJL215" s="5"/>
      <c r="AJM215" s="5"/>
      <c r="AJN215" s="5"/>
      <c r="AJO215" s="5"/>
      <c r="AJP215" s="5"/>
      <c r="AJQ215" s="5"/>
      <c r="AJR215" s="5"/>
      <c r="AJS215" s="5"/>
      <c r="AJT215" s="5"/>
      <c r="AJU215" s="5"/>
      <c r="AJV215" s="5"/>
      <c r="AJW215" s="5"/>
      <c r="AJX215" s="5"/>
      <c r="AJY215" s="5"/>
      <c r="AJZ215" s="5"/>
      <c r="AKA215" s="5"/>
      <c r="AKB215" s="5"/>
      <c r="AKC215" s="5"/>
      <c r="AKD215" s="5"/>
      <c r="AKE215" s="5"/>
      <c r="AKF215" s="5"/>
      <c r="AKG215" s="5"/>
      <c r="AKH215" s="5"/>
      <c r="AKI215" s="5"/>
      <c r="AKJ215" s="5"/>
      <c r="AKK215" s="5"/>
      <c r="AKL215" s="5"/>
      <c r="AKM215" s="5"/>
      <c r="AKN215" s="5"/>
      <c r="AKO215" s="5"/>
      <c r="AKP215" s="5"/>
      <c r="AKQ215" s="5"/>
      <c r="AKR215" s="5"/>
      <c r="AKS215" s="5"/>
      <c r="AKT215" s="5"/>
      <c r="AKU215" s="5"/>
      <c r="AKV215" s="5"/>
      <c r="AKW215" s="5"/>
      <c r="AKX215" s="5"/>
      <c r="AKY215" s="5"/>
      <c r="AKZ215" s="5"/>
      <c r="ALA215" s="5"/>
      <c r="ALB215" s="5"/>
      <c r="ALC215" s="5"/>
      <c r="ALD215" s="5"/>
      <c r="ALE215" s="5"/>
      <c r="ALF215" s="5"/>
      <c r="ALG215" s="5"/>
      <c r="ALH215" s="5"/>
      <c r="ALI215" s="5"/>
      <c r="ALJ215" s="5"/>
      <c r="ALK215" s="5"/>
      <c r="ALL215" s="5"/>
      <c r="ALM215" s="5"/>
      <c r="ALN215" s="5"/>
      <c r="ALO215" s="5"/>
      <c r="ALP215" s="5"/>
      <c r="ALQ215" s="5"/>
      <c r="ALR215" s="5"/>
      <c r="ALS215" s="5"/>
      <c r="ALT215" s="5"/>
      <c r="ALU215" s="5"/>
      <c r="ALV215" s="5"/>
      <c r="ALW215" s="5"/>
      <c r="ALX215" s="5"/>
      <c r="ALY215" s="5"/>
      <c r="ALZ215" s="5"/>
      <c r="AMA215" s="5"/>
      <c r="AMB215" s="5"/>
      <c r="AMC215" s="5"/>
      <c r="AMD215" s="5"/>
      <c r="AME215" s="5"/>
      <c r="AMF215" s="5"/>
      <c r="AMG215" s="5"/>
      <c r="AMH215" s="5"/>
      <c r="AMI215" s="5"/>
      <c r="AMJ215" s="5"/>
    </row>
    <row r="216" spans="1:1024" x14ac:dyDescent="0.25">
      <c r="A216" s="2">
        <v>20</v>
      </c>
      <c r="B216" s="2" t="s">
        <v>773</v>
      </c>
      <c r="C216" s="2" t="s">
        <v>773</v>
      </c>
      <c r="D216" s="2" t="s">
        <v>769</v>
      </c>
      <c r="E216" s="2">
        <v>1995</v>
      </c>
      <c r="F216" s="2" t="s">
        <v>774</v>
      </c>
      <c r="G216" s="2" t="s">
        <v>103</v>
      </c>
      <c r="H216" s="3" t="str">
        <f>VLOOKUP(B216,AddInfo!$A:$C,3,FALSE)</f>
        <v>Predictor</v>
      </c>
      <c r="I216" s="3" t="str">
        <f>VLOOKUP(B216,AddInfo!$A:$H,7,FALSE)</f>
        <v>divo</v>
      </c>
      <c r="J216" s="3" t="s">
        <v>5016</v>
      </c>
      <c r="K216" s="3" t="s">
        <v>358</v>
      </c>
      <c r="L216" s="3" t="s">
        <v>591</v>
      </c>
      <c r="M216" s="25">
        <v>1964</v>
      </c>
      <c r="N216" s="25">
        <v>1988</v>
      </c>
    </row>
    <row r="217" spans="1:1024" x14ac:dyDescent="0.25">
      <c r="A217" s="2">
        <v>43</v>
      </c>
      <c r="B217" s="2" t="s">
        <v>904</v>
      </c>
      <c r="C217" s="2" t="s">
        <v>904</v>
      </c>
      <c r="D217" s="2" t="s">
        <v>905</v>
      </c>
      <c r="E217" s="2">
        <v>1991</v>
      </c>
      <c r="F217" s="2" t="s">
        <v>906</v>
      </c>
      <c r="G217" s="2" t="s">
        <v>103</v>
      </c>
      <c r="H217" s="3" t="str">
        <f>VLOOKUP(B217,AddInfo!$A:$C,3,FALSE)</f>
        <v>Predictor</v>
      </c>
      <c r="I217" s="3">
        <f>VLOOKUP(B217,AddInfo!$A:$H,7,FALSE)</f>
        <v>0</v>
      </c>
      <c r="J217" s="3" t="s">
        <v>5017</v>
      </c>
      <c r="K217" s="3" t="s">
        <v>358</v>
      </c>
      <c r="L217" s="3" t="s">
        <v>24</v>
      </c>
      <c r="M217" s="25">
        <v>1981</v>
      </c>
      <c r="N217" s="25">
        <v>1984</v>
      </c>
    </row>
    <row r="218" spans="1:1024" x14ac:dyDescent="0.25">
      <c r="A218" s="2">
        <v>41</v>
      </c>
      <c r="B218" s="2" t="s">
        <v>908</v>
      </c>
      <c r="C218" s="2" t="s">
        <v>908</v>
      </c>
      <c r="D218" s="2" t="s">
        <v>905</v>
      </c>
      <c r="E218" s="2">
        <v>1991</v>
      </c>
      <c r="F218" s="2" t="s">
        <v>909</v>
      </c>
      <c r="G218" s="2" t="s">
        <v>103</v>
      </c>
      <c r="H218" s="3" t="str">
        <f>VLOOKUP(B218,AddInfo!$A:$C,3,FALSE)</f>
        <v>Predictor</v>
      </c>
      <c r="I218" s="3" t="str">
        <f>VLOOKUP(B218,AddInfo!$A:$H,7,FALSE)</f>
        <v>IPO</v>
      </c>
      <c r="J218" s="3" t="s">
        <v>5016</v>
      </c>
      <c r="K218" s="3" t="s">
        <v>358</v>
      </c>
      <c r="L218" s="3" t="s">
        <v>253</v>
      </c>
      <c r="M218" s="25">
        <v>1975</v>
      </c>
      <c r="N218" s="25">
        <v>1987</v>
      </c>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c r="FZ218" s="19"/>
      <c r="GA218" s="19"/>
      <c r="GB218" s="19"/>
      <c r="GC218" s="19"/>
      <c r="GD218" s="19"/>
      <c r="GE218" s="19"/>
      <c r="GF218" s="19"/>
      <c r="GG218" s="19"/>
      <c r="GH218" s="19"/>
      <c r="GI218" s="19"/>
      <c r="GJ218" s="19"/>
      <c r="GK218" s="19"/>
      <c r="GL218" s="19"/>
      <c r="GM218" s="19"/>
      <c r="GN218" s="19"/>
      <c r="GO218" s="19"/>
      <c r="GP218" s="19"/>
      <c r="GQ218" s="19"/>
      <c r="GR218" s="19"/>
      <c r="GS218" s="19"/>
      <c r="GT218" s="19"/>
      <c r="GU218" s="19"/>
      <c r="GV218" s="19"/>
      <c r="GW218" s="19"/>
      <c r="GX218" s="19"/>
      <c r="GY218" s="19"/>
      <c r="GZ218" s="19"/>
      <c r="HA218" s="19"/>
      <c r="HB218" s="19"/>
      <c r="HC218" s="19"/>
      <c r="HD218" s="19"/>
      <c r="HE218" s="19"/>
      <c r="HF218" s="19"/>
      <c r="HG218" s="19"/>
      <c r="HH218" s="19"/>
      <c r="HI218" s="19"/>
      <c r="HJ218" s="19"/>
      <c r="HK218" s="19"/>
      <c r="HL218" s="19"/>
      <c r="HM218" s="19"/>
      <c r="HN218" s="19"/>
      <c r="HO218" s="19"/>
      <c r="HP218" s="19"/>
      <c r="HQ218" s="19"/>
      <c r="HR218" s="19"/>
      <c r="HS218" s="19"/>
      <c r="HT218" s="19"/>
      <c r="HU218" s="19"/>
      <c r="HV218" s="19"/>
      <c r="HW218" s="19"/>
      <c r="HX218" s="19"/>
      <c r="HY218" s="19"/>
      <c r="HZ218" s="19"/>
      <c r="IA218" s="19"/>
      <c r="IB218" s="19"/>
      <c r="IC218" s="19"/>
      <c r="ID218" s="19"/>
      <c r="IE218" s="19"/>
      <c r="IF218" s="19"/>
      <c r="IG218" s="19"/>
      <c r="IH218" s="19"/>
      <c r="II218" s="19"/>
      <c r="IJ218" s="19"/>
      <c r="IK218" s="19"/>
      <c r="IL218" s="19"/>
      <c r="IM218" s="19"/>
      <c r="IN218" s="19"/>
      <c r="IO218" s="19"/>
      <c r="IP218" s="19"/>
      <c r="IQ218" s="19"/>
      <c r="IR218" s="19"/>
      <c r="IS218" s="19"/>
      <c r="IT218" s="19"/>
      <c r="IU218" s="19"/>
      <c r="IV218" s="19"/>
      <c r="IW218" s="19"/>
      <c r="IX218" s="19"/>
      <c r="IY218" s="19"/>
      <c r="IZ218" s="19"/>
      <c r="JA218" s="19"/>
      <c r="JB218" s="19"/>
      <c r="JC218" s="19"/>
      <c r="JD218" s="19"/>
      <c r="JE218" s="19"/>
      <c r="JF218" s="19"/>
      <c r="JG218" s="19"/>
      <c r="JH218" s="19"/>
      <c r="JI218" s="19"/>
      <c r="JJ218" s="19"/>
      <c r="JK218" s="19"/>
      <c r="JL218" s="19"/>
      <c r="JM218" s="19"/>
      <c r="JN218" s="19"/>
      <c r="JO218" s="19"/>
      <c r="JP218" s="19"/>
      <c r="JQ218" s="19"/>
      <c r="JR218" s="19"/>
      <c r="JS218" s="19"/>
      <c r="JT218" s="19"/>
      <c r="JU218" s="19"/>
      <c r="JV218" s="19"/>
      <c r="JW218" s="19"/>
      <c r="JX218" s="19"/>
      <c r="JY218" s="19"/>
      <c r="JZ218" s="19"/>
      <c r="KA218" s="19"/>
      <c r="KB218" s="19"/>
      <c r="KC218" s="19"/>
      <c r="KD218" s="19"/>
      <c r="KE218" s="19"/>
      <c r="KF218" s="19"/>
      <c r="KG218" s="19"/>
      <c r="KH218" s="19"/>
      <c r="KI218" s="19"/>
      <c r="KJ218" s="19"/>
      <c r="KK218" s="19"/>
      <c r="KL218" s="19"/>
      <c r="KM218" s="19"/>
      <c r="KN218" s="19"/>
      <c r="KO218" s="19"/>
      <c r="KP218" s="19"/>
      <c r="KQ218" s="19"/>
      <c r="KR218" s="19"/>
      <c r="KS218" s="19"/>
      <c r="KT218" s="19"/>
      <c r="KU218" s="19"/>
      <c r="KV218" s="19"/>
      <c r="KW218" s="19"/>
      <c r="KX218" s="19"/>
      <c r="KY218" s="19"/>
      <c r="KZ218" s="19"/>
      <c r="LA218" s="19"/>
      <c r="LB218" s="19"/>
      <c r="LC218" s="19"/>
      <c r="LD218" s="19"/>
      <c r="LE218" s="19"/>
      <c r="LF218" s="19"/>
      <c r="LG218" s="19"/>
      <c r="LH218" s="19"/>
      <c r="LI218" s="19"/>
      <c r="LJ218" s="19"/>
      <c r="LK218" s="19"/>
      <c r="LL218" s="19"/>
      <c r="LM218" s="19"/>
      <c r="LN218" s="19"/>
      <c r="LO218" s="19"/>
      <c r="LP218" s="19"/>
      <c r="LQ218" s="19"/>
      <c r="LR218" s="19"/>
      <c r="LS218" s="19"/>
      <c r="LT218" s="19"/>
      <c r="LU218" s="19"/>
      <c r="LV218" s="19"/>
      <c r="LW218" s="19"/>
      <c r="LX218" s="19"/>
      <c r="LY218" s="19"/>
      <c r="LZ218" s="19"/>
      <c r="MA218" s="19"/>
      <c r="MB218" s="19"/>
      <c r="MC218" s="19"/>
      <c r="MD218" s="19"/>
      <c r="ME218" s="19"/>
      <c r="MF218" s="19"/>
      <c r="MG218" s="19"/>
      <c r="MH218" s="19"/>
      <c r="MI218" s="19"/>
      <c r="MJ218" s="19"/>
      <c r="MK218" s="19"/>
      <c r="ML218" s="19"/>
      <c r="MM218" s="19"/>
      <c r="MN218" s="19"/>
      <c r="MO218" s="19"/>
      <c r="MP218" s="19"/>
      <c r="MQ218" s="19"/>
      <c r="MR218" s="19"/>
      <c r="MS218" s="19"/>
      <c r="MT218" s="19"/>
      <c r="MU218" s="19"/>
      <c r="MV218" s="19"/>
      <c r="MW218" s="19"/>
      <c r="MX218" s="19"/>
      <c r="MY218" s="19"/>
      <c r="MZ218" s="19"/>
      <c r="NA218" s="19"/>
      <c r="NB218" s="19"/>
      <c r="NC218" s="19"/>
      <c r="ND218" s="19"/>
      <c r="NE218" s="19"/>
      <c r="NF218" s="19"/>
      <c r="NG218" s="19"/>
      <c r="NH218" s="19"/>
      <c r="NI218" s="19"/>
      <c r="NJ218" s="19"/>
      <c r="NK218" s="19"/>
      <c r="NL218" s="19"/>
      <c r="NM218" s="19"/>
      <c r="NN218" s="19"/>
      <c r="NO218" s="19"/>
      <c r="NP218" s="19"/>
      <c r="NQ218" s="19"/>
      <c r="NR218" s="19"/>
      <c r="NS218" s="19"/>
      <c r="NT218" s="19"/>
      <c r="NU218" s="19"/>
      <c r="NV218" s="19"/>
      <c r="NW218" s="19"/>
      <c r="NX218" s="19"/>
      <c r="NY218" s="19"/>
      <c r="NZ218" s="19"/>
      <c r="OA218" s="19"/>
      <c r="OB218" s="19"/>
      <c r="OC218" s="19"/>
      <c r="OD218" s="19"/>
      <c r="OE218" s="19"/>
      <c r="OF218" s="19"/>
      <c r="OG218" s="19"/>
      <c r="OH218" s="19"/>
      <c r="OI218" s="19"/>
      <c r="OJ218" s="19"/>
      <c r="OK218" s="19"/>
      <c r="OL218" s="19"/>
      <c r="OM218" s="19"/>
      <c r="ON218" s="19"/>
      <c r="OO218" s="19"/>
      <c r="OP218" s="19"/>
      <c r="OQ218" s="19"/>
      <c r="OR218" s="19"/>
      <c r="OS218" s="19"/>
      <c r="OT218" s="19"/>
      <c r="OU218" s="19"/>
      <c r="OV218" s="19"/>
      <c r="OW218" s="19"/>
      <c r="OX218" s="19"/>
      <c r="OY218" s="19"/>
      <c r="OZ218" s="19"/>
      <c r="PA218" s="19"/>
      <c r="PB218" s="19"/>
      <c r="PC218" s="19"/>
      <c r="PD218" s="19"/>
      <c r="PE218" s="19"/>
      <c r="PF218" s="19"/>
      <c r="PG218" s="19"/>
      <c r="PH218" s="19"/>
      <c r="PI218" s="19"/>
      <c r="PJ218" s="19"/>
      <c r="PK218" s="19"/>
      <c r="PL218" s="19"/>
      <c r="PM218" s="19"/>
      <c r="PN218" s="19"/>
      <c r="PO218" s="19"/>
      <c r="PP218" s="19"/>
      <c r="PQ218" s="19"/>
      <c r="PR218" s="19"/>
      <c r="PS218" s="19"/>
      <c r="PT218" s="19"/>
      <c r="PU218" s="19"/>
      <c r="PV218" s="19"/>
      <c r="PW218" s="19"/>
      <c r="PX218" s="19"/>
      <c r="PY218" s="19"/>
      <c r="PZ218" s="19"/>
      <c r="QA218" s="19"/>
      <c r="QB218" s="19"/>
      <c r="QC218" s="19"/>
      <c r="QD218" s="19"/>
      <c r="QE218" s="19"/>
      <c r="QF218" s="19"/>
      <c r="QG218" s="19"/>
      <c r="QH218" s="19"/>
      <c r="QI218" s="19"/>
      <c r="QJ218" s="19"/>
      <c r="QK218" s="19"/>
      <c r="QL218" s="19"/>
      <c r="QM218" s="19"/>
      <c r="QN218" s="19"/>
      <c r="QO218" s="19"/>
      <c r="QP218" s="19"/>
      <c r="QQ218" s="19"/>
      <c r="QR218" s="19"/>
      <c r="QS218" s="19"/>
      <c r="QT218" s="19"/>
      <c r="QU218" s="19"/>
      <c r="QV218" s="19"/>
      <c r="QW218" s="19"/>
      <c r="QX218" s="19"/>
      <c r="QY218" s="19"/>
      <c r="QZ218" s="19"/>
      <c r="RA218" s="19"/>
      <c r="RB218" s="19"/>
      <c r="RC218" s="19"/>
      <c r="RD218" s="19"/>
      <c r="RE218" s="19"/>
      <c r="RF218" s="19"/>
      <c r="RG218" s="19"/>
      <c r="RH218" s="19"/>
      <c r="RI218" s="19"/>
      <c r="RJ218" s="19"/>
      <c r="RK218" s="19"/>
      <c r="RL218" s="19"/>
      <c r="RM218" s="19"/>
      <c r="RN218" s="19"/>
      <c r="RO218" s="19"/>
      <c r="RP218" s="19"/>
      <c r="RQ218" s="19"/>
      <c r="RR218" s="19"/>
      <c r="RS218" s="19"/>
      <c r="RT218" s="19"/>
      <c r="RU218" s="19"/>
      <c r="RV218" s="19"/>
      <c r="RW218" s="19"/>
      <c r="RX218" s="19"/>
      <c r="RY218" s="19"/>
      <c r="RZ218" s="19"/>
      <c r="SA218" s="19"/>
      <c r="SB218" s="19"/>
      <c r="SC218" s="19"/>
      <c r="SD218" s="19"/>
      <c r="SE218" s="19"/>
      <c r="SF218" s="19"/>
      <c r="SG218" s="19"/>
      <c r="SH218" s="19"/>
      <c r="SI218" s="19"/>
      <c r="SJ218" s="19"/>
      <c r="SK218" s="19"/>
      <c r="SL218" s="19"/>
      <c r="SM218" s="19"/>
      <c r="SN218" s="19"/>
      <c r="SO218" s="19"/>
      <c r="SP218" s="19"/>
      <c r="SQ218" s="19"/>
      <c r="SR218" s="19"/>
      <c r="SS218" s="19"/>
      <c r="ST218" s="19"/>
      <c r="SU218" s="19"/>
      <c r="SV218" s="19"/>
      <c r="SW218" s="19"/>
      <c r="SX218" s="19"/>
      <c r="SY218" s="19"/>
      <c r="SZ218" s="19"/>
      <c r="TA218" s="19"/>
      <c r="TB218" s="19"/>
      <c r="TC218" s="19"/>
      <c r="TD218" s="19"/>
      <c r="TE218" s="19"/>
      <c r="TF218" s="19"/>
      <c r="TG218" s="19"/>
      <c r="TH218" s="19"/>
      <c r="TI218" s="19"/>
      <c r="TJ218" s="19"/>
      <c r="TK218" s="19"/>
      <c r="TL218" s="19"/>
      <c r="TM218" s="19"/>
      <c r="TN218" s="19"/>
      <c r="TO218" s="19"/>
      <c r="TP218" s="19"/>
      <c r="TQ218" s="19"/>
      <c r="TR218" s="19"/>
      <c r="TS218" s="19"/>
      <c r="TT218" s="19"/>
      <c r="TU218" s="19"/>
      <c r="TV218" s="19"/>
      <c r="TW218" s="19"/>
      <c r="TX218" s="19"/>
      <c r="TY218" s="19"/>
      <c r="TZ218" s="19"/>
      <c r="UA218" s="19"/>
      <c r="UB218" s="19"/>
      <c r="UC218" s="19"/>
      <c r="UD218" s="19"/>
      <c r="UE218" s="19"/>
      <c r="UF218" s="19"/>
      <c r="UG218" s="19"/>
      <c r="UH218" s="19"/>
      <c r="UI218" s="19"/>
      <c r="UJ218" s="19"/>
      <c r="UK218" s="19"/>
      <c r="UL218" s="19"/>
      <c r="UM218" s="19"/>
      <c r="UN218" s="19"/>
      <c r="UO218" s="19"/>
      <c r="UP218" s="19"/>
      <c r="UQ218" s="19"/>
      <c r="UR218" s="19"/>
      <c r="US218" s="19"/>
      <c r="UT218" s="19"/>
      <c r="UU218" s="19"/>
      <c r="UV218" s="19"/>
      <c r="UW218" s="19"/>
      <c r="UX218" s="19"/>
      <c r="UY218" s="19"/>
      <c r="UZ218" s="19"/>
      <c r="VA218" s="19"/>
      <c r="VB218" s="19"/>
      <c r="VC218" s="19"/>
      <c r="VD218" s="19"/>
      <c r="VE218" s="19"/>
      <c r="VF218" s="19"/>
      <c r="VG218" s="19"/>
      <c r="VH218" s="19"/>
      <c r="VI218" s="19"/>
      <c r="VJ218" s="19"/>
      <c r="VK218" s="19"/>
      <c r="VL218" s="19"/>
      <c r="VM218" s="19"/>
      <c r="VN218" s="19"/>
      <c r="VO218" s="19"/>
      <c r="VP218" s="19"/>
      <c r="VQ218" s="19"/>
      <c r="VR218" s="19"/>
      <c r="VS218" s="19"/>
      <c r="VT218" s="19"/>
      <c r="VU218" s="19"/>
      <c r="VV218" s="19"/>
      <c r="VW218" s="19"/>
      <c r="VX218" s="19"/>
      <c r="VY218" s="19"/>
      <c r="VZ218" s="19"/>
      <c r="WA218" s="19"/>
      <c r="WB218" s="19"/>
      <c r="WC218" s="19"/>
      <c r="WD218" s="19"/>
      <c r="WE218" s="19"/>
      <c r="WF218" s="19"/>
      <c r="WG218" s="19"/>
      <c r="WH218" s="19"/>
      <c r="WI218" s="19"/>
      <c r="WJ218" s="19"/>
      <c r="WK218" s="19"/>
      <c r="WL218" s="19"/>
      <c r="WM218" s="19"/>
      <c r="WN218" s="19"/>
      <c r="WO218" s="19"/>
      <c r="WP218" s="19"/>
      <c r="WQ218" s="19"/>
      <c r="WR218" s="19"/>
      <c r="WS218" s="19"/>
      <c r="WT218" s="19"/>
      <c r="WU218" s="19"/>
      <c r="WV218" s="19"/>
      <c r="WW218" s="19"/>
      <c r="WX218" s="19"/>
      <c r="WY218" s="19"/>
      <c r="WZ218" s="19"/>
      <c r="XA218" s="19"/>
      <c r="XB218" s="19"/>
      <c r="XC218" s="19"/>
      <c r="XD218" s="19"/>
      <c r="XE218" s="19"/>
      <c r="XF218" s="19"/>
      <c r="XG218" s="19"/>
      <c r="XH218" s="19"/>
      <c r="XI218" s="19"/>
      <c r="XJ218" s="19"/>
      <c r="XK218" s="19"/>
      <c r="XL218" s="19"/>
      <c r="XM218" s="19"/>
      <c r="XN218" s="19"/>
      <c r="XO218" s="19"/>
      <c r="XP218" s="19"/>
      <c r="XQ218" s="19"/>
      <c r="XR218" s="19"/>
      <c r="XS218" s="19"/>
      <c r="XT218" s="19"/>
      <c r="XU218" s="19"/>
      <c r="XV218" s="19"/>
      <c r="XW218" s="19"/>
      <c r="XX218" s="19"/>
      <c r="XY218" s="19"/>
      <c r="XZ218" s="19"/>
      <c r="YA218" s="19"/>
      <c r="YB218" s="19"/>
      <c r="YC218" s="19"/>
      <c r="YD218" s="19"/>
      <c r="YE218" s="19"/>
      <c r="YF218" s="19"/>
      <c r="YG218" s="19"/>
      <c r="YH218" s="19"/>
      <c r="YI218" s="19"/>
      <c r="YJ218" s="19"/>
      <c r="YK218" s="19"/>
      <c r="YL218" s="19"/>
      <c r="YM218" s="19"/>
      <c r="YN218" s="19"/>
      <c r="YO218" s="19"/>
      <c r="YP218" s="19"/>
      <c r="YQ218" s="19"/>
      <c r="YR218" s="19"/>
      <c r="YS218" s="19"/>
      <c r="YT218" s="19"/>
      <c r="YU218" s="19"/>
      <c r="YV218" s="19"/>
      <c r="YW218" s="19"/>
      <c r="YX218" s="19"/>
      <c r="YY218" s="19"/>
      <c r="YZ218" s="19"/>
      <c r="ZA218" s="19"/>
      <c r="ZB218" s="19"/>
      <c r="ZC218" s="19"/>
      <c r="ZD218" s="19"/>
      <c r="ZE218" s="19"/>
      <c r="ZF218" s="19"/>
      <c r="ZG218" s="19"/>
      <c r="ZH218" s="19"/>
      <c r="ZI218" s="19"/>
      <c r="ZJ218" s="19"/>
      <c r="ZK218" s="19"/>
      <c r="ZL218" s="19"/>
      <c r="ZM218" s="19"/>
      <c r="ZN218" s="19"/>
      <c r="ZO218" s="19"/>
      <c r="ZP218" s="19"/>
      <c r="ZQ218" s="19"/>
      <c r="ZR218" s="19"/>
      <c r="ZS218" s="19"/>
      <c r="ZT218" s="19"/>
      <c r="ZU218" s="19"/>
      <c r="ZV218" s="19"/>
      <c r="ZW218" s="19"/>
      <c r="ZX218" s="19"/>
      <c r="ZY218" s="19"/>
      <c r="ZZ218" s="19"/>
      <c r="AAA218" s="19"/>
      <c r="AAB218" s="19"/>
      <c r="AAC218" s="19"/>
      <c r="AAD218" s="19"/>
      <c r="AAE218" s="19"/>
      <c r="AAF218" s="19"/>
      <c r="AAG218" s="19"/>
      <c r="AAH218" s="19"/>
      <c r="AAI218" s="19"/>
      <c r="AAJ218" s="19"/>
      <c r="AAK218" s="19"/>
      <c r="AAL218" s="19"/>
      <c r="AAM218" s="19"/>
      <c r="AAN218" s="19"/>
      <c r="AAO218" s="19"/>
      <c r="AAP218" s="19"/>
      <c r="AAQ218" s="19"/>
      <c r="AAR218" s="19"/>
      <c r="AAS218" s="19"/>
      <c r="AAT218" s="19"/>
      <c r="AAU218" s="19"/>
      <c r="AAV218" s="19"/>
      <c r="AAW218" s="19"/>
      <c r="AAX218" s="19"/>
      <c r="AAY218" s="19"/>
      <c r="AAZ218" s="19"/>
      <c r="ABA218" s="19"/>
      <c r="ABB218" s="19"/>
      <c r="ABC218" s="19"/>
      <c r="ABD218" s="19"/>
      <c r="ABE218" s="19"/>
      <c r="ABF218" s="19"/>
      <c r="ABG218" s="19"/>
      <c r="ABH218" s="19"/>
      <c r="ABI218" s="19"/>
      <c r="ABJ218" s="19"/>
      <c r="ABK218" s="19"/>
      <c r="ABL218" s="19"/>
      <c r="ABM218" s="19"/>
      <c r="ABN218" s="19"/>
      <c r="ABO218" s="19"/>
      <c r="ABP218" s="19"/>
      <c r="ABQ218" s="19"/>
      <c r="ABR218" s="19"/>
      <c r="ABS218" s="19"/>
      <c r="ABT218" s="19"/>
      <c r="ABU218" s="19"/>
      <c r="ABV218" s="19"/>
      <c r="ABW218" s="19"/>
      <c r="ABX218" s="19"/>
      <c r="ABY218" s="19"/>
      <c r="ABZ218" s="19"/>
      <c r="ACA218" s="19"/>
      <c r="ACB218" s="19"/>
      <c r="ACC218" s="19"/>
      <c r="ACD218" s="19"/>
      <c r="ACE218" s="19"/>
      <c r="ACF218" s="19"/>
      <c r="ACG218" s="19"/>
      <c r="ACH218" s="19"/>
      <c r="ACI218" s="19"/>
      <c r="ACJ218" s="19"/>
      <c r="ACK218" s="19"/>
      <c r="ACL218" s="19"/>
      <c r="ACM218" s="19"/>
      <c r="ACN218" s="19"/>
      <c r="ACO218" s="19"/>
      <c r="ACP218" s="19"/>
      <c r="ACQ218" s="19"/>
      <c r="ACR218" s="19"/>
      <c r="ACS218" s="19"/>
      <c r="ACT218" s="19"/>
      <c r="ACU218" s="19"/>
      <c r="ACV218" s="19"/>
      <c r="ACW218" s="19"/>
      <c r="ACX218" s="19"/>
      <c r="ACY218" s="19"/>
      <c r="ACZ218" s="19"/>
      <c r="ADA218" s="19"/>
      <c r="ADB218" s="19"/>
      <c r="ADC218" s="19"/>
      <c r="ADD218" s="19"/>
      <c r="ADE218" s="19"/>
      <c r="ADF218" s="19"/>
      <c r="ADG218" s="19"/>
      <c r="ADH218" s="19"/>
      <c r="ADI218" s="19"/>
      <c r="ADJ218" s="19"/>
      <c r="ADK218" s="19"/>
      <c r="ADL218" s="19"/>
      <c r="ADM218" s="19"/>
      <c r="ADN218" s="19"/>
      <c r="ADO218" s="19"/>
      <c r="ADP218" s="19"/>
      <c r="ADQ218" s="19"/>
      <c r="ADR218" s="19"/>
      <c r="ADS218" s="19"/>
      <c r="ADT218" s="19"/>
      <c r="ADU218" s="19"/>
      <c r="ADV218" s="19"/>
      <c r="ADW218" s="19"/>
      <c r="ADX218" s="19"/>
      <c r="ADY218" s="19"/>
      <c r="ADZ218" s="19"/>
      <c r="AEA218" s="19"/>
      <c r="AEB218" s="19"/>
      <c r="AEC218" s="19"/>
      <c r="AED218" s="19"/>
      <c r="AEE218" s="19"/>
      <c r="AEF218" s="19"/>
      <c r="AEG218" s="19"/>
      <c r="AEH218" s="19"/>
      <c r="AEI218" s="19"/>
      <c r="AEJ218" s="19"/>
      <c r="AEK218" s="19"/>
      <c r="AEL218" s="19"/>
      <c r="AEM218" s="19"/>
      <c r="AEN218" s="19"/>
      <c r="AEO218" s="19"/>
      <c r="AEP218" s="19"/>
      <c r="AEQ218" s="19"/>
      <c r="AER218" s="19"/>
      <c r="AES218" s="19"/>
      <c r="AET218" s="19"/>
      <c r="AEU218" s="19"/>
      <c r="AEV218" s="19"/>
      <c r="AEW218" s="19"/>
      <c r="AEX218" s="19"/>
      <c r="AEY218" s="19"/>
      <c r="AEZ218" s="19"/>
      <c r="AFA218" s="19"/>
      <c r="AFB218" s="19"/>
      <c r="AFC218" s="19"/>
      <c r="AFD218" s="19"/>
      <c r="AFE218" s="19"/>
      <c r="AFF218" s="19"/>
      <c r="AFG218" s="19"/>
      <c r="AFH218" s="19"/>
      <c r="AFI218" s="19"/>
      <c r="AFJ218" s="19"/>
      <c r="AFK218" s="19"/>
      <c r="AFL218" s="19"/>
      <c r="AFM218" s="19"/>
      <c r="AFN218" s="19"/>
      <c r="AFO218" s="19"/>
      <c r="AFP218" s="19"/>
      <c r="AFQ218" s="19"/>
      <c r="AFR218" s="19"/>
      <c r="AFS218" s="19"/>
      <c r="AFT218" s="19"/>
      <c r="AFU218" s="19"/>
      <c r="AFV218" s="19"/>
      <c r="AFW218" s="19"/>
      <c r="AFX218" s="19"/>
      <c r="AFY218" s="19"/>
      <c r="AFZ218" s="19"/>
      <c r="AGA218" s="19"/>
      <c r="AGB218" s="19"/>
      <c r="AGC218" s="19"/>
      <c r="AGD218" s="19"/>
      <c r="AGE218" s="19"/>
      <c r="AGF218" s="19"/>
      <c r="AGG218" s="19"/>
      <c r="AGH218" s="19"/>
      <c r="AGI218" s="19"/>
      <c r="AGJ218" s="19"/>
      <c r="AGK218" s="19"/>
      <c r="AGL218" s="19"/>
      <c r="AGM218" s="19"/>
      <c r="AGN218" s="19"/>
      <c r="AGO218" s="19"/>
      <c r="AGP218" s="19"/>
      <c r="AGQ218" s="19"/>
      <c r="AGR218" s="19"/>
      <c r="AGS218" s="19"/>
      <c r="AGT218" s="19"/>
      <c r="AGU218" s="19"/>
      <c r="AGV218" s="19"/>
      <c r="AGW218" s="19"/>
      <c r="AGX218" s="19"/>
      <c r="AGY218" s="19"/>
      <c r="AGZ218" s="19"/>
      <c r="AHA218" s="19"/>
      <c r="AHB218" s="19"/>
      <c r="AHC218" s="19"/>
      <c r="AHD218" s="19"/>
      <c r="AHE218" s="19"/>
      <c r="AHF218" s="19"/>
      <c r="AHG218" s="19"/>
      <c r="AHH218" s="19"/>
      <c r="AHI218" s="19"/>
      <c r="AHJ218" s="19"/>
      <c r="AHK218" s="19"/>
      <c r="AHL218" s="19"/>
      <c r="AHM218" s="19"/>
      <c r="AHN218" s="19"/>
      <c r="AHO218" s="19"/>
      <c r="AHP218" s="19"/>
      <c r="AHQ218" s="19"/>
      <c r="AHR218" s="19"/>
      <c r="AHS218" s="19"/>
      <c r="AHT218" s="19"/>
      <c r="AHU218" s="19"/>
      <c r="AHV218" s="19"/>
      <c r="AHW218" s="19"/>
      <c r="AHX218" s="19"/>
      <c r="AHY218" s="19"/>
      <c r="AHZ218" s="19"/>
      <c r="AIA218" s="19"/>
      <c r="AIB218" s="19"/>
      <c r="AIC218" s="19"/>
      <c r="AID218" s="19"/>
      <c r="AIE218" s="19"/>
      <c r="AIF218" s="19"/>
      <c r="AIG218" s="19"/>
      <c r="AIH218" s="19"/>
      <c r="AII218" s="19"/>
      <c r="AIJ218" s="19"/>
      <c r="AIK218" s="19"/>
      <c r="AIL218" s="19"/>
      <c r="AIM218" s="19"/>
      <c r="AIN218" s="19"/>
      <c r="AIO218" s="19"/>
      <c r="AIP218" s="19"/>
      <c r="AIQ218" s="19"/>
      <c r="AIR218" s="19"/>
      <c r="AIS218" s="19"/>
      <c r="AIT218" s="19"/>
      <c r="AIU218" s="19"/>
      <c r="AIV218" s="19"/>
      <c r="AIW218" s="19"/>
      <c r="AIX218" s="19"/>
      <c r="AIY218" s="19"/>
      <c r="AIZ218" s="19"/>
      <c r="AJA218" s="19"/>
      <c r="AJB218" s="19"/>
      <c r="AJC218" s="19"/>
      <c r="AJD218" s="19"/>
      <c r="AJE218" s="19"/>
      <c r="AJF218" s="19"/>
      <c r="AJG218" s="19"/>
      <c r="AJH218" s="19"/>
      <c r="AJI218" s="19"/>
      <c r="AJJ218" s="19"/>
      <c r="AJK218" s="19"/>
      <c r="AJL218" s="19"/>
      <c r="AJM218" s="19"/>
      <c r="AJN218" s="19"/>
      <c r="AJO218" s="19"/>
      <c r="AJP218" s="19"/>
      <c r="AJQ218" s="19"/>
      <c r="AJR218" s="19"/>
      <c r="AJS218" s="19"/>
      <c r="AJT218" s="19"/>
      <c r="AJU218" s="19"/>
      <c r="AJV218" s="19"/>
      <c r="AJW218" s="19"/>
      <c r="AJX218" s="19"/>
      <c r="AJY218" s="19"/>
      <c r="AJZ218" s="19"/>
      <c r="AKA218" s="19"/>
      <c r="AKB218" s="19"/>
      <c r="AKC218" s="19"/>
      <c r="AKD218" s="19"/>
      <c r="AKE218" s="19"/>
      <c r="AKF218" s="19"/>
      <c r="AKG218" s="19"/>
      <c r="AKH218" s="19"/>
      <c r="AKI218" s="19"/>
      <c r="AKJ218" s="19"/>
      <c r="AKK218" s="19"/>
      <c r="AKL218" s="19"/>
      <c r="AKM218" s="19"/>
      <c r="AKN218" s="19"/>
      <c r="AKO218" s="19"/>
      <c r="AKP218" s="19"/>
      <c r="AKQ218" s="19"/>
      <c r="AKR218" s="19"/>
      <c r="AKS218" s="19"/>
      <c r="AKT218" s="19"/>
      <c r="AKU218" s="19"/>
      <c r="AKV218" s="19"/>
      <c r="AKW218" s="19"/>
      <c r="AKX218" s="19"/>
      <c r="AKY218" s="19"/>
      <c r="AKZ218" s="19"/>
      <c r="ALA218" s="19"/>
      <c r="ALB218" s="19"/>
      <c r="ALC218" s="19"/>
      <c r="ALD218" s="19"/>
      <c r="ALE218" s="19"/>
      <c r="ALF218" s="19"/>
      <c r="ALG218" s="19"/>
      <c r="ALH218" s="19"/>
      <c r="ALI218" s="19"/>
      <c r="ALJ218" s="19"/>
      <c r="ALK218" s="19"/>
      <c r="ALL218" s="19"/>
      <c r="ALM218" s="19"/>
      <c r="ALN218" s="19"/>
      <c r="ALO218" s="19"/>
      <c r="ALP218" s="19"/>
      <c r="ALQ218" s="19"/>
      <c r="ALR218" s="19"/>
      <c r="ALS218" s="19"/>
      <c r="ALT218" s="19"/>
      <c r="ALU218" s="19"/>
      <c r="ALV218" s="19"/>
      <c r="ALW218" s="19"/>
      <c r="ALX218" s="19"/>
      <c r="ALY218" s="19"/>
      <c r="ALZ218" s="19"/>
      <c r="AMA218" s="19"/>
      <c r="AMB218" s="19"/>
      <c r="AMC218" s="19"/>
      <c r="AMD218" s="19"/>
      <c r="AME218" s="19"/>
      <c r="AMF218" s="19"/>
      <c r="AMG218" s="19"/>
      <c r="AMH218" s="19"/>
      <c r="AMI218" s="19"/>
      <c r="AMJ218" s="19"/>
    </row>
    <row r="219" spans="1:1024" x14ac:dyDescent="0.25">
      <c r="A219" s="2">
        <v>18</v>
      </c>
      <c r="B219" s="2" t="s">
        <v>946</v>
      </c>
      <c r="C219" s="2" t="s">
        <v>946</v>
      </c>
      <c r="D219" s="2" t="s">
        <v>947</v>
      </c>
      <c r="E219" s="2">
        <v>1999</v>
      </c>
      <c r="F219" s="2" t="s">
        <v>948</v>
      </c>
      <c r="G219" s="2" t="s">
        <v>61</v>
      </c>
      <c r="H219" s="3" t="str">
        <f>VLOOKUP(B219,AddInfo!$A:$C,3,FALSE)</f>
        <v>Predictor</v>
      </c>
      <c r="I219" s="3">
        <f>VLOOKUP(B219,AddInfo!$A:$H,7,FALSE)</f>
        <v>0</v>
      </c>
      <c r="J219" s="3" t="s">
        <v>5016</v>
      </c>
      <c r="K219" s="3" t="s">
        <v>358</v>
      </c>
      <c r="L219" s="3" t="s">
        <v>253</v>
      </c>
      <c r="M219" s="25">
        <v>1975</v>
      </c>
      <c r="N219" s="25">
        <v>1989</v>
      </c>
    </row>
    <row r="220" spans="1:1024" x14ac:dyDescent="0.25">
      <c r="A220" s="2">
        <v>308</v>
      </c>
      <c r="B220" s="2" t="s">
        <v>967</v>
      </c>
      <c r="C220" s="2" t="s">
        <v>967</v>
      </c>
      <c r="D220" s="2" t="s">
        <v>968</v>
      </c>
      <c r="E220" s="2">
        <v>2016</v>
      </c>
      <c r="F220" s="2" t="s">
        <v>969</v>
      </c>
      <c r="G220" s="2" t="s">
        <v>762</v>
      </c>
      <c r="H220" s="3" t="str">
        <f>VLOOKUP(B220,AddInfo!$A:$C,3,FALSE)</f>
        <v>Predictor</v>
      </c>
      <c r="I220" s="3" t="str">
        <f>VLOOKUP(B220,AddInfo!$A:$H,7,FALSE)</f>
        <v>convind</v>
      </c>
      <c r="J220" s="3" t="s">
        <v>5016</v>
      </c>
      <c r="K220" s="3" t="s">
        <v>358</v>
      </c>
      <c r="L220" s="3" t="s">
        <v>253</v>
      </c>
      <c r="M220" s="25">
        <v>1985</v>
      </c>
      <c r="N220" s="25">
        <v>2012</v>
      </c>
      <c r="Q220" s="90"/>
    </row>
    <row r="221" spans="1:1024" x14ac:dyDescent="0.25">
      <c r="A221" s="2">
        <v>403</v>
      </c>
      <c r="B221" s="2" t="s">
        <v>997</v>
      </c>
      <c r="C221" s="2" t="s">
        <v>2473</v>
      </c>
      <c r="D221" s="2" t="s">
        <v>998</v>
      </c>
      <c r="E221" s="2">
        <v>2010</v>
      </c>
      <c r="F221" s="2" t="s">
        <v>999</v>
      </c>
      <c r="G221" s="2" t="s">
        <v>762</v>
      </c>
      <c r="H221" s="3" t="str">
        <f>VLOOKUP(B221,AddInfo!$A:$C,3,FALSE)</f>
        <v>Predictor</v>
      </c>
      <c r="I221" s="3">
        <f>VLOOKUP(B221,AddInfo!$A:$H,7,FALSE)</f>
        <v>0</v>
      </c>
      <c r="J221" s="3" t="s">
        <v>5017</v>
      </c>
      <c r="K221" s="3" t="s">
        <v>1000</v>
      </c>
      <c r="L221" s="3" t="s">
        <v>1001</v>
      </c>
      <c r="M221" s="25">
        <v>1996</v>
      </c>
      <c r="N221" s="25">
        <v>2005</v>
      </c>
    </row>
    <row r="222" spans="1:1024" x14ac:dyDescent="0.25">
      <c r="A222" s="2">
        <v>402</v>
      </c>
      <c r="B222" s="2" t="s">
        <v>1002</v>
      </c>
      <c r="C222" s="2" t="s">
        <v>2477</v>
      </c>
      <c r="D222" s="2" t="s">
        <v>1003</v>
      </c>
      <c r="E222" s="2">
        <v>2011</v>
      </c>
      <c r="F222" s="2" t="s">
        <v>1004</v>
      </c>
      <c r="G222" s="2" t="s">
        <v>61</v>
      </c>
      <c r="H222" s="3" t="str">
        <f>VLOOKUP(B222,AddInfo!$A:$C,3,FALSE)</f>
        <v>Predictor</v>
      </c>
      <c r="I222" s="3">
        <f>VLOOKUP(B222,AddInfo!$A:$H,7,FALSE)</f>
        <v>0</v>
      </c>
      <c r="J222" s="3" t="s">
        <v>5017</v>
      </c>
      <c r="K222" s="3" t="s">
        <v>1000</v>
      </c>
      <c r="L222" s="3" t="s">
        <v>1001</v>
      </c>
      <c r="M222" s="25">
        <v>1996</v>
      </c>
      <c r="N222" s="25">
        <v>2005</v>
      </c>
    </row>
    <row r="223" spans="1:1024" x14ac:dyDescent="0.25">
      <c r="A223" s="2">
        <v>30</v>
      </c>
      <c r="B223" s="2" t="s">
        <v>188</v>
      </c>
      <c r="C223" s="2" t="s">
        <v>188</v>
      </c>
      <c r="D223" s="2" t="s">
        <v>189</v>
      </c>
      <c r="E223" s="2">
        <v>1984</v>
      </c>
      <c r="F223" s="2" t="s">
        <v>4795</v>
      </c>
      <c r="G223" s="2" t="s">
        <v>61</v>
      </c>
      <c r="H223" s="3" t="str">
        <f>VLOOKUP(B223,AddInfo!$A:$C,3,FALSE)</f>
        <v>Predictor</v>
      </c>
      <c r="I223" s="3" t="str">
        <f>VLOOKUP(B223,AddInfo!$A:$H,7,FALSE)</f>
        <v>age</v>
      </c>
      <c r="J223" s="3" t="s">
        <v>5017</v>
      </c>
      <c r="K223" s="3" t="s">
        <v>193</v>
      </c>
      <c r="L223" s="3" t="s">
        <v>4600</v>
      </c>
      <c r="M223" s="25">
        <v>1931</v>
      </c>
      <c r="N223" s="25">
        <v>1980</v>
      </c>
    </row>
    <row r="224" spans="1:1024" x14ac:dyDescent="0.25">
      <c r="A224" s="2">
        <v>312</v>
      </c>
      <c r="B224" s="2" t="s">
        <v>212</v>
      </c>
      <c r="C224" s="2" t="s">
        <v>2345</v>
      </c>
      <c r="D224" s="2" t="s">
        <v>213</v>
      </c>
      <c r="E224" s="2">
        <v>2014</v>
      </c>
      <c r="F224" s="2" t="s">
        <v>214</v>
      </c>
      <c r="G224" s="2" t="s">
        <v>215</v>
      </c>
      <c r="H224" s="3" t="str">
        <f>VLOOKUP(B224,AddInfo!$A:$C,3,FALSE)</f>
        <v>Predictor</v>
      </c>
      <c r="I224" s="3" t="str">
        <f>VLOOKUP(B224,AddInfo!$A:$H,7,FALSE)</f>
        <v>hire</v>
      </c>
      <c r="J224" s="3" t="s">
        <v>5017</v>
      </c>
      <c r="K224" s="3" t="s">
        <v>193</v>
      </c>
      <c r="L224" s="3" t="s">
        <v>217</v>
      </c>
      <c r="M224" s="25">
        <v>1965</v>
      </c>
      <c r="N224" s="25">
        <v>2010</v>
      </c>
    </row>
    <row r="225" spans="1:1024" x14ac:dyDescent="0.25">
      <c r="A225" s="2">
        <v>247</v>
      </c>
      <c r="B225" s="2" t="s">
        <v>329</v>
      </c>
      <c r="C225" s="2" t="s">
        <v>4887</v>
      </c>
      <c r="D225" s="2" t="s">
        <v>330</v>
      </c>
      <c r="E225" s="2">
        <v>2008</v>
      </c>
      <c r="F225" s="2" t="s">
        <v>331</v>
      </c>
      <c r="G225" s="2" t="s">
        <v>103</v>
      </c>
      <c r="H225" s="3" t="str">
        <f>VLOOKUP(B225,AddInfo!$A:$C,3,FALSE)</f>
        <v>Predictor</v>
      </c>
      <c r="I225" s="3">
        <f>VLOOKUP(B225,AddInfo!$A:$H,7,FALSE)</f>
        <v>0</v>
      </c>
      <c r="J225" s="3" t="s">
        <v>5017</v>
      </c>
      <c r="K225" s="3" t="s">
        <v>193</v>
      </c>
      <c r="L225" s="3" t="s">
        <v>333</v>
      </c>
      <c r="M225" s="25">
        <v>1980</v>
      </c>
      <c r="N225" s="25">
        <v>2004</v>
      </c>
    </row>
    <row r="226" spans="1:1024" x14ac:dyDescent="0.25">
      <c r="A226" s="2">
        <v>79</v>
      </c>
      <c r="B226" s="2" t="s">
        <v>394</v>
      </c>
      <c r="C226" s="2" t="s">
        <v>394</v>
      </c>
      <c r="D226" s="2" t="s">
        <v>395</v>
      </c>
      <c r="E226" s="2">
        <v>2001</v>
      </c>
      <c r="F226" s="2" t="s">
        <v>396</v>
      </c>
      <c r="G226" s="2" t="s">
        <v>61</v>
      </c>
      <c r="H226" s="3" t="str">
        <f>VLOOKUP(B226,AddInfo!$A:$C,3,FALSE)</f>
        <v>Predictor</v>
      </c>
      <c r="I226" s="3">
        <f>VLOOKUP(B226,AddInfo!$A:$H,7,FALSE)</f>
        <v>0</v>
      </c>
      <c r="J226" s="3" t="s">
        <v>5017</v>
      </c>
      <c r="K226" s="3" t="s">
        <v>193</v>
      </c>
      <c r="L226" s="3" t="s">
        <v>398</v>
      </c>
      <c r="M226" s="25">
        <v>1976</v>
      </c>
      <c r="N226" s="25">
        <v>1993</v>
      </c>
    </row>
    <row r="227" spans="1:1024" x14ac:dyDescent="0.25">
      <c r="A227" s="2">
        <v>32</v>
      </c>
      <c r="B227" s="2" t="s">
        <v>554</v>
      </c>
      <c r="C227" s="2" t="s">
        <v>554</v>
      </c>
      <c r="D227" s="2" t="s">
        <v>555</v>
      </c>
      <c r="E227" s="2">
        <v>2003</v>
      </c>
      <c r="F227" s="2" t="s">
        <v>556</v>
      </c>
      <c r="G227" s="2" t="s">
        <v>557</v>
      </c>
      <c r="H227" s="3" t="str">
        <f>VLOOKUP(B227,AddInfo!$A:$C,3,FALSE)</f>
        <v>Predictor</v>
      </c>
      <c r="I227" s="3">
        <f>VLOOKUP(B227,AddInfo!$A:$H,7,FALSE)</f>
        <v>0</v>
      </c>
      <c r="J227" s="3" t="s">
        <v>5016</v>
      </c>
      <c r="K227" s="3" t="s">
        <v>193</v>
      </c>
      <c r="L227" s="3" t="s">
        <v>24</v>
      </c>
      <c r="M227" s="25">
        <v>1990</v>
      </c>
      <c r="N227" s="25">
        <v>1999</v>
      </c>
    </row>
    <row r="228" spans="1:1024" s="35" customFormat="1" x14ac:dyDescent="0.25">
      <c r="A228" s="20">
        <v>245</v>
      </c>
      <c r="B228" s="20" t="s">
        <v>622</v>
      </c>
      <c r="C228" s="20" t="s">
        <v>622</v>
      </c>
      <c r="D228" s="20" t="s">
        <v>623</v>
      </c>
      <c r="E228" s="20">
        <v>2013</v>
      </c>
      <c r="F228" s="20" t="s">
        <v>624</v>
      </c>
      <c r="G228" s="20" t="s">
        <v>61</v>
      </c>
      <c r="H228" s="81" t="str">
        <f>VLOOKUP(B228,AddInfo!$A:$C,3,FALSE)</f>
        <v>Predictor</v>
      </c>
      <c r="I228" s="81">
        <f>VLOOKUP(B228,AddInfo!$A:$H,7,FALSE)</f>
        <v>0</v>
      </c>
      <c r="J228" s="81" t="s">
        <v>5017</v>
      </c>
      <c r="K228" s="81" t="s">
        <v>193</v>
      </c>
      <c r="L228" s="81" t="s">
        <v>20</v>
      </c>
      <c r="M228" s="22">
        <v>1982</v>
      </c>
      <c r="N228" s="22">
        <v>2008</v>
      </c>
      <c r="O228" s="22"/>
      <c r="P228" s="22"/>
      <c r="Q228" s="97"/>
    </row>
    <row r="229" spans="1:1024" s="35" customFormat="1" x14ac:dyDescent="0.25">
      <c r="A229" s="20">
        <v>244</v>
      </c>
      <c r="B229" s="20" t="s">
        <v>626</v>
      </c>
      <c r="C229" s="20" t="s">
        <v>626</v>
      </c>
      <c r="D229" s="20" t="s">
        <v>623</v>
      </c>
      <c r="E229" s="20">
        <v>2013</v>
      </c>
      <c r="F229" s="20" t="s">
        <v>627</v>
      </c>
      <c r="G229" s="20" t="s">
        <v>61</v>
      </c>
      <c r="H229" s="81" t="str">
        <f>VLOOKUP(B229,AddInfo!$A:$C,3,FALSE)</f>
        <v>Predictor</v>
      </c>
      <c r="I229" s="81">
        <f>VLOOKUP(B229,AddInfo!$A:$H,7,FALSE)</f>
        <v>0</v>
      </c>
      <c r="J229" s="81" t="s">
        <v>5017</v>
      </c>
      <c r="K229" s="81" t="s">
        <v>193</v>
      </c>
      <c r="L229" s="81" t="s">
        <v>20</v>
      </c>
      <c r="M229" s="22">
        <v>1982</v>
      </c>
      <c r="N229" s="22">
        <v>2008</v>
      </c>
      <c r="O229" s="22"/>
      <c r="P229" s="22"/>
      <c r="Q229" s="97"/>
    </row>
    <row r="230" spans="1:1024" x14ac:dyDescent="0.25">
      <c r="A230" s="2">
        <v>336</v>
      </c>
      <c r="B230" s="2" t="s">
        <v>643</v>
      </c>
      <c r="C230" s="2" t="s">
        <v>2482</v>
      </c>
      <c r="D230" s="2" t="s">
        <v>640</v>
      </c>
      <c r="E230" s="2">
        <v>2009</v>
      </c>
      <c r="F230" s="2" t="s">
        <v>644</v>
      </c>
      <c r="G230" s="2" t="s">
        <v>61</v>
      </c>
      <c r="H230" s="3" t="str">
        <f>VLOOKUP(B230,AddInfo!$A:$C,3,FALSE)</f>
        <v>Predictor</v>
      </c>
      <c r="I230" s="3" t="str">
        <f>VLOOKUP(B230,AddInfo!$A:$H,7,FALSE)</f>
        <v>sin</v>
      </c>
      <c r="J230" s="3" t="s">
        <v>5016</v>
      </c>
      <c r="K230" s="3" t="s">
        <v>193</v>
      </c>
      <c r="L230" s="3" t="s">
        <v>24</v>
      </c>
      <c r="M230" s="25">
        <v>1926</v>
      </c>
      <c r="N230" s="25">
        <v>2006</v>
      </c>
    </row>
    <row r="231" spans="1:1024" x14ac:dyDescent="0.25">
      <c r="A231" s="2">
        <v>335</v>
      </c>
      <c r="B231" s="2" t="s">
        <v>639</v>
      </c>
      <c r="C231" s="2" t="s">
        <v>639</v>
      </c>
      <c r="D231" s="2" t="s">
        <v>640</v>
      </c>
      <c r="E231" s="2">
        <v>2009</v>
      </c>
      <c r="F231" s="2" t="s">
        <v>641</v>
      </c>
      <c r="G231" s="2" t="s">
        <v>61</v>
      </c>
      <c r="H231" s="3" t="str">
        <f>VLOOKUP(B231,AddInfo!$A:$C,3,FALSE)</f>
        <v>Drop</v>
      </c>
      <c r="I231" s="3">
        <f>VLOOKUP(B231,AddInfo!$A:$H,7,FALSE)</f>
        <v>0</v>
      </c>
      <c r="J231" s="3" t="s">
        <v>2311</v>
      </c>
      <c r="K231" s="3" t="s">
        <v>193</v>
      </c>
      <c r="L231" s="3" t="s">
        <v>24</v>
      </c>
      <c r="M231" s="25">
        <v>1926</v>
      </c>
      <c r="N231" s="25">
        <v>2006</v>
      </c>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c r="IW231" s="5"/>
      <c r="IX231" s="5"/>
      <c r="IY231" s="5"/>
      <c r="IZ231" s="5"/>
      <c r="JA231" s="5"/>
      <c r="JB231" s="5"/>
      <c r="JC231" s="5"/>
      <c r="JD231" s="5"/>
      <c r="JE231" s="5"/>
      <c r="JF231" s="5"/>
      <c r="JG231" s="5"/>
      <c r="JH231" s="5"/>
      <c r="JI231" s="5"/>
      <c r="JJ231" s="5"/>
      <c r="JK231" s="5"/>
      <c r="JL231" s="5"/>
      <c r="JM231" s="5"/>
      <c r="JN231" s="5"/>
      <c r="JO231" s="5"/>
      <c r="JP231" s="5"/>
      <c r="JQ231" s="5"/>
      <c r="JR231" s="5"/>
      <c r="JS231" s="5"/>
      <c r="JT231" s="5"/>
      <c r="JU231" s="5"/>
      <c r="JV231" s="5"/>
      <c r="JW231" s="5"/>
      <c r="JX231" s="5"/>
      <c r="JY231" s="5"/>
      <c r="JZ231" s="5"/>
      <c r="KA231" s="5"/>
      <c r="KB231" s="5"/>
      <c r="KC231" s="5"/>
      <c r="KD231" s="5"/>
      <c r="KE231" s="5"/>
      <c r="KF231" s="5"/>
      <c r="KG231" s="5"/>
      <c r="KH231" s="5"/>
      <c r="KI231" s="5"/>
      <c r="KJ231" s="5"/>
      <c r="KK231" s="5"/>
      <c r="KL231" s="5"/>
      <c r="KM231" s="5"/>
      <c r="KN231" s="5"/>
      <c r="KO231" s="5"/>
      <c r="KP231" s="5"/>
      <c r="KQ231" s="5"/>
      <c r="KR231" s="5"/>
      <c r="KS231" s="5"/>
      <c r="KT231" s="5"/>
      <c r="KU231" s="5"/>
      <c r="KV231" s="5"/>
      <c r="KW231" s="5"/>
      <c r="KX231" s="5"/>
      <c r="KY231" s="5"/>
      <c r="KZ231" s="5"/>
      <c r="LA231" s="5"/>
      <c r="LB231" s="5"/>
      <c r="LC231" s="5"/>
      <c r="LD231" s="5"/>
      <c r="LE231" s="5"/>
      <c r="LF231" s="5"/>
      <c r="LG231" s="5"/>
      <c r="LH231" s="5"/>
      <c r="LI231" s="5"/>
      <c r="LJ231" s="5"/>
      <c r="LK231" s="5"/>
      <c r="LL231" s="5"/>
      <c r="LM231" s="5"/>
      <c r="LN231" s="5"/>
      <c r="LO231" s="5"/>
      <c r="LP231" s="5"/>
      <c r="LQ231" s="5"/>
      <c r="LR231" s="5"/>
      <c r="LS231" s="5"/>
      <c r="LT231" s="5"/>
      <c r="LU231" s="5"/>
      <c r="LV231" s="5"/>
      <c r="LW231" s="5"/>
      <c r="LX231" s="5"/>
      <c r="LY231" s="5"/>
      <c r="LZ231" s="5"/>
      <c r="MA231" s="5"/>
      <c r="MB231" s="5"/>
      <c r="MC231" s="5"/>
      <c r="MD231" s="5"/>
      <c r="ME231" s="5"/>
      <c r="MF231" s="5"/>
      <c r="MG231" s="5"/>
      <c r="MH231" s="5"/>
      <c r="MI231" s="5"/>
      <c r="MJ231" s="5"/>
      <c r="MK231" s="5"/>
      <c r="ML231" s="5"/>
      <c r="MM231" s="5"/>
      <c r="MN231" s="5"/>
      <c r="MO231" s="5"/>
      <c r="MP231" s="5"/>
      <c r="MQ231" s="5"/>
      <c r="MR231" s="5"/>
      <c r="MS231" s="5"/>
      <c r="MT231" s="5"/>
      <c r="MU231" s="5"/>
      <c r="MV231" s="5"/>
      <c r="MW231" s="5"/>
      <c r="MX231" s="5"/>
      <c r="MY231" s="5"/>
      <c r="MZ231" s="5"/>
      <c r="NA231" s="5"/>
      <c r="NB231" s="5"/>
      <c r="NC231" s="5"/>
      <c r="ND231" s="5"/>
      <c r="NE231" s="5"/>
      <c r="NF231" s="5"/>
      <c r="NG231" s="5"/>
      <c r="NH231" s="5"/>
      <c r="NI231" s="5"/>
      <c r="NJ231" s="5"/>
      <c r="NK231" s="5"/>
      <c r="NL231" s="5"/>
      <c r="NM231" s="5"/>
      <c r="NN231" s="5"/>
      <c r="NO231" s="5"/>
      <c r="NP231" s="5"/>
      <c r="NQ231" s="5"/>
      <c r="NR231" s="5"/>
      <c r="NS231" s="5"/>
      <c r="NT231" s="5"/>
      <c r="NU231" s="5"/>
      <c r="NV231" s="5"/>
      <c r="NW231" s="5"/>
      <c r="NX231" s="5"/>
      <c r="NY231" s="5"/>
      <c r="NZ231" s="5"/>
      <c r="OA231" s="5"/>
      <c r="OB231" s="5"/>
      <c r="OC231" s="5"/>
      <c r="OD231" s="5"/>
      <c r="OE231" s="5"/>
      <c r="OF231" s="5"/>
      <c r="OG231" s="5"/>
      <c r="OH231" s="5"/>
      <c r="OI231" s="5"/>
      <c r="OJ231" s="5"/>
      <c r="OK231" s="5"/>
      <c r="OL231" s="5"/>
      <c r="OM231" s="5"/>
      <c r="ON231" s="5"/>
      <c r="OO231" s="5"/>
      <c r="OP231" s="5"/>
      <c r="OQ231" s="5"/>
      <c r="OR231" s="5"/>
      <c r="OS231" s="5"/>
      <c r="OT231" s="5"/>
      <c r="OU231" s="5"/>
      <c r="OV231" s="5"/>
      <c r="OW231" s="5"/>
      <c r="OX231" s="5"/>
      <c r="OY231" s="5"/>
      <c r="OZ231" s="5"/>
      <c r="PA231" s="5"/>
      <c r="PB231" s="5"/>
      <c r="PC231" s="5"/>
      <c r="PD231" s="5"/>
      <c r="PE231" s="5"/>
      <c r="PF231" s="5"/>
      <c r="PG231" s="5"/>
      <c r="PH231" s="5"/>
      <c r="PI231" s="5"/>
      <c r="PJ231" s="5"/>
      <c r="PK231" s="5"/>
      <c r="PL231" s="5"/>
      <c r="PM231" s="5"/>
      <c r="PN231" s="5"/>
      <c r="PO231" s="5"/>
      <c r="PP231" s="5"/>
      <c r="PQ231" s="5"/>
      <c r="PR231" s="5"/>
      <c r="PS231" s="5"/>
      <c r="PT231" s="5"/>
      <c r="PU231" s="5"/>
      <c r="PV231" s="5"/>
      <c r="PW231" s="5"/>
      <c r="PX231" s="5"/>
      <c r="PY231" s="5"/>
      <c r="PZ231" s="5"/>
      <c r="QA231" s="5"/>
      <c r="QB231" s="5"/>
      <c r="QC231" s="5"/>
      <c r="QD231" s="5"/>
      <c r="QE231" s="5"/>
      <c r="QF231" s="5"/>
      <c r="QG231" s="5"/>
      <c r="QH231" s="5"/>
      <c r="QI231" s="5"/>
      <c r="QJ231" s="5"/>
      <c r="QK231" s="5"/>
      <c r="QL231" s="5"/>
      <c r="QM231" s="5"/>
      <c r="QN231" s="5"/>
      <c r="QO231" s="5"/>
      <c r="QP231" s="5"/>
      <c r="QQ231" s="5"/>
      <c r="QR231" s="5"/>
      <c r="QS231" s="5"/>
      <c r="QT231" s="5"/>
      <c r="QU231" s="5"/>
      <c r="QV231" s="5"/>
      <c r="QW231" s="5"/>
      <c r="QX231" s="5"/>
      <c r="QY231" s="5"/>
      <c r="QZ231" s="5"/>
      <c r="RA231" s="5"/>
      <c r="RB231" s="5"/>
      <c r="RC231" s="5"/>
      <c r="RD231" s="5"/>
      <c r="RE231" s="5"/>
      <c r="RF231" s="5"/>
      <c r="RG231" s="5"/>
      <c r="RH231" s="5"/>
      <c r="RI231" s="5"/>
      <c r="RJ231" s="5"/>
      <c r="RK231" s="5"/>
      <c r="RL231" s="5"/>
      <c r="RM231" s="5"/>
      <c r="RN231" s="5"/>
      <c r="RO231" s="5"/>
      <c r="RP231" s="5"/>
      <c r="RQ231" s="5"/>
      <c r="RR231" s="5"/>
      <c r="RS231" s="5"/>
      <c r="RT231" s="5"/>
      <c r="RU231" s="5"/>
      <c r="RV231" s="5"/>
      <c r="RW231" s="5"/>
      <c r="RX231" s="5"/>
      <c r="RY231" s="5"/>
      <c r="RZ231" s="5"/>
      <c r="SA231" s="5"/>
      <c r="SB231" s="5"/>
      <c r="SC231" s="5"/>
      <c r="SD231" s="5"/>
      <c r="SE231" s="5"/>
      <c r="SF231" s="5"/>
      <c r="SG231" s="5"/>
      <c r="SH231" s="5"/>
      <c r="SI231" s="5"/>
      <c r="SJ231" s="5"/>
      <c r="SK231" s="5"/>
      <c r="SL231" s="5"/>
      <c r="SM231" s="5"/>
      <c r="SN231" s="5"/>
      <c r="SO231" s="5"/>
      <c r="SP231" s="5"/>
      <c r="SQ231" s="5"/>
      <c r="SR231" s="5"/>
      <c r="SS231" s="5"/>
      <c r="ST231" s="5"/>
      <c r="SU231" s="5"/>
      <c r="SV231" s="5"/>
      <c r="SW231" s="5"/>
      <c r="SX231" s="5"/>
      <c r="SY231" s="5"/>
      <c r="SZ231" s="5"/>
      <c r="TA231" s="5"/>
      <c r="TB231" s="5"/>
      <c r="TC231" s="5"/>
      <c r="TD231" s="5"/>
      <c r="TE231" s="5"/>
      <c r="TF231" s="5"/>
      <c r="TG231" s="5"/>
      <c r="TH231" s="5"/>
      <c r="TI231" s="5"/>
      <c r="TJ231" s="5"/>
      <c r="TK231" s="5"/>
      <c r="TL231" s="5"/>
      <c r="TM231" s="5"/>
      <c r="TN231" s="5"/>
      <c r="TO231" s="5"/>
      <c r="TP231" s="5"/>
      <c r="TQ231" s="5"/>
      <c r="TR231" s="5"/>
      <c r="TS231" s="5"/>
      <c r="TT231" s="5"/>
      <c r="TU231" s="5"/>
      <c r="TV231" s="5"/>
      <c r="TW231" s="5"/>
      <c r="TX231" s="5"/>
      <c r="TY231" s="5"/>
      <c r="TZ231" s="5"/>
      <c r="UA231" s="5"/>
      <c r="UB231" s="5"/>
      <c r="UC231" s="5"/>
      <c r="UD231" s="5"/>
      <c r="UE231" s="5"/>
      <c r="UF231" s="5"/>
      <c r="UG231" s="5"/>
      <c r="UH231" s="5"/>
      <c r="UI231" s="5"/>
      <c r="UJ231" s="5"/>
      <c r="UK231" s="5"/>
      <c r="UL231" s="5"/>
      <c r="UM231" s="5"/>
      <c r="UN231" s="5"/>
      <c r="UO231" s="5"/>
      <c r="UP231" s="5"/>
      <c r="UQ231" s="5"/>
      <c r="UR231" s="5"/>
      <c r="US231" s="5"/>
      <c r="UT231" s="5"/>
      <c r="UU231" s="5"/>
      <c r="UV231" s="5"/>
      <c r="UW231" s="5"/>
      <c r="UX231" s="5"/>
      <c r="UY231" s="5"/>
      <c r="UZ231" s="5"/>
      <c r="VA231" s="5"/>
      <c r="VB231" s="5"/>
      <c r="VC231" s="5"/>
      <c r="VD231" s="5"/>
      <c r="VE231" s="5"/>
      <c r="VF231" s="5"/>
      <c r="VG231" s="5"/>
      <c r="VH231" s="5"/>
      <c r="VI231" s="5"/>
      <c r="VJ231" s="5"/>
      <c r="VK231" s="5"/>
      <c r="VL231" s="5"/>
      <c r="VM231" s="5"/>
      <c r="VN231" s="5"/>
      <c r="VO231" s="5"/>
      <c r="VP231" s="5"/>
      <c r="VQ231" s="5"/>
      <c r="VR231" s="5"/>
      <c r="VS231" s="5"/>
      <c r="VT231" s="5"/>
      <c r="VU231" s="5"/>
      <c r="VV231" s="5"/>
      <c r="VW231" s="5"/>
      <c r="VX231" s="5"/>
      <c r="VY231" s="5"/>
      <c r="VZ231" s="5"/>
      <c r="WA231" s="5"/>
      <c r="WB231" s="5"/>
      <c r="WC231" s="5"/>
      <c r="WD231" s="5"/>
      <c r="WE231" s="5"/>
      <c r="WF231" s="5"/>
      <c r="WG231" s="5"/>
      <c r="WH231" s="5"/>
      <c r="WI231" s="5"/>
      <c r="WJ231" s="5"/>
      <c r="WK231" s="5"/>
      <c r="WL231" s="5"/>
      <c r="WM231" s="5"/>
      <c r="WN231" s="5"/>
      <c r="WO231" s="5"/>
      <c r="WP231" s="5"/>
      <c r="WQ231" s="5"/>
      <c r="WR231" s="5"/>
      <c r="WS231" s="5"/>
      <c r="WT231" s="5"/>
      <c r="WU231" s="5"/>
      <c r="WV231" s="5"/>
      <c r="WW231" s="5"/>
      <c r="WX231" s="5"/>
      <c r="WY231" s="5"/>
      <c r="WZ231" s="5"/>
      <c r="XA231" s="5"/>
      <c r="XB231" s="5"/>
      <c r="XC231" s="5"/>
      <c r="XD231" s="5"/>
      <c r="XE231" s="5"/>
      <c r="XF231" s="5"/>
      <c r="XG231" s="5"/>
      <c r="XH231" s="5"/>
      <c r="XI231" s="5"/>
      <c r="XJ231" s="5"/>
      <c r="XK231" s="5"/>
      <c r="XL231" s="5"/>
      <c r="XM231" s="5"/>
      <c r="XN231" s="5"/>
      <c r="XO231" s="5"/>
      <c r="XP231" s="5"/>
      <c r="XQ231" s="5"/>
      <c r="XR231" s="5"/>
      <c r="XS231" s="5"/>
      <c r="XT231" s="5"/>
      <c r="XU231" s="5"/>
      <c r="XV231" s="5"/>
      <c r="XW231" s="5"/>
      <c r="XX231" s="5"/>
      <c r="XY231" s="5"/>
      <c r="XZ231" s="5"/>
      <c r="YA231" s="5"/>
      <c r="YB231" s="5"/>
      <c r="YC231" s="5"/>
      <c r="YD231" s="5"/>
      <c r="YE231" s="5"/>
      <c r="YF231" s="5"/>
      <c r="YG231" s="5"/>
      <c r="YH231" s="5"/>
      <c r="YI231" s="5"/>
      <c r="YJ231" s="5"/>
      <c r="YK231" s="5"/>
      <c r="YL231" s="5"/>
      <c r="YM231" s="5"/>
      <c r="YN231" s="5"/>
      <c r="YO231" s="5"/>
      <c r="YP231" s="5"/>
      <c r="YQ231" s="5"/>
      <c r="YR231" s="5"/>
      <c r="YS231" s="5"/>
      <c r="YT231" s="5"/>
      <c r="YU231" s="5"/>
      <c r="YV231" s="5"/>
      <c r="YW231" s="5"/>
      <c r="YX231" s="5"/>
      <c r="YY231" s="5"/>
      <c r="YZ231" s="5"/>
      <c r="ZA231" s="5"/>
      <c r="ZB231" s="5"/>
      <c r="ZC231" s="5"/>
      <c r="ZD231" s="5"/>
      <c r="ZE231" s="5"/>
      <c r="ZF231" s="5"/>
      <c r="ZG231" s="5"/>
      <c r="ZH231" s="5"/>
      <c r="ZI231" s="5"/>
      <c r="ZJ231" s="5"/>
      <c r="ZK231" s="5"/>
      <c r="ZL231" s="5"/>
      <c r="ZM231" s="5"/>
      <c r="ZN231" s="5"/>
      <c r="ZO231" s="5"/>
      <c r="ZP231" s="5"/>
      <c r="ZQ231" s="5"/>
      <c r="ZR231" s="5"/>
      <c r="ZS231" s="5"/>
      <c r="ZT231" s="5"/>
      <c r="ZU231" s="5"/>
      <c r="ZV231" s="5"/>
      <c r="ZW231" s="5"/>
      <c r="ZX231" s="5"/>
      <c r="ZY231" s="5"/>
      <c r="ZZ231" s="5"/>
      <c r="AAA231" s="5"/>
      <c r="AAB231" s="5"/>
      <c r="AAC231" s="5"/>
      <c r="AAD231" s="5"/>
      <c r="AAE231" s="5"/>
      <c r="AAF231" s="5"/>
      <c r="AAG231" s="5"/>
      <c r="AAH231" s="5"/>
      <c r="AAI231" s="5"/>
      <c r="AAJ231" s="5"/>
      <c r="AAK231" s="5"/>
      <c r="AAL231" s="5"/>
      <c r="AAM231" s="5"/>
      <c r="AAN231" s="5"/>
      <c r="AAO231" s="5"/>
      <c r="AAP231" s="5"/>
      <c r="AAQ231" s="5"/>
      <c r="AAR231" s="5"/>
      <c r="AAS231" s="5"/>
      <c r="AAT231" s="5"/>
      <c r="AAU231" s="5"/>
      <c r="AAV231" s="5"/>
      <c r="AAW231" s="5"/>
      <c r="AAX231" s="5"/>
      <c r="AAY231" s="5"/>
      <c r="AAZ231" s="5"/>
      <c r="ABA231" s="5"/>
      <c r="ABB231" s="5"/>
      <c r="ABC231" s="5"/>
      <c r="ABD231" s="5"/>
      <c r="ABE231" s="5"/>
      <c r="ABF231" s="5"/>
      <c r="ABG231" s="5"/>
      <c r="ABH231" s="5"/>
      <c r="ABI231" s="5"/>
      <c r="ABJ231" s="5"/>
      <c r="ABK231" s="5"/>
      <c r="ABL231" s="5"/>
      <c r="ABM231" s="5"/>
      <c r="ABN231" s="5"/>
      <c r="ABO231" s="5"/>
      <c r="ABP231" s="5"/>
      <c r="ABQ231" s="5"/>
      <c r="ABR231" s="5"/>
      <c r="ABS231" s="5"/>
      <c r="ABT231" s="5"/>
      <c r="ABU231" s="5"/>
      <c r="ABV231" s="5"/>
      <c r="ABW231" s="5"/>
      <c r="ABX231" s="5"/>
      <c r="ABY231" s="5"/>
      <c r="ABZ231" s="5"/>
      <c r="ACA231" s="5"/>
      <c r="ACB231" s="5"/>
      <c r="ACC231" s="5"/>
      <c r="ACD231" s="5"/>
      <c r="ACE231" s="5"/>
      <c r="ACF231" s="5"/>
      <c r="ACG231" s="5"/>
      <c r="ACH231" s="5"/>
      <c r="ACI231" s="5"/>
      <c r="ACJ231" s="5"/>
      <c r="ACK231" s="5"/>
      <c r="ACL231" s="5"/>
      <c r="ACM231" s="5"/>
      <c r="ACN231" s="5"/>
      <c r="ACO231" s="5"/>
      <c r="ACP231" s="5"/>
      <c r="ACQ231" s="5"/>
      <c r="ACR231" s="5"/>
      <c r="ACS231" s="5"/>
      <c r="ACT231" s="5"/>
      <c r="ACU231" s="5"/>
      <c r="ACV231" s="5"/>
      <c r="ACW231" s="5"/>
      <c r="ACX231" s="5"/>
      <c r="ACY231" s="5"/>
      <c r="ACZ231" s="5"/>
      <c r="ADA231" s="5"/>
      <c r="ADB231" s="5"/>
      <c r="ADC231" s="5"/>
      <c r="ADD231" s="5"/>
      <c r="ADE231" s="5"/>
      <c r="ADF231" s="5"/>
      <c r="ADG231" s="5"/>
      <c r="ADH231" s="5"/>
      <c r="ADI231" s="5"/>
      <c r="ADJ231" s="5"/>
      <c r="ADK231" s="5"/>
      <c r="ADL231" s="5"/>
      <c r="ADM231" s="5"/>
      <c r="ADN231" s="5"/>
      <c r="ADO231" s="5"/>
      <c r="ADP231" s="5"/>
      <c r="ADQ231" s="5"/>
      <c r="ADR231" s="5"/>
      <c r="ADS231" s="5"/>
      <c r="ADT231" s="5"/>
      <c r="ADU231" s="5"/>
      <c r="ADV231" s="5"/>
      <c r="ADW231" s="5"/>
      <c r="ADX231" s="5"/>
      <c r="ADY231" s="5"/>
      <c r="ADZ231" s="5"/>
      <c r="AEA231" s="5"/>
      <c r="AEB231" s="5"/>
      <c r="AEC231" s="5"/>
      <c r="AED231" s="5"/>
      <c r="AEE231" s="5"/>
      <c r="AEF231" s="5"/>
      <c r="AEG231" s="5"/>
      <c r="AEH231" s="5"/>
      <c r="AEI231" s="5"/>
      <c r="AEJ231" s="5"/>
      <c r="AEK231" s="5"/>
      <c r="AEL231" s="5"/>
      <c r="AEM231" s="5"/>
      <c r="AEN231" s="5"/>
      <c r="AEO231" s="5"/>
      <c r="AEP231" s="5"/>
      <c r="AEQ231" s="5"/>
      <c r="AER231" s="5"/>
      <c r="AES231" s="5"/>
      <c r="AET231" s="5"/>
      <c r="AEU231" s="5"/>
      <c r="AEV231" s="5"/>
      <c r="AEW231" s="5"/>
      <c r="AEX231" s="5"/>
      <c r="AEY231" s="5"/>
      <c r="AEZ231" s="5"/>
      <c r="AFA231" s="5"/>
      <c r="AFB231" s="5"/>
      <c r="AFC231" s="5"/>
      <c r="AFD231" s="5"/>
      <c r="AFE231" s="5"/>
      <c r="AFF231" s="5"/>
      <c r="AFG231" s="5"/>
      <c r="AFH231" s="5"/>
      <c r="AFI231" s="5"/>
      <c r="AFJ231" s="5"/>
      <c r="AFK231" s="5"/>
      <c r="AFL231" s="5"/>
      <c r="AFM231" s="5"/>
      <c r="AFN231" s="5"/>
      <c r="AFO231" s="5"/>
      <c r="AFP231" s="5"/>
      <c r="AFQ231" s="5"/>
      <c r="AFR231" s="5"/>
      <c r="AFS231" s="5"/>
      <c r="AFT231" s="5"/>
      <c r="AFU231" s="5"/>
      <c r="AFV231" s="5"/>
      <c r="AFW231" s="5"/>
      <c r="AFX231" s="5"/>
      <c r="AFY231" s="5"/>
      <c r="AFZ231" s="5"/>
      <c r="AGA231" s="5"/>
      <c r="AGB231" s="5"/>
      <c r="AGC231" s="5"/>
      <c r="AGD231" s="5"/>
      <c r="AGE231" s="5"/>
      <c r="AGF231" s="5"/>
      <c r="AGG231" s="5"/>
      <c r="AGH231" s="5"/>
      <c r="AGI231" s="5"/>
      <c r="AGJ231" s="5"/>
      <c r="AGK231" s="5"/>
      <c r="AGL231" s="5"/>
      <c r="AGM231" s="5"/>
      <c r="AGN231" s="5"/>
      <c r="AGO231" s="5"/>
      <c r="AGP231" s="5"/>
      <c r="AGQ231" s="5"/>
      <c r="AGR231" s="5"/>
      <c r="AGS231" s="5"/>
      <c r="AGT231" s="5"/>
      <c r="AGU231" s="5"/>
      <c r="AGV231" s="5"/>
      <c r="AGW231" s="5"/>
      <c r="AGX231" s="5"/>
      <c r="AGY231" s="5"/>
      <c r="AGZ231" s="5"/>
      <c r="AHA231" s="5"/>
      <c r="AHB231" s="5"/>
      <c r="AHC231" s="5"/>
      <c r="AHD231" s="5"/>
      <c r="AHE231" s="5"/>
      <c r="AHF231" s="5"/>
      <c r="AHG231" s="5"/>
      <c r="AHH231" s="5"/>
      <c r="AHI231" s="5"/>
      <c r="AHJ231" s="5"/>
      <c r="AHK231" s="5"/>
      <c r="AHL231" s="5"/>
      <c r="AHM231" s="5"/>
      <c r="AHN231" s="5"/>
      <c r="AHO231" s="5"/>
      <c r="AHP231" s="5"/>
      <c r="AHQ231" s="5"/>
      <c r="AHR231" s="5"/>
      <c r="AHS231" s="5"/>
      <c r="AHT231" s="5"/>
      <c r="AHU231" s="5"/>
      <c r="AHV231" s="5"/>
      <c r="AHW231" s="5"/>
      <c r="AHX231" s="5"/>
      <c r="AHY231" s="5"/>
      <c r="AHZ231" s="5"/>
      <c r="AIA231" s="5"/>
      <c r="AIB231" s="5"/>
      <c r="AIC231" s="5"/>
      <c r="AID231" s="5"/>
      <c r="AIE231" s="5"/>
      <c r="AIF231" s="5"/>
      <c r="AIG231" s="5"/>
      <c r="AIH231" s="5"/>
      <c r="AII231" s="5"/>
      <c r="AIJ231" s="5"/>
      <c r="AIK231" s="5"/>
      <c r="AIL231" s="5"/>
      <c r="AIM231" s="5"/>
      <c r="AIN231" s="5"/>
      <c r="AIO231" s="5"/>
      <c r="AIP231" s="5"/>
      <c r="AIQ231" s="5"/>
      <c r="AIR231" s="5"/>
      <c r="AIS231" s="5"/>
      <c r="AIT231" s="5"/>
      <c r="AIU231" s="5"/>
      <c r="AIV231" s="5"/>
      <c r="AIW231" s="5"/>
      <c r="AIX231" s="5"/>
      <c r="AIY231" s="5"/>
      <c r="AIZ231" s="5"/>
      <c r="AJA231" s="5"/>
      <c r="AJB231" s="5"/>
      <c r="AJC231" s="5"/>
      <c r="AJD231" s="5"/>
      <c r="AJE231" s="5"/>
      <c r="AJF231" s="5"/>
      <c r="AJG231" s="5"/>
      <c r="AJH231" s="5"/>
      <c r="AJI231" s="5"/>
      <c r="AJJ231" s="5"/>
      <c r="AJK231" s="5"/>
      <c r="AJL231" s="5"/>
      <c r="AJM231" s="5"/>
      <c r="AJN231" s="5"/>
      <c r="AJO231" s="5"/>
      <c r="AJP231" s="5"/>
      <c r="AJQ231" s="5"/>
      <c r="AJR231" s="5"/>
      <c r="AJS231" s="5"/>
      <c r="AJT231" s="5"/>
      <c r="AJU231" s="5"/>
      <c r="AJV231" s="5"/>
      <c r="AJW231" s="5"/>
      <c r="AJX231" s="5"/>
      <c r="AJY231" s="5"/>
      <c r="AJZ231" s="5"/>
      <c r="AKA231" s="5"/>
      <c r="AKB231" s="5"/>
      <c r="AKC231" s="5"/>
      <c r="AKD231" s="5"/>
      <c r="AKE231" s="5"/>
      <c r="AKF231" s="5"/>
      <c r="AKG231" s="5"/>
      <c r="AKH231" s="5"/>
      <c r="AKI231" s="5"/>
      <c r="AKJ231" s="5"/>
      <c r="AKK231" s="5"/>
      <c r="AKL231" s="5"/>
      <c r="AKM231" s="5"/>
      <c r="AKN231" s="5"/>
      <c r="AKO231" s="5"/>
      <c r="AKP231" s="5"/>
      <c r="AKQ231" s="5"/>
      <c r="AKR231" s="5"/>
      <c r="AKS231" s="5"/>
      <c r="AKT231" s="5"/>
      <c r="AKU231" s="5"/>
      <c r="AKV231" s="5"/>
      <c r="AKW231" s="5"/>
      <c r="AKX231" s="5"/>
      <c r="AKY231" s="5"/>
      <c r="AKZ231" s="5"/>
      <c r="ALA231" s="5"/>
      <c r="ALB231" s="5"/>
      <c r="ALC231" s="5"/>
      <c r="ALD231" s="5"/>
      <c r="ALE231" s="5"/>
      <c r="ALF231" s="5"/>
      <c r="ALG231" s="5"/>
      <c r="ALH231" s="5"/>
      <c r="ALI231" s="5"/>
      <c r="ALJ231" s="5"/>
      <c r="ALK231" s="5"/>
      <c r="ALL231" s="5"/>
      <c r="ALM231" s="5"/>
      <c r="ALN231" s="5"/>
      <c r="ALO231" s="5"/>
      <c r="ALP231" s="5"/>
      <c r="ALQ231" s="5"/>
      <c r="ALR231" s="5"/>
      <c r="ALS231" s="5"/>
      <c r="ALT231" s="5"/>
      <c r="ALU231" s="5"/>
      <c r="ALV231" s="5"/>
      <c r="ALW231" s="5"/>
      <c r="ALX231" s="5"/>
      <c r="ALY231" s="5"/>
      <c r="ALZ231" s="5"/>
      <c r="AMA231" s="5"/>
      <c r="AMB231" s="5"/>
      <c r="AMC231" s="5"/>
      <c r="AMD231" s="5"/>
      <c r="AME231" s="5"/>
      <c r="AMF231" s="5"/>
      <c r="AMG231" s="5"/>
      <c r="AMH231" s="5"/>
      <c r="AMI231" s="5"/>
      <c r="AMJ231" s="5"/>
    </row>
    <row r="232" spans="1:1024" x14ac:dyDescent="0.25">
      <c r="A232" s="2">
        <v>38</v>
      </c>
      <c r="B232" s="2" t="s">
        <v>658</v>
      </c>
      <c r="C232" s="2" t="s">
        <v>658</v>
      </c>
      <c r="D232" s="2" t="s">
        <v>659</v>
      </c>
      <c r="E232" s="2">
        <v>2006</v>
      </c>
      <c r="F232" s="2" t="s">
        <v>1788</v>
      </c>
      <c r="G232" s="2" t="s">
        <v>103</v>
      </c>
      <c r="H232" s="3" t="str">
        <f>VLOOKUP(B232,AddInfo!$A:$C,3,FALSE)</f>
        <v>Predictor</v>
      </c>
      <c r="I232" s="3" t="str">
        <f>VLOOKUP(B232,AddInfo!$A:$H,7,FALSE)</f>
        <v>herf</v>
      </c>
      <c r="J232" s="3" t="s">
        <v>5017</v>
      </c>
      <c r="K232" s="3" t="s">
        <v>193</v>
      </c>
      <c r="L232" s="3" t="s">
        <v>24</v>
      </c>
      <c r="M232" s="25">
        <v>1963</v>
      </c>
      <c r="N232" s="25">
        <v>2001</v>
      </c>
    </row>
    <row r="233" spans="1:1024" s="17" customFormat="1" x14ac:dyDescent="0.25">
      <c r="A233" s="2" t="s">
        <v>3468</v>
      </c>
      <c r="B233" s="2" t="s">
        <v>3380</v>
      </c>
      <c r="C233" s="2" t="s">
        <v>3380</v>
      </c>
      <c r="D233" s="2" t="s">
        <v>659</v>
      </c>
      <c r="E233" s="2">
        <v>2006</v>
      </c>
      <c r="F233" s="2" t="s">
        <v>4830</v>
      </c>
      <c r="G233" s="2" t="s">
        <v>103</v>
      </c>
      <c r="H233" s="3" t="str">
        <f>VLOOKUP(B233,AddInfo!$A:$C,3,FALSE)</f>
        <v>Predictor</v>
      </c>
      <c r="I233" s="3">
        <f>VLOOKUP(B233,AddInfo!$A:$H,7,FALSE)</f>
        <v>0</v>
      </c>
      <c r="J233" s="3" t="s">
        <v>5017</v>
      </c>
      <c r="K233" s="3" t="s">
        <v>193</v>
      </c>
      <c r="L233" s="3" t="s">
        <v>24</v>
      </c>
      <c r="M233" s="25">
        <v>1963</v>
      </c>
      <c r="N233" s="25">
        <v>2001</v>
      </c>
      <c r="O233" s="25"/>
      <c r="P233" s="25"/>
      <c r="Q233" s="86"/>
    </row>
    <row r="234" spans="1:1024" x14ac:dyDescent="0.25">
      <c r="A234" s="2" t="s">
        <v>3469</v>
      </c>
      <c r="B234" s="2" t="s">
        <v>3381</v>
      </c>
      <c r="C234" s="2" t="s">
        <v>3381</v>
      </c>
      <c r="D234" s="2" t="s">
        <v>659</v>
      </c>
      <c r="E234" s="2">
        <v>2006</v>
      </c>
      <c r="F234" s="2" t="s">
        <v>4831</v>
      </c>
      <c r="G234" s="2" t="s">
        <v>103</v>
      </c>
      <c r="H234" s="3" t="str">
        <f>VLOOKUP(B234,AddInfo!$A:$C,3,FALSE)</f>
        <v>Predictor</v>
      </c>
      <c r="I234" s="3">
        <f>VLOOKUP(B234,AddInfo!$A:$H,7,FALSE)</f>
        <v>0</v>
      </c>
      <c r="J234" s="3" t="s">
        <v>5017</v>
      </c>
      <c r="K234" s="3" t="s">
        <v>193</v>
      </c>
      <c r="L234" s="3" t="s">
        <v>24</v>
      </c>
      <c r="M234" s="25">
        <v>1963</v>
      </c>
      <c r="N234" s="25">
        <v>2001</v>
      </c>
    </row>
    <row r="235" spans="1:1024" s="17" customFormat="1" x14ac:dyDescent="0.25">
      <c r="A235" s="23">
        <v>605</v>
      </c>
      <c r="B235" s="23" t="s">
        <v>3274</v>
      </c>
      <c r="C235" s="23" t="s">
        <v>3274</v>
      </c>
      <c r="D235" s="23" t="s">
        <v>1451</v>
      </c>
      <c r="E235" s="23">
        <v>2010</v>
      </c>
      <c r="F235" s="23" t="s">
        <v>4772</v>
      </c>
      <c r="G235" s="23" t="s">
        <v>103</v>
      </c>
      <c r="H235" s="28" t="str">
        <f>VLOOKUP(B235,AddInfo!$A:$C,3,FALSE)</f>
        <v>Predictor</v>
      </c>
      <c r="I235" s="28">
        <f>VLOOKUP(B235,AddInfo!$A:$H,7,FALSE)</f>
        <v>0</v>
      </c>
      <c r="J235" s="28" t="s">
        <v>5016</v>
      </c>
      <c r="K235" s="28" t="s">
        <v>193</v>
      </c>
      <c r="L235" s="28" t="s">
        <v>333</v>
      </c>
      <c r="M235" s="25">
        <v>1986</v>
      </c>
      <c r="N235" s="25">
        <v>2005</v>
      </c>
      <c r="O235" s="25"/>
      <c r="P235" s="25"/>
      <c r="Q235" s="136"/>
    </row>
    <row r="236" spans="1:1024" s="17" customFormat="1" x14ac:dyDescent="0.25">
      <c r="A236" s="23">
        <v>606</v>
      </c>
      <c r="B236" s="23" t="s">
        <v>3276</v>
      </c>
      <c r="C236" s="23" t="s">
        <v>3276</v>
      </c>
      <c r="D236" s="23" t="s">
        <v>1451</v>
      </c>
      <c r="E236" s="23">
        <v>2010</v>
      </c>
      <c r="F236" s="23" t="s">
        <v>4773</v>
      </c>
      <c r="G236" s="23" t="s">
        <v>103</v>
      </c>
      <c r="H236" s="28" t="str">
        <f>VLOOKUP(B236,AddInfo!$A:$C,3,FALSE)</f>
        <v>Predictor</v>
      </c>
      <c r="I236" s="28">
        <f>VLOOKUP(B236,AddInfo!$A:$H,7,FALSE)</f>
        <v>0</v>
      </c>
      <c r="J236" s="28" t="s">
        <v>5016</v>
      </c>
      <c r="K236" s="28" t="s">
        <v>193</v>
      </c>
      <c r="L236" s="28" t="s">
        <v>333</v>
      </c>
      <c r="M236" s="25">
        <v>1986</v>
      </c>
      <c r="N236" s="25">
        <v>2005</v>
      </c>
      <c r="O236" s="25"/>
      <c r="P236" s="25"/>
      <c r="Q236" s="136"/>
    </row>
    <row r="237" spans="1:1024" x14ac:dyDescent="0.25">
      <c r="A237" s="2" t="s">
        <v>3302</v>
      </c>
      <c r="B237" s="2" t="s">
        <v>3301</v>
      </c>
      <c r="C237" s="2" t="str">
        <f>B237</f>
        <v>IdioVolAHT</v>
      </c>
      <c r="D237" s="2" t="s">
        <v>1500</v>
      </c>
      <c r="E237" s="2">
        <v>2003</v>
      </c>
      <c r="F237" s="2" t="s">
        <v>3306</v>
      </c>
      <c r="G237" s="2" t="s">
        <v>61</v>
      </c>
      <c r="H237" s="3" t="str">
        <f>VLOOKUP(B237,AddInfo!$A:$C,3,FALSE)</f>
        <v>Predictor</v>
      </c>
      <c r="I237" s="3" t="str">
        <f>VLOOKUP(B237,AddInfo!$A:$H,7,FALSE)</f>
        <v xml:space="preserve">idiovol </v>
      </c>
      <c r="J237" s="3" t="s">
        <v>5017</v>
      </c>
      <c r="K237" s="3" t="s">
        <v>112</v>
      </c>
      <c r="L237" s="3" t="s">
        <v>113</v>
      </c>
      <c r="M237" s="25">
        <v>1976</v>
      </c>
      <c r="N237" s="25">
        <v>1997</v>
      </c>
    </row>
    <row r="238" spans="1:1024" x14ac:dyDescent="0.25">
      <c r="A238" s="2">
        <v>724</v>
      </c>
      <c r="B238" s="2" t="s">
        <v>3307</v>
      </c>
      <c r="C238" s="2" t="str">
        <f>B238</f>
        <v>betaVIX</v>
      </c>
      <c r="D238" s="2" t="s">
        <v>107</v>
      </c>
      <c r="E238" s="2">
        <v>2006</v>
      </c>
      <c r="F238" s="2" t="s">
        <v>2690</v>
      </c>
      <c r="G238" s="2" t="s">
        <v>103</v>
      </c>
      <c r="H238" s="3" t="str">
        <f>VLOOKUP(B238,AddInfo!$A:$C,3,FALSE)</f>
        <v>Predictor</v>
      </c>
      <c r="I238" s="3">
        <f>VLOOKUP(B238,AddInfo!$A:$H,7,FALSE)</f>
        <v>0</v>
      </c>
      <c r="J238" s="3" t="s">
        <v>5017</v>
      </c>
      <c r="K238" s="3" t="s">
        <v>112</v>
      </c>
      <c r="L238" s="3" t="s">
        <v>113</v>
      </c>
      <c r="M238" s="25">
        <v>1986</v>
      </c>
      <c r="N238" s="25">
        <v>2000</v>
      </c>
    </row>
    <row r="239" spans="1:1024" s="17" customFormat="1" x14ac:dyDescent="0.25">
      <c r="A239" s="2">
        <v>339</v>
      </c>
      <c r="B239" s="2" t="s">
        <v>106</v>
      </c>
      <c r="C239" s="2" t="s">
        <v>2536</v>
      </c>
      <c r="D239" s="2" t="s">
        <v>107</v>
      </c>
      <c r="E239" s="2">
        <v>2006</v>
      </c>
      <c r="F239" s="2" t="s">
        <v>108</v>
      </c>
      <c r="G239" s="2" t="s">
        <v>103</v>
      </c>
      <c r="H239" s="3" t="str">
        <f>VLOOKUP(B239,AddInfo!$A:$C,3,FALSE)</f>
        <v>Predictor</v>
      </c>
      <c r="I239" s="3" t="str">
        <f>VLOOKUP(B239,AddInfo!$A:$H,7,FALSE)</f>
        <v xml:space="preserve">idiovol </v>
      </c>
      <c r="J239" s="3" t="s">
        <v>5017</v>
      </c>
      <c r="K239" s="3" t="s">
        <v>112</v>
      </c>
      <c r="L239" s="3" t="s">
        <v>113</v>
      </c>
      <c r="M239" s="25">
        <v>1963</v>
      </c>
      <c r="N239" s="25">
        <v>2000</v>
      </c>
      <c r="O239" s="25"/>
      <c r="P239" s="25"/>
      <c r="Q239" s="86"/>
    </row>
    <row r="240" spans="1:1024" x14ac:dyDescent="0.25">
      <c r="A240" s="2" t="s">
        <v>3294</v>
      </c>
      <c r="B240" s="2" t="s">
        <v>3299</v>
      </c>
      <c r="C240" s="2" t="str">
        <f>B240</f>
        <v>IdioVol3F</v>
      </c>
      <c r="D240" s="2" t="s">
        <v>107</v>
      </c>
      <c r="E240" s="2">
        <v>2006</v>
      </c>
      <c r="F240" s="2" t="s">
        <v>3304</v>
      </c>
      <c r="G240" s="2" t="s">
        <v>103</v>
      </c>
      <c r="H240" s="3" t="str">
        <f>VLOOKUP(B240,AddInfo!$A:$C,3,FALSE)</f>
        <v>Predictor</v>
      </c>
      <c r="I240" s="3" t="str">
        <f>VLOOKUP(B240,AddInfo!$A:$H,7,FALSE)</f>
        <v xml:space="preserve">idiovol </v>
      </c>
      <c r="J240" s="3" t="s">
        <v>5017</v>
      </c>
      <c r="K240" s="3" t="s">
        <v>112</v>
      </c>
      <c r="L240" s="3" t="s">
        <v>113</v>
      </c>
      <c r="M240" s="25">
        <v>1963</v>
      </c>
      <c r="N240" s="25">
        <v>2000</v>
      </c>
      <c r="Q240" s="90"/>
    </row>
    <row r="241" spans="1:1024" x14ac:dyDescent="0.25">
      <c r="A241" s="2" t="s">
        <v>3293</v>
      </c>
      <c r="B241" s="2" t="s">
        <v>3298</v>
      </c>
      <c r="C241" s="2" t="str">
        <f>B241</f>
        <v>IdioVolCAPM</v>
      </c>
      <c r="D241" s="2" t="s">
        <v>107</v>
      </c>
      <c r="E241" s="2">
        <v>2006</v>
      </c>
      <c r="F241" s="2" t="s">
        <v>3303</v>
      </c>
      <c r="G241" s="2" t="s">
        <v>103</v>
      </c>
      <c r="H241" s="3" t="str">
        <f>VLOOKUP(B241,AddInfo!$A:$C,3,FALSE)</f>
        <v>Placebo</v>
      </c>
      <c r="I241" s="3" t="str">
        <f>VLOOKUP(B241,AddInfo!$A:$H,7,FALSE)</f>
        <v xml:space="preserve">idiovol </v>
      </c>
      <c r="J241" s="3" t="s">
        <v>5017</v>
      </c>
      <c r="K241" s="3" t="s">
        <v>112</v>
      </c>
      <c r="L241" s="3" t="s">
        <v>113</v>
      </c>
      <c r="M241" s="25">
        <v>1963</v>
      </c>
      <c r="N241" s="25">
        <v>2000</v>
      </c>
    </row>
    <row r="242" spans="1:1024" x14ac:dyDescent="0.25">
      <c r="A242" s="2" t="s">
        <v>3295</v>
      </c>
      <c r="B242" s="2" t="s">
        <v>3300</v>
      </c>
      <c r="C242" s="2" t="str">
        <f>B242</f>
        <v>IdioVolQF</v>
      </c>
      <c r="D242" s="2" t="s">
        <v>107</v>
      </c>
      <c r="E242" s="2">
        <v>2006</v>
      </c>
      <c r="F242" s="2" t="s">
        <v>3305</v>
      </c>
      <c r="G242" s="2" t="s">
        <v>103</v>
      </c>
      <c r="H242" s="3" t="str">
        <f>VLOOKUP(B242,AddInfo!$A:$C,3,FALSE)</f>
        <v>Placebo</v>
      </c>
      <c r="I242" s="3" t="str">
        <f>VLOOKUP(B242,AddInfo!$A:$H,7,FALSE)</f>
        <v xml:space="preserve">idiovol </v>
      </c>
      <c r="J242" s="3" t="s">
        <v>5017</v>
      </c>
      <c r="K242" s="3" t="s">
        <v>112</v>
      </c>
      <c r="L242" s="3" t="s">
        <v>113</v>
      </c>
      <c r="M242" s="25">
        <v>1967</v>
      </c>
      <c r="N242" s="25">
        <v>2000</v>
      </c>
      <c r="Q242" s="90"/>
    </row>
    <row r="243" spans="1:1024" x14ac:dyDescent="0.25">
      <c r="A243" s="2">
        <v>216</v>
      </c>
      <c r="B243" s="2" t="s">
        <v>114</v>
      </c>
      <c r="C243" s="2" t="s">
        <v>4861</v>
      </c>
      <c r="D243" s="2" t="s">
        <v>115</v>
      </c>
      <c r="E243" s="2">
        <v>2006</v>
      </c>
      <c r="F243" s="2" t="s">
        <v>116</v>
      </c>
      <c r="G243" s="2" t="s">
        <v>117</v>
      </c>
      <c r="H243" s="3" t="str">
        <f>VLOOKUP(B243,AddInfo!$A:$C,3,FALSE)</f>
        <v>Placebo</v>
      </c>
      <c r="I243" s="3">
        <f>VLOOKUP(B243,AddInfo!$A:$H,7,FALSE)</f>
        <v>0</v>
      </c>
      <c r="J243" s="3" t="s">
        <v>5017</v>
      </c>
      <c r="K243" s="3" t="s">
        <v>112</v>
      </c>
      <c r="L243" s="3" t="s">
        <v>119</v>
      </c>
      <c r="M243" s="25">
        <v>1963</v>
      </c>
      <c r="N243" s="25">
        <v>2001</v>
      </c>
    </row>
    <row r="244" spans="1:1024" x14ac:dyDescent="0.25">
      <c r="A244" s="2">
        <v>454</v>
      </c>
      <c r="B244" s="2" t="s">
        <v>125</v>
      </c>
      <c r="C244" s="2" t="s">
        <v>2500</v>
      </c>
      <c r="D244" s="2" t="s">
        <v>126</v>
      </c>
      <c r="E244" s="2">
        <v>2007</v>
      </c>
      <c r="F244" s="2" t="s">
        <v>127</v>
      </c>
      <c r="G244" s="2" t="s">
        <v>103</v>
      </c>
      <c r="H244" s="3" t="str">
        <f>VLOOKUP(B244,AddInfo!$A:$C,3,FALSE)</f>
        <v>Predictor</v>
      </c>
      <c r="I244" s="3">
        <f>VLOOKUP(B244,AddInfo!$A:$H,7,FALSE)</f>
        <v>0</v>
      </c>
      <c r="J244" s="3" t="s">
        <v>5017</v>
      </c>
      <c r="K244" s="3" t="s">
        <v>112</v>
      </c>
      <c r="L244" s="3" t="s">
        <v>129</v>
      </c>
      <c r="M244" s="25">
        <v>1985</v>
      </c>
      <c r="N244" s="25">
        <v>2003</v>
      </c>
    </row>
    <row r="245" spans="1:1024" s="35" customFormat="1" x14ac:dyDescent="0.25">
      <c r="A245" s="2">
        <v>50</v>
      </c>
      <c r="B245" s="2" t="s">
        <v>141</v>
      </c>
      <c r="C245" s="2" t="s">
        <v>141</v>
      </c>
      <c r="D245" s="2" t="s">
        <v>1327</v>
      </c>
      <c r="E245" s="2">
        <v>2010</v>
      </c>
      <c r="F245" s="2" t="s">
        <v>143</v>
      </c>
      <c r="G245" s="2" t="s">
        <v>103</v>
      </c>
      <c r="H245" s="3" t="str">
        <f>VLOOKUP(B245,AddInfo!$A:$C,3,FALSE)</f>
        <v>Predictor</v>
      </c>
      <c r="I245" s="3" t="str">
        <f>VLOOKUP(B245,AddInfo!$A:$H,7,FALSE)</f>
        <v>maxret</v>
      </c>
      <c r="J245" s="3" t="s">
        <v>5017</v>
      </c>
      <c r="K245" s="3" t="s">
        <v>112</v>
      </c>
      <c r="L245" s="3" t="s">
        <v>113</v>
      </c>
      <c r="M245" s="25">
        <v>1962</v>
      </c>
      <c r="N245" s="25">
        <v>2005</v>
      </c>
      <c r="O245" s="25"/>
      <c r="P245" s="25"/>
      <c r="Q245" s="86"/>
    </row>
    <row r="246" spans="1:1024" s="35" customFormat="1" x14ac:dyDescent="0.25">
      <c r="A246" s="2">
        <v>208</v>
      </c>
      <c r="B246" s="2" t="s">
        <v>147</v>
      </c>
      <c r="C246" s="2" t="s">
        <v>4863</v>
      </c>
      <c r="D246" s="2" t="s">
        <v>142</v>
      </c>
      <c r="E246" s="2">
        <v>2015</v>
      </c>
      <c r="F246" s="2" t="s">
        <v>148</v>
      </c>
      <c r="G246" s="2" t="s">
        <v>149</v>
      </c>
      <c r="H246" s="3" t="str">
        <f>VLOOKUP(B246,AddInfo!$A:$C,3,FALSE)</f>
        <v>Predictor</v>
      </c>
      <c r="I246" s="3">
        <f>VLOOKUP(B246,AddInfo!$A:$H,7,FALSE)</f>
        <v>0</v>
      </c>
      <c r="J246" s="3" t="s">
        <v>5017</v>
      </c>
      <c r="K246" s="3" t="s">
        <v>112</v>
      </c>
      <c r="L246" s="3" t="s">
        <v>119</v>
      </c>
      <c r="M246" s="25">
        <v>1963</v>
      </c>
      <c r="N246" s="25">
        <v>2012</v>
      </c>
      <c r="O246" s="25"/>
      <c r="P246" s="25"/>
      <c r="Q246" s="86"/>
    </row>
    <row r="247" spans="1:1024" s="35" customFormat="1" x14ac:dyDescent="0.25">
      <c r="A247" s="2">
        <v>210</v>
      </c>
      <c r="B247" s="2" t="s">
        <v>151</v>
      </c>
      <c r="C247" s="2" t="s">
        <v>4864</v>
      </c>
      <c r="D247" s="2" t="s">
        <v>142</v>
      </c>
      <c r="E247" s="2">
        <v>2015</v>
      </c>
      <c r="F247" s="2" t="s">
        <v>152</v>
      </c>
      <c r="G247" s="2" t="s">
        <v>149</v>
      </c>
      <c r="H247" s="3" t="str">
        <f>VLOOKUP(B247,AddInfo!$A:$C,3,FALSE)</f>
        <v>Predictor</v>
      </c>
      <c r="I247" s="3">
        <f>VLOOKUP(B247,AddInfo!$A:$H,7,FALSE)</f>
        <v>0</v>
      </c>
      <c r="J247" s="3" t="s">
        <v>5017</v>
      </c>
      <c r="K247" s="3" t="s">
        <v>112</v>
      </c>
      <c r="L247" s="3" t="s">
        <v>119</v>
      </c>
      <c r="M247" s="25">
        <v>1963</v>
      </c>
      <c r="N247" s="25">
        <v>2012</v>
      </c>
      <c r="O247" s="25"/>
      <c r="P247" s="25"/>
      <c r="Q247" s="97"/>
    </row>
    <row r="248" spans="1:1024" s="35" customFormat="1" x14ac:dyDescent="0.25">
      <c r="A248" s="2">
        <v>209</v>
      </c>
      <c r="B248" s="2" t="s">
        <v>154</v>
      </c>
      <c r="C248" s="2" t="s">
        <v>4865</v>
      </c>
      <c r="D248" s="2" t="s">
        <v>142</v>
      </c>
      <c r="E248" s="2">
        <v>2015</v>
      </c>
      <c r="F248" s="2" t="s">
        <v>155</v>
      </c>
      <c r="G248" s="2" t="s">
        <v>149</v>
      </c>
      <c r="H248" s="3" t="str">
        <f>VLOOKUP(B248,AddInfo!$A:$C,3,FALSE)</f>
        <v>Placebo</v>
      </c>
      <c r="I248" s="3">
        <f>VLOOKUP(B248,AddInfo!$A:$H,7,FALSE)</f>
        <v>0</v>
      </c>
      <c r="J248" s="3" t="s">
        <v>5017</v>
      </c>
      <c r="K248" s="3" t="s">
        <v>112</v>
      </c>
      <c r="L248" s="3" t="s">
        <v>119</v>
      </c>
      <c r="M248" s="25">
        <v>1963</v>
      </c>
      <c r="N248" s="25">
        <v>2012</v>
      </c>
      <c r="O248" s="25"/>
      <c r="P248" s="25"/>
      <c r="Q248" s="85"/>
    </row>
    <row r="249" spans="1:1024" s="35" customFormat="1" x14ac:dyDescent="0.25">
      <c r="A249" s="2" t="s">
        <v>3291</v>
      </c>
      <c r="B249" s="2" t="s">
        <v>3289</v>
      </c>
      <c r="C249" s="2" t="s">
        <v>4866</v>
      </c>
      <c r="D249" s="2" t="s">
        <v>142</v>
      </c>
      <c r="E249" s="2">
        <v>2015</v>
      </c>
      <c r="F249" s="2" t="s">
        <v>3290</v>
      </c>
      <c r="G249" s="2" t="s">
        <v>149</v>
      </c>
      <c r="H249" s="3" t="str">
        <f>VLOOKUP(B249,AddInfo!$A:$C,3,FALSE)</f>
        <v>Placebo</v>
      </c>
      <c r="I249" s="3">
        <f>VLOOKUP(B249,AddInfo!$A:$H,7,FALSE)</f>
        <v>0</v>
      </c>
      <c r="J249" s="3" t="s">
        <v>5017</v>
      </c>
      <c r="K249" s="3" t="s">
        <v>112</v>
      </c>
      <c r="L249" s="3" t="s">
        <v>119</v>
      </c>
      <c r="M249" s="25">
        <v>1967</v>
      </c>
      <c r="N249" s="25">
        <v>2012</v>
      </c>
      <c r="O249" s="25"/>
      <c r="P249" s="25"/>
      <c r="Q249" s="97"/>
    </row>
    <row r="250" spans="1:1024" s="8" customFormat="1" x14ac:dyDescent="0.25">
      <c r="A250" s="2">
        <v>81</v>
      </c>
      <c r="B250" s="2" t="s">
        <v>162</v>
      </c>
      <c r="C250" s="2" t="s">
        <v>162</v>
      </c>
      <c r="D250" s="2" t="s">
        <v>163</v>
      </c>
      <c r="E250" s="2">
        <v>1981</v>
      </c>
      <c r="F250" s="2" t="s">
        <v>162</v>
      </c>
      <c r="G250" s="2" t="s">
        <v>61</v>
      </c>
      <c r="H250" s="3" t="str">
        <f>VLOOKUP(B250,AddInfo!$A:$C,3,FALSE)</f>
        <v>Predictor</v>
      </c>
      <c r="I250" s="3" t="str">
        <f>VLOOKUP(B250,AddInfo!$A:$H,7,FALSE)</f>
        <v>mve</v>
      </c>
      <c r="J250" s="3" t="s">
        <v>5017</v>
      </c>
      <c r="K250" s="3" t="s">
        <v>112</v>
      </c>
      <c r="L250" s="3" t="s">
        <v>166</v>
      </c>
      <c r="M250" s="25">
        <v>1926</v>
      </c>
      <c r="N250" s="25">
        <v>1975</v>
      </c>
      <c r="O250" s="25"/>
      <c r="P250" s="25"/>
      <c r="Q250" s="86"/>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c r="HF250" s="5"/>
      <c r="HG250" s="5"/>
      <c r="HH250" s="5"/>
      <c r="HI250" s="5"/>
      <c r="HJ250" s="5"/>
      <c r="HK250" s="5"/>
      <c r="HL250" s="5"/>
      <c r="HM250" s="5"/>
      <c r="HN250" s="5"/>
      <c r="HO250" s="5"/>
      <c r="HP250" s="5"/>
      <c r="HQ250" s="5"/>
      <c r="HR250" s="5"/>
      <c r="HS250" s="5"/>
      <c r="HT250" s="5"/>
      <c r="HU250" s="5"/>
      <c r="HV250" s="5"/>
      <c r="HW250" s="5"/>
      <c r="HX250" s="5"/>
      <c r="HY250" s="5"/>
      <c r="HZ250" s="5"/>
      <c r="IA250" s="5"/>
      <c r="IB250" s="5"/>
      <c r="IC250" s="5"/>
      <c r="ID250" s="5"/>
      <c r="IE250" s="5"/>
      <c r="IF250" s="5"/>
      <c r="IG250" s="5"/>
      <c r="IH250" s="5"/>
      <c r="II250" s="5"/>
      <c r="IJ250" s="5"/>
      <c r="IK250" s="5"/>
      <c r="IL250" s="5"/>
      <c r="IM250" s="5"/>
      <c r="IN250" s="5"/>
      <c r="IO250" s="5"/>
      <c r="IP250" s="5"/>
      <c r="IQ250" s="5"/>
      <c r="IR250" s="5"/>
      <c r="IS250" s="5"/>
      <c r="IT250" s="5"/>
      <c r="IU250" s="5"/>
      <c r="IV250" s="5"/>
      <c r="IW250" s="5"/>
      <c r="IX250" s="5"/>
      <c r="IY250" s="5"/>
      <c r="IZ250" s="5"/>
      <c r="JA250" s="5"/>
      <c r="JB250" s="5"/>
      <c r="JC250" s="5"/>
      <c r="JD250" s="5"/>
      <c r="JE250" s="5"/>
      <c r="JF250" s="5"/>
      <c r="JG250" s="5"/>
      <c r="JH250" s="5"/>
      <c r="JI250" s="5"/>
      <c r="JJ250" s="5"/>
      <c r="JK250" s="5"/>
      <c r="JL250" s="5"/>
      <c r="JM250" s="5"/>
      <c r="JN250" s="5"/>
      <c r="JO250" s="5"/>
      <c r="JP250" s="5"/>
      <c r="JQ250" s="5"/>
      <c r="JR250" s="5"/>
      <c r="JS250" s="5"/>
      <c r="JT250" s="5"/>
      <c r="JU250" s="5"/>
      <c r="JV250" s="5"/>
      <c r="JW250" s="5"/>
      <c r="JX250" s="5"/>
      <c r="JY250" s="5"/>
      <c r="JZ250" s="5"/>
      <c r="KA250" s="5"/>
      <c r="KB250" s="5"/>
      <c r="KC250" s="5"/>
      <c r="KD250" s="5"/>
      <c r="KE250" s="5"/>
      <c r="KF250" s="5"/>
      <c r="KG250" s="5"/>
      <c r="KH250" s="5"/>
      <c r="KI250" s="5"/>
      <c r="KJ250" s="5"/>
      <c r="KK250" s="5"/>
      <c r="KL250" s="5"/>
      <c r="KM250" s="5"/>
      <c r="KN250" s="5"/>
      <c r="KO250" s="5"/>
      <c r="KP250" s="5"/>
      <c r="KQ250" s="5"/>
      <c r="KR250" s="5"/>
      <c r="KS250" s="5"/>
      <c r="KT250" s="5"/>
      <c r="KU250" s="5"/>
      <c r="KV250" s="5"/>
      <c r="KW250" s="5"/>
      <c r="KX250" s="5"/>
      <c r="KY250" s="5"/>
      <c r="KZ250" s="5"/>
      <c r="LA250" s="5"/>
      <c r="LB250" s="5"/>
      <c r="LC250" s="5"/>
      <c r="LD250" s="5"/>
      <c r="LE250" s="5"/>
      <c r="LF250" s="5"/>
      <c r="LG250" s="5"/>
      <c r="LH250" s="5"/>
      <c r="LI250" s="5"/>
      <c r="LJ250" s="5"/>
      <c r="LK250" s="5"/>
      <c r="LL250" s="5"/>
      <c r="LM250" s="5"/>
      <c r="LN250" s="5"/>
      <c r="LO250" s="5"/>
      <c r="LP250" s="5"/>
      <c r="LQ250" s="5"/>
      <c r="LR250" s="5"/>
      <c r="LS250" s="5"/>
      <c r="LT250" s="5"/>
      <c r="LU250" s="5"/>
      <c r="LV250" s="5"/>
      <c r="LW250" s="5"/>
      <c r="LX250" s="5"/>
      <c r="LY250" s="5"/>
      <c r="LZ250" s="5"/>
      <c r="MA250" s="5"/>
      <c r="MB250" s="5"/>
      <c r="MC250" s="5"/>
      <c r="MD250" s="5"/>
      <c r="ME250" s="5"/>
      <c r="MF250" s="5"/>
      <c r="MG250" s="5"/>
      <c r="MH250" s="5"/>
      <c r="MI250" s="5"/>
      <c r="MJ250" s="5"/>
      <c r="MK250" s="5"/>
      <c r="ML250" s="5"/>
      <c r="MM250" s="5"/>
      <c r="MN250" s="5"/>
      <c r="MO250" s="5"/>
      <c r="MP250" s="5"/>
      <c r="MQ250" s="5"/>
      <c r="MR250" s="5"/>
      <c r="MS250" s="5"/>
      <c r="MT250" s="5"/>
      <c r="MU250" s="5"/>
      <c r="MV250" s="5"/>
      <c r="MW250" s="5"/>
      <c r="MX250" s="5"/>
      <c r="MY250" s="5"/>
      <c r="MZ250" s="5"/>
      <c r="NA250" s="5"/>
      <c r="NB250" s="5"/>
      <c r="NC250" s="5"/>
      <c r="ND250" s="5"/>
      <c r="NE250" s="5"/>
      <c r="NF250" s="5"/>
      <c r="NG250" s="5"/>
      <c r="NH250" s="5"/>
      <c r="NI250" s="5"/>
      <c r="NJ250" s="5"/>
      <c r="NK250" s="5"/>
      <c r="NL250" s="5"/>
      <c r="NM250" s="5"/>
      <c r="NN250" s="5"/>
      <c r="NO250" s="5"/>
      <c r="NP250" s="5"/>
      <c r="NQ250" s="5"/>
      <c r="NR250" s="5"/>
      <c r="NS250" s="5"/>
      <c r="NT250" s="5"/>
      <c r="NU250" s="5"/>
      <c r="NV250" s="5"/>
      <c r="NW250" s="5"/>
      <c r="NX250" s="5"/>
      <c r="NY250" s="5"/>
      <c r="NZ250" s="5"/>
      <c r="OA250" s="5"/>
      <c r="OB250" s="5"/>
      <c r="OC250" s="5"/>
      <c r="OD250" s="5"/>
      <c r="OE250" s="5"/>
      <c r="OF250" s="5"/>
      <c r="OG250" s="5"/>
      <c r="OH250" s="5"/>
      <c r="OI250" s="5"/>
      <c r="OJ250" s="5"/>
      <c r="OK250" s="5"/>
      <c r="OL250" s="5"/>
      <c r="OM250" s="5"/>
      <c r="ON250" s="5"/>
      <c r="OO250" s="5"/>
      <c r="OP250" s="5"/>
      <c r="OQ250" s="5"/>
      <c r="OR250" s="5"/>
      <c r="OS250" s="5"/>
      <c r="OT250" s="5"/>
      <c r="OU250" s="5"/>
      <c r="OV250" s="5"/>
      <c r="OW250" s="5"/>
      <c r="OX250" s="5"/>
      <c r="OY250" s="5"/>
      <c r="OZ250" s="5"/>
      <c r="PA250" s="5"/>
      <c r="PB250" s="5"/>
      <c r="PC250" s="5"/>
      <c r="PD250" s="5"/>
      <c r="PE250" s="5"/>
      <c r="PF250" s="5"/>
      <c r="PG250" s="5"/>
      <c r="PH250" s="5"/>
      <c r="PI250" s="5"/>
      <c r="PJ250" s="5"/>
      <c r="PK250" s="5"/>
      <c r="PL250" s="5"/>
      <c r="PM250" s="5"/>
      <c r="PN250" s="5"/>
      <c r="PO250" s="5"/>
      <c r="PP250" s="5"/>
      <c r="PQ250" s="5"/>
      <c r="PR250" s="5"/>
      <c r="PS250" s="5"/>
      <c r="PT250" s="5"/>
      <c r="PU250" s="5"/>
      <c r="PV250" s="5"/>
      <c r="PW250" s="5"/>
      <c r="PX250" s="5"/>
      <c r="PY250" s="5"/>
      <c r="PZ250" s="5"/>
      <c r="QA250" s="5"/>
      <c r="QB250" s="5"/>
      <c r="QC250" s="5"/>
      <c r="QD250" s="5"/>
      <c r="QE250" s="5"/>
      <c r="QF250" s="5"/>
      <c r="QG250" s="5"/>
      <c r="QH250" s="5"/>
      <c r="QI250" s="5"/>
      <c r="QJ250" s="5"/>
      <c r="QK250" s="5"/>
      <c r="QL250" s="5"/>
      <c r="QM250" s="5"/>
      <c r="QN250" s="5"/>
      <c r="QO250" s="5"/>
      <c r="QP250" s="5"/>
      <c r="QQ250" s="5"/>
      <c r="QR250" s="5"/>
      <c r="QS250" s="5"/>
      <c r="QT250" s="5"/>
      <c r="QU250" s="5"/>
      <c r="QV250" s="5"/>
      <c r="QW250" s="5"/>
      <c r="QX250" s="5"/>
      <c r="QY250" s="5"/>
      <c r="QZ250" s="5"/>
      <c r="RA250" s="5"/>
      <c r="RB250" s="5"/>
      <c r="RC250" s="5"/>
      <c r="RD250" s="5"/>
      <c r="RE250" s="5"/>
      <c r="RF250" s="5"/>
      <c r="RG250" s="5"/>
      <c r="RH250" s="5"/>
      <c r="RI250" s="5"/>
      <c r="RJ250" s="5"/>
      <c r="RK250" s="5"/>
      <c r="RL250" s="5"/>
      <c r="RM250" s="5"/>
      <c r="RN250" s="5"/>
      <c r="RO250" s="5"/>
      <c r="RP250" s="5"/>
      <c r="RQ250" s="5"/>
      <c r="RR250" s="5"/>
      <c r="RS250" s="5"/>
      <c r="RT250" s="5"/>
      <c r="RU250" s="5"/>
      <c r="RV250" s="5"/>
      <c r="RW250" s="5"/>
      <c r="RX250" s="5"/>
      <c r="RY250" s="5"/>
      <c r="RZ250" s="5"/>
      <c r="SA250" s="5"/>
      <c r="SB250" s="5"/>
      <c r="SC250" s="5"/>
      <c r="SD250" s="5"/>
      <c r="SE250" s="5"/>
      <c r="SF250" s="5"/>
      <c r="SG250" s="5"/>
      <c r="SH250" s="5"/>
      <c r="SI250" s="5"/>
      <c r="SJ250" s="5"/>
      <c r="SK250" s="5"/>
      <c r="SL250" s="5"/>
      <c r="SM250" s="5"/>
      <c r="SN250" s="5"/>
      <c r="SO250" s="5"/>
      <c r="SP250" s="5"/>
      <c r="SQ250" s="5"/>
      <c r="SR250" s="5"/>
      <c r="SS250" s="5"/>
      <c r="ST250" s="5"/>
      <c r="SU250" s="5"/>
      <c r="SV250" s="5"/>
      <c r="SW250" s="5"/>
      <c r="SX250" s="5"/>
      <c r="SY250" s="5"/>
      <c r="SZ250" s="5"/>
      <c r="TA250" s="5"/>
      <c r="TB250" s="5"/>
      <c r="TC250" s="5"/>
      <c r="TD250" s="5"/>
      <c r="TE250" s="5"/>
      <c r="TF250" s="5"/>
      <c r="TG250" s="5"/>
      <c r="TH250" s="5"/>
      <c r="TI250" s="5"/>
      <c r="TJ250" s="5"/>
      <c r="TK250" s="5"/>
      <c r="TL250" s="5"/>
      <c r="TM250" s="5"/>
      <c r="TN250" s="5"/>
      <c r="TO250" s="5"/>
      <c r="TP250" s="5"/>
      <c r="TQ250" s="5"/>
      <c r="TR250" s="5"/>
      <c r="TS250" s="5"/>
      <c r="TT250" s="5"/>
      <c r="TU250" s="5"/>
      <c r="TV250" s="5"/>
      <c r="TW250" s="5"/>
      <c r="TX250" s="5"/>
      <c r="TY250" s="5"/>
      <c r="TZ250" s="5"/>
      <c r="UA250" s="5"/>
      <c r="UB250" s="5"/>
      <c r="UC250" s="5"/>
      <c r="UD250" s="5"/>
      <c r="UE250" s="5"/>
      <c r="UF250" s="5"/>
      <c r="UG250" s="5"/>
      <c r="UH250" s="5"/>
      <c r="UI250" s="5"/>
      <c r="UJ250" s="5"/>
      <c r="UK250" s="5"/>
      <c r="UL250" s="5"/>
      <c r="UM250" s="5"/>
      <c r="UN250" s="5"/>
      <c r="UO250" s="5"/>
      <c r="UP250" s="5"/>
      <c r="UQ250" s="5"/>
      <c r="UR250" s="5"/>
      <c r="US250" s="5"/>
      <c r="UT250" s="5"/>
      <c r="UU250" s="5"/>
      <c r="UV250" s="5"/>
      <c r="UW250" s="5"/>
      <c r="UX250" s="5"/>
      <c r="UY250" s="5"/>
      <c r="UZ250" s="5"/>
      <c r="VA250" s="5"/>
      <c r="VB250" s="5"/>
      <c r="VC250" s="5"/>
      <c r="VD250" s="5"/>
      <c r="VE250" s="5"/>
      <c r="VF250" s="5"/>
      <c r="VG250" s="5"/>
      <c r="VH250" s="5"/>
      <c r="VI250" s="5"/>
      <c r="VJ250" s="5"/>
      <c r="VK250" s="5"/>
      <c r="VL250" s="5"/>
      <c r="VM250" s="5"/>
      <c r="VN250" s="5"/>
      <c r="VO250" s="5"/>
      <c r="VP250" s="5"/>
      <c r="VQ250" s="5"/>
      <c r="VR250" s="5"/>
      <c r="VS250" s="5"/>
      <c r="VT250" s="5"/>
      <c r="VU250" s="5"/>
      <c r="VV250" s="5"/>
      <c r="VW250" s="5"/>
      <c r="VX250" s="5"/>
      <c r="VY250" s="5"/>
      <c r="VZ250" s="5"/>
      <c r="WA250" s="5"/>
      <c r="WB250" s="5"/>
      <c r="WC250" s="5"/>
      <c r="WD250" s="5"/>
      <c r="WE250" s="5"/>
      <c r="WF250" s="5"/>
      <c r="WG250" s="5"/>
      <c r="WH250" s="5"/>
      <c r="WI250" s="5"/>
      <c r="WJ250" s="5"/>
      <c r="WK250" s="5"/>
      <c r="WL250" s="5"/>
      <c r="WM250" s="5"/>
      <c r="WN250" s="5"/>
      <c r="WO250" s="5"/>
      <c r="WP250" s="5"/>
      <c r="WQ250" s="5"/>
      <c r="WR250" s="5"/>
      <c r="WS250" s="5"/>
      <c r="WT250" s="5"/>
      <c r="WU250" s="5"/>
      <c r="WV250" s="5"/>
      <c r="WW250" s="5"/>
      <c r="WX250" s="5"/>
      <c r="WY250" s="5"/>
      <c r="WZ250" s="5"/>
      <c r="XA250" s="5"/>
      <c r="XB250" s="5"/>
      <c r="XC250" s="5"/>
      <c r="XD250" s="5"/>
      <c r="XE250" s="5"/>
      <c r="XF250" s="5"/>
      <c r="XG250" s="5"/>
      <c r="XH250" s="5"/>
      <c r="XI250" s="5"/>
      <c r="XJ250" s="5"/>
      <c r="XK250" s="5"/>
      <c r="XL250" s="5"/>
      <c r="XM250" s="5"/>
      <c r="XN250" s="5"/>
      <c r="XO250" s="5"/>
      <c r="XP250" s="5"/>
      <c r="XQ250" s="5"/>
      <c r="XR250" s="5"/>
      <c r="XS250" s="5"/>
      <c r="XT250" s="5"/>
      <c r="XU250" s="5"/>
      <c r="XV250" s="5"/>
      <c r="XW250" s="5"/>
      <c r="XX250" s="5"/>
      <c r="XY250" s="5"/>
      <c r="XZ250" s="5"/>
      <c r="YA250" s="5"/>
      <c r="YB250" s="5"/>
      <c r="YC250" s="5"/>
      <c r="YD250" s="5"/>
      <c r="YE250" s="5"/>
      <c r="YF250" s="5"/>
      <c r="YG250" s="5"/>
      <c r="YH250" s="5"/>
      <c r="YI250" s="5"/>
      <c r="YJ250" s="5"/>
      <c r="YK250" s="5"/>
      <c r="YL250" s="5"/>
      <c r="YM250" s="5"/>
      <c r="YN250" s="5"/>
      <c r="YO250" s="5"/>
      <c r="YP250" s="5"/>
      <c r="YQ250" s="5"/>
      <c r="YR250" s="5"/>
      <c r="YS250" s="5"/>
      <c r="YT250" s="5"/>
      <c r="YU250" s="5"/>
      <c r="YV250" s="5"/>
      <c r="YW250" s="5"/>
      <c r="YX250" s="5"/>
      <c r="YY250" s="5"/>
      <c r="YZ250" s="5"/>
      <c r="ZA250" s="5"/>
      <c r="ZB250" s="5"/>
      <c r="ZC250" s="5"/>
      <c r="ZD250" s="5"/>
      <c r="ZE250" s="5"/>
      <c r="ZF250" s="5"/>
      <c r="ZG250" s="5"/>
      <c r="ZH250" s="5"/>
      <c r="ZI250" s="5"/>
      <c r="ZJ250" s="5"/>
      <c r="ZK250" s="5"/>
      <c r="ZL250" s="5"/>
      <c r="ZM250" s="5"/>
      <c r="ZN250" s="5"/>
      <c r="ZO250" s="5"/>
      <c r="ZP250" s="5"/>
      <c r="ZQ250" s="5"/>
      <c r="ZR250" s="5"/>
      <c r="ZS250" s="5"/>
      <c r="ZT250" s="5"/>
      <c r="ZU250" s="5"/>
      <c r="ZV250" s="5"/>
      <c r="ZW250" s="5"/>
      <c r="ZX250" s="5"/>
      <c r="ZY250" s="5"/>
      <c r="ZZ250" s="5"/>
      <c r="AAA250" s="5"/>
      <c r="AAB250" s="5"/>
      <c r="AAC250" s="5"/>
      <c r="AAD250" s="5"/>
      <c r="AAE250" s="5"/>
      <c r="AAF250" s="5"/>
      <c r="AAG250" s="5"/>
      <c r="AAH250" s="5"/>
      <c r="AAI250" s="5"/>
      <c r="AAJ250" s="5"/>
      <c r="AAK250" s="5"/>
      <c r="AAL250" s="5"/>
      <c r="AAM250" s="5"/>
      <c r="AAN250" s="5"/>
      <c r="AAO250" s="5"/>
      <c r="AAP250" s="5"/>
      <c r="AAQ250" s="5"/>
      <c r="AAR250" s="5"/>
      <c r="AAS250" s="5"/>
      <c r="AAT250" s="5"/>
      <c r="AAU250" s="5"/>
      <c r="AAV250" s="5"/>
      <c r="AAW250" s="5"/>
      <c r="AAX250" s="5"/>
      <c r="AAY250" s="5"/>
      <c r="AAZ250" s="5"/>
      <c r="ABA250" s="5"/>
      <c r="ABB250" s="5"/>
      <c r="ABC250" s="5"/>
      <c r="ABD250" s="5"/>
      <c r="ABE250" s="5"/>
      <c r="ABF250" s="5"/>
      <c r="ABG250" s="5"/>
      <c r="ABH250" s="5"/>
      <c r="ABI250" s="5"/>
      <c r="ABJ250" s="5"/>
      <c r="ABK250" s="5"/>
      <c r="ABL250" s="5"/>
      <c r="ABM250" s="5"/>
      <c r="ABN250" s="5"/>
      <c r="ABO250" s="5"/>
      <c r="ABP250" s="5"/>
      <c r="ABQ250" s="5"/>
      <c r="ABR250" s="5"/>
      <c r="ABS250" s="5"/>
      <c r="ABT250" s="5"/>
      <c r="ABU250" s="5"/>
      <c r="ABV250" s="5"/>
      <c r="ABW250" s="5"/>
      <c r="ABX250" s="5"/>
      <c r="ABY250" s="5"/>
      <c r="ABZ250" s="5"/>
      <c r="ACA250" s="5"/>
      <c r="ACB250" s="5"/>
      <c r="ACC250" s="5"/>
      <c r="ACD250" s="5"/>
      <c r="ACE250" s="5"/>
      <c r="ACF250" s="5"/>
      <c r="ACG250" s="5"/>
      <c r="ACH250" s="5"/>
      <c r="ACI250" s="5"/>
      <c r="ACJ250" s="5"/>
      <c r="ACK250" s="5"/>
      <c r="ACL250" s="5"/>
      <c r="ACM250" s="5"/>
      <c r="ACN250" s="5"/>
      <c r="ACO250" s="5"/>
      <c r="ACP250" s="5"/>
      <c r="ACQ250" s="5"/>
      <c r="ACR250" s="5"/>
      <c r="ACS250" s="5"/>
      <c r="ACT250" s="5"/>
      <c r="ACU250" s="5"/>
      <c r="ACV250" s="5"/>
      <c r="ACW250" s="5"/>
      <c r="ACX250" s="5"/>
      <c r="ACY250" s="5"/>
      <c r="ACZ250" s="5"/>
      <c r="ADA250" s="5"/>
      <c r="ADB250" s="5"/>
      <c r="ADC250" s="5"/>
      <c r="ADD250" s="5"/>
      <c r="ADE250" s="5"/>
      <c r="ADF250" s="5"/>
      <c r="ADG250" s="5"/>
      <c r="ADH250" s="5"/>
      <c r="ADI250" s="5"/>
      <c r="ADJ250" s="5"/>
      <c r="ADK250" s="5"/>
      <c r="ADL250" s="5"/>
      <c r="ADM250" s="5"/>
      <c r="ADN250" s="5"/>
      <c r="ADO250" s="5"/>
      <c r="ADP250" s="5"/>
      <c r="ADQ250" s="5"/>
      <c r="ADR250" s="5"/>
      <c r="ADS250" s="5"/>
      <c r="ADT250" s="5"/>
      <c r="ADU250" s="5"/>
      <c r="ADV250" s="5"/>
      <c r="ADW250" s="5"/>
      <c r="ADX250" s="5"/>
      <c r="ADY250" s="5"/>
      <c r="ADZ250" s="5"/>
      <c r="AEA250" s="5"/>
      <c r="AEB250" s="5"/>
      <c r="AEC250" s="5"/>
      <c r="AED250" s="5"/>
      <c r="AEE250" s="5"/>
      <c r="AEF250" s="5"/>
      <c r="AEG250" s="5"/>
      <c r="AEH250" s="5"/>
      <c r="AEI250" s="5"/>
      <c r="AEJ250" s="5"/>
      <c r="AEK250" s="5"/>
      <c r="AEL250" s="5"/>
      <c r="AEM250" s="5"/>
      <c r="AEN250" s="5"/>
      <c r="AEO250" s="5"/>
      <c r="AEP250" s="5"/>
      <c r="AEQ250" s="5"/>
      <c r="AER250" s="5"/>
      <c r="AES250" s="5"/>
      <c r="AET250" s="5"/>
      <c r="AEU250" s="5"/>
      <c r="AEV250" s="5"/>
      <c r="AEW250" s="5"/>
      <c r="AEX250" s="5"/>
      <c r="AEY250" s="5"/>
      <c r="AEZ250" s="5"/>
      <c r="AFA250" s="5"/>
      <c r="AFB250" s="5"/>
      <c r="AFC250" s="5"/>
      <c r="AFD250" s="5"/>
      <c r="AFE250" s="5"/>
      <c r="AFF250" s="5"/>
      <c r="AFG250" s="5"/>
      <c r="AFH250" s="5"/>
      <c r="AFI250" s="5"/>
      <c r="AFJ250" s="5"/>
      <c r="AFK250" s="5"/>
      <c r="AFL250" s="5"/>
      <c r="AFM250" s="5"/>
      <c r="AFN250" s="5"/>
      <c r="AFO250" s="5"/>
      <c r="AFP250" s="5"/>
      <c r="AFQ250" s="5"/>
      <c r="AFR250" s="5"/>
      <c r="AFS250" s="5"/>
      <c r="AFT250" s="5"/>
      <c r="AFU250" s="5"/>
      <c r="AFV250" s="5"/>
      <c r="AFW250" s="5"/>
      <c r="AFX250" s="5"/>
      <c r="AFY250" s="5"/>
      <c r="AFZ250" s="5"/>
      <c r="AGA250" s="5"/>
      <c r="AGB250" s="5"/>
      <c r="AGC250" s="5"/>
      <c r="AGD250" s="5"/>
      <c r="AGE250" s="5"/>
      <c r="AGF250" s="5"/>
      <c r="AGG250" s="5"/>
      <c r="AGH250" s="5"/>
      <c r="AGI250" s="5"/>
      <c r="AGJ250" s="5"/>
      <c r="AGK250" s="5"/>
      <c r="AGL250" s="5"/>
      <c r="AGM250" s="5"/>
      <c r="AGN250" s="5"/>
      <c r="AGO250" s="5"/>
      <c r="AGP250" s="5"/>
      <c r="AGQ250" s="5"/>
      <c r="AGR250" s="5"/>
      <c r="AGS250" s="5"/>
      <c r="AGT250" s="5"/>
      <c r="AGU250" s="5"/>
      <c r="AGV250" s="5"/>
      <c r="AGW250" s="5"/>
      <c r="AGX250" s="5"/>
      <c r="AGY250" s="5"/>
      <c r="AGZ250" s="5"/>
      <c r="AHA250" s="5"/>
      <c r="AHB250" s="5"/>
      <c r="AHC250" s="5"/>
      <c r="AHD250" s="5"/>
      <c r="AHE250" s="5"/>
      <c r="AHF250" s="5"/>
      <c r="AHG250" s="5"/>
      <c r="AHH250" s="5"/>
      <c r="AHI250" s="5"/>
      <c r="AHJ250" s="5"/>
      <c r="AHK250" s="5"/>
      <c r="AHL250" s="5"/>
      <c r="AHM250" s="5"/>
      <c r="AHN250" s="5"/>
      <c r="AHO250" s="5"/>
      <c r="AHP250" s="5"/>
      <c r="AHQ250" s="5"/>
      <c r="AHR250" s="5"/>
      <c r="AHS250" s="5"/>
      <c r="AHT250" s="5"/>
      <c r="AHU250" s="5"/>
      <c r="AHV250" s="5"/>
      <c r="AHW250" s="5"/>
      <c r="AHX250" s="5"/>
      <c r="AHY250" s="5"/>
      <c r="AHZ250" s="5"/>
      <c r="AIA250" s="5"/>
      <c r="AIB250" s="5"/>
      <c r="AIC250" s="5"/>
      <c r="AID250" s="5"/>
      <c r="AIE250" s="5"/>
      <c r="AIF250" s="5"/>
      <c r="AIG250" s="5"/>
      <c r="AIH250" s="5"/>
      <c r="AII250" s="5"/>
      <c r="AIJ250" s="5"/>
      <c r="AIK250" s="5"/>
      <c r="AIL250" s="5"/>
      <c r="AIM250" s="5"/>
      <c r="AIN250" s="5"/>
      <c r="AIO250" s="5"/>
      <c r="AIP250" s="5"/>
      <c r="AIQ250" s="5"/>
      <c r="AIR250" s="5"/>
      <c r="AIS250" s="5"/>
      <c r="AIT250" s="5"/>
      <c r="AIU250" s="5"/>
      <c r="AIV250" s="5"/>
      <c r="AIW250" s="5"/>
      <c r="AIX250" s="5"/>
      <c r="AIY250" s="5"/>
      <c r="AIZ250" s="5"/>
      <c r="AJA250" s="5"/>
      <c r="AJB250" s="5"/>
      <c r="AJC250" s="5"/>
      <c r="AJD250" s="5"/>
      <c r="AJE250" s="5"/>
      <c r="AJF250" s="5"/>
      <c r="AJG250" s="5"/>
      <c r="AJH250" s="5"/>
      <c r="AJI250" s="5"/>
      <c r="AJJ250" s="5"/>
      <c r="AJK250" s="5"/>
      <c r="AJL250" s="5"/>
      <c r="AJM250" s="5"/>
      <c r="AJN250" s="5"/>
      <c r="AJO250" s="5"/>
      <c r="AJP250" s="5"/>
      <c r="AJQ250" s="5"/>
      <c r="AJR250" s="5"/>
      <c r="AJS250" s="5"/>
      <c r="AJT250" s="5"/>
      <c r="AJU250" s="5"/>
      <c r="AJV250" s="5"/>
      <c r="AJW250" s="5"/>
      <c r="AJX250" s="5"/>
      <c r="AJY250" s="5"/>
      <c r="AJZ250" s="5"/>
      <c r="AKA250" s="5"/>
      <c r="AKB250" s="5"/>
      <c r="AKC250" s="5"/>
      <c r="AKD250" s="5"/>
      <c r="AKE250" s="5"/>
      <c r="AKF250" s="5"/>
      <c r="AKG250" s="5"/>
      <c r="AKH250" s="5"/>
      <c r="AKI250" s="5"/>
      <c r="AKJ250" s="5"/>
      <c r="AKK250" s="5"/>
      <c r="AKL250" s="5"/>
      <c r="AKM250" s="5"/>
      <c r="AKN250" s="5"/>
      <c r="AKO250" s="5"/>
      <c r="AKP250" s="5"/>
      <c r="AKQ250" s="5"/>
      <c r="AKR250" s="5"/>
      <c r="AKS250" s="5"/>
      <c r="AKT250" s="5"/>
      <c r="AKU250" s="5"/>
      <c r="AKV250" s="5"/>
      <c r="AKW250" s="5"/>
      <c r="AKX250" s="5"/>
      <c r="AKY250" s="5"/>
      <c r="AKZ250" s="5"/>
      <c r="ALA250" s="5"/>
      <c r="ALB250" s="5"/>
      <c r="ALC250" s="5"/>
      <c r="ALD250" s="5"/>
      <c r="ALE250" s="5"/>
      <c r="ALF250" s="5"/>
      <c r="ALG250" s="5"/>
      <c r="ALH250" s="5"/>
      <c r="ALI250" s="5"/>
      <c r="ALJ250" s="5"/>
      <c r="ALK250" s="5"/>
      <c r="ALL250" s="5"/>
      <c r="ALM250" s="5"/>
      <c r="ALN250" s="5"/>
      <c r="ALO250" s="5"/>
      <c r="ALP250" s="5"/>
      <c r="ALQ250" s="5"/>
      <c r="ALR250" s="5"/>
      <c r="ALS250" s="5"/>
      <c r="ALT250" s="5"/>
      <c r="ALU250" s="5"/>
      <c r="ALV250" s="5"/>
      <c r="ALW250" s="5"/>
      <c r="ALX250" s="5"/>
      <c r="ALY250" s="5"/>
      <c r="ALZ250" s="5"/>
      <c r="AMA250" s="5"/>
      <c r="AMB250" s="5"/>
      <c r="AMC250" s="5"/>
      <c r="AMD250" s="5"/>
      <c r="AME250" s="5"/>
      <c r="AMF250" s="5"/>
      <c r="AMG250" s="5"/>
      <c r="AMH250" s="5"/>
      <c r="AMI250" s="5"/>
      <c r="AMJ250" s="5"/>
    </row>
    <row r="251" spans="1:1024" s="8" customFormat="1" x14ac:dyDescent="0.25">
      <c r="A251" s="2">
        <v>24</v>
      </c>
      <c r="B251" s="2" t="s">
        <v>205</v>
      </c>
      <c r="C251" s="2" t="s">
        <v>205</v>
      </c>
      <c r="D251" s="2" t="s">
        <v>206</v>
      </c>
      <c r="E251" s="2">
        <v>1977</v>
      </c>
      <c r="F251" s="2" t="s">
        <v>207</v>
      </c>
      <c r="G251" s="2" t="s">
        <v>103</v>
      </c>
      <c r="H251" s="3" t="str">
        <f>VLOOKUP(B251,AddInfo!$A:$C,3,FALSE)</f>
        <v>Predictor</v>
      </c>
      <c r="I251" s="3" t="str">
        <f>VLOOKUP(B251,AddInfo!$A:$H,7,FALSE)</f>
        <v>ep</v>
      </c>
      <c r="J251" s="3" t="s">
        <v>5017</v>
      </c>
      <c r="K251" s="3" t="s">
        <v>112</v>
      </c>
      <c r="L251" s="3" t="s">
        <v>174</v>
      </c>
      <c r="M251" s="25">
        <v>1957</v>
      </c>
      <c r="N251" s="25">
        <v>1971</v>
      </c>
      <c r="O251" s="25"/>
      <c r="P251" s="25"/>
      <c r="Q251" s="86"/>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c r="FR251" s="5"/>
      <c r="FS251" s="5"/>
      <c r="FT251" s="5"/>
      <c r="FU251" s="5"/>
      <c r="FV251" s="5"/>
      <c r="FW251" s="5"/>
      <c r="FX251" s="5"/>
      <c r="FY251" s="5"/>
      <c r="FZ251" s="5"/>
      <c r="GA251" s="5"/>
      <c r="GB251" s="5"/>
      <c r="GC251" s="5"/>
      <c r="GD251" s="5"/>
      <c r="GE251" s="5"/>
      <c r="GF251" s="5"/>
      <c r="GG251" s="5"/>
      <c r="GH251" s="5"/>
      <c r="GI251" s="5"/>
      <c r="GJ251" s="5"/>
      <c r="GK251" s="5"/>
      <c r="GL251" s="5"/>
      <c r="GM251" s="5"/>
      <c r="GN251" s="5"/>
      <c r="GO251" s="5"/>
      <c r="GP251" s="5"/>
      <c r="GQ251" s="5"/>
      <c r="GR251" s="5"/>
      <c r="GS251" s="5"/>
      <c r="GT251" s="5"/>
      <c r="GU251" s="5"/>
      <c r="GV251" s="5"/>
      <c r="GW251" s="5"/>
      <c r="GX251" s="5"/>
      <c r="GY251" s="5"/>
      <c r="GZ251" s="5"/>
      <c r="HA251" s="5"/>
      <c r="HB251" s="5"/>
      <c r="HC251" s="5"/>
      <c r="HD251" s="5"/>
      <c r="HE251" s="5"/>
      <c r="HF251" s="5"/>
      <c r="HG251" s="5"/>
      <c r="HH251" s="5"/>
      <c r="HI251" s="5"/>
      <c r="HJ251" s="5"/>
      <c r="HK251" s="5"/>
      <c r="HL251" s="5"/>
      <c r="HM251" s="5"/>
      <c r="HN251" s="5"/>
      <c r="HO251" s="5"/>
      <c r="HP251" s="5"/>
      <c r="HQ251" s="5"/>
      <c r="HR251" s="5"/>
      <c r="HS251" s="5"/>
      <c r="HT251" s="5"/>
      <c r="HU251" s="5"/>
      <c r="HV251" s="5"/>
      <c r="HW251" s="5"/>
      <c r="HX251" s="5"/>
      <c r="HY251" s="5"/>
      <c r="HZ251" s="5"/>
      <c r="IA251" s="5"/>
      <c r="IB251" s="5"/>
      <c r="IC251" s="5"/>
      <c r="ID251" s="5"/>
      <c r="IE251" s="5"/>
      <c r="IF251" s="5"/>
      <c r="IG251" s="5"/>
      <c r="IH251" s="5"/>
      <c r="II251" s="5"/>
      <c r="IJ251" s="5"/>
      <c r="IK251" s="5"/>
      <c r="IL251" s="5"/>
      <c r="IM251" s="5"/>
      <c r="IN251" s="5"/>
      <c r="IO251" s="5"/>
      <c r="IP251" s="5"/>
      <c r="IQ251" s="5"/>
      <c r="IR251" s="5"/>
      <c r="IS251" s="5"/>
      <c r="IT251" s="5"/>
      <c r="IU251" s="5"/>
      <c r="IV251" s="5"/>
      <c r="IW251" s="5"/>
      <c r="IX251" s="5"/>
      <c r="IY251" s="5"/>
      <c r="IZ251" s="5"/>
      <c r="JA251" s="5"/>
      <c r="JB251" s="5"/>
      <c r="JC251" s="5"/>
      <c r="JD251" s="5"/>
      <c r="JE251" s="5"/>
      <c r="JF251" s="5"/>
      <c r="JG251" s="5"/>
      <c r="JH251" s="5"/>
      <c r="JI251" s="5"/>
      <c r="JJ251" s="5"/>
      <c r="JK251" s="5"/>
      <c r="JL251" s="5"/>
      <c r="JM251" s="5"/>
      <c r="JN251" s="5"/>
      <c r="JO251" s="5"/>
      <c r="JP251" s="5"/>
      <c r="JQ251" s="5"/>
      <c r="JR251" s="5"/>
      <c r="JS251" s="5"/>
      <c r="JT251" s="5"/>
      <c r="JU251" s="5"/>
      <c r="JV251" s="5"/>
      <c r="JW251" s="5"/>
      <c r="JX251" s="5"/>
      <c r="JY251" s="5"/>
      <c r="JZ251" s="5"/>
      <c r="KA251" s="5"/>
      <c r="KB251" s="5"/>
      <c r="KC251" s="5"/>
      <c r="KD251" s="5"/>
      <c r="KE251" s="5"/>
      <c r="KF251" s="5"/>
      <c r="KG251" s="5"/>
      <c r="KH251" s="5"/>
      <c r="KI251" s="5"/>
      <c r="KJ251" s="5"/>
      <c r="KK251" s="5"/>
      <c r="KL251" s="5"/>
      <c r="KM251" s="5"/>
      <c r="KN251" s="5"/>
      <c r="KO251" s="5"/>
      <c r="KP251" s="5"/>
      <c r="KQ251" s="5"/>
      <c r="KR251" s="5"/>
      <c r="KS251" s="5"/>
      <c r="KT251" s="5"/>
      <c r="KU251" s="5"/>
      <c r="KV251" s="5"/>
      <c r="KW251" s="5"/>
      <c r="KX251" s="5"/>
      <c r="KY251" s="5"/>
      <c r="KZ251" s="5"/>
      <c r="LA251" s="5"/>
      <c r="LB251" s="5"/>
      <c r="LC251" s="5"/>
      <c r="LD251" s="5"/>
      <c r="LE251" s="5"/>
      <c r="LF251" s="5"/>
      <c r="LG251" s="5"/>
      <c r="LH251" s="5"/>
      <c r="LI251" s="5"/>
      <c r="LJ251" s="5"/>
      <c r="LK251" s="5"/>
      <c r="LL251" s="5"/>
      <c r="LM251" s="5"/>
      <c r="LN251" s="5"/>
      <c r="LO251" s="5"/>
      <c r="LP251" s="5"/>
      <c r="LQ251" s="5"/>
      <c r="LR251" s="5"/>
      <c r="LS251" s="5"/>
      <c r="LT251" s="5"/>
      <c r="LU251" s="5"/>
      <c r="LV251" s="5"/>
      <c r="LW251" s="5"/>
      <c r="LX251" s="5"/>
      <c r="LY251" s="5"/>
      <c r="LZ251" s="5"/>
      <c r="MA251" s="5"/>
      <c r="MB251" s="5"/>
      <c r="MC251" s="5"/>
      <c r="MD251" s="5"/>
      <c r="ME251" s="5"/>
      <c r="MF251" s="5"/>
      <c r="MG251" s="5"/>
      <c r="MH251" s="5"/>
      <c r="MI251" s="5"/>
      <c r="MJ251" s="5"/>
      <c r="MK251" s="5"/>
      <c r="ML251" s="5"/>
      <c r="MM251" s="5"/>
      <c r="MN251" s="5"/>
      <c r="MO251" s="5"/>
      <c r="MP251" s="5"/>
      <c r="MQ251" s="5"/>
      <c r="MR251" s="5"/>
      <c r="MS251" s="5"/>
      <c r="MT251" s="5"/>
      <c r="MU251" s="5"/>
      <c r="MV251" s="5"/>
      <c r="MW251" s="5"/>
      <c r="MX251" s="5"/>
      <c r="MY251" s="5"/>
      <c r="MZ251" s="5"/>
      <c r="NA251" s="5"/>
      <c r="NB251" s="5"/>
      <c r="NC251" s="5"/>
      <c r="ND251" s="5"/>
      <c r="NE251" s="5"/>
      <c r="NF251" s="5"/>
      <c r="NG251" s="5"/>
      <c r="NH251" s="5"/>
      <c r="NI251" s="5"/>
      <c r="NJ251" s="5"/>
      <c r="NK251" s="5"/>
      <c r="NL251" s="5"/>
      <c r="NM251" s="5"/>
      <c r="NN251" s="5"/>
      <c r="NO251" s="5"/>
      <c r="NP251" s="5"/>
      <c r="NQ251" s="5"/>
      <c r="NR251" s="5"/>
      <c r="NS251" s="5"/>
      <c r="NT251" s="5"/>
      <c r="NU251" s="5"/>
      <c r="NV251" s="5"/>
      <c r="NW251" s="5"/>
      <c r="NX251" s="5"/>
      <c r="NY251" s="5"/>
      <c r="NZ251" s="5"/>
      <c r="OA251" s="5"/>
      <c r="OB251" s="5"/>
      <c r="OC251" s="5"/>
      <c r="OD251" s="5"/>
      <c r="OE251" s="5"/>
      <c r="OF251" s="5"/>
      <c r="OG251" s="5"/>
      <c r="OH251" s="5"/>
      <c r="OI251" s="5"/>
      <c r="OJ251" s="5"/>
      <c r="OK251" s="5"/>
      <c r="OL251" s="5"/>
      <c r="OM251" s="5"/>
      <c r="ON251" s="5"/>
      <c r="OO251" s="5"/>
      <c r="OP251" s="5"/>
      <c r="OQ251" s="5"/>
      <c r="OR251" s="5"/>
      <c r="OS251" s="5"/>
      <c r="OT251" s="5"/>
      <c r="OU251" s="5"/>
      <c r="OV251" s="5"/>
      <c r="OW251" s="5"/>
      <c r="OX251" s="5"/>
      <c r="OY251" s="5"/>
      <c r="OZ251" s="5"/>
      <c r="PA251" s="5"/>
      <c r="PB251" s="5"/>
      <c r="PC251" s="5"/>
      <c r="PD251" s="5"/>
      <c r="PE251" s="5"/>
      <c r="PF251" s="5"/>
      <c r="PG251" s="5"/>
      <c r="PH251" s="5"/>
      <c r="PI251" s="5"/>
      <c r="PJ251" s="5"/>
      <c r="PK251" s="5"/>
      <c r="PL251" s="5"/>
      <c r="PM251" s="5"/>
      <c r="PN251" s="5"/>
      <c r="PO251" s="5"/>
      <c r="PP251" s="5"/>
      <c r="PQ251" s="5"/>
      <c r="PR251" s="5"/>
      <c r="PS251" s="5"/>
      <c r="PT251" s="5"/>
      <c r="PU251" s="5"/>
      <c r="PV251" s="5"/>
      <c r="PW251" s="5"/>
      <c r="PX251" s="5"/>
      <c r="PY251" s="5"/>
      <c r="PZ251" s="5"/>
      <c r="QA251" s="5"/>
      <c r="QB251" s="5"/>
      <c r="QC251" s="5"/>
      <c r="QD251" s="5"/>
      <c r="QE251" s="5"/>
      <c r="QF251" s="5"/>
      <c r="QG251" s="5"/>
      <c r="QH251" s="5"/>
      <c r="QI251" s="5"/>
      <c r="QJ251" s="5"/>
      <c r="QK251" s="5"/>
      <c r="QL251" s="5"/>
      <c r="QM251" s="5"/>
      <c r="QN251" s="5"/>
      <c r="QO251" s="5"/>
      <c r="QP251" s="5"/>
      <c r="QQ251" s="5"/>
      <c r="QR251" s="5"/>
      <c r="QS251" s="5"/>
      <c r="QT251" s="5"/>
      <c r="QU251" s="5"/>
      <c r="QV251" s="5"/>
      <c r="QW251" s="5"/>
      <c r="QX251" s="5"/>
      <c r="QY251" s="5"/>
      <c r="QZ251" s="5"/>
      <c r="RA251" s="5"/>
      <c r="RB251" s="5"/>
      <c r="RC251" s="5"/>
      <c r="RD251" s="5"/>
      <c r="RE251" s="5"/>
      <c r="RF251" s="5"/>
      <c r="RG251" s="5"/>
      <c r="RH251" s="5"/>
      <c r="RI251" s="5"/>
      <c r="RJ251" s="5"/>
      <c r="RK251" s="5"/>
      <c r="RL251" s="5"/>
      <c r="RM251" s="5"/>
      <c r="RN251" s="5"/>
      <c r="RO251" s="5"/>
      <c r="RP251" s="5"/>
      <c r="RQ251" s="5"/>
      <c r="RR251" s="5"/>
      <c r="RS251" s="5"/>
      <c r="RT251" s="5"/>
      <c r="RU251" s="5"/>
      <c r="RV251" s="5"/>
      <c r="RW251" s="5"/>
      <c r="RX251" s="5"/>
      <c r="RY251" s="5"/>
      <c r="RZ251" s="5"/>
      <c r="SA251" s="5"/>
      <c r="SB251" s="5"/>
      <c r="SC251" s="5"/>
      <c r="SD251" s="5"/>
      <c r="SE251" s="5"/>
      <c r="SF251" s="5"/>
      <c r="SG251" s="5"/>
      <c r="SH251" s="5"/>
      <c r="SI251" s="5"/>
      <c r="SJ251" s="5"/>
      <c r="SK251" s="5"/>
      <c r="SL251" s="5"/>
      <c r="SM251" s="5"/>
      <c r="SN251" s="5"/>
      <c r="SO251" s="5"/>
      <c r="SP251" s="5"/>
      <c r="SQ251" s="5"/>
      <c r="SR251" s="5"/>
      <c r="SS251" s="5"/>
      <c r="ST251" s="5"/>
      <c r="SU251" s="5"/>
      <c r="SV251" s="5"/>
      <c r="SW251" s="5"/>
      <c r="SX251" s="5"/>
      <c r="SY251" s="5"/>
      <c r="SZ251" s="5"/>
      <c r="TA251" s="5"/>
      <c r="TB251" s="5"/>
      <c r="TC251" s="5"/>
      <c r="TD251" s="5"/>
      <c r="TE251" s="5"/>
      <c r="TF251" s="5"/>
      <c r="TG251" s="5"/>
      <c r="TH251" s="5"/>
      <c r="TI251" s="5"/>
      <c r="TJ251" s="5"/>
      <c r="TK251" s="5"/>
      <c r="TL251" s="5"/>
      <c r="TM251" s="5"/>
      <c r="TN251" s="5"/>
      <c r="TO251" s="5"/>
      <c r="TP251" s="5"/>
      <c r="TQ251" s="5"/>
      <c r="TR251" s="5"/>
      <c r="TS251" s="5"/>
      <c r="TT251" s="5"/>
      <c r="TU251" s="5"/>
      <c r="TV251" s="5"/>
      <c r="TW251" s="5"/>
      <c r="TX251" s="5"/>
      <c r="TY251" s="5"/>
      <c r="TZ251" s="5"/>
      <c r="UA251" s="5"/>
      <c r="UB251" s="5"/>
      <c r="UC251" s="5"/>
      <c r="UD251" s="5"/>
      <c r="UE251" s="5"/>
      <c r="UF251" s="5"/>
      <c r="UG251" s="5"/>
      <c r="UH251" s="5"/>
      <c r="UI251" s="5"/>
      <c r="UJ251" s="5"/>
      <c r="UK251" s="5"/>
      <c r="UL251" s="5"/>
      <c r="UM251" s="5"/>
      <c r="UN251" s="5"/>
      <c r="UO251" s="5"/>
      <c r="UP251" s="5"/>
      <c r="UQ251" s="5"/>
      <c r="UR251" s="5"/>
      <c r="US251" s="5"/>
      <c r="UT251" s="5"/>
      <c r="UU251" s="5"/>
      <c r="UV251" s="5"/>
      <c r="UW251" s="5"/>
      <c r="UX251" s="5"/>
      <c r="UY251" s="5"/>
      <c r="UZ251" s="5"/>
      <c r="VA251" s="5"/>
      <c r="VB251" s="5"/>
      <c r="VC251" s="5"/>
      <c r="VD251" s="5"/>
      <c r="VE251" s="5"/>
      <c r="VF251" s="5"/>
      <c r="VG251" s="5"/>
      <c r="VH251" s="5"/>
      <c r="VI251" s="5"/>
      <c r="VJ251" s="5"/>
      <c r="VK251" s="5"/>
      <c r="VL251" s="5"/>
      <c r="VM251" s="5"/>
      <c r="VN251" s="5"/>
      <c r="VO251" s="5"/>
      <c r="VP251" s="5"/>
      <c r="VQ251" s="5"/>
      <c r="VR251" s="5"/>
      <c r="VS251" s="5"/>
      <c r="VT251" s="5"/>
      <c r="VU251" s="5"/>
      <c r="VV251" s="5"/>
      <c r="VW251" s="5"/>
      <c r="VX251" s="5"/>
      <c r="VY251" s="5"/>
      <c r="VZ251" s="5"/>
      <c r="WA251" s="5"/>
      <c r="WB251" s="5"/>
      <c r="WC251" s="5"/>
      <c r="WD251" s="5"/>
      <c r="WE251" s="5"/>
      <c r="WF251" s="5"/>
      <c r="WG251" s="5"/>
      <c r="WH251" s="5"/>
      <c r="WI251" s="5"/>
      <c r="WJ251" s="5"/>
      <c r="WK251" s="5"/>
      <c r="WL251" s="5"/>
      <c r="WM251" s="5"/>
      <c r="WN251" s="5"/>
      <c r="WO251" s="5"/>
      <c r="WP251" s="5"/>
      <c r="WQ251" s="5"/>
      <c r="WR251" s="5"/>
      <c r="WS251" s="5"/>
      <c r="WT251" s="5"/>
      <c r="WU251" s="5"/>
      <c r="WV251" s="5"/>
      <c r="WW251" s="5"/>
      <c r="WX251" s="5"/>
      <c r="WY251" s="5"/>
      <c r="WZ251" s="5"/>
      <c r="XA251" s="5"/>
      <c r="XB251" s="5"/>
      <c r="XC251" s="5"/>
      <c r="XD251" s="5"/>
      <c r="XE251" s="5"/>
      <c r="XF251" s="5"/>
      <c r="XG251" s="5"/>
      <c r="XH251" s="5"/>
      <c r="XI251" s="5"/>
      <c r="XJ251" s="5"/>
      <c r="XK251" s="5"/>
      <c r="XL251" s="5"/>
      <c r="XM251" s="5"/>
      <c r="XN251" s="5"/>
      <c r="XO251" s="5"/>
      <c r="XP251" s="5"/>
      <c r="XQ251" s="5"/>
      <c r="XR251" s="5"/>
      <c r="XS251" s="5"/>
      <c r="XT251" s="5"/>
      <c r="XU251" s="5"/>
      <c r="XV251" s="5"/>
      <c r="XW251" s="5"/>
      <c r="XX251" s="5"/>
      <c r="XY251" s="5"/>
      <c r="XZ251" s="5"/>
      <c r="YA251" s="5"/>
      <c r="YB251" s="5"/>
      <c r="YC251" s="5"/>
      <c r="YD251" s="5"/>
      <c r="YE251" s="5"/>
      <c r="YF251" s="5"/>
      <c r="YG251" s="5"/>
      <c r="YH251" s="5"/>
      <c r="YI251" s="5"/>
      <c r="YJ251" s="5"/>
      <c r="YK251" s="5"/>
      <c r="YL251" s="5"/>
      <c r="YM251" s="5"/>
      <c r="YN251" s="5"/>
      <c r="YO251" s="5"/>
      <c r="YP251" s="5"/>
      <c r="YQ251" s="5"/>
      <c r="YR251" s="5"/>
      <c r="YS251" s="5"/>
      <c r="YT251" s="5"/>
      <c r="YU251" s="5"/>
      <c r="YV251" s="5"/>
      <c r="YW251" s="5"/>
      <c r="YX251" s="5"/>
      <c r="YY251" s="5"/>
      <c r="YZ251" s="5"/>
      <c r="ZA251" s="5"/>
      <c r="ZB251" s="5"/>
      <c r="ZC251" s="5"/>
      <c r="ZD251" s="5"/>
      <c r="ZE251" s="5"/>
      <c r="ZF251" s="5"/>
      <c r="ZG251" s="5"/>
      <c r="ZH251" s="5"/>
      <c r="ZI251" s="5"/>
      <c r="ZJ251" s="5"/>
      <c r="ZK251" s="5"/>
      <c r="ZL251" s="5"/>
      <c r="ZM251" s="5"/>
      <c r="ZN251" s="5"/>
      <c r="ZO251" s="5"/>
      <c r="ZP251" s="5"/>
      <c r="ZQ251" s="5"/>
      <c r="ZR251" s="5"/>
      <c r="ZS251" s="5"/>
      <c r="ZT251" s="5"/>
      <c r="ZU251" s="5"/>
      <c r="ZV251" s="5"/>
      <c r="ZW251" s="5"/>
      <c r="ZX251" s="5"/>
      <c r="ZY251" s="5"/>
      <c r="ZZ251" s="5"/>
      <c r="AAA251" s="5"/>
      <c r="AAB251" s="5"/>
      <c r="AAC251" s="5"/>
      <c r="AAD251" s="5"/>
      <c r="AAE251" s="5"/>
      <c r="AAF251" s="5"/>
      <c r="AAG251" s="5"/>
      <c r="AAH251" s="5"/>
      <c r="AAI251" s="5"/>
      <c r="AAJ251" s="5"/>
      <c r="AAK251" s="5"/>
      <c r="AAL251" s="5"/>
      <c r="AAM251" s="5"/>
      <c r="AAN251" s="5"/>
      <c r="AAO251" s="5"/>
      <c r="AAP251" s="5"/>
      <c r="AAQ251" s="5"/>
      <c r="AAR251" s="5"/>
      <c r="AAS251" s="5"/>
      <c r="AAT251" s="5"/>
      <c r="AAU251" s="5"/>
      <c r="AAV251" s="5"/>
      <c r="AAW251" s="5"/>
      <c r="AAX251" s="5"/>
      <c r="AAY251" s="5"/>
      <c r="AAZ251" s="5"/>
      <c r="ABA251" s="5"/>
      <c r="ABB251" s="5"/>
      <c r="ABC251" s="5"/>
      <c r="ABD251" s="5"/>
      <c r="ABE251" s="5"/>
      <c r="ABF251" s="5"/>
      <c r="ABG251" s="5"/>
      <c r="ABH251" s="5"/>
      <c r="ABI251" s="5"/>
      <c r="ABJ251" s="5"/>
      <c r="ABK251" s="5"/>
      <c r="ABL251" s="5"/>
      <c r="ABM251" s="5"/>
      <c r="ABN251" s="5"/>
      <c r="ABO251" s="5"/>
      <c r="ABP251" s="5"/>
      <c r="ABQ251" s="5"/>
      <c r="ABR251" s="5"/>
      <c r="ABS251" s="5"/>
      <c r="ABT251" s="5"/>
      <c r="ABU251" s="5"/>
      <c r="ABV251" s="5"/>
      <c r="ABW251" s="5"/>
      <c r="ABX251" s="5"/>
      <c r="ABY251" s="5"/>
      <c r="ABZ251" s="5"/>
      <c r="ACA251" s="5"/>
      <c r="ACB251" s="5"/>
      <c r="ACC251" s="5"/>
      <c r="ACD251" s="5"/>
      <c r="ACE251" s="5"/>
      <c r="ACF251" s="5"/>
      <c r="ACG251" s="5"/>
      <c r="ACH251" s="5"/>
      <c r="ACI251" s="5"/>
      <c r="ACJ251" s="5"/>
      <c r="ACK251" s="5"/>
      <c r="ACL251" s="5"/>
      <c r="ACM251" s="5"/>
      <c r="ACN251" s="5"/>
      <c r="ACO251" s="5"/>
      <c r="ACP251" s="5"/>
      <c r="ACQ251" s="5"/>
      <c r="ACR251" s="5"/>
      <c r="ACS251" s="5"/>
      <c r="ACT251" s="5"/>
      <c r="ACU251" s="5"/>
      <c r="ACV251" s="5"/>
      <c r="ACW251" s="5"/>
      <c r="ACX251" s="5"/>
      <c r="ACY251" s="5"/>
      <c r="ACZ251" s="5"/>
      <c r="ADA251" s="5"/>
      <c r="ADB251" s="5"/>
      <c r="ADC251" s="5"/>
      <c r="ADD251" s="5"/>
      <c r="ADE251" s="5"/>
      <c r="ADF251" s="5"/>
      <c r="ADG251" s="5"/>
      <c r="ADH251" s="5"/>
      <c r="ADI251" s="5"/>
      <c r="ADJ251" s="5"/>
      <c r="ADK251" s="5"/>
      <c r="ADL251" s="5"/>
      <c r="ADM251" s="5"/>
      <c r="ADN251" s="5"/>
      <c r="ADO251" s="5"/>
      <c r="ADP251" s="5"/>
      <c r="ADQ251" s="5"/>
      <c r="ADR251" s="5"/>
      <c r="ADS251" s="5"/>
      <c r="ADT251" s="5"/>
      <c r="ADU251" s="5"/>
      <c r="ADV251" s="5"/>
      <c r="ADW251" s="5"/>
      <c r="ADX251" s="5"/>
      <c r="ADY251" s="5"/>
      <c r="ADZ251" s="5"/>
      <c r="AEA251" s="5"/>
      <c r="AEB251" s="5"/>
      <c r="AEC251" s="5"/>
      <c r="AED251" s="5"/>
      <c r="AEE251" s="5"/>
      <c r="AEF251" s="5"/>
      <c r="AEG251" s="5"/>
      <c r="AEH251" s="5"/>
      <c r="AEI251" s="5"/>
      <c r="AEJ251" s="5"/>
      <c r="AEK251" s="5"/>
      <c r="AEL251" s="5"/>
      <c r="AEM251" s="5"/>
      <c r="AEN251" s="5"/>
      <c r="AEO251" s="5"/>
      <c r="AEP251" s="5"/>
      <c r="AEQ251" s="5"/>
      <c r="AER251" s="5"/>
      <c r="AES251" s="5"/>
      <c r="AET251" s="5"/>
      <c r="AEU251" s="5"/>
      <c r="AEV251" s="5"/>
      <c r="AEW251" s="5"/>
      <c r="AEX251" s="5"/>
      <c r="AEY251" s="5"/>
      <c r="AEZ251" s="5"/>
      <c r="AFA251" s="5"/>
      <c r="AFB251" s="5"/>
      <c r="AFC251" s="5"/>
      <c r="AFD251" s="5"/>
      <c r="AFE251" s="5"/>
      <c r="AFF251" s="5"/>
      <c r="AFG251" s="5"/>
      <c r="AFH251" s="5"/>
      <c r="AFI251" s="5"/>
      <c r="AFJ251" s="5"/>
      <c r="AFK251" s="5"/>
      <c r="AFL251" s="5"/>
      <c r="AFM251" s="5"/>
      <c r="AFN251" s="5"/>
      <c r="AFO251" s="5"/>
      <c r="AFP251" s="5"/>
      <c r="AFQ251" s="5"/>
      <c r="AFR251" s="5"/>
      <c r="AFS251" s="5"/>
      <c r="AFT251" s="5"/>
      <c r="AFU251" s="5"/>
      <c r="AFV251" s="5"/>
      <c r="AFW251" s="5"/>
      <c r="AFX251" s="5"/>
      <c r="AFY251" s="5"/>
      <c r="AFZ251" s="5"/>
      <c r="AGA251" s="5"/>
      <c r="AGB251" s="5"/>
      <c r="AGC251" s="5"/>
      <c r="AGD251" s="5"/>
      <c r="AGE251" s="5"/>
      <c r="AGF251" s="5"/>
      <c r="AGG251" s="5"/>
      <c r="AGH251" s="5"/>
      <c r="AGI251" s="5"/>
      <c r="AGJ251" s="5"/>
      <c r="AGK251" s="5"/>
      <c r="AGL251" s="5"/>
      <c r="AGM251" s="5"/>
      <c r="AGN251" s="5"/>
      <c r="AGO251" s="5"/>
      <c r="AGP251" s="5"/>
      <c r="AGQ251" s="5"/>
      <c r="AGR251" s="5"/>
      <c r="AGS251" s="5"/>
      <c r="AGT251" s="5"/>
      <c r="AGU251" s="5"/>
      <c r="AGV251" s="5"/>
      <c r="AGW251" s="5"/>
      <c r="AGX251" s="5"/>
      <c r="AGY251" s="5"/>
      <c r="AGZ251" s="5"/>
      <c r="AHA251" s="5"/>
      <c r="AHB251" s="5"/>
      <c r="AHC251" s="5"/>
      <c r="AHD251" s="5"/>
      <c r="AHE251" s="5"/>
      <c r="AHF251" s="5"/>
      <c r="AHG251" s="5"/>
      <c r="AHH251" s="5"/>
      <c r="AHI251" s="5"/>
      <c r="AHJ251" s="5"/>
      <c r="AHK251" s="5"/>
      <c r="AHL251" s="5"/>
      <c r="AHM251" s="5"/>
      <c r="AHN251" s="5"/>
      <c r="AHO251" s="5"/>
      <c r="AHP251" s="5"/>
      <c r="AHQ251" s="5"/>
      <c r="AHR251" s="5"/>
      <c r="AHS251" s="5"/>
      <c r="AHT251" s="5"/>
      <c r="AHU251" s="5"/>
      <c r="AHV251" s="5"/>
      <c r="AHW251" s="5"/>
      <c r="AHX251" s="5"/>
      <c r="AHY251" s="5"/>
      <c r="AHZ251" s="5"/>
      <c r="AIA251" s="5"/>
      <c r="AIB251" s="5"/>
      <c r="AIC251" s="5"/>
      <c r="AID251" s="5"/>
      <c r="AIE251" s="5"/>
      <c r="AIF251" s="5"/>
      <c r="AIG251" s="5"/>
      <c r="AIH251" s="5"/>
      <c r="AII251" s="5"/>
      <c r="AIJ251" s="5"/>
      <c r="AIK251" s="5"/>
      <c r="AIL251" s="5"/>
      <c r="AIM251" s="5"/>
      <c r="AIN251" s="5"/>
      <c r="AIO251" s="5"/>
      <c r="AIP251" s="5"/>
      <c r="AIQ251" s="5"/>
      <c r="AIR251" s="5"/>
      <c r="AIS251" s="5"/>
      <c r="AIT251" s="5"/>
      <c r="AIU251" s="5"/>
      <c r="AIV251" s="5"/>
      <c r="AIW251" s="5"/>
      <c r="AIX251" s="5"/>
      <c r="AIY251" s="5"/>
      <c r="AIZ251" s="5"/>
      <c r="AJA251" s="5"/>
      <c r="AJB251" s="5"/>
      <c r="AJC251" s="5"/>
      <c r="AJD251" s="5"/>
      <c r="AJE251" s="5"/>
      <c r="AJF251" s="5"/>
      <c r="AJG251" s="5"/>
      <c r="AJH251" s="5"/>
      <c r="AJI251" s="5"/>
      <c r="AJJ251" s="5"/>
      <c r="AJK251" s="5"/>
      <c r="AJL251" s="5"/>
      <c r="AJM251" s="5"/>
      <c r="AJN251" s="5"/>
      <c r="AJO251" s="5"/>
      <c r="AJP251" s="5"/>
      <c r="AJQ251" s="5"/>
      <c r="AJR251" s="5"/>
      <c r="AJS251" s="5"/>
      <c r="AJT251" s="5"/>
      <c r="AJU251" s="5"/>
      <c r="AJV251" s="5"/>
      <c r="AJW251" s="5"/>
      <c r="AJX251" s="5"/>
      <c r="AJY251" s="5"/>
      <c r="AJZ251" s="5"/>
      <c r="AKA251" s="5"/>
      <c r="AKB251" s="5"/>
      <c r="AKC251" s="5"/>
      <c r="AKD251" s="5"/>
      <c r="AKE251" s="5"/>
      <c r="AKF251" s="5"/>
      <c r="AKG251" s="5"/>
      <c r="AKH251" s="5"/>
      <c r="AKI251" s="5"/>
      <c r="AKJ251" s="5"/>
      <c r="AKK251" s="5"/>
      <c r="AKL251" s="5"/>
      <c r="AKM251" s="5"/>
      <c r="AKN251" s="5"/>
      <c r="AKO251" s="5"/>
      <c r="AKP251" s="5"/>
      <c r="AKQ251" s="5"/>
      <c r="AKR251" s="5"/>
      <c r="AKS251" s="5"/>
      <c r="AKT251" s="5"/>
      <c r="AKU251" s="5"/>
      <c r="AKV251" s="5"/>
      <c r="AKW251" s="5"/>
      <c r="AKX251" s="5"/>
      <c r="AKY251" s="5"/>
      <c r="AKZ251" s="5"/>
      <c r="ALA251" s="5"/>
      <c r="ALB251" s="5"/>
      <c r="ALC251" s="5"/>
      <c r="ALD251" s="5"/>
      <c r="ALE251" s="5"/>
      <c r="ALF251" s="5"/>
      <c r="ALG251" s="5"/>
      <c r="ALH251" s="5"/>
      <c r="ALI251" s="5"/>
      <c r="ALJ251" s="5"/>
      <c r="ALK251" s="5"/>
      <c r="ALL251" s="5"/>
      <c r="ALM251" s="5"/>
      <c r="ALN251" s="5"/>
      <c r="ALO251" s="5"/>
      <c r="ALP251" s="5"/>
      <c r="ALQ251" s="5"/>
      <c r="ALR251" s="5"/>
      <c r="ALS251" s="5"/>
      <c r="ALT251" s="5"/>
      <c r="ALU251" s="5"/>
      <c r="ALV251" s="5"/>
      <c r="ALW251" s="5"/>
      <c r="ALX251" s="5"/>
      <c r="ALY251" s="5"/>
      <c r="ALZ251" s="5"/>
      <c r="AMA251" s="5"/>
      <c r="AMB251" s="5"/>
      <c r="AMC251" s="5"/>
      <c r="AMD251" s="5"/>
      <c r="AME251" s="5"/>
      <c r="AMF251" s="5"/>
      <c r="AMG251" s="5"/>
      <c r="AMH251" s="5"/>
      <c r="AMI251" s="5"/>
      <c r="AMJ251" s="5"/>
    </row>
    <row r="252" spans="1:1024" s="8" customFormat="1" x14ac:dyDescent="0.25">
      <c r="A252" s="2" t="s">
        <v>3199</v>
      </c>
      <c r="B252" s="2" t="s">
        <v>3198</v>
      </c>
      <c r="C252" s="2" t="s">
        <v>3198</v>
      </c>
      <c r="D252" s="2" t="s">
        <v>206</v>
      </c>
      <c r="E252" s="2">
        <v>1977</v>
      </c>
      <c r="F252" s="2" t="s">
        <v>207</v>
      </c>
      <c r="G252" s="2" t="s">
        <v>103</v>
      </c>
      <c r="H252" s="3" t="str">
        <f>VLOOKUP(B252,AddInfo!$A:$C,3,FALSE)</f>
        <v>Placebo</v>
      </c>
      <c r="I252" s="3">
        <f>VLOOKUP(B252,AddInfo!$A:$H,7,FALSE)</f>
        <v>0</v>
      </c>
      <c r="J252" s="3" t="s">
        <v>5017</v>
      </c>
      <c r="K252" s="3" t="s">
        <v>112</v>
      </c>
      <c r="L252" s="3" t="s">
        <v>174</v>
      </c>
      <c r="M252" s="25">
        <v>1963</v>
      </c>
      <c r="N252" s="25">
        <v>1971</v>
      </c>
      <c r="O252" s="25"/>
      <c r="P252" s="25"/>
      <c r="Q252" s="86"/>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c r="HF252" s="5"/>
      <c r="HG252" s="5"/>
      <c r="HH252" s="5"/>
      <c r="HI252" s="5"/>
      <c r="HJ252" s="5"/>
      <c r="HK252" s="5"/>
      <c r="HL252" s="5"/>
      <c r="HM252" s="5"/>
      <c r="HN252" s="5"/>
      <c r="HO252" s="5"/>
      <c r="HP252" s="5"/>
      <c r="HQ252" s="5"/>
      <c r="HR252" s="5"/>
      <c r="HS252" s="5"/>
      <c r="HT252" s="5"/>
      <c r="HU252" s="5"/>
      <c r="HV252" s="5"/>
      <c r="HW252" s="5"/>
      <c r="HX252" s="5"/>
      <c r="HY252" s="5"/>
      <c r="HZ252" s="5"/>
      <c r="IA252" s="5"/>
      <c r="IB252" s="5"/>
      <c r="IC252" s="5"/>
      <c r="ID252" s="5"/>
      <c r="IE252" s="5"/>
      <c r="IF252" s="5"/>
      <c r="IG252" s="5"/>
      <c r="IH252" s="5"/>
      <c r="II252" s="5"/>
      <c r="IJ252" s="5"/>
      <c r="IK252" s="5"/>
      <c r="IL252" s="5"/>
      <c r="IM252" s="5"/>
      <c r="IN252" s="5"/>
      <c r="IO252" s="5"/>
      <c r="IP252" s="5"/>
      <c r="IQ252" s="5"/>
      <c r="IR252" s="5"/>
      <c r="IS252" s="5"/>
      <c r="IT252" s="5"/>
      <c r="IU252" s="5"/>
      <c r="IV252" s="5"/>
      <c r="IW252" s="5"/>
      <c r="IX252" s="5"/>
      <c r="IY252" s="5"/>
      <c r="IZ252" s="5"/>
      <c r="JA252" s="5"/>
      <c r="JB252" s="5"/>
      <c r="JC252" s="5"/>
      <c r="JD252" s="5"/>
      <c r="JE252" s="5"/>
      <c r="JF252" s="5"/>
      <c r="JG252" s="5"/>
      <c r="JH252" s="5"/>
      <c r="JI252" s="5"/>
      <c r="JJ252" s="5"/>
      <c r="JK252" s="5"/>
      <c r="JL252" s="5"/>
      <c r="JM252" s="5"/>
      <c r="JN252" s="5"/>
      <c r="JO252" s="5"/>
      <c r="JP252" s="5"/>
      <c r="JQ252" s="5"/>
      <c r="JR252" s="5"/>
      <c r="JS252" s="5"/>
      <c r="JT252" s="5"/>
      <c r="JU252" s="5"/>
      <c r="JV252" s="5"/>
      <c r="JW252" s="5"/>
      <c r="JX252" s="5"/>
      <c r="JY252" s="5"/>
      <c r="JZ252" s="5"/>
      <c r="KA252" s="5"/>
      <c r="KB252" s="5"/>
      <c r="KC252" s="5"/>
      <c r="KD252" s="5"/>
      <c r="KE252" s="5"/>
      <c r="KF252" s="5"/>
      <c r="KG252" s="5"/>
      <c r="KH252" s="5"/>
      <c r="KI252" s="5"/>
      <c r="KJ252" s="5"/>
      <c r="KK252" s="5"/>
      <c r="KL252" s="5"/>
      <c r="KM252" s="5"/>
      <c r="KN252" s="5"/>
      <c r="KO252" s="5"/>
      <c r="KP252" s="5"/>
      <c r="KQ252" s="5"/>
      <c r="KR252" s="5"/>
      <c r="KS252" s="5"/>
      <c r="KT252" s="5"/>
      <c r="KU252" s="5"/>
      <c r="KV252" s="5"/>
      <c r="KW252" s="5"/>
      <c r="KX252" s="5"/>
      <c r="KY252" s="5"/>
      <c r="KZ252" s="5"/>
      <c r="LA252" s="5"/>
      <c r="LB252" s="5"/>
      <c r="LC252" s="5"/>
      <c r="LD252" s="5"/>
      <c r="LE252" s="5"/>
      <c r="LF252" s="5"/>
      <c r="LG252" s="5"/>
      <c r="LH252" s="5"/>
      <c r="LI252" s="5"/>
      <c r="LJ252" s="5"/>
      <c r="LK252" s="5"/>
      <c r="LL252" s="5"/>
      <c r="LM252" s="5"/>
      <c r="LN252" s="5"/>
      <c r="LO252" s="5"/>
      <c r="LP252" s="5"/>
      <c r="LQ252" s="5"/>
      <c r="LR252" s="5"/>
      <c r="LS252" s="5"/>
      <c r="LT252" s="5"/>
      <c r="LU252" s="5"/>
      <c r="LV252" s="5"/>
      <c r="LW252" s="5"/>
      <c r="LX252" s="5"/>
      <c r="LY252" s="5"/>
      <c r="LZ252" s="5"/>
      <c r="MA252" s="5"/>
      <c r="MB252" s="5"/>
      <c r="MC252" s="5"/>
      <c r="MD252" s="5"/>
      <c r="ME252" s="5"/>
      <c r="MF252" s="5"/>
      <c r="MG252" s="5"/>
      <c r="MH252" s="5"/>
      <c r="MI252" s="5"/>
      <c r="MJ252" s="5"/>
      <c r="MK252" s="5"/>
      <c r="ML252" s="5"/>
      <c r="MM252" s="5"/>
      <c r="MN252" s="5"/>
      <c r="MO252" s="5"/>
      <c r="MP252" s="5"/>
      <c r="MQ252" s="5"/>
      <c r="MR252" s="5"/>
      <c r="MS252" s="5"/>
      <c r="MT252" s="5"/>
      <c r="MU252" s="5"/>
      <c r="MV252" s="5"/>
      <c r="MW252" s="5"/>
      <c r="MX252" s="5"/>
      <c r="MY252" s="5"/>
      <c r="MZ252" s="5"/>
      <c r="NA252" s="5"/>
      <c r="NB252" s="5"/>
      <c r="NC252" s="5"/>
      <c r="ND252" s="5"/>
      <c r="NE252" s="5"/>
      <c r="NF252" s="5"/>
      <c r="NG252" s="5"/>
      <c r="NH252" s="5"/>
      <c r="NI252" s="5"/>
      <c r="NJ252" s="5"/>
      <c r="NK252" s="5"/>
      <c r="NL252" s="5"/>
      <c r="NM252" s="5"/>
      <c r="NN252" s="5"/>
      <c r="NO252" s="5"/>
      <c r="NP252" s="5"/>
      <c r="NQ252" s="5"/>
      <c r="NR252" s="5"/>
      <c r="NS252" s="5"/>
      <c r="NT252" s="5"/>
      <c r="NU252" s="5"/>
      <c r="NV252" s="5"/>
      <c r="NW252" s="5"/>
      <c r="NX252" s="5"/>
      <c r="NY252" s="5"/>
      <c r="NZ252" s="5"/>
      <c r="OA252" s="5"/>
      <c r="OB252" s="5"/>
      <c r="OC252" s="5"/>
      <c r="OD252" s="5"/>
      <c r="OE252" s="5"/>
      <c r="OF252" s="5"/>
      <c r="OG252" s="5"/>
      <c r="OH252" s="5"/>
      <c r="OI252" s="5"/>
      <c r="OJ252" s="5"/>
      <c r="OK252" s="5"/>
      <c r="OL252" s="5"/>
      <c r="OM252" s="5"/>
      <c r="ON252" s="5"/>
      <c r="OO252" s="5"/>
      <c r="OP252" s="5"/>
      <c r="OQ252" s="5"/>
      <c r="OR252" s="5"/>
      <c r="OS252" s="5"/>
      <c r="OT252" s="5"/>
      <c r="OU252" s="5"/>
      <c r="OV252" s="5"/>
      <c r="OW252" s="5"/>
      <c r="OX252" s="5"/>
      <c r="OY252" s="5"/>
      <c r="OZ252" s="5"/>
      <c r="PA252" s="5"/>
      <c r="PB252" s="5"/>
      <c r="PC252" s="5"/>
      <c r="PD252" s="5"/>
      <c r="PE252" s="5"/>
      <c r="PF252" s="5"/>
      <c r="PG252" s="5"/>
      <c r="PH252" s="5"/>
      <c r="PI252" s="5"/>
      <c r="PJ252" s="5"/>
      <c r="PK252" s="5"/>
      <c r="PL252" s="5"/>
      <c r="PM252" s="5"/>
      <c r="PN252" s="5"/>
      <c r="PO252" s="5"/>
      <c r="PP252" s="5"/>
      <c r="PQ252" s="5"/>
      <c r="PR252" s="5"/>
      <c r="PS252" s="5"/>
      <c r="PT252" s="5"/>
      <c r="PU252" s="5"/>
      <c r="PV252" s="5"/>
      <c r="PW252" s="5"/>
      <c r="PX252" s="5"/>
      <c r="PY252" s="5"/>
      <c r="PZ252" s="5"/>
      <c r="QA252" s="5"/>
      <c r="QB252" s="5"/>
      <c r="QC252" s="5"/>
      <c r="QD252" s="5"/>
      <c r="QE252" s="5"/>
      <c r="QF252" s="5"/>
      <c r="QG252" s="5"/>
      <c r="QH252" s="5"/>
      <c r="QI252" s="5"/>
      <c r="QJ252" s="5"/>
      <c r="QK252" s="5"/>
      <c r="QL252" s="5"/>
      <c r="QM252" s="5"/>
      <c r="QN252" s="5"/>
      <c r="QO252" s="5"/>
      <c r="QP252" s="5"/>
      <c r="QQ252" s="5"/>
      <c r="QR252" s="5"/>
      <c r="QS252" s="5"/>
      <c r="QT252" s="5"/>
      <c r="QU252" s="5"/>
      <c r="QV252" s="5"/>
      <c r="QW252" s="5"/>
      <c r="QX252" s="5"/>
      <c r="QY252" s="5"/>
      <c r="QZ252" s="5"/>
      <c r="RA252" s="5"/>
      <c r="RB252" s="5"/>
      <c r="RC252" s="5"/>
      <c r="RD252" s="5"/>
      <c r="RE252" s="5"/>
      <c r="RF252" s="5"/>
      <c r="RG252" s="5"/>
      <c r="RH252" s="5"/>
      <c r="RI252" s="5"/>
      <c r="RJ252" s="5"/>
      <c r="RK252" s="5"/>
      <c r="RL252" s="5"/>
      <c r="RM252" s="5"/>
      <c r="RN252" s="5"/>
      <c r="RO252" s="5"/>
      <c r="RP252" s="5"/>
      <c r="RQ252" s="5"/>
      <c r="RR252" s="5"/>
      <c r="RS252" s="5"/>
      <c r="RT252" s="5"/>
      <c r="RU252" s="5"/>
      <c r="RV252" s="5"/>
      <c r="RW252" s="5"/>
      <c r="RX252" s="5"/>
      <c r="RY252" s="5"/>
      <c r="RZ252" s="5"/>
      <c r="SA252" s="5"/>
      <c r="SB252" s="5"/>
      <c r="SC252" s="5"/>
      <c r="SD252" s="5"/>
      <c r="SE252" s="5"/>
      <c r="SF252" s="5"/>
      <c r="SG252" s="5"/>
      <c r="SH252" s="5"/>
      <c r="SI252" s="5"/>
      <c r="SJ252" s="5"/>
      <c r="SK252" s="5"/>
      <c r="SL252" s="5"/>
      <c r="SM252" s="5"/>
      <c r="SN252" s="5"/>
      <c r="SO252" s="5"/>
      <c r="SP252" s="5"/>
      <c r="SQ252" s="5"/>
      <c r="SR252" s="5"/>
      <c r="SS252" s="5"/>
      <c r="ST252" s="5"/>
      <c r="SU252" s="5"/>
      <c r="SV252" s="5"/>
      <c r="SW252" s="5"/>
      <c r="SX252" s="5"/>
      <c r="SY252" s="5"/>
      <c r="SZ252" s="5"/>
      <c r="TA252" s="5"/>
      <c r="TB252" s="5"/>
      <c r="TC252" s="5"/>
      <c r="TD252" s="5"/>
      <c r="TE252" s="5"/>
      <c r="TF252" s="5"/>
      <c r="TG252" s="5"/>
      <c r="TH252" s="5"/>
      <c r="TI252" s="5"/>
      <c r="TJ252" s="5"/>
      <c r="TK252" s="5"/>
      <c r="TL252" s="5"/>
      <c r="TM252" s="5"/>
      <c r="TN252" s="5"/>
      <c r="TO252" s="5"/>
      <c r="TP252" s="5"/>
      <c r="TQ252" s="5"/>
      <c r="TR252" s="5"/>
      <c r="TS252" s="5"/>
      <c r="TT252" s="5"/>
      <c r="TU252" s="5"/>
      <c r="TV252" s="5"/>
      <c r="TW252" s="5"/>
      <c r="TX252" s="5"/>
      <c r="TY252" s="5"/>
      <c r="TZ252" s="5"/>
      <c r="UA252" s="5"/>
      <c r="UB252" s="5"/>
      <c r="UC252" s="5"/>
      <c r="UD252" s="5"/>
      <c r="UE252" s="5"/>
      <c r="UF252" s="5"/>
      <c r="UG252" s="5"/>
      <c r="UH252" s="5"/>
      <c r="UI252" s="5"/>
      <c r="UJ252" s="5"/>
      <c r="UK252" s="5"/>
      <c r="UL252" s="5"/>
      <c r="UM252" s="5"/>
      <c r="UN252" s="5"/>
      <c r="UO252" s="5"/>
      <c r="UP252" s="5"/>
      <c r="UQ252" s="5"/>
      <c r="UR252" s="5"/>
      <c r="US252" s="5"/>
      <c r="UT252" s="5"/>
      <c r="UU252" s="5"/>
      <c r="UV252" s="5"/>
      <c r="UW252" s="5"/>
      <c r="UX252" s="5"/>
      <c r="UY252" s="5"/>
      <c r="UZ252" s="5"/>
      <c r="VA252" s="5"/>
      <c r="VB252" s="5"/>
      <c r="VC252" s="5"/>
      <c r="VD252" s="5"/>
      <c r="VE252" s="5"/>
      <c r="VF252" s="5"/>
      <c r="VG252" s="5"/>
      <c r="VH252" s="5"/>
      <c r="VI252" s="5"/>
      <c r="VJ252" s="5"/>
      <c r="VK252" s="5"/>
      <c r="VL252" s="5"/>
      <c r="VM252" s="5"/>
      <c r="VN252" s="5"/>
      <c r="VO252" s="5"/>
      <c r="VP252" s="5"/>
      <c r="VQ252" s="5"/>
      <c r="VR252" s="5"/>
      <c r="VS252" s="5"/>
      <c r="VT252" s="5"/>
      <c r="VU252" s="5"/>
      <c r="VV252" s="5"/>
      <c r="VW252" s="5"/>
      <c r="VX252" s="5"/>
      <c r="VY252" s="5"/>
      <c r="VZ252" s="5"/>
      <c r="WA252" s="5"/>
      <c r="WB252" s="5"/>
      <c r="WC252" s="5"/>
      <c r="WD252" s="5"/>
      <c r="WE252" s="5"/>
      <c r="WF252" s="5"/>
      <c r="WG252" s="5"/>
      <c r="WH252" s="5"/>
      <c r="WI252" s="5"/>
      <c r="WJ252" s="5"/>
      <c r="WK252" s="5"/>
      <c r="WL252" s="5"/>
      <c r="WM252" s="5"/>
      <c r="WN252" s="5"/>
      <c r="WO252" s="5"/>
      <c r="WP252" s="5"/>
      <c r="WQ252" s="5"/>
      <c r="WR252" s="5"/>
      <c r="WS252" s="5"/>
      <c r="WT252" s="5"/>
      <c r="WU252" s="5"/>
      <c r="WV252" s="5"/>
      <c r="WW252" s="5"/>
      <c r="WX252" s="5"/>
      <c r="WY252" s="5"/>
      <c r="WZ252" s="5"/>
      <c r="XA252" s="5"/>
      <c r="XB252" s="5"/>
      <c r="XC252" s="5"/>
      <c r="XD252" s="5"/>
      <c r="XE252" s="5"/>
      <c r="XF252" s="5"/>
      <c r="XG252" s="5"/>
      <c r="XH252" s="5"/>
      <c r="XI252" s="5"/>
      <c r="XJ252" s="5"/>
      <c r="XK252" s="5"/>
      <c r="XL252" s="5"/>
      <c r="XM252" s="5"/>
      <c r="XN252" s="5"/>
      <c r="XO252" s="5"/>
      <c r="XP252" s="5"/>
      <c r="XQ252" s="5"/>
      <c r="XR252" s="5"/>
      <c r="XS252" s="5"/>
      <c r="XT252" s="5"/>
      <c r="XU252" s="5"/>
      <c r="XV252" s="5"/>
      <c r="XW252" s="5"/>
      <c r="XX252" s="5"/>
      <c r="XY252" s="5"/>
      <c r="XZ252" s="5"/>
      <c r="YA252" s="5"/>
      <c r="YB252" s="5"/>
      <c r="YC252" s="5"/>
      <c r="YD252" s="5"/>
      <c r="YE252" s="5"/>
      <c r="YF252" s="5"/>
      <c r="YG252" s="5"/>
      <c r="YH252" s="5"/>
      <c r="YI252" s="5"/>
      <c r="YJ252" s="5"/>
      <c r="YK252" s="5"/>
      <c r="YL252" s="5"/>
      <c r="YM252" s="5"/>
      <c r="YN252" s="5"/>
      <c r="YO252" s="5"/>
      <c r="YP252" s="5"/>
      <c r="YQ252" s="5"/>
      <c r="YR252" s="5"/>
      <c r="YS252" s="5"/>
      <c r="YT252" s="5"/>
      <c r="YU252" s="5"/>
      <c r="YV252" s="5"/>
      <c r="YW252" s="5"/>
      <c r="YX252" s="5"/>
      <c r="YY252" s="5"/>
      <c r="YZ252" s="5"/>
      <c r="ZA252" s="5"/>
      <c r="ZB252" s="5"/>
      <c r="ZC252" s="5"/>
      <c r="ZD252" s="5"/>
      <c r="ZE252" s="5"/>
      <c r="ZF252" s="5"/>
      <c r="ZG252" s="5"/>
      <c r="ZH252" s="5"/>
      <c r="ZI252" s="5"/>
      <c r="ZJ252" s="5"/>
      <c r="ZK252" s="5"/>
      <c r="ZL252" s="5"/>
      <c r="ZM252" s="5"/>
      <c r="ZN252" s="5"/>
      <c r="ZO252" s="5"/>
      <c r="ZP252" s="5"/>
      <c r="ZQ252" s="5"/>
      <c r="ZR252" s="5"/>
      <c r="ZS252" s="5"/>
      <c r="ZT252" s="5"/>
      <c r="ZU252" s="5"/>
      <c r="ZV252" s="5"/>
      <c r="ZW252" s="5"/>
      <c r="ZX252" s="5"/>
      <c r="ZY252" s="5"/>
      <c r="ZZ252" s="5"/>
      <c r="AAA252" s="5"/>
      <c r="AAB252" s="5"/>
      <c r="AAC252" s="5"/>
      <c r="AAD252" s="5"/>
      <c r="AAE252" s="5"/>
      <c r="AAF252" s="5"/>
      <c r="AAG252" s="5"/>
      <c r="AAH252" s="5"/>
      <c r="AAI252" s="5"/>
      <c r="AAJ252" s="5"/>
      <c r="AAK252" s="5"/>
      <c r="AAL252" s="5"/>
      <c r="AAM252" s="5"/>
      <c r="AAN252" s="5"/>
      <c r="AAO252" s="5"/>
      <c r="AAP252" s="5"/>
      <c r="AAQ252" s="5"/>
      <c r="AAR252" s="5"/>
      <c r="AAS252" s="5"/>
      <c r="AAT252" s="5"/>
      <c r="AAU252" s="5"/>
      <c r="AAV252" s="5"/>
      <c r="AAW252" s="5"/>
      <c r="AAX252" s="5"/>
      <c r="AAY252" s="5"/>
      <c r="AAZ252" s="5"/>
      <c r="ABA252" s="5"/>
      <c r="ABB252" s="5"/>
      <c r="ABC252" s="5"/>
      <c r="ABD252" s="5"/>
      <c r="ABE252" s="5"/>
      <c r="ABF252" s="5"/>
      <c r="ABG252" s="5"/>
      <c r="ABH252" s="5"/>
      <c r="ABI252" s="5"/>
      <c r="ABJ252" s="5"/>
      <c r="ABK252" s="5"/>
      <c r="ABL252" s="5"/>
      <c r="ABM252" s="5"/>
      <c r="ABN252" s="5"/>
      <c r="ABO252" s="5"/>
      <c r="ABP252" s="5"/>
      <c r="ABQ252" s="5"/>
      <c r="ABR252" s="5"/>
      <c r="ABS252" s="5"/>
      <c r="ABT252" s="5"/>
      <c r="ABU252" s="5"/>
      <c r="ABV252" s="5"/>
      <c r="ABW252" s="5"/>
      <c r="ABX252" s="5"/>
      <c r="ABY252" s="5"/>
      <c r="ABZ252" s="5"/>
      <c r="ACA252" s="5"/>
      <c r="ACB252" s="5"/>
      <c r="ACC252" s="5"/>
      <c r="ACD252" s="5"/>
      <c r="ACE252" s="5"/>
      <c r="ACF252" s="5"/>
      <c r="ACG252" s="5"/>
      <c r="ACH252" s="5"/>
      <c r="ACI252" s="5"/>
      <c r="ACJ252" s="5"/>
      <c r="ACK252" s="5"/>
      <c r="ACL252" s="5"/>
      <c r="ACM252" s="5"/>
      <c r="ACN252" s="5"/>
      <c r="ACO252" s="5"/>
      <c r="ACP252" s="5"/>
      <c r="ACQ252" s="5"/>
      <c r="ACR252" s="5"/>
      <c r="ACS252" s="5"/>
      <c r="ACT252" s="5"/>
      <c r="ACU252" s="5"/>
      <c r="ACV252" s="5"/>
      <c r="ACW252" s="5"/>
      <c r="ACX252" s="5"/>
      <c r="ACY252" s="5"/>
      <c r="ACZ252" s="5"/>
      <c r="ADA252" s="5"/>
      <c r="ADB252" s="5"/>
      <c r="ADC252" s="5"/>
      <c r="ADD252" s="5"/>
      <c r="ADE252" s="5"/>
      <c r="ADF252" s="5"/>
      <c r="ADG252" s="5"/>
      <c r="ADH252" s="5"/>
      <c r="ADI252" s="5"/>
      <c r="ADJ252" s="5"/>
      <c r="ADK252" s="5"/>
      <c r="ADL252" s="5"/>
      <c r="ADM252" s="5"/>
      <c r="ADN252" s="5"/>
      <c r="ADO252" s="5"/>
      <c r="ADP252" s="5"/>
      <c r="ADQ252" s="5"/>
      <c r="ADR252" s="5"/>
      <c r="ADS252" s="5"/>
      <c r="ADT252" s="5"/>
      <c r="ADU252" s="5"/>
      <c r="ADV252" s="5"/>
      <c r="ADW252" s="5"/>
      <c r="ADX252" s="5"/>
      <c r="ADY252" s="5"/>
      <c r="ADZ252" s="5"/>
      <c r="AEA252" s="5"/>
      <c r="AEB252" s="5"/>
      <c r="AEC252" s="5"/>
      <c r="AED252" s="5"/>
      <c r="AEE252" s="5"/>
      <c r="AEF252" s="5"/>
      <c r="AEG252" s="5"/>
      <c r="AEH252" s="5"/>
      <c r="AEI252" s="5"/>
      <c r="AEJ252" s="5"/>
      <c r="AEK252" s="5"/>
      <c r="AEL252" s="5"/>
      <c r="AEM252" s="5"/>
      <c r="AEN252" s="5"/>
      <c r="AEO252" s="5"/>
      <c r="AEP252" s="5"/>
      <c r="AEQ252" s="5"/>
      <c r="AER252" s="5"/>
      <c r="AES252" s="5"/>
      <c r="AET252" s="5"/>
      <c r="AEU252" s="5"/>
      <c r="AEV252" s="5"/>
      <c r="AEW252" s="5"/>
      <c r="AEX252" s="5"/>
      <c r="AEY252" s="5"/>
      <c r="AEZ252" s="5"/>
      <c r="AFA252" s="5"/>
      <c r="AFB252" s="5"/>
      <c r="AFC252" s="5"/>
      <c r="AFD252" s="5"/>
      <c r="AFE252" s="5"/>
      <c r="AFF252" s="5"/>
      <c r="AFG252" s="5"/>
      <c r="AFH252" s="5"/>
      <c r="AFI252" s="5"/>
      <c r="AFJ252" s="5"/>
      <c r="AFK252" s="5"/>
      <c r="AFL252" s="5"/>
      <c r="AFM252" s="5"/>
      <c r="AFN252" s="5"/>
      <c r="AFO252" s="5"/>
      <c r="AFP252" s="5"/>
      <c r="AFQ252" s="5"/>
      <c r="AFR252" s="5"/>
      <c r="AFS252" s="5"/>
      <c r="AFT252" s="5"/>
      <c r="AFU252" s="5"/>
      <c r="AFV252" s="5"/>
      <c r="AFW252" s="5"/>
      <c r="AFX252" s="5"/>
      <c r="AFY252" s="5"/>
      <c r="AFZ252" s="5"/>
      <c r="AGA252" s="5"/>
      <c r="AGB252" s="5"/>
      <c r="AGC252" s="5"/>
      <c r="AGD252" s="5"/>
      <c r="AGE252" s="5"/>
      <c r="AGF252" s="5"/>
      <c r="AGG252" s="5"/>
      <c r="AGH252" s="5"/>
      <c r="AGI252" s="5"/>
      <c r="AGJ252" s="5"/>
      <c r="AGK252" s="5"/>
      <c r="AGL252" s="5"/>
      <c r="AGM252" s="5"/>
      <c r="AGN252" s="5"/>
      <c r="AGO252" s="5"/>
      <c r="AGP252" s="5"/>
      <c r="AGQ252" s="5"/>
      <c r="AGR252" s="5"/>
      <c r="AGS252" s="5"/>
      <c r="AGT252" s="5"/>
      <c r="AGU252" s="5"/>
      <c r="AGV252" s="5"/>
      <c r="AGW252" s="5"/>
      <c r="AGX252" s="5"/>
      <c r="AGY252" s="5"/>
      <c r="AGZ252" s="5"/>
      <c r="AHA252" s="5"/>
      <c r="AHB252" s="5"/>
      <c r="AHC252" s="5"/>
      <c r="AHD252" s="5"/>
      <c r="AHE252" s="5"/>
      <c r="AHF252" s="5"/>
      <c r="AHG252" s="5"/>
      <c r="AHH252" s="5"/>
      <c r="AHI252" s="5"/>
      <c r="AHJ252" s="5"/>
      <c r="AHK252" s="5"/>
      <c r="AHL252" s="5"/>
      <c r="AHM252" s="5"/>
      <c r="AHN252" s="5"/>
      <c r="AHO252" s="5"/>
      <c r="AHP252" s="5"/>
      <c r="AHQ252" s="5"/>
      <c r="AHR252" s="5"/>
      <c r="AHS252" s="5"/>
      <c r="AHT252" s="5"/>
      <c r="AHU252" s="5"/>
      <c r="AHV252" s="5"/>
      <c r="AHW252" s="5"/>
      <c r="AHX252" s="5"/>
      <c r="AHY252" s="5"/>
      <c r="AHZ252" s="5"/>
      <c r="AIA252" s="5"/>
      <c r="AIB252" s="5"/>
      <c r="AIC252" s="5"/>
      <c r="AID252" s="5"/>
      <c r="AIE252" s="5"/>
      <c r="AIF252" s="5"/>
      <c r="AIG252" s="5"/>
      <c r="AIH252" s="5"/>
      <c r="AII252" s="5"/>
      <c r="AIJ252" s="5"/>
      <c r="AIK252" s="5"/>
      <c r="AIL252" s="5"/>
      <c r="AIM252" s="5"/>
      <c r="AIN252" s="5"/>
      <c r="AIO252" s="5"/>
      <c r="AIP252" s="5"/>
      <c r="AIQ252" s="5"/>
      <c r="AIR252" s="5"/>
      <c r="AIS252" s="5"/>
      <c r="AIT252" s="5"/>
      <c r="AIU252" s="5"/>
      <c r="AIV252" s="5"/>
      <c r="AIW252" s="5"/>
      <c r="AIX252" s="5"/>
      <c r="AIY252" s="5"/>
      <c r="AIZ252" s="5"/>
      <c r="AJA252" s="5"/>
      <c r="AJB252" s="5"/>
      <c r="AJC252" s="5"/>
      <c r="AJD252" s="5"/>
      <c r="AJE252" s="5"/>
      <c r="AJF252" s="5"/>
      <c r="AJG252" s="5"/>
      <c r="AJH252" s="5"/>
      <c r="AJI252" s="5"/>
      <c r="AJJ252" s="5"/>
      <c r="AJK252" s="5"/>
      <c r="AJL252" s="5"/>
      <c r="AJM252" s="5"/>
      <c r="AJN252" s="5"/>
      <c r="AJO252" s="5"/>
      <c r="AJP252" s="5"/>
      <c r="AJQ252" s="5"/>
      <c r="AJR252" s="5"/>
      <c r="AJS252" s="5"/>
      <c r="AJT252" s="5"/>
      <c r="AJU252" s="5"/>
      <c r="AJV252" s="5"/>
      <c r="AJW252" s="5"/>
      <c r="AJX252" s="5"/>
      <c r="AJY252" s="5"/>
      <c r="AJZ252" s="5"/>
      <c r="AKA252" s="5"/>
      <c r="AKB252" s="5"/>
      <c r="AKC252" s="5"/>
      <c r="AKD252" s="5"/>
      <c r="AKE252" s="5"/>
      <c r="AKF252" s="5"/>
      <c r="AKG252" s="5"/>
      <c r="AKH252" s="5"/>
      <c r="AKI252" s="5"/>
      <c r="AKJ252" s="5"/>
      <c r="AKK252" s="5"/>
      <c r="AKL252" s="5"/>
      <c r="AKM252" s="5"/>
      <c r="AKN252" s="5"/>
      <c r="AKO252" s="5"/>
      <c r="AKP252" s="5"/>
      <c r="AKQ252" s="5"/>
      <c r="AKR252" s="5"/>
      <c r="AKS252" s="5"/>
      <c r="AKT252" s="5"/>
      <c r="AKU252" s="5"/>
      <c r="AKV252" s="5"/>
      <c r="AKW252" s="5"/>
      <c r="AKX252" s="5"/>
      <c r="AKY252" s="5"/>
      <c r="AKZ252" s="5"/>
      <c r="ALA252" s="5"/>
      <c r="ALB252" s="5"/>
      <c r="ALC252" s="5"/>
      <c r="ALD252" s="5"/>
      <c r="ALE252" s="5"/>
      <c r="ALF252" s="5"/>
      <c r="ALG252" s="5"/>
      <c r="ALH252" s="5"/>
      <c r="ALI252" s="5"/>
      <c r="ALJ252" s="5"/>
      <c r="ALK252" s="5"/>
      <c r="ALL252" s="5"/>
      <c r="ALM252" s="5"/>
      <c r="ALN252" s="5"/>
      <c r="ALO252" s="5"/>
      <c r="ALP252" s="5"/>
      <c r="ALQ252" s="5"/>
      <c r="ALR252" s="5"/>
      <c r="ALS252" s="5"/>
      <c r="ALT252" s="5"/>
      <c r="ALU252" s="5"/>
      <c r="ALV252" s="5"/>
      <c r="ALW252" s="5"/>
      <c r="ALX252" s="5"/>
      <c r="ALY252" s="5"/>
      <c r="ALZ252" s="5"/>
      <c r="AMA252" s="5"/>
      <c r="AMB252" s="5"/>
      <c r="AMC252" s="5"/>
      <c r="AMD252" s="5"/>
      <c r="AME252" s="5"/>
      <c r="AMF252" s="5"/>
      <c r="AMG252" s="5"/>
      <c r="AMH252" s="5"/>
      <c r="AMI252" s="5"/>
      <c r="AMJ252" s="5"/>
    </row>
    <row r="253" spans="1:1024" s="8" customFormat="1" x14ac:dyDescent="0.25">
      <c r="A253" s="2">
        <v>46</v>
      </c>
      <c r="B253" s="2" t="s">
        <v>225</v>
      </c>
      <c r="C253" s="2" t="s">
        <v>225</v>
      </c>
      <c r="D253" s="2" t="s">
        <v>226</v>
      </c>
      <c r="E253" s="2">
        <v>1988</v>
      </c>
      <c r="F253" s="2" t="s">
        <v>227</v>
      </c>
      <c r="G253" s="2" t="s">
        <v>61</v>
      </c>
      <c r="H253" s="3" t="str">
        <f>VLOOKUP(B253,AddInfo!$A:$C,3,FALSE)</f>
        <v>Predictor</v>
      </c>
      <c r="I253" s="3" t="str">
        <f>VLOOKUP(B253,AddInfo!$A:$H,7,FALSE)</f>
        <v>lev</v>
      </c>
      <c r="J253" s="3" t="s">
        <v>5017</v>
      </c>
      <c r="K253" s="3" t="s">
        <v>112</v>
      </c>
      <c r="L253" s="3" t="s">
        <v>230</v>
      </c>
      <c r="M253" s="25">
        <v>1952</v>
      </c>
      <c r="N253" s="25">
        <v>1981</v>
      </c>
      <c r="O253" s="25"/>
      <c r="P253" s="25"/>
      <c r="Q253" s="86"/>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A253" s="5"/>
      <c r="HB253" s="5"/>
      <c r="HC253" s="5"/>
      <c r="HD253" s="5"/>
      <c r="HE253" s="5"/>
      <c r="HF253" s="5"/>
      <c r="HG253" s="5"/>
      <c r="HH253" s="5"/>
      <c r="HI253" s="5"/>
      <c r="HJ253" s="5"/>
      <c r="HK253" s="5"/>
      <c r="HL253" s="5"/>
      <c r="HM253" s="5"/>
      <c r="HN253" s="5"/>
      <c r="HO253" s="5"/>
      <c r="HP253" s="5"/>
      <c r="HQ253" s="5"/>
      <c r="HR253" s="5"/>
      <c r="HS253" s="5"/>
      <c r="HT253" s="5"/>
      <c r="HU253" s="5"/>
      <c r="HV253" s="5"/>
      <c r="HW253" s="5"/>
      <c r="HX253" s="5"/>
      <c r="HY253" s="5"/>
      <c r="HZ253" s="5"/>
      <c r="IA253" s="5"/>
      <c r="IB253" s="5"/>
      <c r="IC253" s="5"/>
      <c r="ID253" s="5"/>
      <c r="IE253" s="5"/>
      <c r="IF253" s="5"/>
      <c r="IG253" s="5"/>
      <c r="IH253" s="5"/>
      <c r="II253" s="5"/>
      <c r="IJ253" s="5"/>
      <c r="IK253" s="5"/>
      <c r="IL253" s="5"/>
      <c r="IM253" s="5"/>
      <c r="IN253" s="5"/>
      <c r="IO253" s="5"/>
      <c r="IP253" s="5"/>
      <c r="IQ253" s="5"/>
      <c r="IR253" s="5"/>
      <c r="IS253" s="5"/>
      <c r="IT253" s="5"/>
      <c r="IU253" s="5"/>
      <c r="IV253" s="5"/>
      <c r="IW253" s="5"/>
      <c r="IX253" s="5"/>
      <c r="IY253" s="5"/>
      <c r="IZ253" s="5"/>
      <c r="JA253" s="5"/>
      <c r="JB253" s="5"/>
      <c r="JC253" s="5"/>
      <c r="JD253" s="5"/>
      <c r="JE253" s="5"/>
      <c r="JF253" s="5"/>
      <c r="JG253" s="5"/>
      <c r="JH253" s="5"/>
      <c r="JI253" s="5"/>
      <c r="JJ253" s="5"/>
      <c r="JK253" s="5"/>
      <c r="JL253" s="5"/>
      <c r="JM253" s="5"/>
      <c r="JN253" s="5"/>
      <c r="JO253" s="5"/>
      <c r="JP253" s="5"/>
      <c r="JQ253" s="5"/>
      <c r="JR253" s="5"/>
      <c r="JS253" s="5"/>
      <c r="JT253" s="5"/>
      <c r="JU253" s="5"/>
      <c r="JV253" s="5"/>
      <c r="JW253" s="5"/>
      <c r="JX253" s="5"/>
      <c r="JY253" s="5"/>
      <c r="JZ253" s="5"/>
      <c r="KA253" s="5"/>
      <c r="KB253" s="5"/>
      <c r="KC253" s="5"/>
      <c r="KD253" s="5"/>
      <c r="KE253" s="5"/>
      <c r="KF253" s="5"/>
      <c r="KG253" s="5"/>
      <c r="KH253" s="5"/>
      <c r="KI253" s="5"/>
      <c r="KJ253" s="5"/>
      <c r="KK253" s="5"/>
      <c r="KL253" s="5"/>
      <c r="KM253" s="5"/>
      <c r="KN253" s="5"/>
      <c r="KO253" s="5"/>
      <c r="KP253" s="5"/>
      <c r="KQ253" s="5"/>
      <c r="KR253" s="5"/>
      <c r="KS253" s="5"/>
      <c r="KT253" s="5"/>
      <c r="KU253" s="5"/>
      <c r="KV253" s="5"/>
      <c r="KW253" s="5"/>
      <c r="KX253" s="5"/>
      <c r="KY253" s="5"/>
      <c r="KZ253" s="5"/>
      <c r="LA253" s="5"/>
      <c r="LB253" s="5"/>
      <c r="LC253" s="5"/>
      <c r="LD253" s="5"/>
      <c r="LE253" s="5"/>
      <c r="LF253" s="5"/>
      <c r="LG253" s="5"/>
      <c r="LH253" s="5"/>
      <c r="LI253" s="5"/>
      <c r="LJ253" s="5"/>
      <c r="LK253" s="5"/>
      <c r="LL253" s="5"/>
      <c r="LM253" s="5"/>
      <c r="LN253" s="5"/>
      <c r="LO253" s="5"/>
      <c r="LP253" s="5"/>
      <c r="LQ253" s="5"/>
      <c r="LR253" s="5"/>
      <c r="LS253" s="5"/>
      <c r="LT253" s="5"/>
      <c r="LU253" s="5"/>
      <c r="LV253" s="5"/>
      <c r="LW253" s="5"/>
      <c r="LX253" s="5"/>
      <c r="LY253" s="5"/>
      <c r="LZ253" s="5"/>
      <c r="MA253" s="5"/>
      <c r="MB253" s="5"/>
      <c r="MC253" s="5"/>
      <c r="MD253" s="5"/>
      <c r="ME253" s="5"/>
      <c r="MF253" s="5"/>
      <c r="MG253" s="5"/>
      <c r="MH253" s="5"/>
      <c r="MI253" s="5"/>
      <c r="MJ253" s="5"/>
      <c r="MK253" s="5"/>
      <c r="ML253" s="5"/>
      <c r="MM253" s="5"/>
      <c r="MN253" s="5"/>
      <c r="MO253" s="5"/>
      <c r="MP253" s="5"/>
      <c r="MQ253" s="5"/>
      <c r="MR253" s="5"/>
      <c r="MS253" s="5"/>
      <c r="MT253" s="5"/>
      <c r="MU253" s="5"/>
      <c r="MV253" s="5"/>
      <c r="MW253" s="5"/>
      <c r="MX253" s="5"/>
      <c r="MY253" s="5"/>
      <c r="MZ253" s="5"/>
      <c r="NA253" s="5"/>
      <c r="NB253" s="5"/>
      <c r="NC253" s="5"/>
      <c r="ND253" s="5"/>
      <c r="NE253" s="5"/>
      <c r="NF253" s="5"/>
      <c r="NG253" s="5"/>
      <c r="NH253" s="5"/>
      <c r="NI253" s="5"/>
      <c r="NJ253" s="5"/>
      <c r="NK253" s="5"/>
      <c r="NL253" s="5"/>
      <c r="NM253" s="5"/>
      <c r="NN253" s="5"/>
      <c r="NO253" s="5"/>
      <c r="NP253" s="5"/>
      <c r="NQ253" s="5"/>
      <c r="NR253" s="5"/>
      <c r="NS253" s="5"/>
      <c r="NT253" s="5"/>
      <c r="NU253" s="5"/>
      <c r="NV253" s="5"/>
      <c r="NW253" s="5"/>
      <c r="NX253" s="5"/>
      <c r="NY253" s="5"/>
      <c r="NZ253" s="5"/>
      <c r="OA253" s="5"/>
      <c r="OB253" s="5"/>
      <c r="OC253" s="5"/>
      <c r="OD253" s="5"/>
      <c r="OE253" s="5"/>
      <c r="OF253" s="5"/>
      <c r="OG253" s="5"/>
      <c r="OH253" s="5"/>
      <c r="OI253" s="5"/>
      <c r="OJ253" s="5"/>
      <c r="OK253" s="5"/>
      <c r="OL253" s="5"/>
      <c r="OM253" s="5"/>
      <c r="ON253" s="5"/>
      <c r="OO253" s="5"/>
      <c r="OP253" s="5"/>
      <c r="OQ253" s="5"/>
      <c r="OR253" s="5"/>
      <c r="OS253" s="5"/>
      <c r="OT253" s="5"/>
      <c r="OU253" s="5"/>
      <c r="OV253" s="5"/>
      <c r="OW253" s="5"/>
      <c r="OX253" s="5"/>
      <c r="OY253" s="5"/>
      <c r="OZ253" s="5"/>
      <c r="PA253" s="5"/>
      <c r="PB253" s="5"/>
      <c r="PC253" s="5"/>
      <c r="PD253" s="5"/>
      <c r="PE253" s="5"/>
      <c r="PF253" s="5"/>
      <c r="PG253" s="5"/>
      <c r="PH253" s="5"/>
      <c r="PI253" s="5"/>
      <c r="PJ253" s="5"/>
      <c r="PK253" s="5"/>
      <c r="PL253" s="5"/>
      <c r="PM253" s="5"/>
      <c r="PN253" s="5"/>
      <c r="PO253" s="5"/>
      <c r="PP253" s="5"/>
      <c r="PQ253" s="5"/>
      <c r="PR253" s="5"/>
      <c r="PS253" s="5"/>
      <c r="PT253" s="5"/>
      <c r="PU253" s="5"/>
      <c r="PV253" s="5"/>
      <c r="PW253" s="5"/>
      <c r="PX253" s="5"/>
      <c r="PY253" s="5"/>
      <c r="PZ253" s="5"/>
      <c r="QA253" s="5"/>
      <c r="QB253" s="5"/>
      <c r="QC253" s="5"/>
      <c r="QD253" s="5"/>
      <c r="QE253" s="5"/>
      <c r="QF253" s="5"/>
      <c r="QG253" s="5"/>
      <c r="QH253" s="5"/>
      <c r="QI253" s="5"/>
      <c r="QJ253" s="5"/>
      <c r="QK253" s="5"/>
      <c r="QL253" s="5"/>
      <c r="QM253" s="5"/>
      <c r="QN253" s="5"/>
      <c r="QO253" s="5"/>
      <c r="QP253" s="5"/>
      <c r="QQ253" s="5"/>
      <c r="QR253" s="5"/>
      <c r="QS253" s="5"/>
      <c r="QT253" s="5"/>
      <c r="QU253" s="5"/>
      <c r="QV253" s="5"/>
      <c r="QW253" s="5"/>
      <c r="QX253" s="5"/>
      <c r="QY253" s="5"/>
      <c r="QZ253" s="5"/>
      <c r="RA253" s="5"/>
      <c r="RB253" s="5"/>
      <c r="RC253" s="5"/>
      <c r="RD253" s="5"/>
      <c r="RE253" s="5"/>
      <c r="RF253" s="5"/>
      <c r="RG253" s="5"/>
      <c r="RH253" s="5"/>
      <c r="RI253" s="5"/>
      <c r="RJ253" s="5"/>
      <c r="RK253" s="5"/>
      <c r="RL253" s="5"/>
      <c r="RM253" s="5"/>
      <c r="RN253" s="5"/>
      <c r="RO253" s="5"/>
      <c r="RP253" s="5"/>
      <c r="RQ253" s="5"/>
      <c r="RR253" s="5"/>
      <c r="RS253" s="5"/>
      <c r="RT253" s="5"/>
      <c r="RU253" s="5"/>
      <c r="RV253" s="5"/>
      <c r="RW253" s="5"/>
      <c r="RX253" s="5"/>
      <c r="RY253" s="5"/>
      <c r="RZ253" s="5"/>
      <c r="SA253" s="5"/>
      <c r="SB253" s="5"/>
      <c r="SC253" s="5"/>
      <c r="SD253" s="5"/>
      <c r="SE253" s="5"/>
      <c r="SF253" s="5"/>
      <c r="SG253" s="5"/>
      <c r="SH253" s="5"/>
      <c r="SI253" s="5"/>
      <c r="SJ253" s="5"/>
      <c r="SK253" s="5"/>
      <c r="SL253" s="5"/>
      <c r="SM253" s="5"/>
      <c r="SN253" s="5"/>
      <c r="SO253" s="5"/>
      <c r="SP253" s="5"/>
      <c r="SQ253" s="5"/>
      <c r="SR253" s="5"/>
      <c r="SS253" s="5"/>
      <c r="ST253" s="5"/>
      <c r="SU253" s="5"/>
      <c r="SV253" s="5"/>
      <c r="SW253" s="5"/>
      <c r="SX253" s="5"/>
      <c r="SY253" s="5"/>
      <c r="SZ253" s="5"/>
      <c r="TA253" s="5"/>
      <c r="TB253" s="5"/>
      <c r="TC253" s="5"/>
      <c r="TD253" s="5"/>
      <c r="TE253" s="5"/>
      <c r="TF253" s="5"/>
      <c r="TG253" s="5"/>
      <c r="TH253" s="5"/>
      <c r="TI253" s="5"/>
      <c r="TJ253" s="5"/>
      <c r="TK253" s="5"/>
      <c r="TL253" s="5"/>
      <c r="TM253" s="5"/>
      <c r="TN253" s="5"/>
      <c r="TO253" s="5"/>
      <c r="TP253" s="5"/>
      <c r="TQ253" s="5"/>
      <c r="TR253" s="5"/>
      <c r="TS253" s="5"/>
      <c r="TT253" s="5"/>
      <c r="TU253" s="5"/>
      <c r="TV253" s="5"/>
      <c r="TW253" s="5"/>
      <c r="TX253" s="5"/>
      <c r="TY253" s="5"/>
      <c r="TZ253" s="5"/>
      <c r="UA253" s="5"/>
      <c r="UB253" s="5"/>
      <c r="UC253" s="5"/>
      <c r="UD253" s="5"/>
      <c r="UE253" s="5"/>
      <c r="UF253" s="5"/>
      <c r="UG253" s="5"/>
      <c r="UH253" s="5"/>
      <c r="UI253" s="5"/>
      <c r="UJ253" s="5"/>
      <c r="UK253" s="5"/>
      <c r="UL253" s="5"/>
      <c r="UM253" s="5"/>
      <c r="UN253" s="5"/>
      <c r="UO253" s="5"/>
      <c r="UP253" s="5"/>
      <c r="UQ253" s="5"/>
      <c r="UR253" s="5"/>
      <c r="US253" s="5"/>
      <c r="UT253" s="5"/>
      <c r="UU253" s="5"/>
      <c r="UV253" s="5"/>
      <c r="UW253" s="5"/>
      <c r="UX253" s="5"/>
      <c r="UY253" s="5"/>
      <c r="UZ253" s="5"/>
      <c r="VA253" s="5"/>
      <c r="VB253" s="5"/>
      <c r="VC253" s="5"/>
      <c r="VD253" s="5"/>
      <c r="VE253" s="5"/>
      <c r="VF253" s="5"/>
      <c r="VG253" s="5"/>
      <c r="VH253" s="5"/>
      <c r="VI253" s="5"/>
      <c r="VJ253" s="5"/>
      <c r="VK253" s="5"/>
      <c r="VL253" s="5"/>
      <c r="VM253" s="5"/>
      <c r="VN253" s="5"/>
      <c r="VO253" s="5"/>
      <c r="VP253" s="5"/>
      <c r="VQ253" s="5"/>
      <c r="VR253" s="5"/>
      <c r="VS253" s="5"/>
      <c r="VT253" s="5"/>
      <c r="VU253" s="5"/>
      <c r="VV253" s="5"/>
      <c r="VW253" s="5"/>
      <c r="VX253" s="5"/>
      <c r="VY253" s="5"/>
      <c r="VZ253" s="5"/>
      <c r="WA253" s="5"/>
      <c r="WB253" s="5"/>
      <c r="WC253" s="5"/>
      <c r="WD253" s="5"/>
      <c r="WE253" s="5"/>
      <c r="WF253" s="5"/>
      <c r="WG253" s="5"/>
      <c r="WH253" s="5"/>
      <c r="WI253" s="5"/>
      <c r="WJ253" s="5"/>
      <c r="WK253" s="5"/>
      <c r="WL253" s="5"/>
      <c r="WM253" s="5"/>
      <c r="WN253" s="5"/>
      <c r="WO253" s="5"/>
      <c r="WP253" s="5"/>
      <c r="WQ253" s="5"/>
      <c r="WR253" s="5"/>
      <c r="WS253" s="5"/>
      <c r="WT253" s="5"/>
      <c r="WU253" s="5"/>
      <c r="WV253" s="5"/>
      <c r="WW253" s="5"/>
      <c r="WX253" s="5"/>
      <c r="WY253" s="5"/>
      <c r="WZ253" s="5"/>
      <c r="XA253" s="5"/>
      <c r="XB253" s="5"/>
      <c r="XC253" s="5"/>
      <c r="XD253" s="5"/>
      <c r="XE253" s="5"/>
      <c r="XF253" s="5"/>
      <c r="XG253" s="5"/>
      <c r="XH253" s="5"/>
      <c r="XI253" s="5"/>
      <c r="XJ253" s="5"/>
      <c r="XK253" s="5"/>
      <c r="XL253" s="5"/>
      <c r="XM253" s="5"/>
      <c r="XN253" s="5"/>
      <c r="XO253" s="5"/>
      <c r="XP253" s="5"/>
      <c r="XQ253" s="5"/>
      <c r="XR253" s="5"/>
      <c r="XS253" s="5"/>
      <c r="XT253" s="5"/>
      <c r="XU253" s="5"/>
      <c r="XV253" s="5"/>
      <c r="XW253" s="5"/>
      <c r="XX253" s="5"/>
      <c r="XY253" s="5"/>
      <c r="XZ253" s="5"/>
      <c r="YA253" s="5"/>
      <c r="YB253" s="5"/>
      <c r="YC253" s="5"/>
      <c r="YD253" s="5"/>
      <c r="YE253" s="5"/>
      <c r="YF253" s="5"/>
      <c r="YG253" s="5"/>
      <c r="YH253" s="5"/>
      <c r="YI253" s="5"/>
      <c r="YJ253" s="5"/>
      <c r="YK253" s="5"/>
      <c r="YL253" s="5"/>
      <c r="YM253" s="5"/>
      <c r="YN253" s="5"/>
      <c r="YO253" s="5"/>
      <c r="YP253" s="5"/>
      <c r="YQ253" s="5"/>
      <c r="YR253" s="5"/>
      <c r="YS253" s="5"/>
      <c r="YT253" s="5"/>
      <c r="YU253" s="5"/>
      <c r="YV253" s="5"/>
      <c r="YW253" s="5"/>
      <c r="YX253" s="5"/>
      <c r="YY253" s="5"/>
      <c r="YZ253" s="5"/>
      <c r="ZA253" s="5"/>
      <c r="ZB253" s="5"/>
      <c r="ZC253" s="5"/>
      <c r="ZD253" s="5"/>
      <c r="ZE253" s="5"/>
      <c r="ZF253" s="5"/>
      <c r="ZG253" s="5"/>
      <c r="ZH253" s="5"/>
      <c r="ZI253" s="5"/>
      <c r="ZJ253" s="5"/>
      <c r="ZK253" s="5"/>
      <c r="ZL253" s="5"/>
      <c r="ZM253" s="5"/>
      <c r="ZN253" s="5"/>
      <c r="ZO253" s="5"/>
      <c r="ZP253" s="5"/>
      <c r="ZQ253" s="5"/>
      <c r="ZR253" s="5"/>
      <c r="ZS253" s="5"/>
      <c r="ZT253" s="5"/>
      <c r="ZU253" s="5"/>
      <c r="ZV253" s="5"/>
      <c r="ZW253" s="5"/>
      <c r="ZX253" s="5"/>
      <c r="ZY253" s="5"/>
      <c r="ZZ253" s="5"/>
      <c r="AAA253" s="5"/>
      <c r="AAB253" s="5"/>
      <c r="AAC253" s="5"/>
      <c r="AAD253" s="5"/>
      <c r="AAE253" s="5"/>
      <c r="AAF253" s="5"/>
      <c r="AAG253" s="5"/>
      <c r="AAH253" s="5"/>
      <c r="AAI253" s="5"/>
      <c r="AAJ253" s="5"/>
      <c r="AAK253" s="5"/>
      <c r="AAL253" s="5"/>
      <c r="AAM253" s="5"/>
      <c r="AAN253" s="5"/>
      <c r="AAO253" s="5"/>
      <c r="AAP253" s="5"/>
      <c r="AAQ253" s="5"/>
      <c r="AAR253" s="5"/>
      <c r="AAS253" s="5"/>
      <c r="AAT253" s="5"/>
      <c r="AAU253" s="5"/>
      <c r="AAV253" s="5"/>
      <c r="AAW253" s="5"/>
      <c r="AAX253" s="5"/>
      <c r="AAY253" s="5"/>
      <c r="AAZ253" s="5"/>
      <c r="ABA253" s="5"/>
      <c r="ABB253" s="5"/>
      <c r="ABC253" s="5"/>
      <c r="ABD253" s="5"/>
      <c r="ABE253" s="5"/>
      <c r="ABF253" s="5"/>
      <c r="ABG253" s="5"/>
      <c r="ABH253" s="5"/>
      <c r="ABI253" s="5"/>
      <c r="ABJ253" s="5"/>
      <c r="ABK253" s="5"/>
      <c r="ABL253" s="5"/>
      <c r="ABM253" s="5"/>
      <c r="ABN253" s="5"/>
      <c r="ABO253" s="5"/>
      <c r="ABP253" s="5"/>
      <c r="ABQ253" s="5"/>
      <c r="ABR253" s="5"/>
      <c r="ABS253" s="5"/>
      <c r="ABT253" s="5"/>
      <c r="ABU253" s="5"/>
      <c r="ABV253" s="5"/>
      <c r="ABW253" s="5"/>
      <c r="ABX253" s="5"/>
      <c r="ABY253" s="5"/>
      <c r="ABZ253" s="5"/>
      <c r="ACA253" s="5"/>
      <c r="ACB253" s="5"/>
      <c r="ACC253" s="5"/>
      <c r="ACD253" s="5"/>
      <c r="ACE253" s="5"/>
      <c r="ACF253" s="5"/>
      <c r="ACG253" s="5"/>
      <c r="ACH253" s="5"/>
      <c r="ACI253" s="5"/>
      <c r="ACJ253" s="5"/>
      <c r="ACK253" s="5"/>
      <c r="ACL253" s="5"/>
      <c r="ACM253" s="5"/>
      <c r="ACN253" s="5"/>
      <c r="ACO253" s="5"/>
      <c r="ACP253" s="5"/>
      <c r="ACQ253" s="5"/>
      <c r="ACR253" s="5"/>
      <c r="ACS253" s="5"/>
      <c r="ACT253" s="5"/>
      <c r="ACU253" s="5"/>
      <c r="ACV253" s="5"/>
      <c r="ACW253" s="5"/>
      <c r="ACX253" s="5"/>
      <c r="ACY253" s="5"/>
      <c r="ACZ253" s="5"/>
      <c r="ADA253" s="5"/>
      <c r="ADB253" s="5"/>
      <c r="ADC253" s="5"/>
      <c r="ADD253" s="5"/>
      <c r="ADE253" s="5"/>
      <c r="ADF253" s="5"/>
      <c r="ADG253" s="5"/>
      <c r="ADH253" s="5"/>
      <c r="ADI253" s="5"/>
      <c r="ADJ253" s="5"/>
      <c r="ADK253" s="5"/>
      <c r="ADL253" s="5"/>
      <c r="ADM253" s="5"/>
      <c r="ADN253" s="5"/>
      <c r="ADO253" s="5"/>
      <c r="ADP253" s="5"/>
      <c r="ADQ253" s="5"/>
      <c r="ADR253" s="5"/>
      <c r="ADS253" s="5"/>
      <c r="ADT253" s="5"/>
      <c r="ADU253" s="5"/>
      <c r="ADV253" s="5"/>
      <c r="ADW253" s="5"/>
      <c r="ADX253" s="5"/>
      <c r="ADY253" s="5"/>
      <c r="ADZ253" s="5"/>
      <c r="AEA253" s="5"/>
      <c r="AEB253" s="5"/>
      <c r="AEC253" s="5"/>
      <c r="AED253" s="5"/>
      <c r="AEE253" s="5"/>
      <c r="AEF253" s="5"/>
      <c r="AEG253" s="5"/>
      <c r="AEH253" s="5"/>
      <c r="AEI253" s="5"/>
      <c r="AEJ253" s="5"/>
      <c r="AEK253" s="5"/>
      <c r="AEL253" s="5"/>
      <c r="AEM253" s="5"/>
      <c r="AEN253" s="5"/>
      <c r="AEO253" s="5"/>
      <c r="AEP253" s="5"/>
      <c r="AEQ253" s="5"/>
      <c r="AER253" s="5"/>
      <c r="AES253" s="5"/>
      <c r="AET253" s="5"/>
      <c r="AEU253" s="5"/>
      <c r="AEV253" s="5"/>
      <c r="AEW253" s="5"/>
      <c r="AEX253" s="5"/>
      <c r="AEY253" s="5"/>
      <c r="AEZ253" s="5"/>
      <c r="AFA253" s="5"/>
      <c r="AFB253" s="5"/>
      <c r="AFC253" s="5"/>
      <c r="AFD253" s="5"/>
      <c r="AFE253" s="5"/>
      <c r="AFF253" s="5"/>
      <c r="AFG253" s="5"/>
      <c r="AFH253" s="5"/>
      <c r="AFI253" s="5"/>
      <c r="AFJ253" s="5"/>
      <c r="AFK253" s="5"/>
      <c r="AFL253" s="5"/>
      <c r="AFM253" s="5"/>
      <c r="AFN253" s="5"/>
      <c r="AFO253" s="5"/>
      <c r="AFP253" s="5"/>
      <c r="AFQ253" s="5"/>
      <c r="AFR253" s="5"/>
      <c r="AFS253" s="5"/>
      <c r="AFT253" s="5"/>
      <c r="AFU253" s="5"/>
      <c r="AFV253" s="5"/>
      <c r="AFW253" s="5"/>
      <c r="AFX253" s="5"/>
      <c r="AFY253" s="5"/>
      <c r="AFZ253" s="5"/>
      <c r="AGA253" s="5"/>
      <c r="AGB253" s="5"/>
      <c r="AGC253" s="5"/>
      <c r="AGD253" s="5"/>
      <c r="AGE253" s="5"/>
      <c r="AGF253" s="5"/>
      <c r="AGG253" s="5"/>
      <c r="AGH253" s="5"/>
      <c r="AGI253" s="5"/>
      <c r="AGJ253" s="5"/>
      <c r="AGK253" s="5"/>
      <c r="AGL253" s="5"/>
      <c r="AGM253" s="5"/>
      <c r="AGN253" s="5"/>
      <c r="AGO253" s="5"/>
      <c r="AGP253" s="5"/>
      <c r="AGQ253" s="5"/>
      <c r="AGR253" s="5"/>
      <c r="AGS253" s="5"/>
      <c r="AGT253" s="5"/>
      <c r="AGU253" s="5"/>
      <c r="AGV253" s="5"/>
      <c r="AGW253" s="5"/>
      <c r="AGX253" s="5"/>
      <c r="AGY253" s="5"/>
      <c r="AGZ253" s="5"/>
      <c r="AHA253" s="5"/>
      <c r="AHB253" s="5"/>
      <c r="AHC253" s="5"/>
      <c r="AHD253" s="5"/>
      <c r="AHE253" s="5"/>
      <c r="AHF253" s="5"/>
      <c r="AHG253" s="5"/>
      <c r="AHH253" s="5"/>
      <c r="AHI253" s="5"/>
      <c r="AHJ253" s="5"/>
      <c r="AHK253" s="5"/>
      <c r="AHL253" s="5"/>
      <c r="AHM253" s="5"/>
      <c r="AHN253" s="5"/>
      <c r="AHO253" s="5"/>
      <c r="AHP253" s="5"/>
      <c r="AHQ253" s="5"/>
      <c r="AHR253" s="5"/>
      <c r="AHS253" s="5"/>
      <c r="AHT253" s="5"/>
      <c r="AHU253" s="5"/>
      <c r="AHV253" s="5"/>
      <c r="AHW253" s="5"/>
      <c r="AHX253" s="5"/>
      <c r="AHY253" s="5"/>
      <c r="AHZ253" s="5"/>
      <c r="AIA253" s="5"/>
      <c r="AIB253" s="5"/>
      <c r="AIC253" s="5"/>
      <c r="AID253" s="5"/>
      <c r="AIE253" s="5"/>
      <c r="AIF253" s="5"/>
      <c r="AIG253" s="5"/>
      <c r="AIH253" s="5"/>
      <c r="AII253" s="5"/>
      <c r="AIJ253" s="5"/>
      <c r="AIK253" s="5"/>
      <c r="AIL253" s="5"/>
      <c r="AIM253" s="5"/>
      <c r="AIN253" s="5"/>
      <c r="AIO253" s="5"/>
      <c r="AIP253" s="5"/>
      <c r="AIQ253" s="5"/>
      <c r="AIR253" s="5"/>
      <c r="AIS253" s="5"/>
      <c r="AIT253" s="5"/>
      <c r="AIU253" s="5"/>
      <c r="AIV253" s="5"/>
      <c r="AIW253" s="5"/>
      <c r="AIX253" s="5"/>
      <c r="AIY253" s="5"/>
      <c r="AIZ253" s="5"/>
      <c r="AJA253" s="5"/>
      <c r="AJB253" s="5"/>
      <c r="AJC253" s="5"/>
      <c r="AJD253" s="5"/>
      <c r="AJE253" s="5"/>
      <c r="AJF253" s="5"/>
      <c r="AJG253" s="5"/>
      <c r="AJH253" s="5"/>
      <c r="AJI253" s="5"/>
      <c r="AJJ253" s="5"/>
      <c r="AJK253" s="5"/>
      <c r="AJL253" s="5"/>
      <c r="AJM253" s="5"/>
      <c r="AJN253" s="5"/>
      <c r="AJO253" s="5"/>
      <c r="AJP253" s="5"/>
      <c r="AJQ253" s="5"/>
      <c r="AJR253" s="5"/>
      <c r="AJS253" s="5"/>
      <c r="AJT253" s="5"/>
      <c r="AJU253" s="5"/>
      <c r="AJV253" s="5"/>
      <c r="AJW253" s="5"/>
      <c r="AJX253" s="5"/>
      <c r="AJY253" s="5"/>
      <c r="AJZ253" s="5"/>
      <c r="AKA253" s="5"/>
      <c r="AKB253" s="5"/>
      <c r="AKC253" s="5"/>
      <c r="AKD253" s="5"/>
      <c r="AKE253" s="5"/>
      <c r="AKF253" s="5"/>
      <c r="AKG253" s="5"/>
      <c r="AKH253" s="5"/>
      <c r="AKI253" s="5"/>
      <c r="AKJ253" s="5"/>
      <c r="AKK253" s="5"/>
      <c r="AKL253" s="5"/>
      <c r="AKM253" s="5"/>
      <c r="AKN253" s="5"/>
      <c r="AKO253" s="5"/>
      <c r="AKP253" s="5"/>
      <c r="AKQ253" s="5"/>
      <c r="AKR253" s="5"/>
      <c r="AKS253" s="5"/>
      <c r="AKT253" s="5"/>
      <c r="AKU253" s="5"/>
      <c r="AKV253" s="5"/>
      <c r="AKW253" s="5"/>
      <c r="AKX253" s="5"/>
      <c r="AKY253" s="5"/>
      <c r="AKZ253" s="5"/>
      <c r="ALA253" s="5"/>
      <c r="ALB253" s="5"/>
      <c r="ALC253" s="5"/>
      <c r="ALD253" s="5"/>
      <c r="ALE253" s="5"/>
      <c r="ALF253" s="5"/>
      <c r="ALG253" s="5"/>
      <c r="ALH253" s="5"/>
      <c r="ALI253" s="5"/>
      <c r="ALJ253" s="5"/>
      <c r="ALK253" s="5"/>
      <c r="ALL253" s="5"/>
      <c r="ALM253" s="5"/>
      <c r="ALN253" s="5"/>
      <c r="ALO253" s="5"/>
      <c r="ALP253" s="5"/>
      <c r="ALQ253" s="5"/>
      <c r="ALR253" s="5"/>
      <c r="ALS253" s="5"/>
      <c r="ALT253" s="5"/>
      <c r="ALU253" s="5"/>
      <c r="ALV253" s="5"/>
      <c r="ALW253" s="5"/>
      <c r="ALX253" s="5"/>
      <c r="ALY253" s="5"/>
      <c r="ALZ253" s="5"/>
      <c r="AMA253" s="5"/>
      <c r="AMB253" s="5"/>
      <c r="AMC253" s="5"/>
      <c r="AMD253" s="5"/>
      <c r="AME253" s="5"/>
      <c r="AMF253" s="5"/>
      <c r="AMG253" s="5"/>
      <c r="AMH253" s="5"/>
      <c r="AMI253" s="5"/>
      <c r="AMJ253" s="5"/>
    </row>
    <row r="254" spans="1:1024" s="8" customFormat="1" x14ac:dyDescent="0.25">
      <c r="A254" s="2" t="s">
        <v>3202</v>
      </c>
      <c r="B254" s="2" t="s">
        <v>3201</v>
      </c>
      <c r="C254" s="2" t="s">
        <v>4877</v>
      </c>
      <c r="D254" s="2" t="s">
        <v>226</v>
      </c>
      <c r="E254" s="2">
        <v>1988</v>
      </c>
      <c r="F254" s="2" t="s">
        <v>4797</v>
      </c>
      <c r="G254" s="2" t="s">
        <v>61</v>
      </c>
      <c r="H254" s="3" t="str">
        <f>VLOOKUP(B254,AddInfo!$A:$C,3,FALSE)</f>
        <v>Placebo</v>
      </c>
      <c r="I254" s="3" t="str">
        <f>VLOOKUP(B254,AddInfo!$A:$H,7,FALSE)</f>
        <v>lev</v>
      </c>
      <c r="J254" s="3" t="s">
        <v>5017</v>
      </c>
      <c r="K254" s="3" t="s">
        <v>112</v>
      </c>
      <c r="L254" s="3" t="s">
        <v>230</v>
      </c>
      <c r="M254" s="25">
        <v>1952</v>
      </c>
      <c r="N254" s="25">
        <v>1981</v>
      </c>
      <c r="O254" s="25"/>
      <c r="P254" s="25"/>
      <c r="Q254" s="86"/>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c r="HF254" s="5"/>
      <c r="HG254" s="5"/>
      <c r="HH254" s="5"/>
      <c r="HI254" s="5"/>
      <c r="HJ254" s="5"/>
      <c r="HK254" s="5"/>
      <c r="HL254" s="5"/>
      <c r="HM254" s="5"/>
      <c r="HN254" s="5"/>
      <c r="HO254" s="5"/>
      <c r="HP254" s="5"/>
      <c r="HQ254" s="5"/>
      <c r="HR254" s="5"/>
      <c r="HS254" s="5"/>
      <c r="HT254" s="5"/>
      <c r="HU254" s="5"/>
      <c r="HV254" s="5"/>
      <c r="HW254" s="5"/>
      <c r="HX254" s="5"/>
      <c r="HY254" s="5"/>
      <c r="HZ254" s="5"/>
      <c r="IA254" s="5"/>
      <c r="IB254" s="5"/>
      <c r="IC254" s="5"/>
      <c r="ID254" s="5"/>
      <c r="IE254" s="5"/>
      <c r="IF254" s="5"/>
      <c r="IG254" s="5"/>
      <c r="IH254" s="5"/>
      <c r="II254" s="5"/>
      <c r="IJ254" s="5"/>
      <c r="IK254" s="5"/>
      <c r="IL254" s="5"/>
      <c r="IM254" s="5"/>
      <c r="IN254" s="5"/>
      <c r="IO254" s="5"/>
      <c r="IP254" s="5"/>
      <c r="IQ254" s="5"/>
      <c r="IR254" s="5"/>
      <c r="IS254" s="5"/>
      <c r="IT254" s="5"/>
      <c r="IU254" s="5"/>
      <c r="IV254" s="5"/>
      <c r="IW254" s="5"/>
      <c r="IX254" s="5"/>
      <c r="IY254" s="5"/>
      <c r="IZ254" s="5"/>
      <c r="JA254" s="5"/>
      <c r="JB254" s="5"/>
      <c r="JC254" s="5"/>
      <c r="JD254" s="5"/>
      <c r="JE254" s="5"/>
      <c r="JF254" s="5"/>
      <c r="JG254" s="5"/>
      <c r="JH254" s="5"/>
      <c r="JI254" s="5"/>
      <c r="JJ254" s="5"/>
      <c r="JK254" s="5"/>
      <c r="JL254" s="5"/>
      <c r="JM254" s="5"/>
      <c r="JN254" s="5"/>
      <c r="JO254" s="5"/>
      <c r="JP254" s="5"/>
      <c r="JQ254" s="5"/>
      <c r="JR254" s="5"/>
      <c r="JS254" s="5"/>
      <c r="JT254" s="5"/>
      <c r="JU254" s="5"/>
      <c r="JV254" s="5"/>
      <c r="JW254" s="5"/>
      <c r="JX254" s="5"/>
      <c r="JY254" s="5"/>
      <c r="JZ254" s="5"/>
      <c r="KA254" s="5"/>
      <c r="KB254" s="5"/>
      <c r="KC254" s="5"/>
      <c r="KD254" s="5"/>
      <c r="KE254" s="5"/>
      <c r="KF254" s="5"/>
      <c r="KG254" s="5"/>
      <c r="KH254" s="5"/>
      <c r="KI254" s="5"/>
      <c r="KJ254" s="5"/>
      <c r="KK254" s="5"/>
      <c r="KL254" s="5"/>
      <c r="KM254" s="5"/>
      <c r="KN254" s="5"/>
      <c r="KO254" s="5"/>
      <c r="KP254" s="5"/>
      <c r="KQ254" s="5"/>
      <c r="KR254" s="5"/>
      <c r="KS254" s="5"/>
      <c r="KT254" s="5"/>
      <c r="KU254" s="5"/>
      <c r="KV254" s="5"/>
      <c r="KW254" s="5"/>
      <c r="KX254" s="5"/>
      <c r="KY254" s="5"/>
      <c r="KZ254" s="5"/>
      <c r="LA254" s="5"/>
      <c r="LB254" s="5"/>
      <c r="LC254" s="5"/>
      <c r="LD254" s="5"/>
      <c r="LE254" s="5"/>
      <c r="LF254" s="5"/>
      <c r="LG254" s="5"/>
      <c r="LH254" s="5"/>
      <c r="LI254" s="5"/>
      <c r="LJ254" s="5"/>
      <c r="LK254" s="5"/>
      <c r="LL254" s="5"/>
      <c r="LM254" s="5"/>
      <c r="LN254" s="5"/>
      <c r="LO254" s="5"/>
      <c r="LP254" s="5"/>
      <c r="LQ254" s="5"/>
      <c r="LR254" s="5"/>
      <c r="LS254" s="5"/>
      <c r="LT254" s="5"/>
      <c r="LU254" s="5"/>
      <c r="LV254" s="5"/>
      <c r="LW254" s="5"/>
      <c r="LX254" s="5"/>
      <c r="LY254" s="5"/>
      <c r="LZ254" s="5"/>
      <c r="MA254" s="5"/>
      <c r="MB254" s="5"/>
      <c r="MC254" s="5"/>
      <c r="MD254" s="5"/>
      <c r="ME254" s="5"/>
      <c r="MF254" s="5"/>
      <c r="MG254" s="5"/>
      <c r="MH254" s="5"/>
      <c r="MI254" s="5"/>
      <c r="MJ254" s="5"/>
      <c r="MK254" s="5"/>
      <c r="ML254" s="5"/>
      <c r="MM254" s="5"/>
      <c r="MN254" s="5"/>
      <c r="MO254" s="5"/>
      <c r="MP254" s="5"/>
      <c r="MQ254" s="5"/>
      <c r="MR254" s="5"/>
      <c r="MS254" s="5"/>
      <c r="MT254" s="5"/>
      <c r="MU254" s="5"/>
      <c r="MV254" s="5"/>
      <c r="MW254" s="5"/>
      <c r="MX254" s="5"/>
      <c r="MY254" s="5"/>
      <c r="MZ254" s="5"/>
      <c r="NA254" s="5"/>
      <c r="NB254" s="5"/>
      <c r="NC254" s="5"/>
      <c r="ND254" s="5"/>
      <c r="NE254" s="5"/>
      <c r="NF254" s="5"/>
      <c r="NG254" s="5"/>
      <c r="NH254" s="5"/>
      <c r="NI254" s="5"/>
      <c r="NJ254" s="5"/>
      <c r="NK254" s="5"/>
      <c r="NL254" s="5"/>
      <c r="NM254" s="5"/>
      <c r="NN254" s="5"/>
      <c r="NO254" s="5"/>
      <c r="NP254" s="5"/>
      <c r="NQ254" s="5"/>
      <c r="NR254" s="5"/>
      <c r="NS254" s="5"/>
      <c r="NT254" s="5"/>
      <c r="NU254" s="5"/>
      <c r="NV254" s="5"/>
      <c r="NW254" s="5"/>
      <c r="NX254" s="5"/>
      <c r="NY254" s="5"/>
      <c r="NZ254" s="5"/>
      <c r="OA254" s="5"/>
      <c r="OB254" s="5"/>
      <c r="OC254" s="5"/>
      <c r="OD254" s="5"/>
      <c r="OE254" s="5"/>
      <c r="OF254" s="5"/>
      <c r="OG254" s="5"/>
      <c r="OH254" s="5"/>
      <c r="OI254" s="5"/>
      <c r="OJ254" s="5"/>
      <c r="OK254" s="5"/>
      <c r="OL254" s="5"/>
      <c r="OM254" s="5"/>
      <c r="ON254" s="5"/>
      <c r="OO254" s="5"/>
      <c r="OP254" s="5"/>
      <c r="OQ254" s="5"/>
      <c r="OR254" s="5"/>
      <c r="OS254" s="5"/>
      <c r="OT254" s="5"/>
      <c r="OU254" s="5"/>
      <c r="OV254" s="5"/>
      <c r="OW254" s="5"/>
      <c r="OX254" s="5"/>
      <c r="OY254" s="5"/>
      <c r="OZ254" s="5"/>
      <c r="PA254" s="5"/>
      <c r="PB254" s="5"/>
      <c r="PC254" s="5"/>
      <c r="PD254" s="5"/>
      <c r="PE254" s="5"/>
      <c r="PF254" s="5"/>
      <c r="PG254" s="5"/>
      <c r="PH254" s="5"/>
      <c r="PI254" s="5"/>
      <c r="PJ254" s="5"/>
      <c r="PK254" s="5"/>
      <c r="PL254" s="5"/>
      <c r="PM254" s="5"/>
      <c r="PN254" s="5"/>
      <c r="PO254" s="5"/>
      <c r="PP254" s="5"/>
      <c r="PQ254" s="5"/>
      <c r="PR254" s="5"/>
      <c r="PS254" s="5"/>
      <c r="PT254" s="5"/>
      <c r="PU254" s="5"/>
      <c r="PV254" s="5"/>
      <c r="PW254" s="5"/>
      <c r="PX254" s="5"/>
      <c r="PY254" s="5"/>
      <c r="PZ254" s="5"/>
      <c r="QA254" s="5"/>
      <c r="QB254" s="5"/>
      <c r="QC254" s="5"/>
      <c r="QD254" s="5"/>
      <c r="QE254" s="5"/>
      <c r="QF254" s="5"/>
      <c r="QG254" s="5"/>
      <c r="QH254" s="5"/>
      <c r="QI254" s="5"/>
      <c r="QJ254" s="5"/>
      <c r="QK254" s="5"/>
      <c r="QL254" s="5"/>
      <c r="QM254" s="5"/>
      <c r="QN254" s="5"/>
      <c r="QO254" s="5"/>
      <c r="QP254" s="5"/>
      <c r="QQ254" s="5"/>
      <c r="QR254" s="5"/>
      <c r="QS254" s="5"/>
      <c r="QT254" s="5"/>
      <c r="QU254" s="5"/>
      <c r="QV254" s="5"/>
      <c r="QW254" s="5"/>
      <c r="QX254" s="5"/>
      <c r="QY254" s="5"/>
      <c r="QZ254" s="5"/>
      <c r="RA254" s="5"/>
      <c r="RB254" s="5"/>
      <c r="RC254" s="5"/>
      <c r="RD254" s="5"/>
      <c r="RE254" s="5"/>
      <c r="RF254" s="5"/>
      <c r="RG254" s="5"/>
      <c r="RH254" s="5"/>
      <c r="RI254" s="5"/>
      <c r="RJ254" s="5"/>
      <c r="RK254" s="5"/>
      <c r="RL254" s="5"/>
      <c r="RM254" s="5"/>
      <c r="RN254" s="5"/>
      <c r="RO254" s="5"/>
      <c r="RP254" s="5"/>
      <c r="RQ254" s="5"/>
      <c r="RR254" s="5"/>
      <c r="RS254" s="5"/>
      <c r="RT254" s="5"/>
      <c r="RU254" s="5"/>
      <c r="RV254" s="5"/>
      <c r="RW254" s="5"/>
      <c r="RX254" s="5"/>
      <c r="RY254" s="5"/>
      <c r="RZ254" s="5"/>
      <c r="SA254" s="5"/>
      <c r="SB254" s="5"/>
      <c r="SC254" s="5"/>
      <c r="SD254" s="5"/>
      <c r="SE254" s="5"/>
      <c r="SF254" s="5"/>
      <c r="SG254" s="5"/>
      <c r="SH254" s="5"/>
      <c r="SI254" s="5"/>
      <c r="SJ254" s="5"/>
      <c r="SK254" s="5"/>
      <c r="SL254" s="5"/>
      <c r="SM254" s="5"/>
      <c r="SN254" s="5"/>
      <c r="SO254" s="5"/>
      <c r="SP254" s="5"/>
      <c r="SQ254" s="5"/>
      <c r="SR254" s="5"/>
      <c r="SS254" s="5"/>
      <c r="ST254" s="5"/>
      <c r="SU254" s="5"/>
      <c r="SV254" s="5"/>
      <c r="SW254" s="5"/>
      <c r="SX254" s="5"/>
      <c r="SY254" s="5"/>
      <c r="SZ254" s="5"/>
      <c r="TA254" s="5"/>
      <c r="TB254" s="5"/>
      <c r="TC254" s="5"/>
      <c r="TD254" s="5"/>
      <c r="TE254" s="5"/>
      <c r="TF254" s="5"/>
      <c r="TG254" s="5"/>
      <c r="TH254" s="5"/>
      <c r="TI254" s="5"/>
      <c r="TJ254" s="5"/>
      <c r="TK254" s="5"/>
      <c r="TL254" s="5"/>
      <c r="TM254" s="5"/>
      <c r="TN254" s="5"/>
      <c r="TO254" s="5"/>
      <c r="TP254" s="5"/>
      <c r="TQ254" s="5"/>
      <c r="TR254" s="5"/>
      <c r="TS254" s="5"/>
      <c r="TT254" s="5"/>
      <c r="TU254" s="5"/>
      <c r="TV254" s="5"/>
      <c r="TW254" s="5"/>
      <c r="TX254" s="5"/>
      <c r="TY254" s="5"/>
      <c r="TZ254" s="5"/>
      <c r="UA254" s="5"/>
      <c r="UB254" s="5"/>
      <c r="UC254" s="5"/>
      <c r="UD254" s="5"/>
      <c r="UE254" s="5"/>
      <c r="UF254" s="5"/>
      <c r="UG254" s="5"/>
      <c r="UH254" s="5"/>
      <c r="UI254" s="5"/>
      <c r="UJ254" s="5"/>
      <c r="UK254" s="5"/>
      <c r="UL254" s="5"/>
      <c r="UM254" s="5"/>
      <c r="UN254" s="5"/>
      <c r="UO254" s="5"/>
      <c r="UP254" s="5"/>
      <c r="UQ254" s="5"/>
      <c r="UR254" s="5"/>
      <c r="US254" s="5"/>
      <c r="UT254" s="5"/>
      <c r="UU254" s="5"/>
      <c r="UV254" s="5"/>
      <c r="UW254" s="5"/>
      <c r="UX254" s="5"/>
      <c r="UY254" s="5"/>
      <c r="UZ254" s="5"/>
      <c r="VA254" s="5"/>
      <c r="VB254" s="5"/>
      <c r="VC254" s="5"/>
      <c r="VD254" s="5"/>
      <c r="VE254" s="5"/>
      <c r="VF254" s="5"/>
      <c r="VG254" s="5"/>
      <c r="VH254" s="5"/>
      <c r="VI254" s="5"/>
      <c r="VJ254" s="5"/>
      <c r="VK254" s="5"/>
      <c r="VL254" s="5"/>
      <c r="VM254" s="5"/>
      <c r="VN254" s="5"/>
      <c r="VO254" s="5"/>
      <c r="VP254" s="5"/>
      <c r="VQ254" s="5"/>
      <c r="VR254" s="5"/>
      <c r="VS254" s="5"/>
      <c r="VT254" s="5"/>
      <c r="VU254" s="5"/>
      <c r="VV254" s="5"/>
      <c r="VW254" s="5"/>
      <c r="VX254" s="5"/>
      <c r="VY254" s="5"/>
      <c r="VZ254" s="5"/>
      <c r="WA254" s="5"/>
      <c r="WB254" s="5"/>
      <c r="WC254" s="5"/>
      <c r="WD254" s="5"/>
      <c r="WE254" s="5"/>
      <c r="WF254" s="5"/>
      <c r="WG254" s="5"/>
      <c r="WH254" s="5"/>
      <c r="WI254" s="5"/>
      <c r="WJ254" s="5"/>
      <c r="WK254" s="5"/>
      <c r="WL254" s="5"/>
      <c r="WM254" s="5"/>
      <c r="WN254" s="5"/>
      <c r="WO254" s="5"/>
      <c r="WP254" s="5"/>
      <c r="WQ254" s="5"/>
      <c r="WR254" s="5"/>
      <c r="WS254" s="5"/>
      <c r="WT254" s="5"/>
      <c r="WU254" s="5"/>
      <c r="WV254" s="5"/>
      <c r="WW254" s="5"/>
      <c r="WX254" s="5"/>
      <c r="WY254" s="5"/>
      <c r="WZ254" s="5"/>
      <c r="XA254" s="5"/>
      <c r="XB254" s="5"/>
      <c r="XC254" s="5"/>
      <c r="XD254" s="5"/>
      <c r="XE254" s="5"/>
      <c r="XF254" s="5"/>
      <c r="XG254" s="5"/>
      <c r="XH254" s="5"/>
      <c r="XI254" s="5"/>
      <c r="XJ254" s="5"/>
      <c r="XK254" s="5"/>
      <c r="XL254" s="5"/>
      <c r="XM254" s="5"/>
      <c r="XN254" s="5"/>
      <c r="XO254" s="5"/>
      <c r="XP254" s="5"/>
      <c r="XQ254" s="5"/>
      <c r="XR254" s="5"/>
      <c r="XS254" s="5"/>
      <c r="XT254" s="5"/>
      <c r="XU254" s="5"/>
      <c r="XV254" s="5"/>
      <c r="XW254" s="5"/>
      <c r="XX254" s="5"/>
      <c r="XY254" s="5"/>
      <c r="XZ254" s="5"/>
      <c r="YA254" s="5"/>
      <c r="YB254" s="5"/>
      <c r="YC254" s="5"/>
      <c r="YD254" s="5"/>
      <c r="YE254" s="5"/>
      <c r="YF254" s="5"/>
      <c r="YG254" s="5"/>
      <c r="YH254" s="5"/>
      <c r="YI254" s="5"/>
      <c r="YJ254" s="5"/>
      <c r="YK254" s="5"/>
      <c r="YL254" s="5"/>
      <c r="YM254" s="5"/>
      <c r="YN254" s="5"/>
      <c r="YO254" s="5"/>
      <c r="YP254" s="5"/>
      <c r="YQ254" s="5"/>
      <c r="YR254" s="5"/>
      <c r="YS254" s="5"/>
      <c r="YT254" s="5"/>
      <c r="YU254" s="5"/>
      <c r="YV254" s="5"/>
      <c r="YW254" s="5"/>
      <c r="YX254" s="5"/>
      <c r="YY254" s="5"/>
      <c r="YZ254" s="5"/>
      <c r="ZA254" s="5"/>
      <c r="ZB254" s="5"/>
      <c r="ZC254" s="5"/>
      <c r="ZD254" s="5"/>
      <c r="ZE254" s="5"/>
      <c r="ZF254" s="5"/>
      <c r="ZG254" s="5"/>
      <c r="ZH254" s="5"/>
      <c r="ZI254" s="5"/>
      <c r="ZJ254" s="5"/>
      <c r="ZK254" s="5"/>
      <c r="ZL254" s="5"/>
      <c r="ZM254" s="5"/>
      <c r="ZN254" s="5"/>
      <c r="ZO254" s="5"/>
      <c r="ZP254" s="5"/>
      <c r="ZQ254" s="5"/>
      <c r="ZR254" s="5"/>
      <c r="ZS254" s="5"/>
      <c r="ZT254" s="5"/>
      <c r="ZU254" s="5"/>
      <c r="ZV254" s="5"/>
      <c r="ZW254" s="5"/>
      <c r="ZX254" s="5"/>
      <c r="ZY254" s="5"/>
      <c r="ZZ254" s="5"/>
      <c r="AAA254" s="5"/>
      <c r="AAB254" s="5"/>
      <c r="AAC254" s="5"/>
      <c r="AAD254" s="5"/>
      <c r="AAE254" s="5"/>
      <c r="AAF254" s="5"/>
      <c r="AAG254" s="5"/>
      <c r="AAH254" s="5"/>
      <c r="AAI254" s="5"/>
      <c r="AAJ254" s="5"/>
      <c r="AAK254" s="5"/>
      <c r="AAL254" s="5"/>
      <c r="AAM254" s="5"/>
      <c r="AAN254" s="5"/>
      <c r="AAO254" s="5"/>
      <c r="AAP254" s="5"/>
      <c r="AAQ254" s="5"/>
      <c r="AAR254" s="5"/>
      <c r="AAS254" s="5"/>
      <c r="AAT254" s="5"/>
      <c r="AAU254" s="5"/>
      <c r="AAV254" s="5"/>
      <c r="AAW254" s="5"/>
      <c r="AAX254" s="5"/>
      <c r="AAY254" s="5"/>
      <c r="AAZ254" s="5"/>
      <c r="ABA254" s="5"/>
      <c r="ABB254" s="5"/>
      <c r="ABC254" s="5"/>
      <c r="ABD254" s="5"/>
      <c r="ABE254" s="5"/>
      <c r="ABF254" s="5"/>
      <c r="ABG254" s="5"/>
      <c r="ABH254" s="5"/>
      <c r="ABI254" s="5"/>
      <c r="ABJ254" s="5"/>
      <c r="ABK254" s="5"/>
      <c r="ABL254" s="5"/>
      <c r="ABM254" s="5"/>
      <c r="ABN254" s="5"/>
      <c r="ABO254" s="5"/>
      <c r="ABP254" s="5"/>
      <c r="ABQ254" s="5"/>
      <c r="ABR254" s="5"/>
      <c r="ABS254" s="5"/>
      <c r="ABT254" s="5"/>
      <c r="ABU254" s="5"/>
      <c r="ABV254" s="5"/>
      <c r="ABW254" s="5"/>
      <c r="ABX254" s="5"/>
      <c r="ABY254" s="5"/>
      <c r="ABZ254" s="5"/>
      <c r="ACA254" s="5"/>
      <c r="ACB254" s="5"/>
      <c r="ACC254" s="5"/>
      <c r="ACD254" s="5"/>
      <c r="ACE254" s="5"/>
      <c r="ACF254" s="5"/>
      <c r="ACG254" s="5"/>
      <c r="ACH254" s="5"/>
      <c r="ACI254" s="5"/>
      <c r="ACJ254" s="5"/>
      <c r="ACK254" s="5"/>
      <c r="ACL254" s="5"/>
      <c r="ACM254" s="5"/>
      <c r="ACN254" s="5"/>
      <c r="ACO254" s="5"/>
      <c r="ACP254" s="5"/>
      <c r="ACQ254" s="5"/>
      <c r="ACR254" s="5"/>
      <c r="ACS254" s="5"/>
      <c r="ACT254" s="5"/>
      <c r="ACU254" s="5"/>
      <c r="ACV254" s="5"/>
      <c r="ACW254" s="5"/>
      <c r="ACX254" s="5"/>
      <c r="ACY254" s="5"/>
      <c r="ACZ254" s="5"/>
      <c r="ADA254" s="5"/>
      <c r="ADB254" s="5"/>
      <c r="ADC254" s="5"/>
      <c r="ADD254" s="5"/>
      <c r="ADE254" s="5"/>
      <c r="ADF254" s="5"/>
      <c r="ADG254" s="5"/>
      <c r="ADH254" s="5"/>
      <c r="ADI254" s="5"/>
      <c r="ADJ254" s="5"/>
      <c r="ADK254" s="5"/>
      <c r="ADL254" s="5"/>
      <c r="ADM254" s="5"/>
      <c r="ADN254" s="5"/>
      <c r="ADO254" s="5"/>
      <c r="ADP254" s="5"/>
      <c r="ADQ254" s="5"/>
      <c r="ADR254" s="5"/>
      <c r="ADS254" s="5"/>
      <c r="ADT254" s="5"/>
      <c r="ADU254" s="5"/>
      <c r="ADV254" s="5"/>
      <c r="ADW254" s="5"/>
      <c r="ADX254" s="5"/>
      <c r="ADY254" s="5"/>
      <c r="ADZ254" s="5"/>
      <c r="AEA254" s="5"/>
      <c r="AEB254" s="5"/>
      <c r="AEC254" s="5"/>
      <c r="AED254" s="5"/>
      <c r="AEE254" s="5"/>
      <c r="AEF254" s="5"/>
      <c r="AEG254" s="5"/>
      <c r="AEH254" s="5"/>
      <c r="AEI254" s="5"/>
      <c r="AEJ254" s="5"/>
      <c r="AEK254" s="5"/>
      <c r="AEL254" s="5"/>
      <c r="AEM254" s="5"/>
      <c r="AEN254" s="5"/>
      <c r="AEO254" s="5"/>
      <c r="AEP254" s="5"/>
      <c r="AEQ254" s="5"/>
      <c r="AER254" s="5"/>
      <c r="AES254" s="5"/>
      <c r="AET254" s="5"/>
      <c r="AEU254" s="5"/>
      <c r="AEV254" s="5"/>
      <c r="AEW254" s="5"/>
      <c r="AEX254" s="5"/>
      <c r="AEY254" s="5"/>
      <c r="AEZ254" s="5"/>
      <c r="AFA254" s="5"/>
      <c r="AFB254" s="5"/>
      <c r="AFC254" s="5"/>
      <c r="AFD254" s="5"/>
      <c r="AFE254" s="5"/>
      <c r="AFF254" s="5"/>
      <c r="AFG254" s="5"/>
      <c r="AFH254" s="5"/>
      <c r="AFI254" s="5"/>
      <c r="AFJ254" s="5"/>
      <c r="AFK254" s="5"/>
      <c r="AFL254" s="5"/>
      <c r="AFM254" s="5"/>
      <c r="AFN254" s="5"/>
      <c r="AFO254" s="5"/>
      <c r="AFP254" s="5"/>
      <c r="AFQ254" s="5"/>
      <c r="AFR254" s="5"/>
      <c r="AFS254" s="5"/>
      <c r="AFT254" s="5"/>
      <c r="AFU254" s="5"/>
      <c r="AFV254" s="5"/>
      <c r="AFW254" s="5"/>
      <c r="AFX254" s="5"/>
      <c r="AFY254" s="5"/>
      <c r="AFZ254" s="5"/>
      <c r="AGA254" s="5"/>
      <c r="AGB254" s="5"/>
      <c r="AGC254" s="5"/>
      <c r="AGD254" s="5"/>
      <c r="AGE254" s="5"/>
      <c r="AGF254" s="5"/>
      <c r="AGG254" s="5"/>
      <c r="AGH254" s="5"/>
      <c r="AGI254" s="5"/>
      <c r="AGJ254" s="5"/>
      <c r="AGK254" s="5"/>
      <c r="AGL254" s="5"/>
      <c r="AGM254" s="5"/>
      <c r="AGN254" s="5"/>
      <c r="AGO254" s="5"/>
      <c r="AGP254" s="5"/>
      <c r="AGQ254" s="5"/>
      <c r="AGR254" s="5"/>
      <c r="AGS254" s="5"/>
      <c r="AGT254" s="5"/>
      <c r="AGU254" s="5"/>
      <c r="AGV254" s="5"/>
      <c r="AGW254" s="5"/>
      <c r="AGX254" s="5"/>
      <c r="AGY254" s="5"/>
      <c r="AGZ254" s="5"/>
      <c r="AHA254" s="5"/>
      <c r="AHB254" s="5"/>
      <c r="AHC254" s="5"/>
      <c r="AHD254" s="5"/>
      <c r="AHE254" s="5"/>
      <c r="AHF254" s="5"/>
      <c r="AHG254" s="5"/>
      <c r="AHH254" s="5"/>
      <c r="AHI254" s="5"/>
      <c r="AHJ254" s="5"/>
      <c r="AHK254" s="5"/>
      <c r="AHL254" s="5"/>
      <c r="AHM254" s="5"/>
      <c r="AHN254" s="5"/>
      <c r="AHO254" s="5"/>
      <c r="AHP254" s="5"/>
      <c r="AHQ254" s="5"/>
      <c r="AHR254" s="5"/>
      <c r="AHS254" s="5"/>
      <c r="AHT254" s="5"/>
      <c r="AHU254" s="5"/>
      <c r="AHV254" s="5"/>
      <c r="AHW254" s="5"/>
      <c r="AHX254" s="5"/>
      <c r="AHY254" s="5"/>
      <c r="AHZ254" s="5"/>
      <c r="AIA254" s="5"/>
      <c r="AIB254" s="5"/>
      <c r="AIC254" s="5"/>
      <c r="AID254" s="5"/>
      <c r="AIE254" s="5"/>
      <c r="AIF254" s="5"/>
      <c r="AIG254" s="5"/>
      <c r="AIH254" s="5"/>
      <c r="AII254" s="5"/>
      <c r="AIJ254" s="5"/>
      <c r="AIK254" s="5"/>
      <c r="AIL254" s="5"/>
      <c r="AIM254" s="5"/>
      <c r="AIN254" s="5"/>
      <c r="AIO254" s="5"/>
      <c r="AIP254" s="5"/>
      <c r="AIQ254" s="5"/>
      <c r="AIR254" s="5"/>
      <c r="AIS254" s="5"/>
      <c r="AIT254" s="5"/>
      <c r="AIU254" s="5"/>
      <c r="AIV254" s="5"/>
      <c r="AIW254" s="5"/>
      <c r="AIX254" s="5"/>
      <c r="AIY254" s="5"/>
      <c r="AIZ254" s="5"/>
      <c r="AJA254" s="5"/>
      <c r="AJB254" s="5"/>
      <c r="AJC254" s="5"/>
      <c r="AJD254" s="5"/>
      <c r="AJE254" s="5"/>
      <c r="AJF254" s="5"/>
      <c r="AJG254" s="5"/>
      <c r="AJH254" s="5"/>
      <c r="AJI254" s="5"/>
      <c r="AJJ254" s="5"/>
      <c r="AJK254" s="5"/>
      <c r="AJL254" s="5"/>
      <c r="AJM254" s="5"/>
      <c r="AJN254" s="5"/>
      <c r="AJO254" s="5"/>
      <c r="AJP254" s="5"/>
      <c r="AJQ254" s="5"/>
      <c r="AJR254" s="5"/>
      <c r="AJS254" s="5"/>
      <c r="AJT254" s="5"/>
      <c r="AJU254" s="5"/>
      <c r="AJV254" s="5"/>
      <c r="AJW254" s="5"/>
      <c r="AJX254" s="5"/>
      <c r="AJY254" s="5"/>
      <c r="AJZ254" s="5"/>
      <c r="AKA254" s="5"/>
      <c r="AKB254" s="5"/>
      <c r="AKC254" s="5"/>
      <c r="AKD254" s="5"/>
      <c r="AKE254" s="5"/>
      <c r="AKF254" s="5"/>
      <c r="AKG254" s="5"/>
      <c r="AKH254" s="5"/>
      <c r="AKI254" s="5"/>
      <c r="AKJ254" s="5"/>
      <c r="AKK254" s="5"/>
      <c r="AKL254" s="5"/>
      <c r="AKM254" s="5"/>
      <c r="AKN254" s="5"/>
      <c r="AKO254" s="5"/>
      <c r="AKP254" s="5"/>
      <c r="AKQ254" s="5"/>
      <c r="AKR254" s="5"/>
      <c r="AKS254" s="5"/>
      <c r="AKT254" s="5"/>
      <c r="AKU254" s="5"/>
      <c r="AKV254" s="5"/>
      <c r="AKW254" s="5"/>
      <c r="AKX254" s="5"/>
      <c r="AKY254" s="5"/>
      <c r="AKZ254" s="5"/>
      <c r="ALA254" s="5"/>
      <c r="ALB254" s="5"/>
      <c r="ALC254" s="5"/>
      <c r="ALD254" s="5"/>
      <c r="ALE254" s="5"/>
      <c r="ALF254" s="5"/>
      <c r="ALG254" s="5"/>
      <c r="ALH254" s="5"/>
      <c r="ALI254" s="5"/>
      <c r="ALJ254" s="5"/>
      <c r="ALK254" s="5"/>
      <c r="ALL254" s="5"/>
      <c r="ALM254" s="5"/>
      <c r="ALN254" s="5"/>
      <c r="ALO254" s="5"/>
      <c r="ALP254" s="5"/>
      <c r="ALQ254" s="5"/>
      <c r="ALR254" s="5"/>
      <c r="ALS254" s="5"/>
      <c r="ALT254" s="5"/>
      <c r="ALU254" s="5"/>
      <c r="ALV254" s="5"/>
      <c r="ALW254" s="5"/>
      <c r="ALX254" s="5"/>
      <c r="ALY254" s="5"/>
      <c r="ALZ254" s="5"/>
      <c r="AMA254" s="5"/>
      <c r="AMB254" s="5"/>
      <c r="AMC254" s="5"/>
      <c r="AMD254" s="5"/>
      <c r="AME254" s="5"/>
      <c r="AMF254" s="5"/>
      <c r="AMG254" s="5"/>
      <c r="AMH254" s="5"/>
      <c r="AMI254" s="5"/>
      <c r="AMJ254" s="5"/>
    </row>
    <row r="255" spans="1:1024" s="8" customFormat="1" x14ac:dyDescent="0.25">
      <c r="A255" s="2">
        <v>219</v>
      </c>
      <c r="B255" s="2" t="s">
        <v>232</v>
      </c>
      <c r="C255" s="2" t="s">
        <v>4878</v>
      </c>
      <c r="D255" s="2" t="s">
        <v>233</v>
      </c>
      <c r="E255" s="2">
        <v>2011</v>
      </c>
      <c r="F255" s="2" t="s">
        <v>234</v>
      </c>
      <c r="G255" s="2" t="s">
        <v>235</v>
      </c>
      <c r="H255" s="3" t="str">
        <f>VLOOKUP(B255,AddInfo!$A:$C,3,FALSE)</f>
        <v>Predictor</v>
      </c>
      <c r="I255" s="3">
        <f>VLOOKUP(B255,AddInfo!$A:$H,7,FALSE)</f>
        <v>0</v>
      </c>
      <c r="J255" s="3" t="s">
        <v>5017</v>
      </c>
      <c r="K255" s="3" t="s">
        <v>112</v>
      </c>
      <c r="L255" s="3" t="s">
        <v>129</v>
      </c>
      <c r="M255" s="25">
        <v>1930</v>
      </c>
      <c r="N255" s="25">
        <v>2009</v>
      </c>
      <c r="O255" s="25">
        <v>5</v>
      </c>
      <c r="P255" s="25"/>
      <c r="Q255" s="86"/>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c r="IU255" s="5"/>
      <c r="IV255" s="5"/>
      <c r="IW255" s="5"/>
      <c r="IX255" s="5"/>
      <c r="IY255" s="5"/>
      <c r="IZ255" s="5"/>
      <c r="JA255" s="5"/>
      <c r="JB255" s="5"/>
      <c r="JC255" s="5"/>
      <c r="JD255" s="5"/>
      <c r="JE255" s="5"/>
      <c r="JF255" s="5"/>
      <c r="JG255" s="5"/>
      <c r="JH255" s="5"/>
      <c r="JI255" s="5"/>
      <c r="JJ255" s="5"/>
      <c r="JK255" s="5"/>
      <c r="JL255" s="5"/>
      <c r="JM255" s="5"/>
      <c r="JN255" s="5"/>
      <c r="JO255" s="5"/>
      <c r="JP255" s="5"/>
      <c r="JQ255" s="5"/>
      <c r="JR255" s="5"/>
      <c r="JS255" s="5"/>
      <c r="JT255" s="5"/>
      <c r="JU255" s="5"/>
      <c r="JV255" s="5"/>
      <c r="JW255" s="5"/>
      <c r="JX255" s="5"/>
      <c r="JY255" s="5"/>
      <c r="JZ255" s="5"/>
      <c r="KA255" s="5"/>
      <c r="KB255" s="5"/>
      <c r="KC255" s="5"/>
      <c r="KD255" s="5"/>
      <c r="KE255" s="5"/>
      <c r="KF255" s="5"/>
      <c r="KG255" s="5"/>
      <c r="KH255" s="5"/>
      <c r="KI255" s="5"/>
      <c r="KJ255" s="5"/>
      <c r="KK255" s="5"/>
      <c r="KL255" s="5"/>
      <c r="KM255" s="5"/>
      <c r="KN255" s="5"/>
      <c r="KO255" s="5"/>
      <c r="KP255" s="5"/>
      <c r="KQ255" s="5"/>
      <c r="KR255" s="5"/>
      <c r="KS255" s="5"/>
      <c r="KT255" s="5"/>
      <c r="KU255" s="5"/>
      <c r="KV255" s="5"/>
      <c r="KW255" s="5"/>
      <c r="KX255" s="5"/>
      <c r="KY255" s="5"/>
      <c r="KZ255" s="5"/>
      <c r="LA255" s="5"/>
      <c r="LB255" s="5"/>
      <c r="LC255" s="5"/>
      <c r="LD255" s="5"/>
      <c r="LE255" s="5"/>
      <c r="LF255" s="5"/>
      <c r="LG255" s="5"/>
      <c r="LH255" s="5"/>
      <c r="LI255" s="5"/>
      <c r="LJ255" s="5"/>
      <c r="LK255" s="5"/>
      <c r="LL255" s="5"/>
      <c r="LM255" s="5"/>
      <c r="LN255" s="5"/>
      <c r="LO255" s="5"/>
      <c r="LP255" s="5"/>
      <c r="LQ255" s="5"/>
      <c r="LR255" s="5"/>
      <c r="LS255" s="5"/>
      <c r="LT255" s="5"/>
      <c r="LU255" s="5"/>
      <c r="LV255" s="5"/>
      <c r="LW255" s="5"/>
      <c r="LX255" s="5"/>
      <c r="LY255" s="5"/>
      <c r="LZ255" s="5"/>
      <c r="MA255" s="5"/>
      <c r="MB255" s="5"/>
      <c r="MC255" s="5"/>
      <c r="MD255" s="5"/>
      <c r="ME255" s="5"/>
      <c r="MF255" s="5"/>
      <c r="MG255" s="5"/>
      <c r="MH255" s="5"/>
      <c r="MI255" s="5"/>
      <c r="MJ255" s="5"/>
      <c r="MK255" s="5"/>
      <c r="ML255" s="5"/>
      <c r="MM255" s="5"/>
      <c r="MN255" s="5"/>
      <c r="MO255" s="5"/>
      <c r="MP255" s="5"/>
      <c r="MQ255" s="5"/>
      <c r="MR255" s="5"/>
      <c r="MS255" s="5"/>
      <c r="MT255" s="5"/>
      <c r="MU255" s="5"/>
      <c r="MV255" s="5"/>
      <c r="MW255" s="5"/>
      <c r="MX255" s="5"/>
      <c r="MY255" s="5"/>
      <c r="MZ255" s="5"/>
      <c r="NA255" s="5"/>
      <c r="NB255" s="5"/>
      <c r="NC255" s="5"/>
      <c r="ND255" s="5"/>
      <c r="NE255" s="5"/>
      <c r="NF255" s="5"/>
      <c r="NG255" s="5"/>
      <c r="NH255" s="5"/>
      <c r="NI255" s="5"/>
      <c r="NJ255" s="5"/>
      <c r="NK255" s="5"/>
      <c r="NL255" s="5"/>
      <c r="NM255" s="5"/>
      <c r="NN255" s="5"/>
      <c r="NO255" s="5"/>
      <c r="NP255" s="5"/>
      <c r="NQ255" s="5"/>
      <c r="NR255" s="5"/>
      <c r="NS255" s="5"/>
      <c r="NT255" s="5"/>
      <c r="NU255" s="5"/>
      <c r="NV255" s="5"/>
      <c r="NW255" s="5"/>
      <c r="NX255" s="5"/>
      <c r="NY255" s="5"/>
      <c r="NZ255" s="5"/>
      <c r="OA255" s="5"/>
      <c r="OB255" s="5"/>
      <c r="OC255" s="5"/>
      <c r="OD255" s="5"/>
      <c r="OE255" s="5"/>
      <c r="OF255" s="5"/>
      <c r="OG255" s="5"/>
      <c r="OH255" s="5"/>
      <c r="OI255" s="5"/>
      <c r="OJ255" s="5"/>
      <c r="OK255" s="5"/>
      <c r="OL255" s="5"/>
      <c r="OM255" s="5"/>
      <c r="ON255" s="5"/>
      <c r="OO255" s="5"/>
      <c r="OP255" s="5"/>
      <c r="OQ255" s="5"/>
      <c r="OR255" s="5"/>
      <c r="OS255" s="5"/>
      <c r="OT255" s="5"/>
      <c r="OU255" s="5"/>
      <c r="OV255" s="5"/>
      <c r="OW255" s="5"/>
      <c r="OX255" s="5"/>
      <c r="OY255" s="5"/>
      <c r="OZ255" s="5"/>
      <c r="PA255" s="5"/>
      <c r="PB255" s="5"/>
      <c r="PC255" s="5"/>
      <c r="PD255" s="5"/>
      <c r="PE255" s="5"/>
      <c r="PF255" s="5"/>
      <c r="PG255" s="5"/>
      <c r="PH255" s="5"/>
      <c r="PI255" s="5"/>
      <c r="PJ255" s="5"/>
      <c r="PK255" s="5"/>
      <c r="PL255" s="5"/>
      <c r="PM255" s="5"/>
      <c r="PN255" s="5"/>
      <c r="PO255" s="5"/>
      <c r="PP255" s="5"/>
      <c r="PQ255" s="5"/>
      <c r="PR255" s="5"/>
      <c r="PS255" s="5"/>
      <c r="PT255" s="5"/>
      <c r="PU255" s="5"/>
      <c r="PV255" s="5"/>
      <c r="PW255" s="5"/>
      <c r="PX255" s="5"/>
      <c r="PY255" s="5"/>
      <c r="PZ255" s="5"/>
      <c r="QA255" s="5"/>
      <c r="QB255" s="5"/>
      <c r="QC255" s="5"/>
      <c r="QD255" s="5"/>
      <c r="QE255" s="5"/>
      <c r="QF255" s="5"/>
      <c r="QG255" s="5"/>
      <c r="QH255" s="5"/>
      <c r="QI255" s="5"/>
      <c r="QJ255" s="5"/>
      <c r="QK255" s="5"/>
      <c r="QL255" s="5"/>
      <c r="QM255" s="5"/>
      <c r="QN255" s="5"/>
      <c r="QO255" s="5"/>
      <c r="QP255" s="5"/>
      <c r="QQ255" s="5"/>
      <c r="QR255" s="5"/>
      <c r="QS255" s="5"/>
      <c r="QT255" s="5"/>
      <c r="QU255" s="5"/>
      <c r="QV255" s="5"/>
      <c r="QW255" s="5"/>
      <c r="QX255" s="5"/>
      <c r="QY255" s="5"/>
      <c r="QZ255" s="5"/>
      <c r="RA255" s="5"/>
      <c r="RB255" s="5"/>
      <c r="RC255" s="5"/>
      <c r="RD255" s="5"/>
      <c r="RE255" s="5"/>
      <c r="RF255" s="5"/>
      <c r="RG255" s="5"/>
      <c r="RH255" s="5"/>
      <c r="RI255" s="5"/>
      <c r="RJ255" s="5"/>
      <c r="RK255" s="5"/>
      <c r="RL255" s="5"/>
      <c r="RM255" s="5"/>
      <c r="RN255" s="5"/>
      <c r="RO255" s="5"/>
      <c r="RP255" s="5"/>
      <c r="RQ255" s="5"/>
      <c r="RR255" s="5"/>
      <c r="RS255" s="5"/>
      <c r="RT255" s="5"/>
      <c r="RU255" s="5"/>
      <c r="RV255" s="5"/>
      <c r="RW255" s="5"/>
      <c r="RX255" s="5"/>
      <c r="RY255" s="5"/>
      <c r="RZ255" s="5"/>
      <c r="SA255" s="5"/>
      <c r="SB255" s="5"/>
      <c r="SC255" s="5"/>
      <c r="SD255" s="5"/>
      <c r="SE255" s="5"/>
      <c r="SF255" s="5"/>
      <c r="SG255" s="5"/>
      <c r="SH255" s="5"/>
      <c r="SI255" s="5"/>
      <c r="SJ255" s="5"/>
      <c r="SK255" s="5"/>
      <c r="SL255" s="5"/>
      <c r="SM255" s="5"/>
      <c r="SN255" s="5"/>
      <c r="SO255" s="5"/>
      <c r="SP255" s="5"/>
      <c r="SQ255" s="5"/>
      <c r="SR255" s="5"/>
      <c r="SS255" s="5"/>
      <c r="ST255" s="5"/>
      <c r="SU255" s="5"/>
      <c r="SV255" s="5"/>
      <c r="SW255" s="5"/>
      <c r="SX255" s="5"/>
      <c r="SY255" s="5"/>
      <c r="SZ255" s="5"/>
      <c r="TA255" s="5"/>
      <c r="TB255" s="5"/>
      <c r="TC255" s="5"/>
      <c r="TD255" s="5"/>
      <c r="TE255" s="5"/>
      <c r="TF255" s="5"/>
      <c r="TG255" s="5"/>
      <c r="TH255" s="5"/>
      <c r="TI255" s="5"/>
      <c r="TJ255" s="5"/>
      <c r="TK255" s="5"/>
      <c r="TL255" s="5"/>
      <c r="TM255" s="5"/>
      <c r="TN255" s="5"/>
      <c r="TO255" s="5"/>
      <c r="TP255" s="5"/>
      <c r="TQ255" s="5"/>
      <c r="TR255" s="5"/>
      <c r="TS255" s="5"/>
      <c r="TT255" s="5"/>
      <c r="TU255" s="5"/>
      <c r="TV255" s="5"/>
      <c r="TW255" s="5"/>
      <c r="TX255" s="5"/>
      <c r="TY255" s="5"/>
      <c r="TZ255" s="5"/>
      <c r="UA255" s="5"/>
      <c r="UB255" s="5"/>
      <c r="UC255" s="5"/>
      <c r="UD255" s="5"/>
      <c r="UE255" s="5"/>
      <c r="UF255" s="5"/>
      <c r="UG255" s="5"/>
      <c r="UH255" s="5"/>
      <c r="UI255" s="5"/>
      <c r="UJ255" s="5"/>
      <c r="UK255" s="5"/>
      <c r="UL255" s="5"/>
      <c r="UM255" s="5"/>
      <c r="UN255" s="5"/>
      <c r="UO255" s="5"/>
      <c r="UP255" s="5"/>
      <c r="UQ255" s="5"/>
      <c r="UR255" s="5"/>
      <c r="US255" s="5"/>
      <c r="UT255" s="5"/>
      <c r="UU255" s="5"/>
      <c r="UV255" s="5"/>
      <c r="UW255" s="5"/>
      <c r="UX255" s="5"/>
      <c r="UY255" s="5"/>
      <c r="UZ255" s="5"/>
      <c r="VA255" s="5"/>
      <c r="VB255" s="5"/>
      <c r="VC255" s="5"/>
      <c r="VD255" s="5"/>
      <c r="VE255" s="5"/>
      <c r="VF255" s="5"/>
      <c r="VG255" s="5"/>
      <c r="VH255" s="5"/>
      <c r="VI255" s="5"/>
      <c r="VJ255" s="5"/>
      <c r="VK255" s="5"/>
      <c r="VL255" s="5"/>
      <c r="VM255" s="5"/>
      <c r="VN255" s="5"/>
      <c r="VO255" s="5"/>
      <c r="VP255" s="5"/>
      <c r="VQ255" s="5"/>
      <c r="VR255" s="5"/>
      <c r="VS255" s="5"/>
      <c r="VT255" s="5"/>
      <c r="VU255" s="5"/>
      <c r="VV255" s="5"/>
      <c r="VW255" s="5"/>
      <c r="VX255" s="5"/>
      <c r="VY255" s="5"/>
      <c r="VZ255" s="5"/>
      <c r="WA255" s="5"/>
      <c r="WB255" s="5"/>
      <c r="WC255" s="5"/>
      <c r="WD255" s="5"/>
      <c r="WE255" s="5"/>
      <c r="WF255" s="5"/>
      <c r="WG255" s="5"/>
      <c r="WH255" s="5"/>
      <c r="WI255" s="5"/>
      <c r="WJ255" s="5"/>
      <c r="WK255" s="5"/>
      <c r="WL255" s="5"/>
      <c r="WM255" s="5"/>
      <c r="WN255" s="5"/>
      <c r="WO255" s="5"/>
      <c r="WP255" s="5"/>
      <c r="WQ255" s="5"/>
      <c r="WR255" s="5"/>
      <c r="WS255" s="5"/>
      <c r="WT255" s="5"/>
      <c r="WU255" s="5"/>
      <c r="WV255" s="5"/>
      <c r="WW255" s="5"/>
      <c r="WX255" s="5"/>
      <c r="WY255" s="5"/>
      <c r="WZ255" s="5"/>
      <c r="XA255" s="5"/>
      <c r="XB255" s="5"/>
      <c r="XC255" s="5"/>
      <c r="XD255" s="5"/>
      <c r="XE255" s="5"/>
      <c r="XF255" s="5"/>
      <c r="XG255" s="5"/>
      <c r="XH255" s="5"/>
      <c r="XI255" s="5"/>
      <c r="XJ255" s="5"/>
      <c r="XK255" s="5"/>
      <c r="XL255" s="5"/>
      <c r="XM255" s="5"/>
      <c r="XN255" s="5"/>
      <c r="XO255" s="5"/>
      <c r="XP255" s="5"/>
      <c r="XQ255" s="5"/>
      <c r="XR255" s="5"/>
      <c r="XS255" s="5"/>
      <c r="XT255" s="5"/>
      <c r="XU255" s="5"/>
      <c r="XV255" s="5"/>
      <c r="XW255" s="5"/>
      <c r="XX255" s="5"/>
      <c r="XY255" s="5"/>
      <c r="XZ255" s="5"/>
      <c r="YA255" s="5"/>
      <c r="YB255" s="5"/>
      <c r="YC255" s="5"/>
      <c r="YD255" s="5"/>
      <c r="YE255" s="5"/>
      <c r="YF255" s="5"/>
      <c r="YG255" s="5"/>
      <c r="YH255" s="5"/>
      <c r="YI255" s="5"/>
      <c r="YJ255" s="5"/>
      <c r="YK255" s="5"/>
      <c r="YL255" s="5"/>
      <c r="YM255" s="5"/>
      <c r="YN255" s="5"/>
      <c r="YO255" s="5"/>
      <c r="YP255" s="5"/>
      <c r="YQ255" s="5"/>
      <c r="YR255" s="5"/>
      <c r="YS255" s="5"/>
      <c r="YT255" s="5"/>
      <c r="YU255" s="5"/>
      <c r="YV255" s="5"/>
      <c r="YW255" s="5"/>
      <c r="YX255" s="5"/>
      <c r="YY255" s="5"/>
      <c r="YZ255" s="5"/>
      <c r="ZA255" s="5"/>
      <c r="ZB255" s="5"/>
      <c r="ZC255" s="5"/>
      <c r="ZD255" s="5"/>
      <c r="ZE255" s="5"/>
      <c r="ZF255" s="5"/>
      <c r="ZG255" s="5"/>
      <c r="ZH255" s="5"/>
      <c r="ZI255" s="5"/>
      <c r="ZJ255" s="5"/>
      <c r="ZK255" s="5"/>
      <c r="ZL255" s="5"/>
      <c r="ZM255" s="5"/>
      <c r="ZN255" s="5"/>
      <c r="ZO255" s="5"/>
      <c r="ZP255" s="5"/>
      <c r="ZQ255" s="5"/>
      <c r="ZR255" s="5"/>
      <c r="ZS255" s="5"/>
      <c r="ZT255" s="5"/>
      <c r="ZU255" s="5"/>
      <c r="ZV255" s="5"/>
      <c r="ZW255" s="5"/>
      <c r="ZX255" s="5"/>
      <c r="ZY255" s="5"/>
      <c r="ZZ255" s="5"/>
      <c r="AAA255" s="5"/>
      <c r="AAB255" s="5"/>
      <c r="AAC255" s="5"/>
      <c r="AAD255" s="5"/>
      <c r="AAE255" s="5"/>
      <c r="AAF255" s="5"/>
      <c r="AAG255" s="5"/>
      <c r="AAH255" s="5"/>
      <c r="AAI255" s="5"/>
      <c r="AAJ255" s="5"/>
      <c r="AAK255" s="5"/>
      <c r="AAL255" s="5"/>
      <c r="AAM255" s="5"/>
      <c r="AAN255" s="5"/>
      <c r="AAO255" s="5"/>
      <c r="AAP255" s="5"/>
      <c r="AAQ255" s="5"/>
      <c r="AAR255" s="5"/>
      <c r="AAS255" s="5"/>
      <c r="AAT255" s="5"/>
      <c r="AAU255" s="5"/>
      <c r="AAV255" s="5"/>
      <c r="AAW255" s="5"/>
      <c r="AAX255" s="5"/>
      <c r="AAY255" s="5"/>
      <c r="AAZ255" s="5"/>
      <c r="ABA255" s="5"/>
      <c r="ABB255" s="5"/>
      <c r="ABC255" s="5"/>
      <c r="ABD255" s="5"/>
      <c r="ABE255" s="5"/>
      <c r="ABF255" s="5"/>
      <c r="ABG255" s="5"/>
      <c r="ABH255" s="5"/>
      <c r="ABI255" s="5"/>
      <c r="ABJ255" s="5"/>
      <c r="ABK255" s="5"/>
      <c r="ABL255" s="5"/>
      <c r="ABM255" s="5"/>
      <c r="ABN255" s="5"/>
      <c r="ABO255" s="5"/>
      <c r="ABP255" s="5"/>
      <c r="ABQ255" s="5"/>
      <c r="ABR255" s="5"/>
      <c r="ABS255" s="5"/>
      <c r="ABT255" s="5"/>
      <c r="ABU255" s="5"/>
      <c r="ABV255" s="5"/>
      <c r="ABW255" s="5"/>
      <c r="ABX255" s="5"/>
      <c r="ABY255" s="5"/>
      <c r="ABZ255" s="5"/>
      <c r="ACA255" s="5"/>
      <c r="ACB255" s="5"/>
      <c r="ACC255" s="5"/>
      <c r="ACD255" s="5"/>
      <c r="ACE255" s="5"/>
      <c r="ACF255" s="5"/>
      <c r="ACG255" s="5"/>
      <c r="ACH255" s="5"/>
      <c r="ACI255" s="5"/>
      <c r="ACJ255" s="5"/>
      <c r="ACK255" s="5"/>
      <c r="ACL255" s="5"/>
      <c r="ACM255" s="5"/>
      <c r="ACN255" s="5"/>
      <c r="ACO255" s="5"/>
      <c r="ACP255" s="5"/>
      <c r="ACQ255" s="5"/>
      <c r="ACR255" s="5"/>
      <c r="ACS255" s="5"/>
      <c r="ACT255" s="5"/>
      <c r="ACU255" s="5"/>
      <c r="ACV255" s="5"/>
      <c r="ACW255" s="5"/>
      <c r="ACX255" s="5"/>
      <c r="ACY255" s="5"/>
      <c r="ACZ255" s="5"/>
      <c r="ADA255" s="5"/>
      <c r="ADB255" s="5"/>
      <c r="ADC255" s="5"/>
      <c r="ADD255" s="5"/>
      <c r="ADE255" s="5"/>
      <c r="ADF255" s="5"/>
      <c r="ADG255" s="5"/>
      <c r="ADH255" s="5"/>
      <c r="ADI255" s="5"/>
      <c r="ADJ255" s="5"/>
      <c r="ADK255" s="5"/>
      <c r="ADL255" s="5"/>
      <c r="ADM255" s="5"/>
      <c r="ADN255" s="5"/>
      <c r="ADO255" s="5"/>
      <c r="ADP255" s="5"/>
      <c r="ADQ255" s="5"/>
      <c r="ADR255" s="5"/>
      <c r="ADS255" s="5"/>
      <c r="ADT255" s="5"/>
      <c r="ADU255" s="5"/>
      <c r="ADV255" s="5"/>
      <c r="ADW255" s="5"/>
      <c r="ADX255" s="5"/>
      <c r="ADY255" s="5"/>
      <c r="ADZ255" s="5"/>
      <c r="AEA255" s="5"/>
      <c r="AEB255" s="5"/>
      <c r="AEC255" s="5"/>
      <c r="AED255" s="5"/>
      <c r="AEE255" s="5"/>
      <c r="AEF255" s="5"/>
      <c r="AEG255" s="5"/>
      <c r="AEH255" s="5"/>
      <c r="AEI255" s="5"/>
      <c r="AEJ255" s="5"/>
      <c r="AEK255" s="5"/>
      <c r="AEL255" s="5"/>
      <c r="AEM255" s="5"/>
      <c r="AEN255" s="5"/>
      <c r="AEO255" s="5"/>
      <c r="AEP255" s="5"/>
      <c r="AEQ255" s="5"/>
      <c r="AER255" s="5"/>
      <c r="AES255" s="5"/>
      <c r="AET255" s="5"/>
      <c r="AEU255" s="5"/>
      <c r="AEV255" s="5"/>
      <c r="AEW255" s="5"/>
      <c r="AEX255" s="5"/>
      <c r="AEY255" s="5"/>
      <c r="AEZ255" s="5"/>
      <c r="AFA255" s="5"/>
      <c r="AFB255" s="5"/>
      <c r="AFC255" s="5"/>
      <c r="AFD255" s="5"/>
      <c r="AFE255" s="5"/>
      <c r="AFF255" s="5"/>
      <c r="AFG255" s="5"/>
      <c r="AFH255" s="5"/>
      <c r="AFI255" s="5"/>
      <c r="AFJ255" s="5"/>
      <c r="AFK255" s="5"/>
      <c r="AFL255" s="5"/>
      <c r="AFM255" s="5"/>
      <c r="AFN255" s="5"/>
      <c r="AFO255" s="5"/>
      <c r="AFP255" s="5"/>
      <c r="AFQ255" s="5"/>
      <c r="AFR255" s="5"/>
      <c r="AFS255" s="5"/>
      <c r="AFT255" s="5"/>
      <c r="AFU255" s="5"/>
      <c r="AFV255" s="5"/>
      <c r="AFW255" s="5"/>
      <c r="AFX255" s="5"/>
      <c r="AFY255" s="5"/>
      <c r="AFZ255" s="5"/>
      <c r="AGA255" s="5"/>
      <c r="AGB255" s="5"/>
      <c r="AGC255" s="5"/>
      <c r="AGD255" s="5"/>
      <c r="AGE255" s="5"/>
      <c r="AGF255" s="5"/>
      <c r="AGG255" s="5"/>
      <c r="AGH255" s="5"/>
      <c r="AGI255" s="5"/>
      <c r="AGJ255" s="5"/>
      <c r="AGK255" s="5"/>
      <c r="AGL255" s="5"/>
      <c r="AGM255" s="5"/>
      <c r="AGN255" s="5"/>
      <c r="AGO255" s="5"/>
      <c r="AGP255" s="5"/>
      <c r="AGQ255" s="5"/>
      <c r="AGR255" s="5"/>
      <c r="AGS255" s="5"/>
      <c r="AGT255" s="5"/>
      <c r="AGU255" s="5"/>
      <c r="AGV255" s="5"/>
      <c r="AGW255" s="5"/>
      <c r="AGX255" s="5"/>
      <c r="AGY255" s="5"/>
      <c r="AGZ255" s="5"/>
      <c r="AHA255" s="5"/>
      <c r="AHB255" s="5"/>
      <c r="AHC255" s="5"/>
      <c r="AHD255" s="5"/>
      <c r="AHE255" s="5"/>
      <c r="AHF255" s="5"/>
      <c r="AHG255" s="5"/>
      <c r="AHH255" s="5"/>
      <c r="AHI255" s="5"/>
      <c r="AHJ255" s="5"/>
      <c r="AHK255" s="5"/>
      <c r="AHL255" s="5"/>
      <c r="AHM255" s="5"/>
      <c r="AHN255" s="5"/>
      <c r="AHO255" s="5"/>
      <c r="AHP255" s="5"/>
      <c r="AHQ255" s="5"/>
      <c r="AHR255" s="5"/>
      <c r="AHS255" s="5"/>
      <c r="AHT255" s="5"/>
      <c r="AHU255" s="5"/>
      <c r="AHV255" s="5"/>
      <c r="AHW255" s="5"/>
      <c r="AHX255" s="5"/>
      <c r="AHY255" s="5"/>
      <c r="AHZ255" s="5"/>
      <c r="AIA255" s="5"/>
      <c r="AIB255" s="5"/>
      <c r="AIC255" s="5"/>
      <c r="AID255" s="5"/>
      <c r="AIE255" s="5"/>
      <c r="AIF255" s="5"/>
      <c r="AIG255" s="5"/>
      <c r="AIH255" s="5"/>
      <c r="AII255" s="5"/>
      <c r="AIJ255" s="5"/>
      <c r="AIK255" s="5"/>
      <c r="AIL255" s="5"/>
      <c r="AIM255" s="5"/>
      <c r="AIN255" s="5"/>
      <c r="AIO255" s="5"/>
      <c r="AIP255" s="5"/>
      <c r="AIQ255" s="5"/>
      <c r="AIR255" s="5"/>
      <c r="AIS255" s="5"/>
      <c r="AIT255" s="5"/>
      <c r="AIU255" s="5"/>
      <c r="AIV255" s="5"/>
      <c r="AIW255" s="5"/>
      <c r="AIX255" s="5"/>
      <c r="AIY255" s="5"/>
      <c r="AIZ255" s="5"/>
      <c r="AJA255" s="5"/>
      <c r="AJB255" s="5"/>
      <c r="AJC255" s="5"/>
      <c r="AJD255" s="5"/>
      <c r="AJE255" s="5"/>
      <c r="AJF255" s="5"/>
      <c r="AJG255" s="5"/>
      <c r="AJH255" s="5"/>
      <c r="AJI255" s="5"/>
      <c r="AJJ255" s="5"/>
      <c r="AJK255" s="5"/>
      <c r="AJL255" s="5"/>
      <c r="AJM255" s="5"/>
      <c r="AJN255" s="5"/>
      <c r="AJO255" s="5"/>
      <c r="AJP255" s="5"/>
      <c r="AJQ255" s="5"/>
      <c r="AJR255" s="5"/>
      <c r="AJS255" s="5"/>
      <c r="AJT255" s="5"/>
      <c r="AJU255" s="5"/>
      <c r="AJV255" s="5"/>
      <c r="AJW255" s="5"/>
      <c r="AJX255" s="5"/>
      <c r="AJY255" s="5"/>
      <c r="AJZ255" s="5"/>
      <c r="AKA255" s="5"/>
      <c r="AKB255" s="5"/>
      <c r="AKC255" s="5"/>
      <c r="AKD255" s="5"/>
      <c r="AKE255" s="5"/>
      <c r="AKF255" s="5"/>
      <c r="AKG255" s="5"/>
      <c r="AKH255" s="5"/>
      <c r="AKI255" s="5"/>
      <c r="AKJ255" s="5"/>
      <c r="AKK255" s="5"/>
      <c r="AKL255" s="5"/>
      <c r="AKM255" s="5"/>
      <c r="AKN255" s="5"/>
      <c r="AKO255" s="5"/>
      <c r="AKP255" s="5"/>
      <c r="AKQ255" s="5"/>
      <c r="AKR255" s="5"/>
      <c r="AKS255" s="5"/>
      <c r="AKT255" s="5"/>
      <c r="AKU255" s="5"/>
      <c r="AKV255" s="5"/>
      <c r="AKW255" s="5"/>
      <c r="AKX255" s="5"/>
      <c r="AKY255" s="5"/>
      <c r="AKZ255" s="5"/>
      <c r="ALA255" s="5"/>
      <c r="ALB255" s="5"/>
      <c r="ALC255" s="5"/>
      <c r="ALD255" s="5"/>
      <c r="ALE255" s="5"/>
      <c r="ALF255" s="5"/>
      <c r="ALG255" s="5"/>
      <c r="ALH255" s="5"/>
      <c r="ALI255" s="5"/>
      <c r="ALJ255" s="5"/>
      <c r="ALK255" s="5"/>
      <c r="ALL255" s="5"/>
      <c r="ALM255" s="5"/>
      <c r="ALN255" s="5"/>
      <c r="ALO255" s="5"/>
      <c r="ALP255" s="5"/>
      <c r="ALQ255" s="5"/>
      <c r="ALR255" s="5"/>
      <c r="ALS255" s="5"/>
      <c r="ALT255" s="5"/>
      <c r="ALU255" s="5"/>
      <c r="ALV255" s="5"/>
      <c r="ALW255" s="5"/>
      <c r="ALX255" s="5"/>
      <c r="ALY255" s="5"/>
      <c r="ALZ255" s="5"/>
      <c r="AMA255" s="5"/>
      <c r="AMB255" s="5"/>
      <c r="AMC255" s="5"/>
      <c r="AMD255" s="5"/>
      <c r="AME255" s="5"/>
      <c r="AMF255" s="5"/>
      <c r="AMG255" s="5"/>
      <c r="AMH255" s="5"/>
      <c r="AMI255" s="5"/>
      <c r="AMJ255" s="5"/>
    </row>
    <row r="256" spans="1:1024" s="8" customFormat="1" x14ac:dyDescent="0.25">
      <c r="A256" s="2">
        <v>218</v>
      </c>
      <c r="B256" s="2" t="s">
        <v>237</v>
      </c>
      <c r="C256" s="2" t="s">
        <v>4879</v>
      </c>
      <c r="D256" s="2" t="s">
        <v>233</v>
      </c>
      <c r="E256" s="2">
        <v>2011</v>
      </c>
      <c r="F256" s="2" t="s">
        <v>238</v>
      </c>
      <c r="G256" s="2" t="s">
        <v>235</v>
      </c>
      <c r="H256" s="3" t="str">
        <f>VLOOKUP(B256,AddInfo!$A:$C,3,FALSE)</f>
        <v>Predictor</v>
      </c>
      <c r="I256" s="3">
        <f>VLOOKUP(B256,AddInfo!$A:$H,7,FALSE)</f>
        <v>0</v>
      </c>
      <c r="J256" s="3" t="s">
        <v>5017</v>
      </c>
      <c r="K256" s="3" t="s">
        <v>112</v>
      </c>
      <c r="L256" s="3" t="s">
        <v>129</v>
      </c>
      <c r="M256" s="25">
        <v>1930</v>
      </c>
      <c r="N256" s="25">
        <v>2009</v>
      </c>
      <c r="O256" s="25"/>
      <c r="P256" s="25"/>
      <c r="Q256" s="86"/>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c r="HH256" s="5"/>
      <c r="HI256" s="5"/>
      <c r="HJ256" s="5"/>
      <c r="HK256" s="5"/>
      <c r="HL256" s="5"/>
      <c r="HM256" s="5"/>
      <c r="HN256" s="5"/>
      <c r="HO256" s="5"/>
      <c r="HP256" s="5"/>
      <c r="HQ256" s="5"/>
      <c r="HR256" s="5"/>
      <c r="HS256" s="5"/>
      <c r="HT256" s="5"/>
      <c r="HU256" s="5"/>
      <c r="HV256" s="5"/>
      <c r="HW256" s="5"/>
      <c r="HX256" s="5"/>
      <c r="HY256" s="5"/>
      <c r="HZ256" s="5"/>
      <c r="IA256" s="5"/>
      <c r="IB256" s="5"/>
      <c r="IC256" s="5"/>
      <c r="ID256" s="5"/>
      <c r="IE256" s="5"/>
      <c r="IF256" s="5"/>
      <c r="IG256" s="5"/>
      <c r="IH256" s="5"/>
      <c r="II256" s="5"/>
      <c r="IJ256" s="5"/>
      <c r="IK256" s="5"/>
      <c r="IL256" s="5"/>
      <c r="IM256" s="5"/>
      <c r="IN256" s="5"/>
      <c r="IO256" s="5"/>
      <c r="IP256" s="5"/>
      <c r="IQ256" s="5"/>
      <c r="IR256" s="5"/>
      <c r="IS256" s="5"/>
      <c r="IT256" s="5"/>
      <c r="IU256" s="5"/>
      <c r="IV256" s="5"/>
      <c r="IW256" s="5"/>
      <c r="IX256" s="5"/>
      <c r="IY256" s="5"/>
      <c r="IZ256" s="5"/>
      <c r="JA256" s="5"/>
      <c r="JB256" s="5"/>
      <c r="JC256" s="5"/>
      <c r="JD256" s="5"/>
      <c r="JE256" s="5"/>
      <c r="JF256" s="5"/>
      <c r="JG256" s="5"/>
      <c r="JH256" s="5"/>
      <c r="JI256" s="5"/>
      <c r="JJ256" s="5"/>
      <c r="JK256" s="5"/>
      <c r="JL256" s="5"/>
      <c r="JM256" s="5"/>
      <c r="JN256" s="5"/>
      <c r="JO256" s="5"/>
      <c r="JP256" s="5"/>
      <c r="JQ256" s="5"/>
      <c r="JR256" s="5"/>
      <c r="JS256" s="5"/>
      <c r="JT256" s="5"/>
      <c r="JU256" s="5"/>
      <c r="JV256" s="5"/>
      <c r="JW256" s="5"/>
      <c r="JX256" s="5"/>
      <c r="JY256" s="5"/>
      <c r="JZ256" s="5"/>
      <c r="KA256" s="5"/>
      <c r="KB256" s="5"/>
      <c r="KC256" s="5"/>
      <c r="KD256" s="5"/>
      <c r="KE256" s="5"/>
      <c r="KF256" s="5"/>
      <c r="KG256" s="5"/>
      <c r="KH256" s="5"/>
      <c r="KI256" s="5"/>
      <c r="KJ256" s="5"/>
      <c r="KK256" s="5"/>
      <c r="KL256" s="5"/>
      <c r="KM256" s="5"/>
      <c r="KN256" s="5"/>
      <c r="KO256" s="5"/>
      <c r="KP256" s="5"/>
      <c r="KQ256" s="5"/>
      <c r="KR256" s="5"/>
      <c r="KS256" s="5"/>
      <c r="KT256" s="5"/>
      <c r="KU256" s="5"/>
      <c r="KV256" s="5"/>
      <c r="KW256" s="5"/>
      <c r="KX256" s="5"/>
      <c r="KY256" s="5"/>
      <c r="KZ256" s="5"/>
      <c r="LA256" s="5"/>
      <c r="LB256" s="5"/>
      <c r="LC256" s="5"/>
      <c r="LD256" s="5"/>
      <c r="LE256" s="5"/>
      <c r="LF256" s="5"/>
      <c r="LG256" s="5"/>
      <c r="LH256" s="5"/>
      <c r="LI256" s="5"/>
      <c r="LJ256" s="5"/>
      <c r="LK256" s="5"/>
      <c r="LL256" s="5"/>
      <c r="LM256" s="5"/>
      <c r="LN256" s="5"/>
      <c r="LO256" s="5"/>
      <c r="LP256" s="5"/>
      <c r="LQ256" s="5"/>
      <c r="LR256" s="5"/>
      <c r="LS256" s="5"/>
      <c r="LT256" s="5"/>
      <c r="LU256" s="5"/>
      <c r="LV256" s="5"/>
      <c r="LW256" s="5"/>
      <c r="LX256" s="5"/>
      <c r="LY256" s="5"/>
      <c r="LZ256" s="5"/>
      <c r="MA256" s="5"/>
      <c r="MB256" s="5"/>
      <c r="MC256" s="5"/>
      <c r="MD256" s="5"/>
      <c r="ME256" s="5"/>
      <c r="MF256" s="5"/>
      <c r="MG256" s="5"/>
      <c r="MH256" s="5"/>
      <c r="MI256" s="5"/>
      <c r="MJ256" s="5"/>
      <c r="MK256" s="5"/>
      <c r="ML256" s="5"/>
      <c r="MM256" s="5"/>
      <c r="MN256" s="5"/>
      <c r="MO256" s="5"/>
      <c r="MP256" s="5"/>
      <c r="MQ256" s="5"/>
      <c r="MR256" s="5"/>
      <c r="MS256" s="5"/>
      <c r="MT256" s="5"/>
      <c r="MU256" s="5"/>
      <c r="MV256" s="5"/>
      <c r="MW256" s="5"/>
      <c r="MX256" s="5"/>
      <c r="MY256" s="5"/>
      <c r="MZ256" s="5"/>
      <c r="NA256" s="5"/>
      <c r="NB256" s="5"/>
      <c r="NC256" s="5"/>
      <c r="ND256" s="5"/>
      <c r="NE256" s="5"/>
      <c r="NF256" s="5"/>
      <c r="NG256" s="5"/>
      <c r="NH256" s="5"/>
      <c r="NI256" s="5"/>
      <c r="NJ256" s="5"/>
      <c r="NK256" s="5"/>
      <c r="NL256" s="5"/>
      <c r="NM256" s="5"/>
      <c r="NN256" s="5"/>
      <c r="NO256" s="5"/>
      <c r="NP256" s="5"/>
      <c r="NQ256" s="5"/>
      <c r="NR256" s="5"/>
      <c r="NS256" s="5"/>
      <c r="NT256" s="5"/>
      <c r="NU256" s="5"/>
      <c r="NV256" s="5"/>
      <c r="NW256" s="5"/>
      <c r="NX256" s="5"/>
      <c r="NY256" s="5"/>
      <c r="NZ256" s="5"/>
      <c r="OA256" s="5"/>
      <c r="OB256" s="5"/>
      <c r="OC256" s="5"/>
      <c r="OD256" s="5"/>
      <c r="OE256" s="5"/>
      <c r="OF256" s="5"/>
      <c r="OG256" s="5"/>
      <c r="OH256" s="5"/>
      <c r="OI256" s="5"/>
      <c r="OJ256" s="5"/>
      <c r="OK256" s="5"/>
      <c r="OL256" s="5"/>
      <c r="OM256" s="5"/>
      <c r="ON256" s="5"/>
      <c r="OO256" s="5"/>
      <c r="OP256" s="5"/>
      <c r="OQ256" s="5"/>
      <c r="OR256" s="5"/>
      <c r="OS256" s="5"/>
      <c r="OT256" s="5"/>
      <c r="OU256" s="5"/>
      <c r="OV256" s="5"/>
      <c r="OW256" s="5"/>
      <c r="OX256" s="5"/>
      <c r="OY256" s="5"/>
      <c r="OZ256" s="5"/>
      <c r="PA256" s="5"/>
      <c r="PB256" s="5"/>
      <c r="PC256" s="5"/>
      <c r="PD256" s="5"/>
      <c r="PE256" s="5"/>
      <c r="PF256" s="5"/>
      <c r="PG256" s="5"/>
      <c r="PH256" s="5"/>
      <c r="PI256" s="5"/>
      <c r="PJ256" s="5"/>
      <c r="PK256" s="5"/>
      <c r="PL256" s="5"/>
      <c r="PM256" s="5"/>
      <c r="PN256" s="5"/>
      <c r="PO256" s="5"/>
      <c r="PP256" s="5"/>
      <c r="PQ256" s="5"/>
      <c r="PR256" s="5"/>
      <c r="PS256" s="5"/>
      <c r="PT256" s="5"/>
      <c r="PU256" s="5"/>
      <c r="PV256" s="5"/>
      <c r="PW256" s="5"/>
      <c r="PX256" s="5"/>
      <c r="PY256" s="5"/>
      <c r="PZ256" s="5"/>
      <c r="QA256" s="5"/>
      <c r="QB256" s="5"/>
      <c r="QC256" s="5"/>
      <c r="QD256" s="5"/>
      <c r="QE256" s="5"/>
      <c r="QF256" s="5"/>
      <c r="QG256" s="5"/>
      <c r="QH256" s="5"/>
      <c r="QI256" s="5"/>
      <c r="QJ256" s="5"/>
      <c r="QK256" s="5"/>
      <c r="QL256" s="5"/>
      <c r="QM256" s="5"/>
      <c r="QN256" s="5"/>
      <c r="QO256" s="5"/>
      <c r="QP256" s="5"/>
      <c r="QQ256" s="5"/>
      <c r="QR256" s="5"/>
      <c r="QS256" s="5"/>
      <c r="QT256" s="5"/>
      <c r="QU256" s="5"/>
      <c r="QV256" s="5"/>
      <c r="QW256" s="5"/>
      <c r="QX256" s="5"/>
      <c r="QY256" s="5"/>
      <c r="QZ256" s="5"/>
      <c r="RA256" s="5"/>
      <c r="RB256" s="5"/>
      <c r="RC256" s="5"/>
      <c r="RD256" s="5"/>
      <c r="RE256" s="5"/>
      <c r="RF256" s="5"/>
      <c r="RG256" s="5"/>
      <c r="RH256" s="5"/>
      <c r="RI256" s="5"/>
      <c r="RJ256" s="5"/>
      <c r="RK256" s="5"/>
      <c r="RL256" s="5"/>
      <c r="RM256" s="5"/>
      <c r="RN256" s="5"/>
      <c r="RO256" s="5"/>
      <c r="RP256" s="5"/>
      <c r="RQ256" s="5"/>
      <c r="RR256" s="5"/>
      <c r="RS256" s="5"/>
      <c r="RT256" s="5"/>
      <c r="RU256" s="5"/>
      <c r="RV256" s="5"/>
      <c r="RW256" s="5"/>
      <c r="RX256" s="5"/>
      <c r="RY256" s="5"/>
      <c r="RZ256" s="5"/>
      <c r="SA256" s="5"/>
      <c r="SB256" s="5"/>
      <c r="SC256" s="5"/>
      <c r="SD256" s="5"/>
      <c r="SE256" s="5"/>
      <c r="SF256" s="5"/>
      <c r="SG256" s="5"/>
      <c r="SH256" s="5"/>
      <c r="SI256" s="5"/>
      <c r="SJ256" s="5"/>
      <c r="SK256" s="5"/>
      <c r="SL256" s="5"/>
      <c r="SM256" s="5"/>
      <c r="SN256" s="5"/>
      <c r="SO256" s="5"/>
      <c r="SP256" s="5"/>
      <c r="SQ256" s="5"/>
      <c r="SR256" s="5"/>
      <c r="SS256" s="5"/>
      <c r="ST256" s="5"/>
      <c r="SU256" s="5"/>
      <c r="SV256" s="5"/>
      <c r="SW256" s="5"/>
      <c r="SX256" s="5"/>
      <c r="SY256" s="5"/>
      <c r="SZ256" s="5"/>
      <c r="TA256" s="5"/>
      <c r="TB256" s="5"/>
      <c r="TC256" s="5"/>
      <c r="TD256" s="5"/>
      <c r="TE256" s="5"/>
      <c r="TF256" s="5"/>
      <c r="TG256" s="5"/>
      <c r="TH256" s="5"/>
      <c r="TI256" s="5"/>
      <c r="TJ256" s="5"/>
      <c r="TK256" s="5"/>
      <c r="TL256" s="5"/>
      <c r="TM256" s="5"/>
      <c r="TN256" s="5"/>
      <c r="TO256" s="5"/>
      <c r="TP256" s="5"/>
      <c r="TQ256" s="5"/>
      <c r="TR256" s="5"/>
      <c r="TS256" s="5"/>
      <c r="TT256" s="5"/>
      <c r="TU256" s="5"/>
      <c r="TV256" s="5"/>
      <c r="TW256" s="5"/>
      <c r="TX256" s="5"/>
      <c r="TY256" s="5"/>
      <c r="TZ256" s="5"/>
      <c r="UA256" s="5"/>
      <c r="UB256" s="5"/>
      <c r="UC256" s="5"/>
      <c r="UD256" s="5"/>
      <c r="UE256" s="5"/>
      <c r="UF256" s="5"/>
      <c r="UG256" s="5"/>
      <c r="UH256" s="5"/>
      <c r="UI256" s="5"/>
      <c r="UJ256" s="5"/>
      <c r="UK256" s="5"/>
      <c r="UL256" s="5"/>
      <c r="UM256" s="5"/>
      <c r="UN256" s="5"/>
      <c r="UO256" s="5"/>
      <c r="UP256" s="5"/>
      <c r="UQ256" s="5"/>
      <c r="UR256" s="5"/>
      <c r="US256" s="5"/>
      <c r="UT256" s="5"/>
      <c r="UU256" s="5"/>
      <c r="UV256" s="5"/>
      <c r="UW256" s="5"/>
      <c r="UX256" s="5"/>
      <c r="UY256" s="5"/>
      <c r="UZ256" s="5"/>
      <c r="VA256" s="5"/>
      <c r="VB256" s="5"/>
      <c r="VC256" s="5"/>
      <c r="VD256" s="5"/>
      <c r="VE256" s="5"/>
      <c r="VF256" s="5"/>
      <c r="VG256" s="5"/>
      <c r="VH256" s="5"/>
      <c r="VI256" s="5"/>
      <c r="VJ256" s="5"/>
      <c r="VK256" s="5"/>
      <c r="VL256" s="5"/>
      <c r="VM256" s="5"/>
      <c r="VN256" s="5"/>
      <c r="VO256" s="5"/>
      <c r="VP256" s="5"/>
      <c r="VQ256" s="5"/>
      <c r="VR256" s="5"/>
      <c r="VS256" s="5"/>
      <c r="VT256" s="5"/>
      <c r="VU256" s="5"/>
      <c r="VV256" s="5"/>
      <c r="VW256" s="5"/>
      <c r="VX256" s="5"/>
      <c r="VY256" s="5"/>
      <c r="VZ256" s="5"/>
      <c r="WA256" s="5"/>
      <c r="WB256" s="5"/>
      <c r="WC256" s="5"/>
      <c r="WD256" s="5"/>
      <c r="WE256" s="5"/>
      <c r="WF256" s="5"/>
      <c r="WG256" s="5"/>
      <c r="WH256" s="5"/>
      <c r="WI256" s="5"/>
      <c r="WJ256" s="5"/>
      <c r="WK256" s="5"/>
      <c r="WL256" s="5"/>
      <c r="WM256" s="5"/>
      <c r="WN256" s="5"/>
      <c r="WO256" s="5"/>
      <c r="WP256" s="5"/>
      <c r="WQ256" s="5"/>
      <c r="WR256" s="5"/>
      <c r="WS256" s="5"/>
      <c r="WT256" s="5"/>
      <c r="WU256" s="5"/>
      <c r="WV256" s="5"/>
      <c r="WW256" s="5"/>
      <c r="WX256" s="5"/>
      <c r="WY256" s="5"/>
      <c r="WZ256" s="5"/>
      <c r="XA256" s="5"/>
      <c r="XB256" s="5"/>
      <c r="XC256" s="5"/>
      <c r="XD256" s="5"/>
      <c r="XE256" s="5"/>
      <c r="XF256" s="5"/>
      <c r="XG256" s="5"/>
      <c r="XH256" s="5"/>
      <c r="XI256" s="5"/>
      <c r="XJ256" s="5"/>
      <c r="XK256" s="5"/>
      <c r="XL256" s="5"/>
      <c r="XM256" s="5"/>
      <c r="XN256" s="5"/>
      <c r="XO256" s="5"/>
      <c r="XP256" s="5"/>
      <c r="XQ256" s="5"/>
      <c r="XR256" s="5"/>
      <c r="XS256" s="5"/>
      <c r="XT256" s="5"/>
      <c r="XU256" s="5"/>
      <c r="XV256" s="5"/>
      <c r="XW256" s="5"/>
      <c r="XX256" s="5"/>
      <c r="XY256" s="5"/>
      <c r="XZ256" s="5"/>
      <c r="YA256" s="5"/>
      <c r="YB256" s="5"/>
      <c r="YC256" s="5"/>
      <c r="YD256" s="5"/>
      <c r="YE256" s="5"/>
      <c r="YF256" s="5"/>
      <c r="YG256" s="5"/>
      <c r="YH256" s="5"/>
      <c r="YI256" s="5"/>
      <c r="YJ256" s="5"/>
      <c r="YK256" s="5"/>
      <c r="YL256" s="5"/>
      <c r="YM256" s="5"/>
      <c r="YN256" s="5"/>
      <c r="YO256" s="5"/>
      <c r="YP256" s="5"/>
      <c r="YQ256" s="5"/>
      <c r="YR256" s="5"/>
      <c r="YS256" s="5"/>
      <c r="YT256" s="5"/>
      <c r="YU256" s="5"/>
      <c r="YV256" s="5"/>
      <c r="YW256" s="5"/>
      <c r="YX256" s="5"/>
      <c r="YY256" s="5"/>
      <c r="YZ256" s="5"/>
      <c r="ZA256" s="5"/>
      <c r="ZB256" s="5"/>
      <c r="ZC256" s="5"/>
      <c r="ZD256" s="5"/>
      <c r="ZE256" s="5"/>
      <c r="ZF256" s="5"/>
      <c r="ZG256" s="5"/>
      <c r="ZH256" s="5"/>
      <c r="ZI256" s="5"/>
      <c r="ZJ256" s="5"/>
      <c r="ZK256" s="5"/>
      <c r="ZL256" s="5"/>
      <c r="ZM256" s="5"/>
      <c r="ZN256" s="5"/>
      <c r="ZO256" s="5"/>
      <c r="ZP256" s="5"/>
      <c r="ZQ256" s="5"/>
      <c r="ZR256" s="5"/>
      <c r="ZS256" s="5"/>
      <c r="ZT256" s="5"/>
      <c r="ZU256" s="5"/>
      <c r="ZV256" s="5"/>
      <c r="ZW256" s="5"/>
      <c r="ZX256" s="5"/>
      <c r="ZY256" s="5"/>
      <c r="ZZ256" s="5"/>
      <c r="AAA256" s="5"/>
      <c r="AAB256" s="5"/>
      <c r="AAC256" s="5"/>
      <c r="AAD256" s="5"/>
      <c r="AAE256" s="5"/>
      <c r="AAF256" s="5"/>
      <c r="AAG256" s="5"/>
      <c r="AAH256" s="5"/>
      <c r="AAI256" s="5"/>
      <c r="AAJ256" s="5"/>
      <c r="AAK256" s="5"/>
      <c r="AAL256" s="5"/>
      <c r="AAM256" s="5"/>
      <c r="AAN256" s="5"/>
      <c r="AAO256" s="5"/>
      <c r="AAP256" s="5"/>
      <c r="AAQ256" s="5"/>
      <c r="AAR256" s="5"/>
      <c r="AAS256" s="5"/>
      <c r="AAT256" s="5"/>
      <c r="AAU256" s="5"/>
      <c r="AAV256" s="5"/>
      <c r="AAW256" s="5"/>
      <c r="AAX256" s="5"/>
      <c r="AAY256" s="5"/>
      <c r="AAZ256" s="5"/>
      <c r="ABA256" s="5"/>
      <c r="ABB256" s="5"/>
      <c r="ABC256" s="5"/>
      <c r="ABD256" s="5"/>
      <c r="ABE256" s="5"/>
      <c r="ABF256" s="5"/>
      <c r="ABG256" s="5"/>
      <c r="ABH256" s="5"/>
      <c r="ABI256" s="5"/>
      <c r="ABJ256" s="5"/>
      <c r="ABK256" s="5"/>
      <c r="ABL256" s="5"/>
      <c r="ABM256" s="5"/>
      <c r="ABN256" s="5"/>
      <c r="ABO256" s="5"/>
      <c r="ABP256" s="5"/>
      <c r="ABQ256" s="5"/>
      <c r="ABR256" s="5"/>
      <c r="ABS256" s="5"/>
      <c r="ABT256" s="5"/>
      <c r="ABU256" s="5"/>
      <c r="ABV256" s="5"/>
      <c r="ABW256" s="5"/>
      <c r="ABX256" s="5"/>
      <c r="ABY256" s="5"/>
      <c r="ABZ256" s="5"/>
      <c r="ACA256" s="5"/>
      <c r="ACB256" s="5"/>
      <c r="ACC256" s="5"/>
      <c r="ACD256" s="5"/>
      <c r="ACE256" s="5"/>
      <c r="ACF256" s="5"/>
      <c r="ACG256" s="5"/>
      <c r="ACH256" s="5"/>
      <c r="ACI256" s="5"/>
      <c r="ACJ256" s="5"/>
      <c r="ACK256" s="5"/>
      <c r="ACL256" s="5"/>
      <c r="ACM256" s="5"/>
      <c r="ACN256" s="5"/>
      <c r="ACO256" s="5"/>
      <c r="ACP256" s="5"/>
      <c r="ACQ256" s="5"/>
      <c r="ACR256" s="5"/>
      <c r="ACS256" s="5"/>
      <c r="ACT256" s="5"/>
      <c r="ACU256" s="5"/>
      <c r="ACV256" s="5"/>
      <c r="ACW256" s="5"/>
      <c r="ACX256" s="5"/>
      <c r="ACY256" s="5"/>
      <c r="ACZ256" s="5"/>
      <c r="ADA256" s="5"/>
      <c r="ADB256" s="5"/>
      <c r="ADC256" s="5"/>
      <c r="ADD256" s="5"/>
      <c r="ADE256" s="5"/>
      <c r="ADF256" s="5"/>
      <c r="ADG256" s="5"/>
      <c r="ADH256" s="5"/>
      <c r="ADI256" s="5"/>
      <c r="ADJ256" s="5"/>
      <c r="ADK256" s="5"/>
      <c r="ADL256" s="5"/>
      <c r="ADM256" s="5"/>
      <c r="ADN256" s="5"/>
      <c r="ADO256" s="5"/>
      <c r="ADP256" s="5"/>
      <c r="ADQ256" s="5"/>
      <c r="ADR256" s="5"/>
      <c r="ADS256" s="5"/>
      <c r="ADT256" s="5"/>
      <c r="ADU256" s="5"/>
      <c r="ADV256" s="5"/>
      <c r="ADW256" s="5"/>
      <c r="ADX256" s="5"/>
      <c r="ADY256" s="5"/>
      <c r="ADZ256" s="5"/>
      <c r="AEA256" s="5"/>
      <c r="AEB256" s="5"/>
      <c r="AEC256" s="5"/>
      <c r="AED256" s="5"/>
      <c r="AEE256" s="5"/>
      <c r="AEF256" s="5"/>
      <c r="AEG256" s="5"/>
      <c r="AEH256" s="5"/>
      <c r="AEI256" s="5"/>
      <c r="AEJ256" s="5"/>
      <c r="AEK256" s="5"/>
      <c r="AEL256" s="5"/>
      <c r="AEM256" s="5"/>
      <c r="AEN256" s="5"/>
      <c r="AEO256" s="5"/>
      <c r="AEP256" s="5"/>
      <c r="AEQ256" s="5"/>
      <c r="AER256" s="5"/>
      <c r="AES256" s="5"/>
      <c r="AET256" s="5"/>
      <c r="AEU256" s="5"/>
      <c r="AEV256" s="5"/>
      <c r="AEW256" s="5"/>
      <c r="AEX256" s="5"/>
      <c r="AEY256" s="5"/>
      <c r="AEZ256" s="5"/>
      <c r="AFA256" s="5"/>
      <c r="AFB256" s="5"/>
      <c r="AFC256" s="5"/>
      <c r="AFD256" s="5"/>
      <c r="AFE256" s="5"/>
      <c r="AFF256" s="5"/>
      <c r="AFG256" s="5"/>
      <c r="AFH256" s="5"/>
      <c r="AFI256" s="5"/>
      <c r="AFJ256" s="5"/>
      <c r="AFK256" s="5"/>
      <c r="AFL256" s="5"/>
      <c r="AFM256" s="5"/>
      <c r="AFN256" s="5"/>
      <c r="AFO256" s="5"/>
      <c r="AFP256" s="5"/>
      <c r="AFQ256" s="5"/>
      <c r="AFR256" s="5"/>
      <c r="AFS256" s="5"/>
      <c r="AFT256" s="5"/>
      <c r="AFU256" s="5"/>
      <c r="AFV256" s="5"/>
      <c r="AFW256" s="5"/>
      <c r="AFX256" s="5"/>
      <c r="AFY256" s="5"/>
      <c r="AFZ256" s="5"/>
      <c r="AGA256" s="5"/>
      <c r="AGB256" s="5"/>
      <c r="AGC256" s="5"/>
      <c r="AGD256" s="5"/>
      <c r="AGE256" s="5"/>
      <c r="AGF256" s="5"/>
      <c r="AGG256" s="5"/>
      <c r="AGH256" s="5"/>
      <c r="AGI256" s="5"/>
      <c r="AGJ256" s="5"/>
      <c r="AGK256" s="5"/>
      <c r="AGL256" s="5"/>
      <c r="AGM256" s="5"/>
      <c r="AGN256" s="5"/>
      <c r="AGO256" s="5"/>
      <c r="AGP256" s="5"/>
      <c r="AGQ256" s="5"/>
      <c r="AGR256" s="5"/>
      <c r="AGS256" s="5"/>
      <c r="AGT256" s="5"/>
      <c r="AGU256" s="5"/>
      <c r="AGV256" s="5"/>
      <c r="AGW256" s="5"/>
      <c r="AGX256" s="5"/>
      <c r="AGY256" s="5"/>
      <c r="AGZ256" s="5"/>
      <c r="AHA256" s="5"/>
      <c r="AHB256" s="5"/>
      <c r="AHC256" s="5"/>
      <c r="AHD256" s="5"/>
      <c r="AHE256" s="5"/>
      <c r="AHF256" s="5"/>
      <c r="AHG256" s="5"/>
      <c r="AHH256" s="5"/>
      <c r="AHI256" s="5"/>
      <c r="AHJ256" s="5"/>
      <c r="AHK256" s="5"/>
      <c r="AHL256" s="5"/>
      <c r="AHM256" s="5"/>
      <c r="AHN256" s="5"/>
      <c r="AHO256" s="5"/>
      <c r="AHP256" s="5"/>
      <c r="AHQ256" s="5"/>
      <c r="AHR256" s="5"/>
      <c r="AHS256" s="5"/>
      <c r="AHT256" s="5"/>
      <c r="AHU256" s="5"/>
      <c r="AHV256" s="5"/>
      <c r="AHW256" s="5"/>
      <c r="AHX256" s="5"/>
      <c r="AHY256" s="5"/>
      <c r="AHZ256" s="5"/>
      <c r="AIA256" s="5"/>
      <c r="AIB256" s="5"/>
      <c r="AIC256" s="5"/>
      <c r="AID256" s="5"/>
      <c r="AIE256" s="5"/>
      <c r="AIF256" s="5"/>
      <c r="AIG256" s="5"/>
      <c r="AIH256" s="5"/>
      <c r="AII256" s="5"/>
      <c r="AIJ256" s="5"/>
      <c r="AIK256" s="5"/>
      <c r="AIL256" s="5"/>
      <c r="AIM256" s="5"/>
      <c r="AIN256" s="5"/>
      <c r="AIO256" s="5"/>
      <c r="AIP256" s="5"/>
      <c r="AIQ256" s="5"/>
      <c r="AIR256" s="5"/>
      <c r="AIS256" s="5"/>
      <c r="AIT256" s="5"/>
      <c r="AIU256" s="5"/>
      <c r="AIV256" s="5"/>
      <c r="AIW256" s="5"/>
      <c r="AIX256" s="5"/>
      <c r="AIY256" s="5"/>
      <c r="AIZ256" s="5"/>
      <c r="AJA256" s="5"/>
      <c r="AJB256" s="5"/>
      <c r="AJC256" s="5"/>
      <c r="AJD256" s="5"/>
      <c r="AJE256" s="5"/>
      <c r="AJF256" s="5"/>
      <c r="AJG256" s="5"/>
      <c r="AJH256" s="5"/>
      <c r="AJI256" s="5"/>
      <c r="AJJ256" s="5"/>
      <c r="AJK256" s="5"/>
      <c r="AJL256" s="5"/>
      <c r="AJM256" s="5"/>
      <c r="AJN256" s="5"/>
      <c r="AJO256" s="5"/>
      <c r="AJP256" s="5"/>
      <c r="AJQ256" s="5"/>
      <c r="AJR256" s="5"/>
      <c r="AJS256" s="5"/>
      <c r="AJT256" s="5"/>
      <c r="AJU256" s="5"/>
      <c r="AJV256" s="5"/>
      <c r="AJW256" s="5"/>
      <c r="AJX256" s="5"/>
      <c r="AJY256" s="5"/>
      <c r="AJZ256" s="5"/>
      <c r="AKA256" s="5"/>
      <c r="AKB256" s="5"/>
      <c r="AKC256" s="5"/>
      <c r="AKD256" s="5"/>
      <c r="AKE256" s="5"/>
      <c r="AKF256" s="5"/>
      <c r="AKG256" s="5"/>
      <c r="AKH256" s="5"/>
      <c r="AKI256" s="5"/>
      <c r="AKJ256" s="5"/>
      <c r="AKK256" s="5"/>
      <c r="AKL256" s="5"/>
      <c r="AKM256" s="5"/>
      <c r="AKN256" s="5"/>
      <c r="AKO256" s="5"/>
      <c r="AKP256" s="5"/>
      <c r="AKQ256" s="5"/>
      <c r="AKR256" s="5"/>
      <c r="AKS256" s="5"/>
      <c r="AKT256" s="5"/>
      <c r="AKU256" s="5"/>
      <c r="AKV256" s="5"/>
      <c r="AKW256" s="5"/>
      <c r="AKX256" s="5"/>
      <c r="AKY256" s="5"/>
      <c r="AKZ256" s="5"/>
      <c r="ALA256" s="5"/>
      <c r="ALB256" s="5"/>
      <c r="ALC256" s="5"/>
      <c r="ALD256" s="5"/>
      <c r="ALE256" s="5"/>
      <c r="ALF256" s="5"/>
      <c r="ALG256" s="5"/>
      <c r="ALH256" s="5"/>
      <c r="ALI256" s="5"/>
      <c r="ALJ256" s="5"/>
      <c r="ALK256" s="5"/>
      <c r="ALL256" s="5"/>
      <c r="ALM256" s="5"/>
      <c r="ALN256" s="5"/>
      <c r="ALO256" s="5"/>
      <c r="ALP256" s="5"/>
      <c r="ALQ256" s="5"/>
      <c r="ALR256" s="5"/>
      <c r="ALS256" s="5"/>
      <c r="ALT256" s="5"/>
      <c r="ALU256" s="5"/>
      <c r="ALV256" s="5"/>
      <c r="ALW256" s="5"/>
      <c r="ALX256" s="5"/>
      <c r="ALY256" s="5"/>
      <c r="ALZ256" s="5"/>
      <c r="AMA256" s="5"/>
      <c r="AMB256" s="5"/>
      <c r="AMC256" s="5"/>
      <c r="AMD256" s="5"/>
      <c r="AME256" s="5"/>
      <c r="AMF256" s="5"/>
      <c r="AMG256" s="5"/>
      <c r="AMH256" s="5"/>
      <c r="AMI256" s="5"/>
      <c r="AMJ256" s="5"/>
    </row>
    <row r="257" spans="1:1024" s="8" customFormat="1" x14ac:dyDescent="0.25">
      <c r="A257" s="2">
        <v>65</v>
      </c>
      <c r="B257" s="2" t="s">
        <v>112</v>
      </c>
      <c r="C257" s="2" t="s">
        <v>112</v>
      </c>
      <c r="D257" s="2" t="s">
        <v>240</v>
      </c>
      <c r="E257" s="2">
        <v>1972</v>
      </c>
      <c r="F257" s="2" t="s">
        <v>112</v>
      </c>
      <c r="G257" s="2" t="s">
        <v>103</v>
      </c>
      <c r="H257" s="3" t="str">
        <f>VLOOKUP(B257,AddInfo!$A:$C,3,FALSE)</f>
        <v>Predictor</v>
      </c>
      <c r="I257" s="3">
        <f>VLOOKUP(B257,AddInfo!$A:$H,7,FALSE)</f>
        <v>0</v>
      </c>
      <c r="J257" s="3" t="s">
        <v>5017</v>
      </c>
      <c r="K257" s="3" t="s">
        <v>112</v>
      </c>
      <c r="L257" s="3" t="s">
        <v>24</v>
      </c>
      <c r="M257" s="25">
        <v>1932</v>
      </c>
      <c r="N257" s="25">
        <v>1971</v>
      </c>
      <c r="O257" s="25"/>
      <c r="P257" s="25"/>
      <c r="Q257" s="86"/>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5"/>
      <c r="HH257" s="5"/>
      <c r="HI257" s="5"/>
      <c r="HJ257" s="5"/>
      <c r="HK257" s="5"/>
      <c r="HL257" s="5"/>
      <c r="HM257" s="5"/>
      <c r="HN257" s="5"/>
      <c r="HO257" s="5"/>
      <c r="HP257" s="5"/>
      <c r="HQ257" s="5"/>
      <c r="HR257" s="5"/>
      <c r="HS257" s="5"/>
      <c r="HT257" s="5"/>
      <c r="HU257" s="5"/>
      <c r="HV257" s="5"/>
      <c r="HW257" s="5"/>
      <c r="HX257" s="5"/>
      <c r="HY257" s="5"/>
      <c r="HZ257" s="5"/>
      <c r="IA257" s="5"/>
      <c r="IB257" s="5"/>
      <c r="IC257" s="5"/>
      <c r="ID257" s="5"/>
      <c r="IE257" s="5"/>
      <c r="IF257" s="5"/>
      <c r="IG257" s="5"/>
      <c r="IH257" s="5"/>
      <c r="II257" s="5"/>
      <c r="IJ257" s="5"/>
      <c r="IK257" s="5"/>
      <c r="IL257" s="5"/>
      <c r="IM257" s="5"/>
      <c r="IN257" s="5"/>
      <c r="IO257" s="5"/>
      <c r="IP257" s="5"/>
      <c r="IQ257" s="5"/>
      <c r="IR257" s="5"/>
      <c r="IS257" s="5"/>
      <c r="IT257" s="5"/>
      <c r="IU257" s="5"/>
      <c r="IV257" s="5"/>
      <c r="IW257" s="5"/>
      <c r="IX257" s="5"/>
      <c r="IY257" s="5"/>
      <c r="IZ257" s="5"/>
      <c r="JA257" s="5"/>
      <c r="JB257" s="5"/>
      <c r="JC257" s="5"/>
      <c r="JD257" s="5"/>
      <c r="JE257" s="5"/>
      <c r="JF257" s="5"/>
      <c r="JG257" s="5"/>
      <c r="JH257" s="5"/>
      <c r="JI257" s="5"/>
      <c r="JJ257" s="5"/>
      <c r="JK257" s="5"/>
      <c r="JL257" s="5"/>
      <c r="JM257" s="5"/>
      <c r="JN257" s="5"/>
      <c r="JO257" s="5"/>
      <c r="JP257" s="5"/>
      <c r="JQ257" s="5"/>
      <c r="JR257" s="5"/>
      <c r="JS257" s="5"/>
      <c r="JT257" s="5"/>
      <c r="JU257" s="5"/>
      <c r="JV257" s="5"/>
      <c r="JW257" s="5"/>
      <c r="JX257" s="5"/>
      <c r="JY257" s="5"/>
      <c r="JZ257" s="5"/>
      <c r="KA257" s="5"/>
      <c r="KB257" s="5"/>
      <c r="KC257" s="5"/>
      <c r="KD257" s="5"/>
      <c r="KE257" s="5"/>
      <c r="KF257" s="5"/>
      <c r="KG257" s="5"/>
      <c r="KH257" s="5"/>
      <c r="KI257" s="5"/>
      <c r="KJ257" s="5"/>
      <c r="KK257" s="5"/>
      <c r="KL257" s="5"/>
      <c r="KM257" s="5"/>
      <c r="KN257" s="5"/>
      <c r="KO257" s="5"/>
      <c r="KP257" s="5"/>
      <c r="KQ257" s="5"/>
      <c r="KR257" s="5"/>
      <c r="KS257" s="5"/>
      <c r="KT257" s="5"/>
      <c r="KU257" s="5"/>
      <c r="KV257" s="5"/>
      <c r="KW257" s="5"/>
      <c r="KX257" s="5"/>
      <c r="KY257" s="5"/>
      <c r="KZ257" s="5"/>
      <c r="LA257" s="5"/>
      <c r="LB257" s="5"/>
      <c r="LC257" s="5"/>
      <c r="LD257" s="5"/>
      <c r="LE257" s="5"/>
      <c r="LF257" s="5"/>
      <c r="LG257" s="5"/>
      <c r="LH257" s="5"/>
      <c r="LI257" s="5"/>
      <c r="LJ257" s="5"/>
      <c r="LK257" s="5"/>
      <c r="LL257" s="5"/>
      <c r="LM257" s="5"/>
      <c r="LN257" s="5"/>
      <c r="LO257" s="5"/>
      <c r="LP257" s="5"/>
      <c r="LQ257" s="5"/>
      <c r="LR257" s="5"/>
      <c r="LS257" s="5"/>
      <c r="LT257" s="5"/>
      <c r="LU257" s="5"/>
      <c r="LV257" s="5"/>
      <c r="LW257" s="5"/>
      <c r="LX257" s="5"/>
      <c r="LY257" s="5"/>
      <c r="LZ257" s="5"/>
      <c r="MA257" s="5"/>
      <c r="MB257" s="5"/>
      <c r="MC257" s="5"/>
      <c r="MD257" s="5"/>
      <c r="ME257" s="5"/>
      <c r="MF257" s="5"/>
      <c r="MG257" s="5"/>
      <c r="MH257" s="5"/>
      <c r="MI257" s="5"/>
      <c r="MJ257" s="5"/>
      <c r="MK257" s="5"/>
      <c r="ML257" s="5"/>
      <c r="MM257" s="5"/>
      <c r="MN257" s="5"/>
      <c r="MO257" s="5"/>
      <c r="MP257" s="5"/>
      <c r="MQ257" s="5"/>
      <c r="MR257" s="5"/>
      <c r="MS257" s="5"/>
      <c r="MT257" s="5"/>
      <c r="MU257" s="5"/>
      <c r="MV257" s="5"/>
      <c r="MW257" s="5"/>
      <c r="MX257" s="5"/>
      <c r="MY257" s="5"/>
      <c r="MZ257" s="5"/>
      <c r="NA257" s="5"/>
      <c r="NB257" s="5"/>
      <c r="NC257" s="5"/>
      <c r="ND257" s="5"/>
      <c r="NE257" s="5"/>
      <c r="NF257" s="5"/>
      <c r="NG257" s="5"/>
      <c r="NH257" s="5"/>
      <c r="NI257" s="5"/>
      <c r="NJ257" s="5"/>
      <c r="NK257" s="5"/>
      <c r="NL257" s="5"/>
      <c r="NM257" s="5"/>
      <c r="NN257" s="5"/>
      <c r="NO257" s="5"/>
      <c r="NP257" s="5"/>
      <c r="NQ257" s="5"/>
      <c r="NR257" s="5"/>
      <c r="NS257" s="5"/>
      <c r="NT257" s="5"/>
      <c r="NU257" s="5"/>
      <c r="NV257" s="5"/>
      <c r="NW257" s="5"/>
      <c r="NX257" s="5"/>
      <c r="NY257" s="5"/>
      <c r="NZ257" s="5"/>
      <c r="OA257" s="5"/>
      <c r="OB257" s="5"/>
      <c r="OC257" s="5"/>
      <c r="OD257" s="5"/>
      <c r="OE257" s="5"/>
      <c r="OF257" s="5"/>
      <c r="OG257" s="5"/>
      <c r="OH257" s="5"/>
      <c r="OI257" s="5"/>
      <c r="OJ257" s="5"/>
      <c r="OK257" s="5"/>
      <c r="OL257" s="5"/>
      <c r="OM257" s="5"/>
      <c r="ON257" s="5"/>
      <c r="OO257" s="5"/>
      <c r="OP257" s="5"/>
      <c r="OQ257" s="5"/>
      <c r="OR257" s="5"/>
      <c r="OS257" s="5"/>
      <c r="OT257" s="5"/>
      <c r="OU257" s="5"/>
      <c r="OV257" s="5"/>
      <c r="OW257" s="5"/>
      <c r="OX257" s="5"/>
      <c r="OY257" s="5"/>
      <c r="OZ257" s="5"/>
      <c r="PA257" s="5"/>
      <c r="PB257" s="5"/>
      <c r="PC257" s="5"/>
      <c r="PD257" s="5"/>
      <c r="PE257" s="5"/>
      <c r="PF257" s="5"/>
      <c r="PG257" s="5"/>
      <c r="PH257" s="5"/>
      <c r="PI257" s="5"/>
      <c r="PJ257" s="5"/>
      <c r="PK257" s="5"/>
      <c r="PL257" s="5"/>
      <c r="PM257" s="5"/>
      <c r="PN257" s="5"/>
      <c r="PO257" s="5"/>
      <c r="PP257" s="5"/>
      <c r="PQ257" s="5"/>
      <c r="PR257" s="5"/>
      <c r="PS257" s="5"/>
      <c r="PT257" s="5"/>
      <c r="PU257" s="5"/>
      <c r="PV257" s="5"/>
      <c r="PW257" s="5"/>
      <c r="PX257" s="5"/>
      <c r="PY257" s="5"/>
      <c r="PZ257" s="5"/>
      <c r="QA257" s="5"/>
      <c r="QB257" s="5"/>
      <c r="QC257" s="5"/>
      <c r="QD257" s="5"/>
      <c r="QE257" s="5"/>
      <c r="QF257" s="5"/>
      <c r="QG257" s="5"/>
      <c r="QH257" s="5"/>
      <c r="QI257" s="5"/>
      <c r="QJ257" s="5"/>
      <c r="QK257" s="5"/>
      <c r="QL257" s="5"/>
      <c r="QM257" s="5"/>
      <c r="QN257" s="5"/>
      <c r="QO257" s="5"/>
      <c r="QP257" s="5"/>
      <c r="QQ257" s="5"/>
      <c r="QR257" s="5"/>
      <c r="QS257" s="5"/>
      <c r="QT257" s="5"/>
      <c r="QU257" s="5"/>
      <c r="QV257" s="5"/>
      <c r="QW257" s="5"/>
      <c r="QX257" s="5"/>
      <c r="QY257" s="5"/>
      <c r="QZ257" s="5"/>
      <c r="RA257" s="5"/>
      <c r="RB257" s="5"/>
      <c r="RC257" s="5"/>
      <c r="RD257" s="5"/>
      <c r="RE257" s="5"/>
      <c r="RF257" s="5"/>
      <c r="RG257" s="5"/>
      <c r="RH257" s="5"/>
      <c r="RI257" s="5"/>
      <c r="RJ257" s="5"/>
      <c r="RK257" s="5"/>
      <c r="RL257" s="5"/>
      <c r="RM257" s="5"/>
      <c r="RN257" s="5"/>
      <c r="RO257" s="5"/>
      <c r="RP257" s="5"/>
      <c r="RQ257" s="5"/>
      <c r="RR257" s="5"/>
      <c r="RS257" s="5"/>
      <c r="RT257" s="5"/>
      <c r="RU257" s="5"/>
      <c r="RV257" s="5"/>
      <c r="RW257" s="5"/>
      <c r="RX257" s="5"/>
      <c r="RY257" s="5"/>
      <c r="RZ257" s="5"/>
      <c r="SA257" s="5"/>
      <c r="SB257" s="5"/>
      <c r="SC257" s="5"/>
      <c r="SD257" s="5"/>
      <c r="SE257" s="5"/>
      <c r="SF257" s="5"/>
      <c r="SG257" s="5"/>
      <c r="SH257" s="5"/>
      <c r="SI257" s="5"/>
      <c r="SJ257" s="5"/>
      <c r="SK257" s="5"/>
      <c r="SL257" s="5"/>
      <c r="SM257" s="5"/>
      <c r="SN257" s="5"/>
      <c r="SO257" s="5"/>
      <c r="SP257" s="5"/>
      <c r="SQ257" s="5"/>
      <c r="SR257" s="5"/>
      <c r="SS257" s="5"/>
      <c r="ST257" s="5"/>
      <c r="SU257" s="5"/>
      <c r="SV257" s="5"/>
      <c r="SW257" s="5"/>
      <c r="SX257" s="5"/>
      <c r="SY257" s="5"/>
      <c r="SZ257" s="5"/>
      <c r="TA257" s="5"/>
      <c r="TB257" s="5"/>
      <c r="TC257" s="5"/>
      <c r="TD257" s="5"/>
      <c r="TE257" s="5"/>
      <c r="TF257" s="5"/>
      <c r="TG257" s="5"/>
      <c r="TH257" s="5"/>
      <c r="TI257" s="5"/>
      <c r="TJ257" s="5"/>
      <c r="TK257" s="5"/>
      <c r="TL257" s="5"/>
      <c r="TM257" s="5"/>
      <c r="TN257" s="5"/>
      <c r="TO257" s="5"/>
      <c r="TP257" s="5"/>
      <c r="TQ257" s="5"/>
      <c r="TR257" s="5"/>
      <c r="TS257" s="5"/>
      <c r="TT257" s="5"/>
      <c r="TU257" s="5"/>
      <c r="TV257" s="5"/>
      <c r="TW257" s="5"/>
      <c r="TX257" s="5"/>
      <c r="TY257" s="5"/>
      <c r="TZ257" s="5"/>
      <c r="UA257" s="5"/>
      <c r="UB257" s="5"/>
      <c r="UC257" s="5"/>
      <c r="UD257" s="5"/>
      <c r="UE257" s="5"/>
      <c r="UF257" s="5"/>
      <c r="UG257" s="5"/>
      <c r="UH257" s="5"/>
      <c r="UI257" s="5"/>
      <c r="UJ257" s="5"/>
      <c r="UK257" s="5"/>
      <c r="UL257" s="5"/>
      <c r="UM257" s="5"/>
      <c r="UN257" s="5"/>
      <c r="UO257" s="5"/>
      <c r="UP257" s="5"/>
      <c r="UQ257" s="5"/>
      <c r="UR257" s="5"/>
      <c r="US257" s="5"/>
      <c r="UT257" s="5"/>
      <c r="UU257" s="5"/>
      <c r="UV257" s="5"/>
      <c r="UW257" s="5"/>
      <c r="UX257" s="5"/>
      <c r="UY257" s="5"/>
      <c r="UZ257" s="5"/>
      <c r="VA257" s="5"/>
      <c r="VB257" s="5"/>
      <c r="VC257" s="5"/>
      <c r="VD257" s="5"/>
      <c r="VE257" s="5"/>
      <c r="VF257" s="5"/>
      <c r="VG257" s="5"/>
      <c r="VH257" s="5"/>
      <c r="VI257" s="5"/>
      <c r="VJ257" s="5"/>
      <c r="VK257" s="5"/>
      <c r="VL257" s="5"/>
      <c r="VM257" s="5"/>
      <c r="VN257" s="5"/>
      <c r="VO257" s="5"/>
      <c r="VP257" s="5"/>
      <c r="VQ257" s="5"/>
      <c r="VR257" s="5"/>
      <c r="VS257" s="5"/>
      <c r="VT257" s="5"/>
      <c r="VU257" s="5"/>
      <c r="VV257" s="5"/>
      <c r="VW257" s="5"/>
      <c r="VX257" s="5"/>
      <c r="VY257" s="5"/>
      <c r="VZ257" s="5"/>
      <c r="WA257" s="5"/>
      <c r="WB257" s="5"/>
      <c r="WC257" s="5"/>
      <c r="WD257" s="5"/>
      <c r="WE257" s="5"/>
      <c r="WF257" s="5"/>
      <c r="WG257" s="5"/>
      <c r="WH257" s="5"/>
      <c r="WI257" s="5"/>
      <c r="WJ257" s="5"/>
      <c r="WK257" s="5"/>
      <c r="WL257" s="5"/>
      <c r="WM257" s="5"/>
      <c r="WN257" s="5"/>
      <c r="WO257" s="5"/>
      <c r="WP257" s="5"/>
      <c r="WQ257" s="5"/>
      <c r="WR257" s="5"/>
      <c r="WS257" s="5"/>
      <c r="WT257" s="5"/>
      <c r="WU257" s="5"/>
      <c r="WV257" s="5"/>
      <c r="WW257" s="5"/>
      <c r="WX257" s="5"/>
      <c r="WY257" s="5"/>
      <c r="WZ257" s="5"/>
      <c r="XA257" s="5"/>
      <c r="XB257" s="5"/>
      <c r="XC257" s="5"/>
      <c r="XD257" s="5"/>
      <c r="XE257" s="5"/>
      <c r="XF257" s="5"/>
      <c r="XG257" s="5"/>
      <c r="XH257" s="5"/>
      <c r="XI257" s="5"/>
      <c r="XJ257" s="5"/>
      <c r="XK257" s="5"/>
      <c r="XL257" s="5"/>
      <c r="XM257" s="5"/>
      <c r="XN257" s="5"/>
      <c r="XO257" s="5"/>
      <c r="XP257" s="5"/>
      <c r="XQ257" s="5"/>
      <c r="XR257" s="5"/>
      <c r="XS257" s="5"/>
      <c r="XT257" s="5"/>
      <c r="XU257" s="5"/>
      <c r="XV257" s="5"/>
      <c r="XW257" s="5"/>
      <c r="XX257" s="5"/>
      <c r="XY257" s="5"/>
      <c r="XZ257" s="5"/>
      <c r="YA257" s="5"/>
      <c r="YB257" s="5"/>
      <c r="YC257" s="5"/>
      <c r="YD257" s="5"/>
      <c r="YE257" s="5"/>
      <c r="YF257" s="5"/>
      <c r="YG257" s="5"/>
      <c r="YH257" s="5"/>
      <c r="YI257" s="5"/>
      <c r="YJ257" s="5"/>
      <c r="YK257" s="5"/>
      <c r="YL257" s="5"/>
      <c r="YM257" s="5"/>
      <c r="YN257" s="5"/>
      <c r="YO257" s="5"/>
      <c r="YP257" s="5"/>
      <c r="YQ257" s="5"/>
      <c r="YR257" s="5"/>
      <c r="YS257" s="5"/>
      <c r="YT257" s="5"/>
      <c r="YU257" s="5"/>
      <c r="YV257" s="5"/>
      <c r="YW257" s="5"/>
      <c r="YX257" s="5"/>
      <c r="YY257" s="5"/>
      <c r="YZ257" s="5"/>
      <c r="ZA257" s="5"/>
      <c r="ZB257" s="5"/>
      <c r="ZC257" s="5"/>
      <c r="ZD257" s="5"/>
      <c r="ZE257" s="5"/>
      <c r="ZF257" s="5"/>
      <c r="ZG257" s="5"/>
      <c r="ZH257" s="5"/>
      <c r="ZI257" s="5"/>
      <c r="ZJ257" s="5"/>
      <c r="ZK257" s="5"/>
      <c r="ZL257" s="5"/>
      <c r="ZM257" s="5"/>
      <c r="ZN257" s="5"/>
      <c r="ZO257" s="5"/>
      <c r="ZP257" s="5"/>
      <c r="ZQ257" s="5"/>
      <c r="ZR257" s="5"/>
      <c r="ZS257" s="5"/>
      <c r="ZT257" s="5"/>
      <c r="ZU257" s="5"/>
      <c r="ZV257" s="5"/>
      <c r="ZW257" s="5"/>
      <c r="ZX257" s="5"/>
      <c r="ZY257" s="5"/>
      <c r="ZZ257" s="5"/>
      <c r="AAA257" s="5"/>
      <c r="AAB257" s="5"/>
      <c r="AAC257" s="5"/>
      <c r="AAD257" s="5"/>
      <c r="AAE257" s="5"/>
      <c r="AAF257" s="5"/>
      <c r="AAG257" s="5"/>
      <c r="AAH257" s="5"/>
      <c r="AAI257" s="5"/>
      <c r="AAJ257" s="5"/>
      <c r="AAK257" s="5"/>
      <c r="AAL257" s="5"/>
      <c r="AAM257" s="5"/>
      <c r="AAN257" s="5"/>
      <c r="AAO257" s="5"/>
      <c r="AAP257" s="5"/>
      <c r="AAQ257" s="5"/>
      <c r="AAR257" s="5"/>
      <c r="AAS257" s="5"/>
      <c r="AAT257" s="5"/>
      <c r="AAU257" s="5"/>
      <c r="AAV257" s="5"/>
      <c r="AAW257" s="5"/>
      <c r="AAX257" s="5"/>
      <c r="AAY257" s="5"/>
      <c r="AAZ257" s="5"/>
      <c r="ABA257" s="5"/>
      <c r="ABB257" s="5"/>
      <c r="ABC257" s="5"/>
      <c r="ABD257" s="5"/>
      <c r="ABE257" s="5"/>
      <c r="ABF257" s="5"/>
      <c r="ABG257" s="5"/>
      <c r="ABH257" s="5"/>
      <c r="ABI257" s="5"/>
      <c r="ABJ257" s="5"/>
      <c r="ABK257" s="5"/>
      <c r="ABL257" s="5"/>
      <c r="ABM257" s="5"/>
      <c r="ABN257" s="5"/>
      <c r="ABO257" s="5"/>
      <c r="ABP257" s="5"/>
      <c r="ABQ257" s="5"/>
      <c r="ABR257" s="5"/>
      <c r="ABS257" s="5"/>
      <c r="ABT257" s="5"/>
      <c r="ABU257" s="5"/>
      <c r="ABV257" s="5"/>
      <c r="ABW257" s="5"/>
      <c r="ABX257" s="5"/>
      <c r="ABY257" s="5"/>
      <c r="ABZ257" s="5"/>
      <c r="ACA257" s="5"/>
      <c r="ACB257" s="5"/>
      <c r="ACC257" s="5"/>
      <c r="ACD257" s="5"/>
      <c r="ACE257" s="5"/>
      <c r="ACF257" s="5"/>
      <c r="ACG257" s="5"/>
      <c r="ACH257" s="5"/>
      <c r="ACI257" s="5"/>
      <c r="ACJ257" s="5"/>
      <c r="ACK257" s="5"/>
      <c r="ACL257" s="5"/>
      <c r="ACM257" s="5"/>
      <c r="ACN257" s="5"/>
      <c r="ACO257" s="5"/>
      <c r="ACP257" s="5"/>
      <c r="ACQ257" s="5"/>
      <c r="ACR257" s="5"/>
      <c r="ACS257" s="5"/>
      <c r="ACT257" s="5"/>
      <c r="ACU257" s="5"/>
      <c r="ACV257" s="5"/>
      <c r="ACW257" s="5"/>
      <c r="ACX257" s="5"/>
      <c r="ACY257" s="5"/>
      <c r="ACZ257" s="5"/>
      <c r="ADA257" s="5"/>
      <c r="ADB257" s="5"/>
      <c r="ADC257" s="5"/>
      <c r="ADD257" s="5"/>
      <c r="ADE257" s="5"/>
      <c r="ADF257" s="5"/>
      <c r="ADG257" s="5"/>
      <c r="ADH257" s="5"/>
      <c r="ADI257" s="5"/>
      <c r="ADJ257" s="5"/>
      <c r="ADK257" s="5"/>
      <c r="ADL257" s="5"/>
      <c r="ADM257" s="5"/>
      <c r="ADN257" s="5"/>
      <c r="ADO257" s="5"/>
      <c r="ADP257" s="5"/>
      <c r="ADQ257" s="5"/>
      <c r="ADR257" s="5"/>
      <c r="ADS257" s="5"/>
      <c r="ADT257" s="5"/>
      <c r="ADU257" s="5"/>
      <c r="ADV257" s="5"/>
      <c r="ADW257" s="5"/>
      <c r="ADX257" s="5"/>
      <c r="ADY257" s="5"/>
      <c r="ADZ257" s="5"/>
      <c r="AEA257" s="5"/>
      <c r="AEB257" s="5"/>
      <c r="AEC257" s="5"/>
      <c r="AED257" s="5"/>
      <c r="AEE257" s="5"/>
      <c r="AEF257" s="5"/>
      <c r="AEG257" s="5"/>
      <c r="AEH257" s="5"/>
      <c r="AEI257" s="5"/>
      <c r="AEJ257" s="5"/>
      <c r="AEK257" s="5"/>
      <c r="AEL257" s="5"/>
      <c r="AEM257" s="5"/>
      <c r="AEN257" s="5"/>
      <c r="AEO257" s="5"/>
      <c r="AEP257" s="5"/>
      <c r="AEQ257" s="5"/>
      <c r="AER257" s="5"/>
      <c r="AES257" s="5"/>
      <c r="AET257" s="5"/>
      <c r="AEU257" s="5"/>
      <c r="AEV257" s="5"/>
      <c r="AEW257" s="5"/>
      <c r="AEX257" s="5"/>
      <c r="AEY257" s="5"/>
      <c r="AEZ257" s="5"/>
      <c r="AFA257" s="5"/>
      <c r="AFB257" s="5"/>
      <c r="AFC257" s="5"/>
      <c r="AFD257" s="5"/>
      <c r="AFE257" s="5"/>
      <c r="AFF257" s="5"/>
      <c r="AFG257" s="5"/>
      <c r="AFH257" s="5"/>
      <c r="AFI257" s="5"/>
      <c r="AFJ257" s="5"/>
      <c r="AFK257" s="5"/>
      <c r="AFL257" s="5"/>
      <c r="AFM257" s="5"/>
      <c r="AFN257" s="5"/>
      <c r="AFO257" s="5"/>
      <c r="AFP257" s="5"/>
      <c r="AFQ257" s="5"/>
      <c r="AFR257" s="5"/>
      <c r="AFS257" s="5"/>
      <c r="AFT257" s="5"/>
      <c r="AFU257" s="5"/>
      <c r="AFV257" s="5"/>
      <c r="AFW257" s="5"/>
      <c r="AFX257" s="5"/>
      <c r="AFY257" s="5"/>
      <c r="AFZ257" s="5"/>
      <c r="AGA257" s="5"/>
      <c r="AGB257" s="5"/>
      <c r="AGC257" s="5"/>
      <c r="AGD257" s="5"/>
      <c r="AGE257" s="5"/>
      <c r="AGF257" s="5"/>
      <c r="AGG257" s="5"/>
      <c r="AGH257" s="5"/>
      <c r="AGI257" s="5"/>
      <c r="AGJ257" s="5"/>
      <c r="AGK257" s="5"/>
      <c r="AGL257" s="5"/>
      <c r="AGM257" s="5"/>
      <c r="AGN257" s="5"/>
      <c r="AGO257" s="5"/>
      <c r="AGP257" s="5"/>
      <c r="AGQ257" s="5"/>
      <c r="AGR257" s="5"/>
      <c r="AGS257" s="5"/>
      <c r="AGT257" s="5"/>
      <c r="AGU257" s="5"/>
      <c r="AGV257" s="5"/>
      <c r="AGW257" s="5"/>
      <c r="AGX257" s="5"/>
      <c r="AGY257" s="5"/>
      <c r="AGZ257" s="5"/>
      <c r="AHA257" s="5"/>
      <c r="AHB257" s="5"/>
      <c r="AHC257" s="5"/>
      <c r="AHD257" s="5"/>
      <c r="AHE257" s="5"/>
      <c r="AHF257" s="5"/>
      <c r="AHG257" s="5"/>
      <c r="AHH257" s="5"/>
      <c r="AHI257" s="5"/>
      <c r="AHJ257" s="5"/>
      <c r="AHK257" s="5"/>
      <c r="AHL257" s="5"/>
      <c r="AHM257" s="5"/>
      <c r="AHN257" s="5"/>
      <c r="AHO257" s="5"/>
      <c r="AHP257" s="5"/>
      <c r="AHQ257" s="5"/>
      <c r="AHR257" s="5"/>
      <c r="AHS257" s="5"/>
      <c r="AHT257" s="5"/>
      <c r="AHU257" s="5"/>
      <c r="AHV257" s="5"/>
      <c r="AHW257" s="5"/>
      <c r="AHX257" s="5"/>
      <c r="AHY257" s="5"/>
      <c r="AHZ257" s="5"/>
      <c r="AIA257" s="5"/>
      <c r="AIB257" s="5"/>
      <c r="AIC257" s="5"/>
      <c r="AID257" s="5"/>
      <c r="AIE257" s="5"/>
      <c r="AIF257" s="5"/>
      <c r="AIG257" s="5"/>
      <c r="AIH257" s="5"/>
      <c r="AII257" s="5"/>
      <c r="AIJ257" s="5"/>
      <c r="AIK257" s="5"/>
      <c r="AIL257" s="5"/>
      <c r="AIM257" s="5"/>
      <c r="AIN257" s="5"/>
      <c r="AIO257" s="5"/>
      <c r="AIP257" s="5"/>
      <c r="AIQ257" s="5"/>
      <c r="AIR257" s="5"/>
      <c r="AIS257" s="5"/>
      <c r="AIT257" s="5"/>
      <c r="AIU257" s="5"/>
      <c r="AIV257" s="5"/>
      <c r="AIW257" s="5"/>
      <c r="AIX257" s="5"/>
      <c r="AIY257" s="5"/>
      <c r="AIZ257" s="5"/>
      <c r="AJA257" s="5"/>
      <c r="AJB257" s="5"/>
      <c r="AJC257" s="5"/>
      <c r="AJD257" s="5"/>
      <c r="AJE257" s="5"/>
      <c r="AJF257" s="5"/>
      <c r="AJG257" s="5"/>
      <c r="AJH257" s="5"/>
      <c r="AJI257" s="5"/>
      <c r="AJJ257" s="5"/>
      <c r="AJK257" s="5"/>
      <c r="AJL257" s="5"/>
      <c r="AJM257" s="5"/>
      <c r="AJN257" s="5"/>
      <c r="AJO257" s="5"/>
      <c r="AJP257" s="5"/>
      <c r="AJQ257" s="5"/>
      <c r="AJR257" s="5"/>
      <c r="AJS257" s="5"/>
      <c r="AJT257" s="5"/>
      <c r="AJU257" s="5"/>
      <c r="AJV257" s="5"/>
      <c r="AJW257" s="5"/>
      <c r="AJX257" s="5"/>
      <c r="AJY257" s="5"/>
      <c r="AJZ257" s="5"/>
      <c r="AKA257" s="5"/>
      <c r="AKB257" s="5"/>
      <c r="AKC257" s="5"/>
      <c r="AKD257" s="5"/>
      <c r="AKE257" s="5"/>
      <c r="AKF257" s="5"/>
      <c r="AKG257" s="5"/>
      <c r="AKH257" s="5"/>
      <c r="AKI257" s="5"/>
      <c r="AKJ257" s="5"/>
      <c r="AKK257" s="5"/>
      <c r="AKL257" s="5"/>
      <c r="AKM257" s="5"/>
      <c r="AKN257" s="5"/>
      <c r="AKO257" s="5"/>
      <c r="AKP257" s="5"/>
      <c r="AKQ257" s="5"/>
      <c r="AKR257" s="5"/>
      <c r="AKS257" s="5"/>
      <c r="AKT257" s="5"/>
      <c r="AKU257" s="5"/>
      <c r="AKV257" s="5"/>
      <c r="AKW257" s="5"/>
      <c r="AKX257" s="5"/>
      <c r="AKY257" s="5"/>
      <c r="AKZ257" s="5"/>
      <c r="ALA257" s="5"/>
      <c r="ALB257" s="5"/>
      <c r="ALC257" s="5"/>
      <c r="ALD257" s="5"/>
      <c r="ALE257" s="5"/>
      <c r="ALF257" s="5"/>
      <c r="ALG257" s="5"/>
      <c r="ALH257" s="5"/>
      <c r="ALI257" s="5"/>
      <c r="ALJ257" s="5"/>
      <c r="ALK257" s="5"/>
      <c r="ALL257" s="5"/>
      <c r="ALM257" s="5"/>
      <c r="ALN257" s="5"/>
      <c r="ALO257" s="5"/>
      <c r="ALP257" s="5"/>
      <c r="ALQ257" s="5"/>
      <c r="ALR257" s="5"/>
      <c r="ALS257" s="5"/>
      <c r="ALT257" s="5"/>
      <c r="ALU257" s="5"/>
      <c r="ALV257" s="5"/>
      <c r="ALW257" s="5"/>
      <c r="ALX257" s="5"/>
      <c r="ALY257" s="5"/>
      <c r="ALZ257" s="5"/>
      <c r="AMA257" s="5"/>
      <c r="AMB257" s="5"/>
      <c r="AMC257" s="5"/>
      <c r="AMD257" s="5"/>
      <c r="AME257" s="5"/>
      <c r="AMF257" s="5"/>
      <c r="AMG257" s="5"/>
      <c r="AMH257" s="5"/>
      <c r="AMI257" s="5"/>
      <c r="AMJ257" s="5"/>
    </row>
    <row r="258" spans="1:1024" s="8" customFormat="1" x14ac:dyDescent="0.25">
      <c r="A258" s="2">
        <v>383</v>
      </c>
      <c r="B258" s="2" t="s">
        <v>241</v>
      </c>
      <c r="C258" s="2" t="s">
        <v>2521</v>
      </c>
      <c r="D258" s="2" t="s">
        <v>242</v>
      </c>
      <c r="E258" s="2">
        <v>2007</v>
      </c>
      <c r="F258" s="2" t="s">
        <v>243</v>
      </c>
      <c r="G258" s="2" t="s">
        <v>103</v>
      </c>
      <c r="H258" s="3" t="str">
        <f>VLOOKUP(B258,AddInfo!$A:$C,3,FALSE)</f>
        <v>Predictor</v>
      </c>
      <c r="I258" s="3">
        <f>VLOOKUP(B258,AddInfo!$A:$H,7,FALSE)</f>
        <v>0</v>
      </c>
      <c r="J258" s="3" t="s">
        <v>5017</v>
      </c>
      <c r="K258" s="3" t="s">
        <v>112</v>
      </c>
      <c r="L258" s="3" t="s">
        <v>174</v>
      </c>
      <c r="M258" s="25">
        <v>1984</v>
      </c>
      <c r="N258" s="25">
        <v>2003</v>
      </c>
      <c r="O258" s="25"/>
      <c r="P258" s="25"/>
      <c r="Q258" s="86"/>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c r="FR258" s="5"/>
      <c r="FS258" s="5"/>
      <c r="FT258" s="5"/>
      <c r="FU258" s="5"/>
      <c r="FV258" s="5"/>
      <c r="FW258" s="5"/>
      <c r="FX258" s="5"/>
      <c r="FY258" s="5"/>
      <c r="FZ258" s="5"/>
      <c r="GA258" s="5"/>
      <c r="GB258" s="5"/>
      <c r="GC258" s="5"/>
      <c r="GD258" s="5"/>
      <c r="GE258" s="5"/>
      <c r="GF258" s="5"/>
      <c r="GG258" s="5"/>
      <c r="GH258" s="5"/>
      <c r="GI258" s="5"/>
      <c r="GJ258" s="5"/>
      <c r="GK258" s="5"/>
      <c r="GL258" s="5"/>
      <c r="GM258" s="5"/>
      <c r="GN258" s="5"/>
      <c r="GO258" s="5"/>
      <c r="GP258" s="5"/>
      <c r="GQ258" s="5"/>
      <c r="GR258" s="5"/>
      <c r="GS258" s="5"/>
      <c r="GT258" s="5"/>
      <c r="GU258" s="5"/>
      <c r="GV258" s="5"/>
      <c r="GW258" s="5"/>
      <c r="GX258" s="5"/>
      <c r="GY258" s="5"/>
      <c r="GZ258" s="5"/>
      <c r="HA258" s="5"/>
      <c r="HB258" s="5"/>
      <c r="HC258" s="5"/>
      <c r="HD258" s="5"/>
      <c r="HE258" s="5"/>
      <c r="HF258" s="5"/>
      <c r="HG258" s="5"/>
      <c r="HH258" s="5"/>
      <c r="HI258" s="5"/>
      <c r="HJ258" s="5"/>
      <c r="HK258" s="5"/>
      <c r="HL258" s="5"/>
      <c r="HM258" s="5"/>
      <c r="HN258" s="5"/>
      <c r="HO258" s="5"/>
      <c r="HP258" s="5"/>
      <c r="HQ258" s="5"/>
      <c r="HR258" s="5"/>
      <c r="HS258" s="5"/>
      <c r="HT258" s="5"/>
      <c r="HU258" s="5"/>
      <c r="HV258" s="5"/>
      <c r="HW258" s="5"/>
      <c r="HX258" s="5"/>
      <c r="HY258" s="5"/>
      <c r="HZ258" s="5"/>
      <c r="IA258" s="5"/>
      <c r="IB258" s="5"/>
      <c r="IC258" s="5"/>
      <c r="ID258" s="5"/>
      <c r="IE258" s="5"/>
      <c r="IF258" s="5"/>
      <c r="IG258" s="5"/>
      <c r="IH258" s="5"/>
      <c r="II258" s="5"/>
      <c r="IJ258" s="5"/>
      <c r="IK258" s="5"/>
      <c r="IL258" s="5"/>
      <c r="IM258" s="5"/>
      <c r="IN258" s="5"/>
      <c r="IO258" s="5"/>
      <c r="IP258" s="5"/>
      <c r="IQ258" s="5"/>
      <c r="IR258" s="5"/>
      <c r="IS258" s="5"/>
      <c r="IT258" s="5"/>
      <c r="IU258" s="5"/>
      <c r="IV258" s="5"/>
      <c r="IW258" s="5"/>
      <c r="IX258" s="5"/>
      <c r="IY258" s="5"/>
      <c r="IZ258" s="5"/>
      <c r="JA258" s="5"/>
      <c r="JB258" s="5"/>
      <c r="JC258" s="5"/>
      <c r="JD258" s="5"/>
      <c r="JE258" s="5"/>
      <c r="JF258" s="5"/>
      <c r="JG258" s="5"/>
      <c r="JH258" s="5"/>
      <c r="JI258" s="5"/>
      <c r="JJ258" s="5"/>
      <c r="JK258" s="5"/>
      <c r="JL258" s="5"/>
      <c r="JM258" s="5"/>
      <c r="JN258" s="5"/>
      <c r="JO258" s="5"/>
      <c r="JP258" s="5"/>
      <c r="JQ258" s="5"/>
      <c r="JR258" s="5"/>
      <c r="JS258" s="5"/>
      <c r="JT258" s="5"/>
      <c r="JU258" s="5"/>
      <c r="JV258" s="5"/>
      <c r="JW258" s="5"/>
      <c r="JX258" s="5"/>
      <c r="JY258" s="5"/>
      <c r="JZ258" s="5"/>
      <c r="KA258" s="5"/>
      <c r="KB258" s="5"/>
      <c r="KC258" s="5"/>
      <c r="KD258" s="5"/>
      <c r="KE258" s="5"/>
      <c r="KF258" s="5"/>
      <c r="KG258" s="5"/>
      <c r="KH258" s="5"/>
      <c r="KI258" s="5"/>
      <c r="KJ258" s="5"/>
      <c r="KK258" s="5"/>
      <c r="KL258" s="5"/>
      <c r="KM258" s="5"/>
      <c r="KN258" s="5"/>
      <c r="KO258" s="5"/>
      <c r="KP258" s="5"/>
      <c r="KQ258" s="5"/>
      <c r="KR258" s="5"/>
      <c r="KS258" s="5"/>
      <c r="KT258" s="5"/>
      <c r="KU258" s="5"/>
      <c r="KV258" s="5"/>
      <c r="KW258" s="5"/>
      <c r="KX258" s="5"/>
      <c r="KY258" s="5"/>
      <c r="KZ258" s="5"/>
      <c r="LA258" s="5"/>
      <c r="LB258" s="5"/>
      <c r="LC258" s="5"/>
      <c r="LD258" s="5"/>
      <c r="LE258" s="5"/>
      <c r="LF258" s="5"/>
      <c r="LG258" s="5"/>
      <c r="LH258" s="5"/>
      <c r="LI258" s="5"/>
      <c r="LJ258" s="5"/>
      <c r="LK258" s="5"/>
      <c r="LL258" s="5"/>
      <c r="LM258" s="5"/>
      <c r="LN258" s="5"/>
      <c r="LO258" s="5"/>
      <c r="LP258" s="5"/>
      <c r="LQ258" s="5"/>
      <c r="LR258" s="5"/>
      <c r="LS258" s="5"/>
      <c r="LT258" s="5"/>
      <c r="LU258" s="5"/>
      <c r="LV258" s="5"/>
      <c r="LW258" s="5"/>
      <c r="LX258" s="5"/>
      <c r="LY258" s="5"/>
      <c r="LZ258" s="5"/>
      <c r="MA258" s="5"/>
      <c r="MB258" s="5"/>
      <c r="MC258" s="5"/>
      <c r="MD258" s="5"/>
      <c r="ME258" s="5"/>
      <c r="MF258" s="5"/>
      <c r="MG258" s="5"/>
      <c r="MH258" s="5"/>
      <c r="MI258" s="5"/>
      <c r="MJ258" s="5"/>
      <c r="MK258" s="5"/>
      <c r="ML258" s="5"/>
      <c r="MM258" s="5"/>
      <c r="MN258" s="5"/>
      <c r="MO258" s="5"/>
      <c r="MP258" s="5"/>
      <c r="MQ258" s="5"/>
      <c r="MR258" s="5"/>
      <c r="MS258" s="5"/>
      <c r="MT258" s="5"/>
      <c r="MU258" s="5"/>
      <c r="MV258" s="5"/>
      <c r="MW258" s="5"/>
      <c r="MX258" s="5"/>
      <c r="MY258" s="5"/>
      <c r="MZ258" s="5"/>
      <c r="NA258" s="5"/>
      <c r="NB258" s="5"/>
      <c r="NC258" s="5"/>
      <c r="ND258" s="5"/>
      <c r="NE258" s="5"/>
      <c r="NF258" s="5"/>
      <c r="NG258" s="5"/>
      <c r="NH258" s="5"/>
      <c r="NI258" s="5"/>
      <c r="NJ258" s="5"/>
      <c r="NK258" s="5"/>
      <c r="NL258" s="5"/>
      <c r="NM258" s="5"/>
      <c r="NN258" s="5"/>
      <c r="NO258" s="5"/>
      <c r="NP258" s="5"/>
      <c r="NQ258" s="5"/>
      <c r="NR258" s="5"/>
      <c r="NS258" s="5"/>
      <c r="NT258" s="5"/>
      <c r="NU258" s="5"/>
      <c r="NV258" s="5"/>
      <c r="NW258" s="5"/>
      <c r="NX258" s="5"/>
      <c r="NY258" s="5"/>
      <c r="NZ258" s="5"/>
      <c r="OA258" s="5"/>
      <c r="OB258" s="5"/>
      <c r="OC258" s="5"/>
      <c r="OD258" s="5"/>
      <c r="OE258" s="5"/>
      <c r="OF258" s="5"/>
      <c r="OG258" s="5"/>
      <c r="OH258" s="5"/>
      <c r="OI258" s="5"/>
      <c r="OJ258" s="5"/>
      <c r="OK258" s="5"/>
      <c r="OL258" s="5"/>
      <c r="OM258" s="5"/>
      <c r="ON258" s="5"/>
      <c r="OO258" s="5"/>
      <c r="OP258" s="5"/>
      <c r="OQ258" s="5"/>
      <c r="OR258" s="5"/>
      <c r="OS258" s="5"/>
      <c r="OT258" s="5"/>
      <c r="OU258" s="5"/>
      <c r="OV258" s="5"/>
      <c r="OW258" s="5"/>
      <c r="OX258" s="5"/>
      <c r="OY258" s="5"/>
      <c r="OZ258" s="5"/>
      <c r="PA258" s="5"/>
      <c r="PB258" s="5"/>
      <c r="PC258" s="5"/>
      <c r="PD258" s="5"/>
      <c r="PE258" s="5"/>
      <c r="PF258" s="5"/>
      <c r="PG258" s="5"/>
      <c r="PH258" s="5"/>
      <c r="PI258" s="5"/>
      <c r="PJ258" s="5"/>
      <c r="PK258" s="5"/>
      <c r="PL258" s="5"/>
      <c r="PM258" s="5"/>
      <c r="PN258" s="5"/>
      <c r="PO258" s="5"/>
      <c r="PP258" s="5"/>
      <c r="PQ258" s="5"/>
      <c r="PR258" s="5"/>
      <c r="PS258" s="5"/>
      <c r="PT258" s="5"/>
      <c r="PU258" s="5"/>
      <c r="PV258" s="5"/>
      <c r="PW258" s="5"/>
      <c r="PX258" s="5"/>
      <c r="PY258" s="5"/>
      <c r="PZ258" s="5"/>
      <c r="QA258" s="5"/>
      <c r="QB258" s="5"/>
      <c r="QC258" s="5"/>
      <c r="QD258" s="5"/>
      <c r="QE258" s="5"/>
      <c r="QF258" s="5"/>
      <c r="QG258" s="5"/>
      <c r="QH258" s="5"/>
      <c r="QI258" s="5"/>
      <c r="QJ258" s="5"/>
      <c r="QK258" s="5"/>
      <c r="QL258" s="5"/>
      <c r="QM258" s="5"/>
      <c r="QN258" s="5"/>
      <c r="QO258" s="5"/>
      <c r="QP258" s="5"/>
      <c r="QQ258" s="5"/>
      <c r="QR258" s="5"/>
      <c r="QS258" s="5"/>
      <c r="QT258" s="5"/>
      <c r="QU258" s="5"/>
      <c r="QV258" s="5"/>
      <c r="QW258" s="5"/>
      <c r="QX258" s="5"/>
      <c r="QY258" s="5"/>
      <c r="QZ258" s="5"/>
      <c r="RA258" s="5"/>
      <c r="RB258" s="5"/>
      <c r="RC258" s="5"/>
      <c r="RD258" s="5"/>
      <c r="RE258" s="5"/>
      <c r="RF258" s="5"/>
      <c r="RG258" s="5"/>
      <c r="RH258" s="5"/>
      <c r="RI258" s="5"/>
      <c r="RJ258" s="5"/>
      <c r="RK258" s="5"/>
      <c r="RL258" s="5"/>
      <c r="RM258" s="5"/>
      <c r="RN258" s="5"/>
      <c r="RO258" s="5"/>
      <c r="RP258" s="5"/>
      <c r="RQ258" s="5"/>
      <c r="RR258" s="5"/>
      <c r="RS258" s="5"/>
      <c r="RT258" s="5"/>
      <c r="RU258" s="5"/>
      <c r="RV258" s="5"/>
      <c r="RW258" s="5"/>
      <c r="RX258" s="5"/>
      <c r="RY258" s="5"/>
      <c r="RZ258" s="5"/>
      <c r="SA258" s="5"/>
      <c r="SB258" s="5"/>
      <c r="SC258" s="5"/>
      <c r="SD258" s="5"/>
      <c r="SE258" s="5"/>
      <c r="SF258" s="5"/>
      <c r="SG258" s="5"/>
      <c r="SH258" s="5"/>
      <c r="SI258" s="5"/>
      <c r="SJ258" s="5"/>
      <c r="SK258" s="5"/>
      <c r="SL258" s="5"/>
      <c r="SM258" s="5"/>
      <c r="SN258" s="5"/>
      <c r="SO258" s="5"/>
      <c r="SP258" s="5"/>
      <c r="SQ258" s="5"/>
      <c r="SR258" s="5"/>
      <c r="SS258" s="5"/>
      <c r="ST258" s="5"/>
      <c r="SU258" s="5"/>
      <c r="SV258" s="5"/>
      <c r="SW258" s="5"/>
      <c r="SX258" s="5"/>
      <c r="SY258" s="5"/>
      <c r="SZ258" s="5"/>
      <c r="TA258" s="5"/>
      <c r="TB258" s="5"/>
      <c r="TC258" s="5"/>
      <c r="TD258" s="5"/>
      <c r="TE258" s="5"/>
      <c r="TF258" s="5"/>
      <c r="TG258" s="5"/>
      <c r="TH258" s="5"/>
      <c r="TI258" s="5"/>
      <c r="TJ258" s="5"/>
      <c r="TK258" s="5"/>
      <c r="TL258" s="5"/>
      <c r="TM258" s="5"/>
      <c r="TN258" s="5"/>
      <c r="TO258" s="5"/>
      <c r="TP258" s="5"/>
      <c r="TQ258" s="5"/>
      <c r="TR258" s="5"/>
      <c r="TS258" s="5"/>
      <c r="TT258" s="5"/>
      <c r="TU258" s="5"/>
      <c r="TV258" s="5"/>
      <c r="TW258" s="5"/>
      <c r="TX258" s="5"/>
      <c r="TY258" s="5"/>
      <c r="TZ258" s="5"/>
      <c r="UA258" s="5"/>
      <c r="UB258" s="5"/>
      <c r="UC258" s="5"/>
      <c r="UD258" s="5"/>
      <c r="UE258" s="5"/>
      <c r="UF258" s="5"/>
      <c r="UG258" s="5"/>
      <c r="UH258" s="5"/>
      <c r="UI258" s="5"/>
      <c r="UJ258" s="5"/>
      <c r="UK258" s="5"/>
      <c r="UL258" s="5"/>
      <c r="UM258" s="5"/>
      <c r="UN258" s="5"/>
      <c r="UO258" s="5"/>
      <c r="UP258" s="5"/>
      <c r="UQ258" s="5"/>
      <c r="UR258" s="5"/>
      <c r="US258" s="5"/>
      <c r="UT258" s="5"/>
      <c r="UU258" s="5"/>
      <c r="UV258" s="5"/>
      <c r="UW258" s="5"/>
      <c r="UX258" s="5"/>
      <c r="UY258" s="5"/>
      <c r="UZ258" s="5"/>
      <c r="VA258" s="5"/>
      <c r="VB258" s="5"/>
      <c r="VC258" s="5"/>
      <c r="VD258" s="5"/>
      <c r="VE258" s="5"/>
      <c r="VF258" s="5"/>
      <c r="VG258" s="5"/>
      <c r="VH258" s="5"/>
      <c r="VI258" s="5"/>
      <c r="VJ258" s="5"/>
      <c r="VK258" s="5"/>
      <c r="VL258" s="5"/>
      <c r="VM258" s="5"/>
      <c r="VN258" s="5"/>
      <c r="VO258" s="5"/>
      <c r="VP258" s="5"/>
      <c r="VQ258" s="5"/>
      <c r="VR258" s="5"/>
      <c r="VS258" s="5"/>
      <c r="VT258" s="5"/>
      <c r="VU258" s="5"/>
      <c r="VV258" s="5"/>
      <c r="VW258" s="5"/>
      <c r="VX258" s="5"/>
      <c r="VY258" s="5"/>
      <c r="VZ258" s="5"/>
      <c r="WA258" s="5"/>
      <c r="WB258" s="5"/>
      <c r="WC258" s="5"/>
      <c r="WD258" s="5"/>
      <c r="WE258" s="5"/>
      <c r="WF258" s="5"/>
      <c r="WG258" s="5"/>
      <c r="WH258" s="5"/>
      <c r="WI258" s="5"/>
      <c r="WJ258" s="5"/>
      <c r="WK258" s="5"/>
      <c r="WL258" s="5"/>
      <c r="WM258" s="5"/>
      <c r="WN258" s="5"/>
      <c r="WO258" s="5"/>
      <c r="WP258" s="5"/>
      <c r="WQ258" s="5"/>
      <c r="WR258" s="5"/>
      <c r="WS258" s="5"/>
      <c r="WT258" s="5"/>
      <c r="WU258" s="5"/>
      <c r="WV258" s="5"/>
      <c r="WW258" s="5"/>
      <c r="WX258" s="5"/>
      <c r="WY258" s="5"/>
      <c r="WZ258" s="5"/>
      <c r="XA258" s="5"/>
      <c r="XB258" s="5"/>
      <c r="XC258" s="5"/>
      <c r="XD258" s="5"/>
      <c r="XE258" s="5"/>
      <c r="XF258" s="5"/>
      <c r="XG258" s="5"/>
      <c r="XH258" s="5"/>
      <c r="XI258" s="5"/>
      <c r="XJ258" s="5"/>
      <c r="XK258" s="5"/>
      <c r="XL258" s="5"/>
      <c r="XM258" s="5"/>
      <c r="XN258" s="5"/>
      <c r="XO258" s="5"/>
      <c r="XP258" s="5"/>
      <c r="XQ258" s="5"/>
      <c r="XR258" s="5"/>
      <c r="XS258" s="5"/>
      <c r="XT258" s="5"/>
      <c r="XU258" s="5"/>
      <c r="XV258" s="5"/>
      <c r="XW258" s="5"/>
      <c r="XX258" s="5"/>
      <c r="XY258" s="5"/>
      <c r="XZ258" s="5"/>
      <c r="YA258" s="5"/>
      <c r="YB258" s="5"/>
      <c r="YC258" s="5"/>
      <c r="YD258" s="5"/>
      <c r="YE258" s="5"/>
      <c r="YF258" s="5"/>
      <c r="YG258" s="5"/>
      <c r="YH258" s="5"/>
      <c r="YI258" s="5"/>
      <c r="YJ258" s="5"/>
      <c r="YK258" s="5"/>
      <c r="YL258" s="5"/>
      <c r="YM258" s="5"/>
      <c r="YN258" s="5"/>
      <c r="YO258" s="5"/>
      <c r="YP258" s="5"/>
      <c r="YQ258" s="5"/>
      <c r="YR258" s="5"/>
      <c r="YS258" s="5"/>
      <c r="YT258" s="5"/>
      <c r="YU258" s="5"/>
      <c r="YV258" s="5"/>
      <c r="YW258" s="5"/>
      <c r="YX258" s="5"/>
      <c r="YY258" s="5"/>
      <c r="YZ258" s="5"/>
      <c r="ZA258" s="5"/>
      <c r="ZB258" s="5"/>
      <c r="ZC258" s="5"/>
      <c r="ZD258" s="5"/>
      <c r="ZE258" s="5"/>
      <c r="ZF258" s="5"/>
      <c r="ZG258" s="5"/>
      <c r="ZH258" s="5"/>
      <c r="ZI258" s="5"/>
      <c r="ZJ258" s="5"/>
      <c r="ZK258" s="5"/>
      <c r="ZL258" s="5"/>
      <c r="ZM258" s="5"/>
      <c r="ZN258" s="5"/>
      <c r="ZO258" s="5"/>
      <c r="ZP258" s="5"/>
      <c r="ZQ258" s="5"/>
      <c r="ZR258" s="5"/>
      <c r="ZS258" s="5"/>
      <c r="ZT258" s="5"/>
      <c r="ZU258" s="5"/>
      <c r="ZV258" s="5"/>
      <c r="ZW258" s="5"/>
      <c r="ZX258" s="5"/>
      <c r="ZY258" s="5"/>
      <c r="ZZ258" s="5"/>
      <c r="AAA258" s="5"/>
      <c r="AAB258" s="5"/>
      <c r="AAC258" s="5"/>
      <c r="AAD258" s="5"/>
      <c r="AAE258" s="5"/>
      <c r="AAF258" s="5"/>
      <c r="AAG258" s="5"/>
      <c r="AAH258" s="5"/>
      <c r="AAI258" s="5"/>
      <c r="AAJ258" s="5"/>
      <c r="AAK258" s="5"/>
      <c r="AAL258" s="5"/>
      <c r="AAM258" s="5"/>
      <c r="AAN258" s="5"/>
      <c r="AAO258" s="5"/>
      <c r="AAP258" s="5"/>
      <c r="AAQ258" s="5"/>
      <c r="AAR258" s="5"/>
      <c r="AAS258" s="5"/>
      <c r="AAT258" s="5"/>
      <c r="AAU258" s="5"/>
      <c r="AAV258" s="5"/>
      <c r="AAW258" s="5"/>
      <c r="AAX258" s="5"/>
      <c r="AAY258" s="5"/>
      <c r="AAZ258" s="5"/>
      <c r="ABA258" s="5"/>
      <c r="ABB258" s="5"/>
      <c r="ABC258" s="5"/>
      <c r="ABD258" s="5"/>
      <c r="ABE258" s="5"/>
      <c r="ABF258" s="5"/>
      <c r="ABG258" s="5"/>
      <c r="ABH258" s="5"/>
      <c r="ABI258" s="5"/>
      <c r="ABJ258" s="5"/>
      <c r="ABK258" s="5"/>
      <c r="ABL258" s="5"/>
      <c r="ABM258" s="5"/>
      <c r="ABN258" s="5"/>
      <c r="ABO258" s="5"/>
      <c r="ABP258" s="5"/>
      <c r="ABQ258" s="5"/>
      <c r="ABR258" s="5"/>
      <c r="ABS258" s="5"/>
      <c r="ABT258" s="5"/>
      <c r="ABU258" s="5"/>
      <c r="ABV258" s="5"/>
      <c r="ABW258" s="5"/>
      <c r="ABX258" s="5"/>
      <c r="ABY258" s="5"/>
      <c r="ABZ258" s="5"/>
      <c r="ACA258" s="5"/>
      <c r="ACB258" s="5"/>
      <c r="ACC258" s="5"/>
      <c r="ACD258" s="5"/>
      <c r="ACE258" s="5"/>
      <c r="ACF258" s="5"/>
      <c r="ACG258" s="5"/>
      <c r="ACH258" s="5"/>
      <c r="ACI258" s="5"/>
      <c r="ACJ258" s="5"/>
      <c r="ACK258" s="5"/>
      <c r="ACL258" s="5"/>
      <c r="ACM258" s="5"/>
      <c r="ACN258" s="5"/>
      <c r="ACO258" s="5"/>
      <c r="ACP258" s="5"/>
      <c r="ACQ258" s="5"/>
      <c r="ACR258" s="5"/>
      <c r="ACS258" s="5"/>
      <c r="ACT258" s="5"/>
      <c r="ACU258" s="5"/>
      <c r="ACV258" s="5"/>
      <c r="ACW258" s="5"/>
      <c r="ACX258" s="5"/>
      <c r="ACY258" s="5"/>
      <c r="ACZ258" s="5"/>
      <c r="ADA258" s="5"/>
      <c r="ADB258" s="5"/>
      <c r="ADC258" s="5"/>
      <c r="ADD258" s="5"/>
      <c r="ADE258" s="5"/>
      <c r="ADF258" s="5"/>
      <c r="ADG258" s="5"/>
      <c r="ADH258" s="5"/>
      <c r="ADI258" s="5"/>
      <c r="ADJ258" s="5"/>
      <c r="ADK258" s="5"/>
      <c r="ADL258" s="5"/>
      <c r="ADM258" s="5"/>
      <c r="ADN258" s="5"/>
      <c r="ADO258" s="5"/>
      <c r="ADP258" s="5"/>
      <c r="ADQ258" s="5"/>
      <c r="ADR258" s="5"/>
      <c r="ADS258" s="5"/>
      <c r="ADT258" s="5"/>
      <c r="ADU258" s="5"/>
      <c r="ADV258" s="5"/>
      <c r="ADW258" s="5"/>
      <c r="ADX258" s="5"/>
      <c r="ADY258" s="5"/>
      <c r="ADZ258" s="5"/>
      <c r="AEA258" s="5"/>
      <c r="AEB258" s="5"/>
      <c r="AEC258" s="5"/>
      <c r="AED258" s="5"/>
      <c r="AEE258" s="5"/>
      <c r="AEF258" s="5"/>
      <c r="AEG258" s="5"/>
      <c r="AEH258" s="5"/>
      <c r="AEI258" s="5"/>
      <c r="AEJ258" s="5"/>
      <c r="AEK258" s="5"/>
      <c r="AEL258" s="5"/>
      <c r="AEM258" s="5"/>
      <c r="AEN258" s="5"/>
      <c r="AEO258" s="5"/>
      <c r="AEP258" s="5"/>
      <c r="AEQ258" s="5"/>
      <c r="AER258" s="5"/>
      <c r="AES258" s="5"/>
      <c r="AET258" s="5"/>
      <c r="AEU258" s="5"/>
      <c r="AEV258" s="5"/>
      <c r="AEW258" s="5"/>
      <c r="AEX258" s="5"/>
      <c r="AEY258" s="5"/>
      <c r="AEZ258" s="5"/>
      <c r="AFA258" s="5"/>
      <c r="AFB258" s="5"/>
      <c r="AFC258" s="5"/>
      <c r="AFD258" s="5"/>
      <c r="AFE258" s="5"/>
      <c r="AFF258" s="5"/>
      <c r="AFG258" s="5"/>
      <c r="AFH258" s="5"/>
      <c r="AFI258" s="5"/>
      <c r="AFJ258" s="5"/>
      <c r="AFK258" s="5"/>
      <c r="AFL258" s="5"/>
      <c r="AFM258" s="5"/>
      <c r="AFN258" s="5"/>
      <c r="AFO258" s="5"/>
      <c r="AFP258" s="5"/>
      <c r="AFQ258" s="5"/>
      <c r="AFR258" s="5"/>
      <c r="AFS258" s="5"/>
      <c r="AFT258" s="5"/>
      <c r="AFU258" s="5"/>
      <c r="AFV258" s="5"/>
      <c r="AFW258" s="5"/>
      <c r="AFX258" s="5"/>
      <c r="AFY258" s="5"/>
      <c r="AFZ258" s="5"/>
      <c r="AGA258" s="5"/>
      <c r="AGB258" s="5"/>
      <c r="AGC258" s="5"/>
      <c r="AGD258" s="5"/>
      <c r="AGE258" s="5"/>
      <c r="AGF258" s="5"/>
      <c r="AGG258" s="5"/>
      <c r="AGH258" s="5"/>
      <c r="AGI258" s="5"/>
      <c r="AGJ258" s="5"/>
      <c r="AGK258" s="5"/>
      <c r="AGL258" s="5"/>
      <c r="AGM258" s="5"/>
      <c r="AGN258" s="5"/>
      <c r="AGO258" s="5"/>
      <c r="AGP258" s="5"/>
      <c r="AGQ258" s="5"/>
      <c r="AGR258" s="5"/>
      <c r="AGS258" s="5"/>
      <c r="AGT258" s="5"/>
      <c r="AGU258" s="5"/>
      <c r="AGV258" s="5"/>
      <c r="AGW258" s="5"/>
      <c r="AGX258" s="5"/>
      <c r="AGY258" s="5"/>
      <c r="AGZ258" s="5"/>
      <c r="AHA258" s="5"/>
      <c r="AHB258" s="5"/>
      <c r="AHC258" s="5"/>
      <c r="AHD258" s="5"/>
      <c r="AHE258" s="5"/>
      <c r="AHF258" s="5"/>
      <c r="AHG258" s="5"/>
      <c r="AHH258" s="5"/>
      <c r="AHI258" s="5"/>
      <c r="AHJ258" s="5"/>
      <c r="AHK258" s="5"/>
      <c r="AHL258" s="5"/>
      <c r="AHM258" s="5"/>
      <c r="AHN258" s="5"/>
      <c r="AHO258" s="5"/>
      <c r="AHP258" s="5"/>
      <c r="AHQ258" s="5"/>
      <c r="AHR258" s="5"/>
      <c r="AHS258" s="5"/>
      <c r="AHT258" s="5"/>
      <c r="AHU258" s="5"/>
      <c r="AHV258" s="5"/>
      <c r="AHW258" s="5"/>
      <c r="AHX258" s="5"/>
      <c r="AHY258" s="5"/>
      <c r="AHZ258" s="5"/>
      <c r="AIA258" s="5"/>
      <c r="AIB258" s="5"/>
      <c r="AIC258" s="5"/>
      <c r="AID258" s="5"/>
      <c r="AIE258" s="5"/>
      <c r="AIF258" s="5"/>
      <c r="AIG258" s="5"/>
      <c r="AIH258" s="5"/>
      <c r="AII258" s="5"/>
      <c r="AIJ258" s="5"/>
      <c r="AIK258" s="5"/>
      <c r="AIL258" s="5"/>
      <c r="AIM258" s="5"/>
      <c r="AIN258" s="5"/>
      <c r="AIO258" s="5"/>
      <c r="AIP258" s="5"/>
      <c r="AIQ258" s="5"/>
      <c r="AIR258" s="5"/>
      <c r="AIS258" s="5"/>
      <c r="AIT258" s="5"/>
      <c r="AIU258" s="5"/>
      <c r="AIV258" s="5"/>
      <c r="AIW258" s="5"/>
      <c r="AIX258" s="5"/>
      <c r="AIY258" s="5"/>
      <c r="AIZ258" s="5"/>
      <c r="AJA258" s="5"/>
      <c r="AJB258" s="5"/>
      <c r="AJC258" s="5"/>
      <c r="AJD258" s="5"/>
      <c r="AJE258" s="5"/>
      <c r="AJF258" s="5"/>
      <c r="AJG258" s="5"/>
      <c r="AJH258" s="5"/>
      <c r="AJI258" s="5"/>
      <c r="AJJ258" s="5"/>
      <c r="AJK258" s="5"/>
      <c r="AJL258" s="5"/>
      <c r="AJM258" s="5"/>
      <c r="AJN258" s="5"/>
      <c r="AJO258" s="5"/>
      <c r="AJP258" s="5"/>
      <c r="AJQ258" s="5"/>
      <c r="AJR258" s="5"/>
      <c r="AJS258" s="5"/>
      <c r="AJT258" s="5"/>
      <c r="AJU258" s="5"/>
      <c r="AJV258" s="5"/>
      <c r="AJW258" s="5"/>
      <c r="AJX258" s="5"/>
      <c r="AJY258" s="5"/>
      <c r="AJZ258" s="5"/>
      <c r="AKA258" s="5"/>
      <c r="AKB258" s="5"/>
      <c r="AKC258" s="5"/>
      <c r="AKD258" s="5"/>
      <c r="AKE258" s="5"/>
      <c r="AKF258" s="5"/>
      <c r="AKG258" s="5"/>
      <c r="AKH258" s="5"/>
      <c r="AKI258" s="5"/>
      <c r="AKJ258" s="5"/>
      <c r="AKK258" s="5"/>
      <c r="AKL258" s="5"/>
      <c r="AKM258" s="5"/>
      <c r="AKN258" s="5"/>
      <c r="AKO258" s="5"/>
      <c r="AKP258" s="5"/>
      <c r="AKQ258" s="5"/>
      <c r="AKR258" s="5"/>
      <c r="AKS258" s="5"/>
      <c r="AKT258" s="5"/>
      <c r="AKU258" s="5"/>
      <c r="AKV258" s="5"/>
      <c r="AKW258" s="5"/>
      <c r="AKX258" s="5"/>
      <c r="AKY258" s="5"/>
      <c r="AKZ258" s="5"/>
      <c r="ALA258" s="5"/>
      <c r="ALB258" s="5"/>
      <c r="ALC258" s="5"/>
      <c r="ALD258" s="5"/>
      <c r="ALE258" s="5"/>
      <c r="ALF258" s="5"/>
      <c r="ALG258" s="5"/>
      <c r="ALH258" s="5"/>
      <c r="ALI258" s="5"/>
      <c r="ALJ258" s="5"/>
      <c r="ALK258" s="5"/>
      <c r="ALL258" s="5"/>
      <c r="ALM258" s="5"/>
      <c r="ALN258" s="5"/>
      <c r="ALO258" s="5"/>
      <c r="ALP258" s="5"/>
      <c r="ALQ258" s="5"/>
      <c r="ALR258" s="5"/>
      <c r="ALS258" s="5"/>
      <c r="ALT258" s="5"/>
      <c r="ALU258" s="5"/>
      <c r="ALV258" s="5"/>
      <c r="ALW258" s="5"/>
      <c r="ALX258" s="5"/>
      <c r="ALY258" s="5"/>
      <c r="ALZ258" s="5"/>
      <c r="AMA258" s="5"/>
      <c r="AMB258" s="5"/>
      <c r="AMC258" s="5"/>
      <c r="AMD258" s="5"/>
      <c r="AME258" s="5"/>
      <c r="AMF258" s="5"/>
      <c r="AMG258" s="5"/>
      <c r="AMH258" s="5"/>
      <c r="AMI258" s="5"/>
      <c r="AMJ258" s="5"/>
    </row>
    <row r="259" spans="1:1024" s="8" customFormat="1" x14ac:dyDescent="0.25">
      <c r="A259" s="2" t="s">
        <v>3225</v>
      </c>
      <c r="B259" s="2" t="s">
        <v>3224</v>
      </c>
      <c r="C259" s="2" t="s">
        <v>4880</v>
      </c>
      <c r="D259" s="2" t="s">
        <v>242</v>
      </c>
      <c r="E259" s="2">
        <v>2007</v>
      </c>
      <c r="F259" s="2" t="s">
        <v>4798</v>
      </c>
      <c r="G259" s="2" t="s">
        <v>103</v>
      </c>
      <c r="H259" s="3" t="str">
        <f>VLOOKUP(B259,AddInfo!$A:$C,3,FALSE)</f>
        <v>Placebo</v>
      </c>
      <c r="I259" s="3">
        <f>VLOOKUP(B259,AddInfo!$A:$H,7,FALSE)</f>
        <v>0</v>
      </c>
      <c r="J259" s="3" t="s">
        <v>5017</v>
      </c>
      <c r="K259" s="3" t="s">
        <v>112</v>
      </c>
      <c r="L259" s="3" t="s">
        <v>174</v>
      </c>
      <c r="M259" s="25">
        <v>1984</v>
      </c>
      <c r="N259" s="25">
        <v>2003</v>
      </c>
      <c r="O259" s="25"/>
      <c r="P259" s="25"/>
      <c r="Q259" s="86"/>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c r="FR259" s="5"/>
      <c r="FS259" s="5"/>
      <c r="FT259" s="5"/>
      <c r="FU259" s="5"/>
      <c r="FV259" s="5"/>
      <c r="FW259" s="5"/>
      <c r="FX259" s="5"/>
      <c r="FY259" s="5"/>
      <c r="FZ259" s="5"/>
      <c r="GA259" s="5"/>
      <c r="GB259" s="5"/>
      <c r="GC259" s="5"/>
      <c r="GD259" s="5"/>
      <c r="GE259" s="5"/>
      <c r="GF259" s="5"/>
      <c r="GG259" s="5"/>
      <c r="GH259" s="5"/>
      <c r="GI259" s="5"/>
      <c r="GJ259" s="5"/>
      <c r="GK259" s="5"/>
      <c r="GL259" s="5"/>
      <c r="GM259" s="5"/>
      <c r="GN259" s="5"/>
      <c r="GO259" s="5"/>
      <c r="GP259" s="5"/>
      <c r="GQ259" s="5"/>
      <c r="GR259" s="5"/>
      <c r="GS259" s="5"/>
      <c r="GT259" s="5"/>
      <c r="GU259" s="5"/>
      <c r="GV259" s="5"/>
      <c r="GW259" s="5"/>
      <c r="GX259" s="5"/>
      <c r="GY259" s="5"/>
      <c r="GZ259" s="5"/>
      <c r="HA259" s="5"/>
      <c r="HB259" s="5"/>
      <c r="HC259" s="5"/>
      <c r="HD259" s="5"/>
      <c r="HE259" s="5"/>
      <c r="HF259" s="5"/>
      <c r="HG259" s="5"/>
      <c r="HH259" s="5"/>
      <c r="HI259" s="5"/>
      <c r="HJ259" s="5"/>
      <c r="HK259" s="5"/>
      <c r="HL259" s="5"/>
      <c r="HM259" s="5"/>
      <c r="HN259" s="5"/>
      <c r="HO259" s="5"/>
      <c r="HP259" s="5"/>
      <c r="HQ259" s="5"/>
      <c r="HR259" s="5"/>
      <c r="HS259" s="5"/>
      <c r="HT259" s="5"/>
      <c r="HU259" s="5"/>
      <c r="HV259" s="5"/>
      <c r="HW259" s="5"/>
      <c r="HX259" s="5"/>
      <c r="HY259" s="5"/>
      <c r="HZ259" s="5"/>
      <c r="IA259" s="5"/>
      <c r="IB259" s="5"/>
      <c r="IC259" s="5"/>
      <c r="ID259" s="5"/>
      <c r="IE259" s="5"/>
      <c r="IF259" s="5"/>
      <c r="IG259" s="5"/>
      <c r="IH259" s="5"/>
      <c r="II259" s="5"/>
      <c r="IJ259" s="5"/>
      <c r="IK259" s="5"/>
      <c r="IL259" s="5"/>
      <c r="IM259" s="5"/>
      <c r="IN259" s="5"/>
      <c r="IO259" s="5"/>
      <c r="IP259" s="5"/>
      <c r="IQ259" s="5"/>
      <c r="IR259" s="5"/>
      <c r="IS259" s="5"/>
      <c r="IT259" s="5"/>
      <c r="IU259" s="5"/>
      <c r="IV259" s="5"/>
      <c r="IW259" s="5"/>
      <c r="IX259" s="5"/>
      <c r="IY259" s="5"/>
      <c r="IZ259" s="5"/>
      <c r="JA259" s="5"/>
      <c r="JB259" s="5"/>
      <c r="JC259" s="5"/>
      <c r="JD259" s="5"/>
      <c r="JE259" s="5"/>
      <c r="JF259" s="5"/>
      <c r="JG259" s="5"/>
      <c r="JH259" s="5"/>
      <c r="JI259" s="5"/>
      <c r="JJ259" s="5"/>
      <c r="JK259" s="5"/>
      <c r="JL259" s="5"/>
      <c r="JM259" s="5"/>
      <c r="JN259" s="5"/>
      <c r="JO259" s="5"/>
      <c r="JP259" s="5"/>
      <c r="JQ259" s="5"/>
      <c r="JR259" s="5"/>
      <c r="JS259" s="5"/>
      <c r="JT259" s="5"/>
      <c r="JU259" s="5"/>
      <c r="JV259" s="5"/>
      <c r="JW259" s="5"/>
      <c r="JX259" s="5"/>
      <c r="JY259" s="5"/>
      <c r="JZ259" s="5"/>
      <c r="KA259" s="5"/>
      <c r="KB259" s="5"/>
      <c r="KC259" s="5"/>
      <c r="KD259" s="5"/>
      <c r="KE259" s="5"/>
      <c r="KF259" s="5"/>
      <c r="KG259" s="5"/>
      <c r="KH259" s="5"/>
      <c r="KI259" s="5"/>
      <c r="KJ259" s="5"/>
      <c r="KK259" s="5"/>
      <c r="KL259" s="5"/>
      <c r="KM259" s="5"/>
      <c r="KN259" s="5"/>
      <c r="KO259" s="5"/>
      <c r="KP259" s="5"/>
      <c r="KQ259" s="5"/>
      <c r="KR259" s="5"/>
      <c r="KS259" s="5"/>
      <c r="KT259" s="5"/>
      <c r="KU259" s="5"/>
      <c r="KV259" s="5"/>
      <c r="KW259" s="5"/>
      <c r="KX259" s="5"/>
      <c r="KY259" s="5"/>
      <c r="KZ259" s="5"/>
      <c r="LA259" s="5"/>
      <c r="LB259" s="5"/>
      <c r="LC259" s="5"/>
      <c r="LD259" s="5"/>
      <c r="LE259" s="5"/>
      <c r="LF259" s="5"/>
      <c r="LG259" s="5"/>
      <c r="LH259" s="5"/>
      <c r="LI259" s="5"/>
      <c r="LJ259" s="5"/>
      <c r="LK259" s="5"/>
      <c r="LL259" s="5"/>
      <c r="LM259" s="5"/>
      <c r="LN259" s="5"/>
      <c r="LO259" s="5"/>
      <c r="LP259" s="5"/>
      <c r="LQ259" s="5"/>
      <c r="LR259" s="5"/>
      <c r="LS259" s="5"/>
      <c r="LT259" s="5"/>
      <c r="LU259" s="5"/>
      <c r="LV259" s="5"/>
      <c r="LW259" s="5"/>
      <c r="LX259" s="5"/>
      <c r="LY259" s="5"/>
      <c r="LZ259" s="5"/>
      <c r="MA259" s="5"/>
      <c r="MB259" s="5"/>
      <c r="MC259" s="5"/>
      <c r="MD259" s="5"/>
      <c r="ME259" s="5"/>
      <c r="MF259" s="5"/>
      <c r="MG259" s="5"/>
      <c r="MH259" s="5"/>
      <c r="MI259" s="5"/>
      <c r="MJ259" s="5"/>
      <c r="MK259" s="5"/>
      <c r="ML259" s="5"/>
      <c r="MM259" s="5"/>
      <c r="MN259" s="5"/>
      <c r="MO259" s="5"/>
      <c r="MP259" s="5"/>
      <c r="MQ259" s="5"/>
      <c r="MR259" s="5"/>
      <c r="MS259" s="5"/>
      <c r="MT259" s="5"/>
      <c r="MU259" s="5"/>
      <c r="MV259" s="5"/>
      <c r="MW259" s="5"/>
      <c r="MX259" s="5"/>
      <c r="MY259" s="5"/>
      <c r="MZ259" s="5"/>
      <c r="NA259" s="5"/>
      <c r="NB259" s="5"/>
      <c r="NC259" s="5"/>
      <c r="ND259" s="5"/>
      <c r="NE259" s="5"/>
      <c r="NF259" s="5"/>
      <c r="NG259" s="5"/>
      <c r="NH259" s="5"/>
      <c r="NI259" s="5"/>
      <c r="NJ259" s="5"/>
      <c r="NK259" s="5"/>
      <c r="NL259" s="5"/>
      <c r="NM259" s="5"/>
      <c r="NN259" s="5"/>
      <c r="NO259" s="5"/>
      <c r="NP259" s="5"/>
      <c r="NQ259" s="5"/>
      <c r="NR259" s="5"/>
      <c r="NS259" s="5"/>
      <c r="NT259" s="5"/>
      <c r="NU259" s="5"/>
      <c r="NV259" s="5"/>
      <c r="NW259" s="5"/>
      <c r="NX259" s="5"/>
      <c r="NY259" s="5"/>
      <c r="NZ259" s="5"/>
      <c r="OA259" s="5"/>
      <c r="OB259" s="5"/>
      <c r="OC259" s="5"/>
      <c r="OD259" s="5"/>
      <c r="OE259" s="5"/>
      <c r="OF259" s="5"/>
      <c r="OG259" s="5"/>
      <c r="OH259" s="5"/>
      <c r="OI259" s="5"/>
      <c r="OJ259" s="5"/>
      <c r="OK259" s="5"/>
      <c r="OL259" s="5"/>
      <c r="OM259" s="5"/>
      <c r="ON259" s="5"/>
      <c r="OO259" s="5"/>
      <c r="OP259" s="5"/>
      <c r="OQ259" s="5"/>
      <c r="OR259" s="5"/>
      <c r="OS259" s="5"/>
      <c r="OT259" s="5"/>
      <c r="OU259" s="5"/>
      <c r="OV259" s="5"/>
      <c r="OW259" s="5"/>
      <c r="OX259" s="5"/>
      <c r="OY259" s="5"/>
      <c r="OZ259" s="5"/>
      <c r="PA259" s="5"/>
      <c r="PB259" s="5"/>
      <c r="PC259" s="5"/>
      <c r="PD259" s="5"/>
      <c r="PE259" s="5"/>
      <c r="PF259" s="5"/>
      <c r="PG259" s="5"/>
      <c r="PH259" s="5"/>
      <c r="PI259" s="5"/>
      <c r="PJ259" s="5"/>
      <c r="PK259" s="5"/>
      <c r="PL259" s="5"/>
      <c r="PM259" s="5"/>
      <c r="PN259" s="5"/>
      <c r="PO259" s="5"/>
      <c r="PP259" s="5"/>
      <c r="PQ259" s="5"/>
      <c r="PR259" s="5"/>
      <c r="PS259" s="5"/>
      <c r="PT259" s="5"/>
      <c r="PU259" s="5"/>
      <c r="PV259" s="5"/>
      <c r="PW259" s="5"/>
      <c r="PX259" s="5"/>
      <c r="PY259" s="5"/>
      <c r="PZ259" s="5"/>
      <c r="QA259" s="5"/>
      <c r="QB259" s="5"/>
      <c r="QC259" s="5"/>
      <c r="QD259" s="5"/>
      <c r="QE259" s="5"/>
      <c r="QF259" s="5"/>
      <c r="QG259" s="5"/>
      <c r="QH259" s="5"/>
      <c r="QI259" s="5"/>
      <c r="QJ259" s="5"/>
      <c r="QK259" s="5"/>
      <c r="QL259" s="5"/>
      <c r="QM259" s="5"/>
      <c r="QN259" s="5"/>
      <c r="QO259" s="5"/>
      <c r="QP259" s="5"/>
      <c r="QQ259" s="5"/>
      <c r="QR259" s="5"/>
      <c r="QS259" s="5"/>
      <c r="QT259" s="5"/>
      <c r="QU259" s="5"/>
      <c r="QV259" s="5"/>
      <c r="QW259" s="5"/>
      <c r="QX259" s="5"/>
      <c r="QY259" s="5"/>
      <c r="QZ259" s="5"/>
      <c r="RA259" s="5"/>
      <c r="RB259" s="5"/>
      <c r="RC259" s="5"/>
      <c r="RD259" s="5"/>
      <c r="RE259" s="5"/>
      <c r="RF259" s="5"/>
      <c r="RG259" s="5"/>
      <c r="RH259" s="5"/>
      <c r="RI259" s="5"/>
      <c r="RJ259" s="5"/>
      <c r="RK259" s="5"/>
      <c r="RL259" s="5"/>
      <c r="RM259" s="5"/>
      <c r="RN259" s="5"/>
      <c r="RO259" s="5"/>
      <c r="RP259" s="5"/>
      <c r="RQ259" s="5"/>
      <c r="RR259" s="5"/>
      <c r="RS259" s="5"/>
      <c r="RT259" s="5"/>
      <c r="RU259" s="5"/>
      <c r="RV259" s="5"/>
      <c r="RW259" s="5"/>
      <c r="RX259" s="5"/>
      <c r="RY259" s="5"/>
      <c r="RZ259" s="5"/>
      <c r="SA259" s="5"/>
      <c r="SB259" s="5"/>
      <c r="SC259" s="5"/>
      <c r="SD259" s="5"/>
      <c r="SE259" s="5"/>
      <c r="SF259" s="5"/>
      <c r="SG259" s="5"/>
      <c r="SH259" s="5"/>
      <c r="SI259" s="5"/>
      <c r="SJ259" s="5"/>
      <c r="SK259" s="5"/>
      <c r="SL259" s="5"/>
      <c r="SM259" s="5"/>
      <c r="SN259" s="5"/>
      <c r="SO259" s="5"/>
      <c r="SP259" s="5"/>
      <c r="SQ259" s="5"/>
      <c r="SR259" s="5"/>
      <c r="SS259" s="5"/>
      <c r="ST259" s="5"/>
      <c r="SU259" s="5"/>
      <c r="SV259" s="5"/>
      <c r="SW259" s="5"/>
      <c r="SX259" s="5"/>
      <c r="SY259" s="5"/>
      <c r="SZ259" s="5"/>
      <c r="TA259" s="5"/>
      <c r="TB259" s="5"/>
      <c r="TC259" s="5"/>
      <c r="TD259" s="5"/>
      <c r="TE259" s="5"/>
      <c r="TF259" s="5"/>
      <c r="TG259" s="5"/>
      <c r="TH259" s="5"/>
      <c r="TI259" s="5"/>
      <c r="TJ259" s="5"/>
      <c r="TK259" s="5"/>
      <c r="TL259" s="5"/>
      <c r="TM259" s="5"/>
      <c r="TN259" s="5"/>
      <c r="TO259" s="5"/>
      <c r="TP259" s="5"/>
      <c r="TQ259" s="5"/>
      <c r="TR259" s="5"/>
      <c r="TS259" s="5"/>
      <c r="TT259" s="5"/>
      <c r="TU259" s="5"/>
      <c r="TV259" s="5"/>
      <c r="TW259" s="5"/>
      <c r="TX259" s="5"/>
      <c r="TY259" s="5"/>
      <c r="TZ259" s="5"/>
      <c r="UA259" s="5"/>
      <c r="UB259" s="5"/>
      <c r="UC259" s="5"/>
      <c r="UD259" s="5"/>
      <c r="UE259" s="5"/>
      <c r="UF259" s="5"/>
      <c r="UG259" s="5"/>
      <c r="UH259" s="5"/>
      <c r="UI259" s="5"/>
      <c r="UJ259" s="5"/>
      <c r="UK259" s="5"/>
      <c r="UL259" s="5"/>
      <c r="UM259" s="5"/>
      <c r="UN259" s="5"/>
      <c r="UO259" s="5"/>
      <c r="UP259" s="5"/>
      <c r="UQ259" s="5"/>
      <c r="UR259" s="5"/>
      <c r="US259" s="5"/>
      <c r="UT259" s="5"/>
      <c r="UU259" s="5"/>
      <c r="UV259" s="5"/>
      <c r="UW259" s="5"/>
      <c r="UX259" s="5"/>
      <c r="UY259" s="5"/>
      <c r="UZ259" s="5"/>
      <c r="VA259" s="5"/>
      <c r="VB259" s="5"/>
      <c r="VC259" s="5"/>
      <c r="VD259" s="5"/>
      <c r="VE259" s="5"/>
      <c r="VF259" s="5"/>
      <c r="VG259" s="5"/>
      <c r="VH259" s="5"/>
      <c r="VI259" s="5"/>
      <c r="VJ259" s="5"/>
      <c r="VK259" s="5"/>
      <c r="VL259" s="5"/>
      <c r="VM259" s="5"/>
      <c r="VN259" s="5"/>
      <c r="VO259" s="5"/>
      <c r="VP259" s="5"/>
      <c r="VQ259" s="5"/>
      <c r="VR259" s="5"/>
      <c r="VS259" s="5"/>
      <c r="VT259" s="5"/>
      <c r="VU259" s="5"/>
      <c r="VV259" s="5"/>
      <c r="VW259" s="5"/>
      <c r="VX259" s="5"/>
      <c r="VY259" s="5"/>
      <c r="VZ259" s="5"/>
      <c r="WA259" s="5"/>
      <c r="WB259" s="5"/>
      <c r="WC259" s="5"/>
      <c r="WD259" s="5"/>
      <c r="WE259" s="5"/>
      <c r="WF259" s="5"/>
      <c r="WG259" s="5"/>
      <c r="WH259" s="5"/>
      <c r="WI259" s="5"/>
      <c r="WJ259" s="5"/>
      <c r="WK259" s="5"/>
      <c r="WL259" s="5"/>
      <c r="WM259" s="5"/>
      <c r="WN259" s="5"/>
      <c r="WO259" s="5"/>
      <c r="WP259" s="5"/>
      <c r="WQ259" s="5"/>
      <c r="WR259" s="5"/>
      <c r="WS259" s="5"/>
      <c r="WT259" s="5"/>
      <c r="WU259" s="5"/>
      <c r="WV259" s="5"/>
      <c r="WW259" s="5"/>
      <c r="WX259" s="5"/>
      <c r="WY259" s="5"/>
      <c r="WZ259" s="5"/>
      <c r="XA259" s="5"/>
      <c r="XB259" s="5"/>
      <c r="XC259" s="5"/>
      <c r="XD259" s="5"/>
      <c r="XE259" s="5"/>
      <c r="XF259" s="5"/>
      <c r="XG259" s="5"/>
      <c r="XH259" s="5"/>
      <c r="XI259" s="5"/>
      <c r="XJ259" s="5"/>
      <c r="XK259" s="5"/>
      <c r="XL259" s="5"/>
      <c r="XM259" s="5"/>
      <c r="XN259" s="5"/>
      <c r="XO259" s="5"/>
      <c r="XP259" s="5"/>
      <c r="XQ259" s="5"/>
      <c r="XR259" s="5"/>
      <c r="XS259" s="5"/>
      <c r="XT259" s="5"/>
      <c r="XU259" s="5"/>
      <c r="XV259" s="5"/>
      <c r="XW259" s="5"/>
      <c r="XX259" s="5"/>
      <c r="XY259" s="5"/>
      <c r="XZ259" s="5"/>
      <c r="YA259" s="5"/>
      <c r="YB259" s="5"/>
      <c r="YC259" s="5"/>
      <c r="YD259" s="5"/>
      <c r="YE259" s="5"/>
      <c r="YF259" s="5"/>
      <c r="YG259" s="5"/>
      <c r="YH259" s="5"/>
      <c r="YI259" s="5"/>
      <c r="YJ259" s="5"/>
      <c r="YK259" s="5"/>
      <c r="YL259" s="5"/>
      <c r="YM259" s="5"/>
      <c r="YN259" s="5"/>
      <c r="YO259" s="5"/>
      <c r="YP259" s="5"/>
      <c r="YQ259" s="5"/>
      <c r="YR259" s="5"/>
      <c r="YS259" s="5"/>
      <c r="YT259" s="5"/>
      <c r="YU259" s="5"/>
      <c r="YV259" s="5"/>
      <c r="YW259" s="5"/>
      <c r="YX259" s="5"/>
      <c r="YY259" s="5"/>
      <c r="YZ259" s="5"/>
      <c r="ZA259" s="5"/>
      <c r="ZB259" s="5"/>
      <c r="ZC259" s="5"/>
      <c r="ZD259" s="5"/>
      <c r="ZE259" s="5"/>
      <c r="ZF259" s="5"/>
      <c r="ZG259" s="5"/>
      <c r="ZH259" s="5"/>
      <c r="ZI259" s="5"/>
      <c r="ZJ259" s="5"/>
      <c r="ZK259" s="5"/>
      <c r="ZL259" s="5"/>
      <c r="ZM259" s="5"/>
      <c r="ZN259" s="5"/>
      <c r="ZO259" s="5"/>
      <c r="ZP259" s="5"/>
      <c r="ZQ259" s="5"/>
      <c r="ZR259" s="5"/>
      <c r="ZS259" s="5"/>
      <c r="ZT259" s="5"/>
      <c r="ZU259" s="5"/>
      <c r="ZV259" s="5"/>
      <c r="ZW259" s="5"/>
      <c r="ZX259" s="5"/>
      <c r="ZY259" s="5"/>
      <c r="ZZ259" s="5"/>
      <c r="AAA259" s="5"/>
      <c r="AAB259" s="5"/>
      <c r="AAC259" s="5"/>
      <c r="AAD259" s="5"/>
      <c r="AAE259" s="5"/>
      <c r="AAF259" s="5"/>
      <c r="AAG259" s="5"/>
      <c r="AAH259" s="5"/>
      <c r="AAI259" s="5"/>
      <c r="AAJ259" s="5"/>
      <c r="AAK259" s="5"/>
      <c r="AAL259" s="5"/>
      <c r="AAM259" s="5"/>
      <c r="AAN259" s="5"/>
      <c r="AAO259" s="5"/>
      <c r="AAP259" s="5"/>
      <c r="AAQ259" s="5"/>
      <c r="AAR259" s="5"/>
      <c r="AAS259" s="5"/>
      <c r="AAT259" s="5"/>
      <c r="AAU259" s="5"/>
      <c r="AAV259" s="5"/>
      <c r="AAW259" s="5"/>
      <c r="AAX259" s="5"/>
      <c r="AAY259" s="5"/>
      <c r="AAZ259" s="5"/>
      <c r="ABA259" s="5"/>
      <c r="ABB259" s="5"/>
      <c r="ABC259" s="5"/>
      <c r="ABD259" s="5"/>
      <c r="ABE259" s="5"/>
      <c r="ABF259" s="5"/>
      <c r="ABG259" s="5"/>
      <c r="ABH259" s="5"/>
      <c r="ABI259" s="5"/>
      <c r="ABJ259" s="5"/>
      <c r="ABK259" s="5"/>
      <c r="ABL259" s="5"/>
      <c r="ABM259" s="5"/>
      <c r="ABN259" s="5"/>
      <c r="ABO259" s="5"/>
      <c r="ABP259" s="5"/>
      <c r="ABQ259" s="5"/>
      <c r="ABR259" s="5"/>
      <c r="ABS259" s="5"/>
      <c r="ABT259" s="5"/>
      <c r="ABU259" s="5"/>
      <c r="ABV259" s="5"/>
      <c r="ABW259" s="5"/>
      <c r="ABX259" s="5"/>
      <c r="ABY259" s="5"/>
      <c r="ABZ259" s="5"/>
      <c r="ACA259" s="5"/>
      <c r="ACB259" s="5"/>
      <c r="ACC259" s="5"/>
      <c r="ACD259" s="5"/>
      <c r="ACE259" s="5"/>
      <c r="ACF259" s="5"/>
      <c r="ACG259" s="5"/>
      <c r="ACH259" s="5"/>
      <c r="ACI259" s="5"/>
      <c r="ACJ259" s="5"/>
      <c r="ACK259" s="5"/>
      <c r="ACL259" s="5"/>
      <c r="ACM259" s="5"/>
      <c r="ACN259" s="5"/>
      <c r="ACO259" s="5"/>
      <c r="ACP259" s="5"/>
      <c r="ACQ259" s="5"/>
      <c r="ACR259" s="5"/>
      <c r="ACS259" s="5"/>
      <c r="ACT259" s="5"/>
      <c r="ACU259" s="5"/>
      <c r="ACV259" s="5"/>
      <c r="ACW259" s="5"/>
      <c r="ACX259" s="5"/>
      <c r="ACY259" s="5"/>
      <c r="ACZ259" s="5"/>
      <c r="ADA259" s="5"/>
      <c r="ADB259" s="5"/>
      <c r="ADC259" s="5"/>
      <c r="ADD259" s="5"/>
      <c r="ADE259" s="5"/>
      <c r="ADF259" s="5"/>
      <c r="ADG259" s="5"/>
      <c r="ADH259" s="5"/>
      <c r="ADI259" s="5"/>
      <c r="ADJ259" s="5"/>
      <c r="ADK259" s="5"/>
      <c r="ADL259" s="5"/>
      <c r="ADM259" s="5"/>
      <c r="ADN259" s="5"/>
      <c r="ADO259" s="5"/>
      <c r="ADP259" s="5"/>
      <c r="ADQ259" s="5"/>
      <c r="ADR259" s="5"/>
      <c r="ADS259" s="5"/>
      <c r="ADT259" s="5"/>
      <c r="ADU259" s="5"/>
      <c r="ADV259" s="5"/>
      <c r="ADW259" s="5"/>
      <c r="ADX259" s="5"/>
      <c r="ADY259" s="5"/>
      <c r="ADZ259" s="5"/>
      <c r="AEA259" s="5"/>
      <c r="AEB259" s="5"/>
      <c r="AEC259" s="5"/>
      <c r="AED259" s="5"/>
      <c r="AEE259" s="5"/>
      <c r="AEF259" s="5"/>
      <c r="AEG259" s="5"/>
      <c r="AEH259" s="5"/>
      <c r="AEI259" s="5"/>
      <c r="AEJ259" s="5"/>
      <c r="AEK259" s="5"/>
      <c r="AEL259" s="5"/>
      <c r="AEM259" s="5"/>
      <c r="AEN259" s="5"/>
      <c r="AEO259" s="5"/>
      <c r="AEP259" s="5"/>
      <c r="AEQ259" s="5"/>
      <c r="AER259" s="5"/>
      <c r="AES259" s="5"/>
      <c r="AET259" s="5"/>
      <c r="AEU259" s="5"/>
      <c r="AEV259" s="5"/>
      <c r="AEW259" s="5"/>
      <c r="AEX259" s="5"/>
      <c r="AEY259" s="5"/>
      <c r="AEZ259" s="5"/>
      <c r="AFA259" s="5"/>
      <c r="AFB259" s="5"/>
      <c r="AFC259" s="5"/>
      <c r="AFD259" s="5"/>
      <c r="AFE259" s="5"/>
      <c r="AFF259" s="5"/>
      <c r="AFG259" s="5"/>
      <c r="AFH259" s="5"/>
      <c r="AFI259" s="5"/>
      <c r="AFJ259" s="5"/>
      <c r="AFK259" s="5"/>
      <c r="AFL259" s="5"/>
      <c r="AFM259" s="5"/>
      <c r="AFN259" s="5"/>
      <c r="AFO259" s="5"/>
      <c r="AFP259" s="5"/>
      <c r="AFQ259" s="5"/>
      <c r="AFR259" s="5"/>
      <c r="AFS259" s="5"/>
      <c r="AFT259" s="5"/>
      <c r="AFU259" s="5"/>
      <c r="AFV259" s="5"/>
      <c r="AFW259" s="5"/>
      <c r="AFX259" s="5"/>
      <c r="AFY259" s="5"/>
      <c r="AFZ259" s="5"/>
      <c r="AGA259" s="5"/>
      <c r="AGB259" s="5"/>
      <c r="AGC259" s="5"/>
      <c r="AGD259" s="5"/>
      <c r="AGE259" s="5"/>
      <c r="AGF259" s="5"/>
      <c r="AGG259" s="5"/>
      <c r="AGH259" s="5"/>
      <c r="AGI259" s="5"/>
      <c r="AGJ259" s="5"/>
      <c r="AGK259" s="5"/>
      <c r="AGL259" s="5"/>
      <c r="AGM259" s="5"/>
      <c r="AGN259" s="5"/>
      <c r="AGO259" s="5"/>
      <c r="AGP259" s="5"/>
      <c r="AGQ259" s="5"/>
      <c r="AGR259" s="5"/>
      <c r="AGS259" s="5"/>
      <c r="AGT259" s="5"/>
      <c r="AGU259" s="5"/>
      <c r="AGV259" s="5"/>
      <c r="AGW259" s="5"/>
      <c r="AGX259" s="5"/>
      <c r="AGY259" s="5"/>
      <c r="AGZ259" s="5"/>
      <c r="AHA259" s="5"/>
      <c r="AHB259" s="5"/>
      <c r="AHC259" s="5"/>
      <c r="AHD259" s="5"/>
      <c r="AHE259" s="5"/>
      <c r="AHF259" s="5"/>
      <c r="AHG259" s="5"/>
      <c r="AHH259" s="5"/>
      <c r="AHI259" s="5"/>
      <c r="AHJ259" s="5"/>
      <c r="AHK259" s="5"/>
      <c r="AHL259" s="5"/>
      <c r="AHM259" s="5"/>
      <c r="AHN259" s="5"/>
      <c r="AHO259" s="5"/>
      <c r="AHP259" s="5"/>
      <c r="AHQ259" s="5"/>
      <c r="AHR259" s="5"/>
      <c r="AHS259" s="5"/>
      <c r="AHT259" s="5"/>
      <c r="AHU259" s="5"/>
      <c r="AHV259" s="5"/>
      <c r="AHW259" s="5"/>
      <c r="AHX259" s="5"/>
      <c r="AHY259" s="5"/>
      <c r="AHZ259" s="5"/>
      <c r="AIA259" s="5"/>
      <c r="AIB259" s="5"/>
      <c r="AIC259" s="5"/>
      <c r="AID259" s="5"/>
      <c r="AIE259" s="5"/>
      <c r="AIF259" s="5"/>
      <c r="AIG259" s="5"/>
      <c r="AIH259" s="5"/>
      <c r="AII259" s="5"/>
      <c r="AIJ259" s="5"/>
      <c r="AIK259" s="5"/>
      <c r="AIL259" s="5"/>
      <c r="AIM259" s="5"/>
      <c r="AIN259" s="5"/>
      <c r="AIO259" s="5"/>
      <c r="AIP259" s="5"/>
      <c r="AIQ259" s="5"/>
      <c r="AIR259" s="5"/>
      <c r="AIS259" s="5"/>
      <c r="AIT259" s="5"/>
      <c r="AIU259" s="5"/>
      <c r="AIV259" s="5"/>
      <c r="AIW259" s="5"/>
      <c r="AIX259" s="5"/>
      <c r="AIY259" s="5"/>
      <c r="AIZ259" s="5"/>
      <c r="AJA259" s="5"/>
      <c r="AJB259" s="5"/>
      <c r="AJC259" s="5"/>
      <c r="AJD259" s="5"/>
      <c r="AJE259" s="5"/>
      <c r="AJF259" s="5"/>
      <c r="AJG259" s="5"/>
      <c r="AJH259" s="5"/>
      <c r="AJI259" s="5"/>
      <c r="AJJ259" s="5"/>
      <c r="AJK259" s="5"/>
      <c r="AJL259" s="5"/>
      <c r="AJM259" s="5"/>
      <c r="AJN259" s="5"/>
      <c r="AJO259" s="5"/>
      <c r="AJP259" s="5"/>
      <c r="AJQ259" s="5"/>
      <c r="AJR259" s="5"/>
      <c r="AJS259" s="5"/>
      <c r="AJT259" s="5"/>
      <c r="AJU259" s="5"/>
      <c r="AJV259" s="5"/>
      <c r="AJW259" s="5"/>
      <c r="AJX259" s="5"/>
      <c r="AJY259" s="5"/>
      <c r="AJZ259" s="5"/>
      <c r="AKA259" s="5"/>
      <c r="AKB259" s="5"/>
      <c r="AKC259" s="5"/>
      <c r="AKD259" s="5"/>
      <c r="AKE259" s="5"/>
      <c r="AKF259" s="5"/>
      <c r="AKG259" s="5"/>
      <c r="AKH259" s="5"/>
      <c r="AKI259" s="5"/>
      <c r="AKJ259" s="5"/>
      <c r="AKK259" s="5"/>
      <c r="AKL259" s="5"/>
      <c r="AKM259" s="5"/>
      <c r="AKN259" s="5"/>
      <c r="AKO259" s="5"/>
      <c r="AKP259" s="5"/>
      <c r="AKQ259" s="5"/>
      <c r="AKR259" s="5"/>
      <c r="AKS259" s="5"/>
      <c r="AKT259" s="5"/>
      <c r="AKU259" s="5"/>
      <c r="AKV259" s="5"/>
      <c r="AKW259" s="5"/>
      <c r="AKX259" s="5"/>
      <c r="AKY259" s="5"/>
      <c r="AKZ259" s="5"/>
      <c r="ALA259" s="5"/>
      <c r="ALB259" s="5"/>
      <c r="ALC259" s="5"/>
      <c r="ALD259" s="5"/>
      <c r="ALE259" s="5"/>
      <c r="ALF259" s="5"/>
      <c r="ALG259" s="5"/>
      <c r="ALH259" s="5"/>
      <c r="ALI259" s="5"/>
      <c r="ALJ259" s="5"/>
      <c r="ALK259" s="5"/>
      <c r="ALL259" s="5"/>
      <c r="ALM259" s="5"/>
      <c r="ALN259" s="5"/>
      <c r="ALO259" s="5"/>
      <c r="ALP259" s="5"/>
      <c r="ALQ259" s="5"/>
      <c r="ALR259" s="5"/>
      <c r="ALS259" s="5"/>
      <c r="ALT259" s="5"/>
      <c r="ALU259" s="5"/>
      <c r="ALV259" s="5"/>
      <c r="ALW259" s="5"/>
      <c r="ALX259" s="5"/>
      <c r="ALY259" s="5"/>
      <c r="ALZ259" s="5"/>
      <c r="AMA259" s="5"/>
      <c r="AMB259" s="5"/>
      <c r="AMC259" s="5"/>
      <c r="AMD259" s="5"/>
      <c r="AME259" s="5"/>
      <c r="AMF259" s="5"/>
      <c r="AMG259" s="5"/>
      <c r="AMH259" s="5"/>
      <c r="AMI259" s="5"/>
      <c r="AMJ259" s="5"/>
    </row>
    <row r="260" spans="1:1024" s="8" customFormat="1" x14ac:dyDescent="0.25">
      <c r="A260" s="2">
        <v>382</v>
      </c>
      <c r="B260" s="2" t="s">
        <v>245</v>
      </c>
      <c r="C260" s="2" t="s">
        <v>2522</v>
      </c>
      <c r="D260" s="2" t="s">
        <v>242</v>
      </c>
      <c r="E260" s="2">
        <v>2007</v>
      </c>
      <c r="F260" s="2" t="s">
        <v>246</v>
      </c>
      <c r="G260" s="2" t="s">
        <v>103</v>
      </c>
      <c r="H260" s="3" t="str">
        <f>VLOOKUP(B260,AddInfo!$A:$C,3,FALSE)</f>
        <v>Predictor</v>
      </c>
      <c r="I260" s="3">
        <f>VLOOKUP(B260,AddInfo!$A:$H,7,FALSE)</f>
        <v>0</v>
      </c>
      <c r="J260" s="3" t="s">
        <v>5017</v>
      </c>
      <c r="K260" s="3" t="s">
        <v>112</v>
      </c>
      <c r="L260" s="3" t="s">
        <v>174</v>
      </c>
      <c r="M260" s="25">
        <v>1984</v>
      </c>
      <c r="N260" s="25">
        <v>2003</v>
      </c>
      <c r="O260" s="25"/>
      <c r="P260" s="25"/>
      <c r="Q260" s="86"/>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c r="FR260" s="5"/>
      <c r="FS260" s="5"/>
      <c r="FT260" s="5"/>
      <c r="FU260" s="5"/>
      <c r="FV260" s="5"/>
      <c r="FW260" s="5"/>
      <c r="FX260" s="5"/>
      <c r="FY260" s="5"/>
      <c r="FZ260" s="5"/>
      <c r="GA260" s="5"/>
      <c r="GB260" s="5"/>
      <c r="GC260" s="5"/>
      <c r="GD260" s="5"/>
      <c r="GE260" s="5"/>
      <c r="GF260" s="5"/>
      <c r="GG260" s="5"/>
      <c r="GH260" s="5"/>
      <c r="GI260" s="5"/>
      <c r="GJ260" s="5"/>
      <c r="GK260" s="5"/>
      <c r="GL260" s="5"/>
      <c r="GM260" s="5"/>
      <c r="GN260" s="5"/>
      <c r="GO260" s="5"/>
      <c r="GP260" s="5"/>
      <c r="GQ260" s="5"/>
      <c r="GR260" s="5"/>
      <c r="GS260" s="5"/>
      <c r="GT260" s="5"/>
      <c r="GU260" s="5"/>
      <c r="GV260" s="5"/>
      <c r="GW260" s="5"/>
      <c r="GX260" s="5"/>
      <c r="GY260" s="5"/>
      <c r="GZ260" s="5"/>
      <c r="HA260" s="5"/>
      <c r="HB260" s="5"/>
      <c r="HC260" s="5"/>
      <c r="HD260" s="5"/>
      <c r="HE260" s="5"/>
      <c r="HF260" s="5"/>
      <c r="HG260" s="5"/>
      <c r="HH260" s="5"/>
      <c r="HI260" s="5"/>
      <c r="HJ260" s="5"/>
      <c r="HK260" s="5"/>
      <c r="HL260" s="5"/>
      <c r="HM260" s="5"/>
      <c r="HN260" s="5"/>
      <c r="HO260" s="5"/>
      <c r="HP260" s="5"/>
      <c r="HQ260" s="5"/>
      <c r="HR260" s="5"/>
      <c r="HS260" s="5"/>
      <c r="HT260" s="5"/>
      <c r="HU260" s="5"/>
      <c r="HV260" s="5"/>
      <c r="HW260" s="5"/>
      <c r="HX260" s="5"/>
      <c r="HY260" s="5"/>
      <c r="HZ260" s="5"/>
      <c r="IA260" s="5"/>
      <c r="IB260" s="5"/>
      <c r="IC260" s="5"/>
      <c r="ID260" s="5"/>
      <c r="IE260" s="5"/>
      <c r="IF260" s="5"/>
      <c r="IG260" s="5"/>
      <c r="IH260" s="5"/>
      <c r="II260" s="5"/>
      <c r="IJ260" s="5"/>
      <c r="IK260" s="5"/>
      <c r="IL260" s="5"/>
      <c r="IM260" s="5"/>
      <c r="IN260" s="5"/>
      <c r="IO260" s="5"/>
      <c r="IP260" s="5"/>
      <c r="IQ260" s="5"/>
      <c r="IR260" s="5"/>
      <c r="IS260" s="5"/>
      <c r="IT260" s="5"/>
      <c r="IU260" s="5"/>
      <c r="IV260" s="5"/>
      <c r="IW260" s="5"/>
      <c r="IX260" s="5"/>
      <c r="IY260" s="5"/>
      <c r="IZ260" s="5"/>
      <c r="JA260" s="5"/>
      <c r="JB260" s="5"/>
      <c r="JC260" s="5"/>
      <c r="JD260" s="5"/>
      <c r="JE260" s="5"/>
      <c r="JF260" s="5"/>
      <c r="JG260" s="5"/>
      <c r="JH260" s="5"/>
      <c r="JI260" s="5"/>
      <c r="JJ260" s="5"/>
      <c r="JK260" s="5"/>
      <c r="JL260" s="5"/>
      <c r="JM260" s="5"/>
      <c r="JN260" s="5"/>
      <c r="JO260" s="5"/>
      <c r="JP260" s="5"/>
      <c r="JQ260" s="5"/>
      <c r="JR260" s="5"/>
      <c r="JS260" s="5"/>
      <c r="JT260" s="5"/>
      <c r="JU260" s="5"/>
      <c r="JV260" s="5"/>
      <c r="JW260" s="5"/>
      <c r="JX260" s="5"/>
      <c r="JY260" s="5"/>
      <c r="JZ260" s="5"/>
      <c r="KA260" s="5"/>
      <c r="KB260" s="5"/>
      <c r="KC260" s="5"/>
      <c r="KD260" s="5"/>
      <c r="KE260" s="5"/>
      <c r="KF260" s="5"/>
      <c r="KG260" s="5"/>
      <c r="KH260" s="5"/>
      <c r="KI260" s="5"/>
      <c r="KJ260" s="5"/>
      <c r="KK260" s="5"/>
      <c r="KL260" s="5"/>
      <c r="KM260" s="5"/>
      <c r="KN260" s="5"/>
      <c r="KO260" s="5"/>
      <c r="KP260" s="5"/>
      <c r="KQ260" s="5"/>
      <c r="KR260" s="5"/>
      <c r="KS260" s="5"/>
      <c r="KT260" s="5"/>
      <c r="KU260" s="5"/>
      <c r="KV260" s="5"/>
      <c r="KW260" s="5"/>
      <c r="KX260" s="5"/>
      <c r="KY260" s="5"/>
      <c r="KZ260" s="5"/>
      <c r="LA260" s="5"/>
      <c r="LB260" s="5"/>
      <c r="LC260" s="5"/>
      <c r="LD260" s="5"/>
      <c r="LE260" s="5"/>
      <c r="LF260" s="5"/>
      <c r="LG260" s="5"/>
      <c r="LH260" s="5"/>
      <c r="LI260" s="5"/>
      <c r="LJ260" s="5"/>
      <c r="LK260" s="5"/>
      <c r="LL260" s="5"/>
      <c r="LM260" s="5"/>
      <c r="LN260" s="5"/>
      <c r="LO260" s="5"/>
      <c r="LP260" s="5"/>
      <c r="LQ260" s="5"/>
      <c r="LR260" s="5"/>
      <c r="LS260" s="5"/>
      <c r="LT260" s="5"/>
      <c r="LU260" s="5"/>
      <c r="LV260" s="5"/>
      <c r="LW260" s="5"/>
      <c r="LX260" s="5"/>
      <c r="LY260" s="5"/>
      <c r="LZ260" s="5"/>
      <c r="MA260" s="5"/>
      <c r="MB260" s="5"/>
      <c r="MC260" s="5"/>
      <c r="MD260" s="5"/>
      <c r="ME260" s="5"/>
      <c r="MF260" s="5"/>
      <c r="MG260" s="5"/>
      <c r="MH260" s="5"/>
      <c r="MI260" s="5"/>
      <c r="MJ260" s="5"/>
      <c r="MK260" s="5"/>
      <c r="ML260" s="5"/>
      <c r="MM260" s="5"/>
      <c r="MN260" s="5"/>
      <c r="MO260" s="5"/>
      <c r="MP260" s="5"/>
      <c r="MQ260" s="5"/>
      <c r="MR260" s="5"/>
      <c r="MS260" s="5"/>
      <c r="MT260" s="5"/>
      <c r="MU260" s="5"/>
      <c r="MV260" s="5"/>
      <c r="MW260" s="5"/>
      <c r="MX260" s="5"/>
      <c r="MY260" s="5"/>
      <c r="MZ260" s="5"/>
      <c r="NA260" s="5"/>
      <c r="NB260" s="5"/>
      <c r="NC260" s="5"/>
      <c r="ND260" s="5"/>
      <c r="NE260" s="5"/>
      <c r="NF260" s="5"/>
      <c r="NG260" s="5"/>
      <c r="NH260" s="5"/>
      <c r="NI260" s="5"/>
      <c r="NJ260" s="5"/>
      <c r="NK260" s="5"/>
      <c r="NL260" s="5"/>
      <c r="NM260" s="5"/>
      <c r="NN260" s="5"/>
      <c r="NO260" s="5"/>
      <c r="NP260" s="5"/>
      <c r="NQ260" s="5"/>
      <c r="NR260" s="5"/>
      <c r="NS260" s="5"/>
      <c r="NT260" s="5"/>
      <c r="NU260" s="5"/>
      <c r="NV260" s="5"/>
      <c r="NW260" s="5"/>
      <c r="NX260" s="5"/>
      <c r="NY260" s="5"/>
      <c r="NZ260" s="5"/>
      <c r="OA260" s="5"/>
      <c r="OB260" s="5"/>
      <c r="OC260" s="5"/>
      <c r="OD260" s="5"/>
      <c r="OE260" s="5"/>
      <c r="OF260" s="5"/>
      <c r="OG260" s="5"/>
      <c r="OH260" s="5"/>
      <c r="OI260" s="5"/>
      <c r="OJ260" s="5"/>
      <c r="OK260" s="5"/>
      <c r="OL260" s="5"/>
      <c r="OM260" s="5"/>
      <c r="ON260" s="5"/>
      <c r="OO260" s="5"/>
      <c r="OP260" s="5"/>
      <c r="OQ260" s="5"/>
      <c r="OR260" s="5"/>
      <c r="OS260" s="5"/>
      <c r="OT260" s="5"/>
      <c r="OU260" s="5"/>
      <c r="OV260" s="5"/>
      <c r="OW260" s="5"/>
      <c r="OX260" s="5"/>
      <c r="OY260" s="5"/>
      <c r="OZ260" s="5"/>
      <c r="PA260" s="5"/>
      <c r="PB260" s="5"/>
      <c r="PC260" s="5"/>
      <c r="PD260" s="5"/>
      <c r="PE260" s="5"/>
      <c r="PF260" s="5"/>
      <c r="PG260" s="5"/>
      <c r="PH260" s="5"/>
      <c r="PI260" s="5"/>
      <c r="PJ260" s="5"/>
      <c r="PK260" s="5"/>
      <c r="PL260" s="5"/>
      <c r="PM260" s="5"/>
      <c r="PN260" s="5"/>
      <c r="PO260" s="5"/>
      <c r="PP260" s="5"/>
      <c r="PQ260" s="5"/>
      <c r="PR260" s="5"/>
      <c r="PS260" s="5"/>
      <c r="PT260" s="5"/>
      <c r="PU260" s="5"/>
      <c r="PV260" s="5"/>
      <c r="PW260" s="5"/>
      <c r="PX260" s="5"/>
      <c r="PY260" s="5"/>
      <c r="PZ260" s="5"/>
      <c r="QA260" s="5"/>
      <c r="QB260" s="5"/>
      <c r="QC260" s="5"/>
      <c r="QD260" s="5"/>
      <c r="QE260" s="5"/>
      <c r="QF260" s="5"/>
      <c r="QG260" s="5"/>
      <c r="QH260" s="5"/>
      <c r="QI260" s="5"/>
      <c r="QJ260" s="5"/>
      <c r="QK260" s="5"/>
      <c r="QL260" s="5"/>
      <c r="QM260" s="5"/>
      <c r="QN260" s="5"/>
      <c r="QO260" s="5"/>
      <c r="QP260" s="5"/>
      <c r="QQ260" s="5"/>
      <c r="QR260" s="5"/>
      <c r="QS260" s="5"/>
      <c r="QT260" s="5"/>
      <c r="QU260" s="5"/>
      <c r="QV260" s="5"/>
      <c r="QW260" s="5"/>
      <c r="QX260" s="5"/>
      <c r="QY260" s="5"/>
      <c r="QZ260" s="5"/>
      <c r="RA260" s="5"/>
      <c r="RB260" s="5"/>
      <c r="RC260" s="5"/>
      <c r="RD260" s="5"/>
      <c r="RE260" s="5"/>
      <c r="RF260" s="5"/>
      <c r="RG260" s="5"/>
      <c r="RH260" s="5"/>
      <c r="RI260" s="5"/>
      <c r="RJ260" s="5"/>
      <c r="RK260" s="5"/>
      <c r="RL260" s="5"/>
      <c r="RM260" s="5"/>
      <c r="RN260" s="5"/>
      <c r="RO260" s="5"/>
      <c r="RP260" s="5"/>
      <c r="RQ260" s="5"/>
      <c r="RR260" s="5"/>
      <c r="RS260" s="5"/>
      <c r="RT260" s="5"/>
      <c r="RU260" s="5"/>
      <c r="RV260" s="5"/>
      <c r="RW260" s="5"/>
      <c r="RX260" s="5"/>
      <c r="RY260" s="5"/>
      <c r="RZ260" s="5"/>
      <c r="SA260" s="5"/>
      <c r="SB260" s="5"/>
      <c r="SC260" s="5"/>
      <c r="SD260" s="5"/>
      <c r="SE260" s="5"/>
      <c r="SF260" s="5"/>
      <c r="SG260" s="5"/>
      <c r="SH260" s="5"/>
      <c r="SI260" s="5"/>
      <c r="SJ260" s="5"/>
      <c r="SK260" s="5"/>
      <c r="SL260" s="5"/>
      <c r="SM260" s="5"/>
      <c r="SN260" s="5"/>
      <c r="SO260" s="5"/>
      <c r="SP260" s="5"/>
      <c r="SQ260" s="5"/>
      <c r="SR260" s="5"/>
      <c r="SS260" s="5"/>
      <c r="ST260" s="5"/>
      <c r="SU260" s="5"/>
      <c r="SV260" s="5"/>
      <c r="SW260" s="5"/>
      <c r="SX260" s="5"/>
      <c r="SY260" s="5"/>
      <c r="SZ260" s="5"/>
      <c r="TA260" s="5"/>
      <c r="TB260" s="5"/>
      <c r="TC260" s="5"/>
      <c r="TD260" s="5"/>
      <c r="TE260" s="5"/>
      <c r="TF260" s="5"/>
      <c r="TG260" s="5"/>
      <c r="TH260" s="5"/>
      <c r="TI260" s="5"/>
      <c r="TJ260" s="5"/>
      <c r="TK260" s="5"/>
      <c r="TL260" s="5"/>
      <c r="TM260" s="5"/>
      <c r="TN260" s="5"/>
      <c r="TO260" s="5"/>
      <c r="TP260" s="5"/>
      <c r="TQ260" s="5"/>
      <c r="TR260" s="5"/>
      <c r="TS260" s="5"/>
      <c r="TT260" s="5"/>
      <c r="TU260" s="5"/>
      <c r="TV260" s="5"/>
      <c r="TW260" s="5"/>
      <c r="TX260" s="5"/>
      <c r="TY260" s="5"/>
      <c r="TZ260" s="5"/>
      <c r="UA260" s="5"/>
      <c r="UB260" s="5"/>
      <c r="UC260" s="5"/>
      <c r="UD260" s="5"/>
      <c r="UE260" s="5"/>
      <c r="UF260" s="5"/>
      <c r="UG260" s="5"/>
      <c r="UH260" s="5"/>
      <c r="UI260" s="5"/>
      <c r="UJ260" s="5"/>
      <c r="UK260" s="5"/>
      <c r="UL260" s="5"/>
      <c r="UM260" s="5"/>
      <c r="UN260" s="5"/>
      <c r="UO260" s="5"/>
      <c r="UP260" s="5"/>
      <c r="UQ260" s="5"/>
      <c r="UR260" s="5"/>
      <c r="US260" s="5"/>
      <c r="UT260" s="5"/>
      <c r="UU260" s="5"/>
      <c r="UV260" s="5"/>
      <c r="UW260" s="5"/>
      <c r="UX260" s="5"/>
      <c r="UY260" s="5"/>
      <c r="UZ260" s="5"/>
      <c r="VA260" s="5"/>
      <c r="VB260" s="5"/>
      <c r="VC260" s="5"/>
      <c r="VD260" s="5"/>
      <c r="VE260" s="5"/>
      <c r="VF260" s="5"/>
      <c r="VG260" s="5"/>
      <c r="VH260" s="5"/>
      <c r="VI260" s="5"/>
      <c r="VJ260" s="5"/>
      <c r="VK260" s="5"/>
      <c r="VL260" s="5"/>
      <c r="VM260" s="5"/>
      <c r="VN260" s="5"/>
      <c r="VO260" s="5"/>
      <c r="VP260" s="5"/>
      <c r="VQ260" s="5"/>
      <c r="VR260" s="5"/>
      <c r="VS260" s="5"/>
      <c r="VT260" s="5"/>
      <c r="VU260" s="5"/>
      <c r="VV260" s="5"/>
      <c r="VW260" s="5"/>
      <c r="VX260" s="5"/>
      <c r="VY260" s="5"/>
      <c r="VZ260" s="5"/>
      <c r="WA260" s="5"/>
      <c r="WB260" s="5"/>
      <c r="WC260" s="5"/>
      <c r="WD260" s="5"/>
      <c r="WE260" s="5"/>
      <c r="WF260" s="5"/>
      <c r="WG260" s="5"/>
      <c r="WH260" s="5"/>
      <c r="WI260" s="5"/>
      <c r="WJ260" s="5"/>
      <c r="WK260" s="5"/>
      <c r="WL260" s="5"/>
      <c r="WM260" s="5"/>
      <c r="WN260" s="5"/>
      <c r="WO260" s="5"/>
      <c r="WP260" s="5"/>
      <c r="WQ260" s="5"/>
      <c r="WR260" s="5"/>
      <c r="WS260" s="5"/>
      <c r="WT260" s="5"/>
      <c r="WU260" s="5"/>
      <c r="WV260" s="5"/>
      <c r="WW260" s="5"/>
      <c r="WX260" s="5"/>
      <c r="WY260" s="5"/>
      <c r="WZ260" s="5"/>
      <c r="XA260" s="5"/>
      <c r="XB260" s="5"/>
      <c r="XC260" s="5"/>
      <c r="XD260" s="5"/>
      <c r="XE260" s="5"/>
      <c r="XF260" s="5"/>
      <c r="XG260" s="5"/>
      <c r="XH260" s="5"/>
      <c r="XI260" s="5"/>
      <c r="XJ260" s="5"/>
      <c r="XK260" s="5"/>
      <c r="XL260" s="5"/>
      <c r="XM260" s="5"/>
      <c r="XN260" s="5"/>
      <c r="XO260" s="5"/>
      <c r="XP260" s="5"/>
      <c r="XQ260" s="5"/>
      <c r="XR260" s="5"/>
      <c r="XS260" s="5"/>
      <c r="XT260" s="5"/>
      <c r="XU260" s="5"/>
      <c r="XV260" s="5"/>
      <c r="XW260" s="5"/>
      <c r="XX260" s="5"/>
      <c r="XY260" s="5"/>
      <c r="XZ260" s="5"/>
      <c r="YA260" s="5"/>
      <c r="YB260" s="5"/>
      <c r="YC260" s="5"/>
      <c r="YD260" s="5"/>
      <c r="YE260" s="5"/>
      <c r="YF260" s="5"/>
      <c r="YG260" s="5"/>
      <c r="YH260" s="5"/>
      <c r="YI260" s="5"/>
      <c r="YJ260" s="5"/>
      <c r="YK260" s="5"/>
      <c r="YL260" s="5"/>
      <c r="YM260" s="5"/>
      <c r="YN260" s="5"/>
      <c r="YO260" s="5"/>
      <c r="YP260" s="5"/>
      <c r="YQ260" s="5"/>
      <c r="YR260" s="5"/>
      <c r="YS260" s="5"/>
      <c r="YT260" s="5"/>
      <c r="YU260" s="5"/>
      <c r="YV260" s="5"/>
      <c r="YW260" s="5"/>
      <c r="YX260" s="5"/>
      <c r="YY260" s="5"/>
      <c r="YZ260" s="5"/>
      <c r="ZA260" s="5"/>
      <c r="ZB260" s="5"/>
      <c r="ZC260" s="5"/>
      <c r="ZD260" s="5"/>
      <c r="ZE260" s="5"/>
      <c r="ZF260" s="5"/>
      <c r="ZG260" s="5"/>
      <c r="ZH260" s="5"/>
      <c r="ZI260" s="5"/>
      <c r="ZJ260" s="5"/>
      <c r="ZK260" s="5"/>
      <c r="ZL260" s="5"/>
      <c r="ZM260" s="5"/>
      <c r="ZN260" s="5"/>
      <c r="ZO260" s="5"/>
      <c r="ZP260" s="5"/>
      <c r="ZQ260" s="5"/>
      <c r="ZR260" s="5"/>
      <c r="ZS260" s="5"/>
      <c r="ZT260" s="5"/>
      <c r="ZU260" s="5"/>
      <c r="ZV260" s="5"/>
      <c r="ZW260" s="5"/>
      <c r="ZX260" s="5"/>
      <c r="ZY260" s="5"/>
      <c r="ZZ260" s="5"/>
      <c r="AAA260" s="5"/>
      <c r="AAB260" s="5"/>
      <c r="AAC260" s="5"/>
      <c r="AAD260" s="5"/>
      <c r="AAE260" s="5"/>
      <c r="AAF260" s="5"/>
      <c r="AAG260" s="5"/>
      <c r="AAH260" s="5"/>
      <c r="AAI260" s="5"/>
      <c r="AAJ260" s="5"/>
      <c r="AAK260" s="5"/>
      <c r="AAL260" s="5"/>
      <c r="AAM260" s="5"/>
      <c r="AAN260" s="5"/>
      <c r="AAO260" s="5"/>
      <c r="AAP260" s="5"/>
      <c r="AAQ260" s="5"/>
      <c r="AAR260" s="5"/>
      <c r="AAS260" s="5"/>
      <c r="AAT260" s="5"/>
      <c r="AAU260" s="5"/>
      <c r="AAV260" s="5"/>
      <c r="AAW260" s="5"/>
      <c r="AAX260" s="5"/>
      <c r="AAY260" s="5"/>
      <c r="AAZ260" s="5"/>
      <c r="ABA260" s="5"/>
      <c r="ABB260" s="5"/>
      <c r="ABC260" s="5"/>
      <c r="ABD260" s="5"/>
      <c r="ABE260" s="5"/>
      <c r="ABF260" s="5"/>
      <c r="ABG260" s="5"/>
      <c r="ABH260" s="5"/>
      <c r="ABI260" s="5"/>
      <c r="ABJ260" s="5"/>
      <c r="ABK260" s="5"/>
      <c r="ABL260" s="5"/>
      <c r="ABM260" s="5"/>
      <c r="ABN260" s="5"/>
      <c r="ABO260" s="5"/>
      <c r="ABP260" s="5"/>
      <c r="ABQ260" s="5"/>
      <c r="ABR260" s="5"/>
      <c r="ABS260" s="5"/>
      <c r="ABT260" s="5"/>
      <c r="ABU260" s="5"/>
      <c r="ABV260" s="5"/>
      <c r="ABW260" s="5"/>
      <c r="ABX260" s="5"/>
      <c r="ABY260" s="5"/>
      <c r="ABZ260" s="5"/>
      <c r="ACA260" s="5"/>
      <c r="ACB260" s="5"/>
      <c r="ACC260" s="5"/>
      <c r="ACD260" s="5"/>
      <c r="ACE260" s="5"/>
      <c r="ACF260" s="5"/>
      <c r="ACG260" s="5"/>
      <c r="ACH260" s="5"/>
      <c r="ACI260" s="5"/>
      <c r="ACJ260" s="5"/>
      <c r="ACK260" s="5"/>
      <c r="ACL260" s="5"/>
      <c r="ACM260" s="5"/>
      <c r="ACN260" s="5"/>
      <c r="ACO260" s="5"/>
      <c r="ACP260" s="5"/>
      <c r="ACQ260" s="5"/>
      <c r="ACR260" s="5"/>
      <c r="ACS260" s="5"/>
      <c r="ACT260" s="5"/>
      <c r="ACU260" s="5"/>
      <c r="ACV260" s="5"/>
      <c r="ACW260" s="5"/>
      <c r="ACX260" s="5"/>
      <c r="ACY260" s="5"/>
      <c r="ACZ260" s="5"/>
      <c r="ADA260" s="5"/>
      <c r="ADB260" s="5"/>
      <c r="ADC260" s="5"/>
      <c r="ADD260" s="5"/>
      <c r="ADE260" s="5"/>
      <c r="ADF260" s="5"/>
      <c r="ADG260" s="5"/>
      <c r="ADH260" s="5"/>
      <c r="ADI260" s="5"/>
      <c r="ADJ260" s="5"/>
      <c r="ADK260" s="5"/>
      <c r="ADL260" s="5"/>
      <c r="ADM260" s="5"/>
      <c r="ADN260" s="5"/>
      <c r="ADO260" s="5"/>
      <c r="ADP260" s="5"/>
      <c r="ADQ260" s="5"/>
      <c r="ADR260" s="5"/>
      <c r="ADS260" s="5"/>
      <c r="ADT260" s="5"/>
      <c r="ADU260" s="5"/>
      <c r="ADV260" s="5"/>
      <c r="ADW260" s="5"/>
      <c r="ADX260" s="5"/>
      <c r="ADY260" s="5"/>
      <c r="ADZ260" s="5"/>
      <c r="AEA260" s="5"/>
      <c r="AEB260" s="5"/>
      <c r="AEC260" s="5"/>
      <c r="AED260" s="5"/>
      <c r="AEE260" s="5"/>
      <c r="AEF260" s="5"/>
      <c r="AEG260" s="5"/>
      <c r="AEH260" s="5"/>
      <c r="AEI260" s="5"/>
      <c r="AEJ260" s="5"/>
      <c r="AEK260" s="5"/>
      <c r="AEL260" s="5"/>
      <c r="AEM260" s="5"/>
      <c r="AEN260" s="5"/>
      <c r="AEO260" s="5"/>
      <c r="AEP260" s="5"/>
      <c r="AEQ260" s="5"/>
      <c r="AER260" s="5"/>
      <c r="AES260" s="5"/>
      <c r="AET260" s="5"/>
      <c r="AEU260" s="5"/>
      <c r="AEV260" s="5"/>
      <c r="AEW260" s="5"/>
      <c r="AEX260" s="5"/>
      <c r="AEY260" s="5"/>
      <c r="AEZ260" s="5"/>
      <c r="AFA260" s="5"/>
      <c r="AFB260" s="5"/>
      <c r="AFC260" s="5"/>
      <c r="AFD260" s="5"/>
      <c r="AFE260" s="5"/>
      <c r="AFF260" s="5"/>
      <c r="AFG260" s="5"/>
      <c r="AFH260" s="5"/>
      <c r="AFI260" s="5"/>
      <c r="AFJ260" s="5"/>
      <c r="AFK260" s="5"/>
      <c r="AFL260" s="5"/>
      <c r="AFM260" s="5"/>
      <c r="AFN260" s="5"/>
      <c r="AFO260" s="5"/>
      <c r="AFP260" s="5"/>
      <c r="AFQ260" s="5"/>
      <c r="AFR260" s="5"/>
      <c r="AFS260" s="5"/>
      <c r="AFT260" s="5"/>
      <c r="AFU260" s="5"/>
      <c r="AFV260" s="5"/>
      <c r="AFW260" s="5"/>
      <c r="AFX260" s="5"/>
      <c r="AFY260" s="5"/>
      <c r="AFZ260" s="5"/>
      <c r="AGA260" s="5"/>
      <c r="AGB260" s="5"/>
      <c r="AGC260" s="5"/>
      <c r="AGD260" s="5"/>
      <c r="AGE260" s="5"/>
      <c r="AGF260" s="5"/>
      <c r="AGG260" s="5"/>
      <c r="AGH260" s="5"/>
      <c r="AGI260" s="5"/>
      <c r="AGJ260" s="5"/>
      <c r="AGK260" s="5"/>
      <c r="AGL260" s="5"/>
      <c r="AGM260" s="5"/>
      <c r="AGN260" s="5"/>
      <c r="AGO260" s="5"/>
      <c r="AGP260" s="5"/>
      <c r="AGQ260" s="5"/>
      <c r="AGR260" s="5"/>
      <c r="AGS260" s="5"/>
      <c r="AGT260" s="5"/>
      <c r="AGU260" s="5"/>
      <c r="AGV260" s="5"/>
      <c r="AGW260" s="5"/>
      <c r="AGX260" s="5"/>
      <c r="AGY260" s="5"/>
      <c r="AGZ260" s="5"/>
      <c r="AHA260" s="5"/>
      <c r="AHB260" s="5"/>
      <c r="AHC260" s="5"/>
      <c r="AHD260" s="5"/>
      <c r="AHE260" s="5"/>
      <c r="AHF260" s="5"/>
      <c r="AHG260" s="5"/>
      <c r="AHH260" s="5"/>
      <c r="AHI260" s="5"/>
      <c r="AHJ260" s="5"/>
      <c r="AHK260" s="5"/>
      <c r="AHL260" s="5"/>
      <c r="AHM260" s="5"/>
      <c r="AHN260" s="5"/>
      <c r="AHO260" s="5"/>
      <c r="AHP260" s="5"/>
      <c r="AHQ260" s="5"/>
      <c r="AHR260" s="5"/>
      <c r="AHS260" s="5"/>
      <c r="AHT260" s="5"/>
      <c r="AHU260" s="5"/>
      <c r="AHV260" s="5"/>
      <c r="AHW260" s="5"/>
      <c r="AHX260" s="5"/>
      <c r="AHY260" s="5"/>
      <c r="AHZ260" s="5"/>
      <c r="AIA260" s="5"/>
      <c r="AIB260" s="5"/>
      <c r="AIC260" s="5"/>
      <c r="AID260" s="5"/>
      <c r="AIE260" s="5"/>
      <c r="AIF260" s="5"/>
      <c r="AIG260" s="5"/>
      <c r="AIH260" s="5"/>
      <c r="AII260" s="5"/>
      <c r="AIJ260" s="5"/>
      <c r="AIK260" s="5"/>
      <c r="AIL260" s="5"/>
      <c r="AIM260" s="5"/>
      <c r="AIN260" s="5"/>
      <c r="AIO260" s="5"/>
      <c r="AIP260" s="5"/>
      <c r="AIQ260" s="5"/>
      <c r="AIR260" s="5"/>
      <c r="AIS260" s="5"/>
      <c r="AIT260" s="5"/>
      <c r="AIU260" s="5"/>
      <c r="AIV260" s="5"/>
      <c r="AIW260" s="5"/>
      <c r="AIX260" s="5"/>
      <c r="AIY260" s="5"/>
      <c r="AIZ260" s="5"/>
      <c r="AJA260" s="5"/>
      <c r="AJB260" s="5"/>
      <c r="AJC260" s="5"/>
      <c r="AJD260" s="5"/>
      <c r="AJE260" s="5"/>
      <c r="AJF260" s="5"/>
      <c r="AJG260" s="5"/>
      <c r="AJH260" s="5"/>
      <c r="AJI260" s="5"/>
      <c r="AJJ260" s="5"/>
      <c r="AJK260" s="5"/>
      <c r="AJL260" s="5"/>
      <c r="AJM260" s="5"/>
      <c r="AJN260" s="5"/>
      <c r="AJO260" s="5"/>
      <c r="AJP260" s="5"/>
      <c r="AJQ260" s="5"/>
      <c r="AJR260" s="5"/>
      <c r="AJS260" s="5"/>
      <c r="AJT260" s="5"/>
      <c r="AJU260" s="5"/>
      <c r="AJV260" s="5"/>
      <c r="AJW260" s="5"/>
      <c r="AJX260" s="5"/>
      <c r="AJY260" s="5"/>
      <c r="AJZ260" s="5"/>
      <c r="AKA260" s="5"/>
      <c r="AKB260" s="5"/>
      <c r="AKC260" s="5"/>
      <c r="AKD260" s="5"/>
      <c r="AKE260" s="5"/>
      <c r="AKF260" s="5"/>
      <c r="AKG260" s="5"/>
      <c r="AKH260" s="5"/>
      <c r="AKI260" s="5"/>
      <c r="AKJ260" s="5"/>
      <c r="AKK260" s="5"/>
      <c r="AKL260" s="5"/>
      <c r="AKM260" s="5"/>
      <c r="AKN260" s="5"/>
      <c r="AKO260" s="5"/>
      <c r="AKP260" s="5"/>
      <c r="AKQ260" s="5"/>
      <c r="AKR260" s="5"/>
      <c r="AKS260" s="5"/>
      <c r="AKT260" s="5"/>
      <c r="AKU260" s="5"/>
      <c r="AKV260" s="5"/>
      <c r="AKW260" s="5"/>
      <c r="AKX260" s="5"/>
      <c r="AKY260" s="5"/>
      <c r="AKZ260" s="5"/>
      <c r="ALA260" s="5"/>
      <c r="ALB260" s="5"/>
      <c r="ALC260" s="5"/>
      <c r="ALD260" s="5"/>
      <c r="ALE260" s="5"/>
      <c r="ALF260" s="5"/>
      <c r="ALG260" s="5"/>
      <c r="ALH260" s="5"/>
      <c r="ALI260" s="5"/>
      <c r="ALJ260" s="5"/>
      <c r="ALK260" s="5"/>
      <c r="ALL260" s="5"/>
      <c r="ALM260" s="5"/>
      <c r="ALN260" s="5"/>
      <c r="ALO260" s="5"/>
      <c r="ALP260" s="5"/>
      <c r="ALQ260" s="5"/>
      <c r="ALR260" s="5"/>
      <c r="ALS260" s="5"/>
      <c r="ALT260" s="5"/>
      <c r="ALU260" s="5"/>
      <c r="ALV260" s="5"/>
      <c r="ALW260" s="5"/>
      <c r="ALX260" s="5"/>
      <c r="ALY260" s="5"/>
      <c r="ALZ260" s="5"/>
      <c r="AMA260" s="5"/>
      <c r="AMB260" s="5"/>
      <c r="AMC260" s="5"/>
      <c r="AMD260" s="5"/>
      <c r="AME260" s="5"/>
      <c r="AMF260" s="5"/>
      <c r="AMG260" s="5"/>
      <c r="AMH260" s="5"/>
      <c r="AMI260" s="5"/>
      <c r="AMJ260" s="5"/>
    </row>
    <row r="261" spans="1:1024" s="8" customFormat="1" x14ac:dyDescent="0.25">
      <c r="A261" s="2" t="s">
        <v>3231</v>
      </c>
      <c r="B261" s="2" t="s">
        <v>3230</v>
      </c>
      <c r="C261" s="2" t="s">
        <v>4881</v>
      </c>
      <c r="D261" s="2" t="s">
        <v>242</v>
      </c>
      <c r="E261" s="2">
        <v>2007</v>
      </c>
      <c r="F261" s="2" t="s">
        <v>4799</v>
      </c>
      <c r="G261" s="2" t="s">
        <v>103</v>
      </c>
      <c r="H261" s="3" t="str">
        <f>VLOOKUP(B261,AddInfo!$A:$C,3,FALSE)</f>
        <v>Placebo</v>
      </c>
      <c r="I261" s="3">
        <f>VLOOKUP(B261,AddInfo!$A:$H,7,FALSE)</f>
        <v>0</v>
      </c>
      <c r="J261" s="3" t="s">
        <v>5017</v>
      </c>
      <c r="K261" s="3" t="s">
        <v>112</v>
      </c>
      <c r="L261" s="3" t="s">
        <v>174</v>
      </c>
      <c r="M261" s="25">
        <v>1984</v>
      </c>
      <c r="N261" s="25">
        <v>2003</v>
      </c>
      <c r="O261" s="25"/>
      <c r="P261" s="25"/>
      <c r="Q261" s="86"/>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c r="HJ261" s="5"/>
      <c r="HK261" s="5"/>
      <c r="HL261" s="5"/>
      <c r="HM261" s="5"/>
      <c r="HN261" s="5"/>
      <c r="HO261" s="5"/>
      <c r="HP261" s="5"/>
      <c r="HQ261" s="5"/>
      <c r="HR261" s="5"/>
      <c r="HS261" s="5"/>
      <c r="HT261" s="5"/>
      <c r="HU261" s="5"/>
      <c r="HV261" s="5"/>
      <c r="HW261" s="5"/>
      <c r="HX261" s="5"/>
      <c r="HY261" s="5"/>
      <c r="HZ261" s="5"/>
      <c r="IA261" s="5"/>
      <c r="IB261" s="5"/>
      <c r="IC261" s="5"/>
      <c r="ID261" s="5"/>
      <c r="IE261" s="5"/>
      <c r="IF261" s="5"/>
      <c r="IG261" s="5"/>
      <c r="IH261" s="5"/>
      <c r="II261" s="5"/>
      <c r="IJ261" s="5"/>
      <c r="IK261" s="5"/>
      <c r="IL261" s="5"/>
      <c r="IM261" s="5"/>
      <c r="IN261" s="5"/>
      <c r="IO261" s="5"/>
      <c r="IP261" s="5"/>
      <c r="IQ261" s="5"/>
      <c r="IR261" s="5"/>
      <c r="IS261" s="5"/>
      <c r="IT261" s="5"/>
      <c r="IU261" s="5"/>
      <c r="IV261" s="5"/>
      <c r="IW261" s="5"/>
      <c r="IX261" s="5"/>
      <c r="IY261" s="5"/>
      <c r="IZ261" s="5"/>
      <c r="JA261" s="5"/>
      <c r="JB261" s="5"/>
      <c r="JC261" s="5"/>
      <c r="JD261" s="5"/>
      <c r="JE261" s="5"/>
      <c r="JF261" s="5"/>
      <c r="JG261" s="5"/>
      <c r="JH261" s="5"/>
      <c r="JI261" s="5"/>
      <c r="JJ261" s="5"/>
      <c r="JK261" s="5"/>
      <c r="JL261" s="5"/>
      <c r="JM261" s="5"/>
      <c r="JN261" s="5"/>
      <c r="JO261" s="5"/>
      <c r="JP261" s="5"/>
      <c r="JQ261" s="5"/>
      <c r="JR261" s="5"/>
      <c r="JS261" s="5"/>
      <c r="JT261" s="5"/>
      <c r="JU261" s="5"/>
      <c r="JV261" s="5"/>
      <c r="JW261" s="5"/>
      <c r="JX261" s="5"/>
      <c r="JY261" s="5"/>
      <c r="JZ261" s="5"/>
      <c r="KA261" s="5"/>
      <c r="KB261" s="5"/>
      <c r="KC261" s="5"/>
      <c r="KD261" s="5"/>
      <c r="KE261" s="5"/>
      <c r="KF261" s="5"/>
      <c r="KG261" s="5"/>
      <c r="KH261" s="5"/>
      <c r="KI261" s="5"/>
      <c r="KJ261" s="5"/>
      <c r="KK261" s="5"/>
      <c r="KL261" s="5"/>
      <c r="KM261" s="5"/>
      <c r="KN261" s="5"/>
      <c r="KO261" s="5"/>
      <c r="KP261" s="5"/>
      <c r="KQ261" s="5"/>
      <c r="KR261" s="5"/>
      <c r="KS261" s="5"/>
      <c r="KT261" s="5"/>
      <c r="KU261" s="5"/>
      <c r="KV261" s="5"/>
      <c r="KW261" s="5"/>
      <c r="KX261" s="5"/>
      <c r="KY261" s="5"/>
      <c r="KZ261" s="5"/>
      <c r="LA261" s="5"/>
      <c r="LB261" s="5"/>
      <c r="LC261" s="5"/>
      <c r="LD261" s="5"/>
      <c r="LE261" s="5"/>
      <c r="LF261" s="5"/>
      <c r="LG261" s="5"/>
      <c r="LH261" s="5"/>
      <c r="LI261" s="5"/>
      <c r="LJ261" s="5"/>
      <c r="LK261" s="5"/>
      <c r="LL261" s="5"/>
      <c r="LM261" s="5"/>
      <c r="LN261" s="5"/>
      <c r="LO261" s="5"/>
      <c r="LP261" s="5"/>
      <c r="LQ261" s="5"/>
      <c r="LR261" s="5"/>
      <c r="LS261" s="5"/>
      <c r="LT261" s="5"/>
      <c r="LU261" s="5"/>
      <c r="LV261" s="5"/>
      <c r="LW261" s="5"/>
      <c r="LX261" s="5"/>
      <c r="LY261" s="5"/>
      <c r="LZ261" s="5"/>
      <c r="MA261" s="5"/>
      <c r="MB261" s="5"/>
      <c r="MC261" s="5"/>
      <c r="MD261" s="5"/>
      <c r="ME261" s="5"/>
      <c r="MF261" s="5"/>
      <c r="MG261" s="5"/>
      <c r="MH261" s="5"/>
      <c r="MI261" s="5"/>
      <c r="MJ261" s="5"/>
      <c r="MK261" s="5"/>
      <c r="ML261" s="5"/>
      <c r="MM261" s="5"/>
      <c r="MN261" s="5"/>
      <c r="MO261" s="5"/>
      <c r="MP261" s="5"/>
      <c r="MQ261" s="5"/>
      <c r="MR261" s="5"/>
      <c r="MS261" s="5"/>
      <c r="MT261" s="5"/>
      <c r="MU261" s="5"/>
      <c r="MV261" s="5"/>
      <c r="MW261" s="5"/>
      <c r="MX261" s="5"/>
      <c r="MY261" s="5"/>
      <c r="MZ261" s="5"/>
      <c r="NA261" s="5"/>
      <c r="NB261" s="5"/>
      <c r="NC261" s="5"/>
      <c r="ND261" s="5"/>
      <c r="NE261" s="5"/>
      <c r="NF261" s="5"/>
      <c r="NG261" s="5"/>
      <c r="NH261" s="5"/>
      <c r="NI261" s="5"/>
      <c r="NJ261" s="5"/>
      <c r="NK261" s="5"/>
      <c r="NL261" s="5"/>
      <c r="NM261" s="5"/>
      <c r="NN261" s="5"/>
      <c r="NO261" s="5"/>
      <c r="NP261" s="5"/>
      <c r="NQ261" s="5"/>
      <c r="NR261" s="5"/>
      <c r="NS261" s="5"/>
      <c r="NT261" s="5"/>
      <c r="NU261" s="5"/>
      <c r="NV261" s="5"/>
      <c r="NW261" s="5"/>
      <c r="NX261" s="5"/>
      <c r="NY261" s="5"/>
      <c r="NZ261" s="5"/>
      <c r="OA261" s="5"/>
      <c r="OB261" s="5"/>
      <c r="OC261" s="5"/>
      <c r="OD261" s="5"/>
      <c r="OE261" s="5"/>
      <c r="OF261" s="5"/>
      <c r="OG261" s="5"/>
      <c r="OH261" s="5"/>
      <c r="OI261" s="5"/>
      <c r="OJ261" s="5"/>
      <c r="OK261" s="5"/>
      <c r="OL261" s="5"/>
      <c r="OM261" s="5"/>
      <c r="ON261" s="5"/>
      <c r="OO261" s="5"/>
      <c r="OP261" s="5"/>
      <c r="OQ261" s="5"/>
      <c r="OR261" s="5"/>
      <c r="OS261" s="5"/>
      <c r="OT261" s="5"/>
      <c r="OU261" s="5"/>
      <c r="OV261" s="5"/>
      <c r="OW261" s="5"/>
      <c r="OX261" s="5"/>
      <c r="OY261" s="5"/>
      <c r="OZ261" s="5"/>
      <c r="PA261" s="5"/>
      <c r="PB261" s="5"/>
      <c r="PC261" s="5"/>
      <c r="PD261" s="5"/>
      <c r="PE261" s="5"/>
      <c r="PF261" s="5"/>
      <c r="PG261" s="5"/>
      <c r="PH261" s="5"/>
      <c r="PI261" s="5"/>
      <c r="PJ261" s="5"/>
      <c r="PK261" s="5"/>
      <c r="PL261" s="5"/>
      <c r="PM261" s="5"/>
      <c r="PN261" s="5"/>
      <c r="PO261" s="5"/>
      <c r="PP261" s="5"/>
      <c r="PQ261" s="5"/>
      <c r="PR261" s="5"/>
      <c r="PS261" s="5"/>
      <c r="PT261" s="5"/>
      <c r="PU261" s="5"/>
      <c r="PV261" s="5"/>
      <c r="PW261" s="5"/>
      <c r="PX261" s="5"/>
      <c r="PY261" s="5"/>
      <c r="PZ261" s="5"/>
      <c r="QA261" s="5"/>
      <c r="QB261" s="5"/>
      <c r="QC261" s="5"/>
      <c r="QD261" s="5"/>
      <c r="QE261" s="5"/>
      <c r="QF261" s="5"/>
      <c r="QG261" s="5"/>
      <c r="QH261" s="5"/>
      <c r="QI261" s="5"/>
      <c r="QJ261" s="5"/>
      <c r="QK261" s="5"/>
      <c r="QL261" s="5"/>
      <c r="QM261" s="5"/>
      <c r="QN261" s="5"/>
      <c r="QO261" s="5"/>
      <c r="QP261" s="5"/>
      <c r="QQ261" s="5"/>
      <c r="QR261" s="5"/>
      <c r="QS261" s="5"/>
      <c r="QT261" s="5"/>
      <c r="QU261" s="5"/>
      <c r="QV261" s="5"/>
      <c r="QW261" s="5"/>
      <c r="QX261" s="5"/>
      <c r="QY261" s="5"/>
      <c r="QZ261" s="5"/>
      <c r="RA261" s="5"/>
      <c r="RB261" s="5"/>
      <c r="RC261" s="5"/>
      <c r="RD261" s="5"/>
      <c r="RE261" s="5"/>
      <c r="RF261" s="5"/>
      <c r="RG261" s="5"/>
      <c r="RH261" s="5"/>
      <c r="RI261" s="5"/>
      <c r="RJ261" s="5"/>
      <c r="RK261" s="5"/>
      <c r="RL261" s="5"/>
      <c r="RM261" s="5"/>
      <c r="RN261" s="5"/>
      <c r="RO261" s="5"/>
      <c r="RP261" s="5"/>
      <c r="RQ261" s="5"/>
      <c r="RR261" s="5"/>
      <c r="RS261" s="5"/>
      <c r="RT261" s="5"/>
      <c r="RU261" s="5"/>
      <c r="RV261" s="5"/>
      <c r="RW261" s="5"/>
      <c r="RX261" s="5"/>
      <c r="RY261" s="5"/>
      <c r="RZ261" s="5"/>
      <c r="SA261" s="5"/>
      <c r="SB261" s="5"/>
      <c r="SC261" s="5"/>
      <c r="SD261" s="5"/>
      <c r="SE261" s="5"/>
      <c r="SF261" s="5"/>
      <c r="SG261" s="5"/>
      <c r="SH261" s="5"/>
      <c r="SI261" s="5"/>
      <c r="SJ261" s="5"/>
      <c r="SK261" s="5"/>
      <c r="SL261" s="5"/>
      <c r="SM261" s="5"/>
      <c r="SN261" s="5"/>
      <c r="SO261" s="5"/>
      <c r="SP261" s="5"/>
      <c r="SQ261" s="5"/>
      <c r="SR261" s="5"/>
      <c r="SS261" s="5"/>
      <c r="ST261" s="5"/>
      <c r="SU261" s="5"/>
      <c r="SV261" s="5"/>
      <c r="SW261" s="5"/>
      <c r="SX261" s="5"/>
      <c r="SY261" s="5"/>
      <c r="SZ261" s="5"/>
      <c r="TA261" s="5"/>
      <c r="TB261" s="5"/>
      <c r="TC261" s="5"/>
      <c r="TD261" s="5"/>
      <c r="TE261" s="5"/>
      <c r="TF261" s="5"/>
      <c r="TG261" s="5"/>
      <c r="TH261" s="5"/>
      <c r="TI261" s="5"/>
      <c r="TJ261" s="5"/>
      <c r="TK261" s="5"/>
      <c r="TL261" s="5"/>
      <c r="TM261" s="5"/>
      <c r="TN261" s="5"/>
      <c r="TO261" s="5"/>
      <c r="TP261" s="5"/>
      <c r="TQ261" s="5"/>
      <c r="TR261" s="5"/>
      <c r="TS261" s="5"/>
      <c r="TT261" s="5"/>
      <c r="TU261" s="5"/>
      <c r="TV261" s="5"/>
      <c r="TW261" s="5"/>
      <c r="TX261" s="5"/>
      <c r="TY261" s="5"/>
      <c r="TZ261" s="5"/>
      <c r="UA261" s="5"/>
      <c r="UB261" s="5"/>
      <c r="UC261" s="5"/>
      <c r="UD261" s="5"/>
      <c r="UE261" s="5"/>
      <c r="UF261" s="5"/>
      <c r="UG261" s="5"/>
      <c r="UH261" s="5"/>
      <c r="UI261" s="5"/>
      <c r="UJ261" s="5"/>
      <c r="UK261" s="5"/>
      <c r="UL261" s="5"/>
      <c r="UM261" s="5"/>
      <c r="UN261" s="5"/>
      <c r="UO261" s="5"/>
      <c r="UP261" s="5"/>
      <c r="UQ261" s="5"/>
      <c r="UR261" s="5"/>
      <c r="US261" s="5"/>
      <c r="UT261" s="5"/>
      <c r="UU261" s="5"/>
      <c r="UV261" s="5"/>
      <c r="UW261" s="5"/>
      <c r="UX261" s="5"/>
      <c r="UY261" s="5"/>
      <c r="UZ261" s="5"/>
      <c r="VA261" s="5"/>
      <c r="VB261" s="5"/>
      <c r="VC261" s="5"/>
      <c r="VD261" s="5"/>
      <c r="VE261" s="5"/>
      <c r="VF261" s="5"/>
      <c r="VG261" s="5"/>
      <c r="VH261" s="5"/>
      <c r="VI261" s="5"/>
      <c r="VJ261" s="5"/>
      <c r="VK261" s="5"/>
      <c r="VL261" s="5"/>
      <c r="VM261" s="5"/>
      <c r="VN261" s="5"/>
      <c r="VO261" s="5"/>
      <c r="VP261" s="5"/>
      <c r="VQ261" s="5"/>
      <c r="VR261" s="5"/>
      <c r="VS261" s="5"/>
      <c r="VT261" s="5"/>
      <c r="VU261" s="5"/>
      <c r="VV261" s="5"/>
      <c r="VW261" s="5"/>
      <c r="VX261" s="5"/>
      <c r="VY261" s="5"/>
      <c r="VZ261" s="5"/>
      <c r="WA261" s="5"/>
      <c r="WB261" s="5"/>
      <c r="WC261" s="5"/>
      <c r="WD261" s="5"/>
      <c r="WE261" s="5"/>
      <c r="WF261" s="5"/>
      <c r="WG261" s="5"/>
      <c r="WH261" s="5"/>
      <c r="WI261" s="5"/>
      <c r="WJ261" s="5"/>
      <c r="WK261" s="5"/>
      <c r="WL261" s="5"/>
      <c r="WM261" s="5"/>
      <c r="WN261" s="5"/>
      <c r="WO261" s="5"/>
      <c r="WP261" s="5"/>
      <c r="WQ261" s="5"/>
      <c r="WR261" s="5"/>
      <c r="WS261" s="5"/>
      <c r="WT261" s="5"/>
      <c r="WU261" s="5"/>
      <c r="WV261" s="5"/>
      <c r="WW261" s="5"/>
      <c r="WX261" s="5"/>
      <c r="WY261" s="5"/>
      <c r="WZ261" s="5"/>
      <c r="XA261" s="5"/>
      <c r="XB261" s="5"/>
      <c r="XC261" s="5"/>
      <c r="XD261" s="5"/>
      <c r="XE261" s="5"/>
      <c r="XF261" s="5"/>
      <c r="XG261" s="5"/>
      <c r="XH261" s="5"/>
      <c r="XI261" s="5"/>
      <c r="XJ261" s="5"/>
      <c r="XK261" s="5"/>
      <c r="XL261" s="5"/>
      <c r="XM261" s="5"/>
      <c r="XN261" s="5"/>
      <c r="XO261" s="5"/>
      <c r="XP261" s="5"/>
      <c r="XQ261" s="5"/>
      <c r="XR261" s="5"/>
      <c r="XS261" s="5"/>
      <c r="XT261" s="5"/>
      <c r="XU261" s="5"/>
      <c r="XV261" s="5"/>
      <c r="XW261" s="5"/>
      <c r="XX261" s="5"/>
      <c r="XY261" s="5"/>
      <c r="XZ261" s="5"/>
      <c r="YA261" s="5"/>
      <c r="YB261" s="5"/>
      <c r="YC261" s="5"/>
      <c r="YD261" s="5"/>
      <c r="YE261" s="5"/>
      <c r="YF261" s="5"/>
      <c r="YG261" s="5"/>
      <c r="YH261" s="5"/>
      <c r="YI261" s="5"/>
      <c r="YJ261" s="5"/>
      <c r="YK261" s="5"/>
      <c r="YL261" s="5"/>
      <c r="YM261" s="5"/>
      <c r="YN261" s="5"/>
      <c r="YO261" s="5"/>
      <c r="YP261" s="5"/>
      <c r="YQ261" s="5"/>
      <c r="YR261" s="5"/>
      <c r="YS261" s="5"/>
      <c r="YT261" s="5"/>
      <c r="YU261" s="5"/>
      <c r="YV261" s="5"/>
      <c r="YW261" s="5"/>
      <c r="YX261" s="5"/>
      <c r="YY261" s="5"/>
      <c r="YZ261" s="5"/>
      <c r="ZA261" s="5"/>
      <c r="ZB261" s="5"/>
      <c r="ZC261" s="5"/>
      <c r="ZD261" s="5"/>
      <c r="ZE261" s="5"/>
      <c r="ZF261" s="5"/>
      <c r="ZG261" s="5"/>
      <c r="ZH261" s="5"/>
      <c r="ZI261" s="5"/>
      <c r="ZJ261" s="5"/>
      <c r="ZK261" s="5"/>
      <c r="ZL261" s="5"/>
      <c r="ZM261" s="5"/>
      <c r="ZN261" s="5"/>
      <c r="ZO261" s="5"/>
      <c r="ZP261" s="5"/>
      <c r="ZQ261" s="5"/>
      <c r="ZR261" s="5"/>
      <c r="ZS261" s="5"/>
      <c r="ZT261" s="5"/>
      <c r="ZU261" s="5"/>
      <c r="ZV261" s="5"/>
      <c r="ZW261" s="5"/>
      <c r="ZX261" s="5"/>
      <c r="ZY261" s="5"/>
      <c r="ZZ261" s="5"/>
      <c r="AAA261" s="5"/>
      <c r="AAB261" s="5"/>
      <c r="AAC261" s="5"/>
      <c r="AAD261" s="5"/>
      <c r="AAE261" s="5"/>
      <c r="AAF261" s="5"/>
      <c r="AAG261" s="5"/>
      <c r="AAH261" s="5"/>
      <c r="AAI261" s="5"/>
      <c r="AAJ261" s="5"/>
      <c r="AAK261" s="5"/>
      <c r="AAL261" s="5"/>
      <c r="AAM261" s="5"/>
      <c r="AAN261" s="5"/>
      <c r="AAO261" s="5"/>
      <c r="AAP261" s="5"/>
      <c r="AAQ261" s="5"/>
      <c r="AAR261" s="5"/>
      <c r="AAS261" s="5"/>
      <c r="AAT261" s="5"/>
      <c r="AAU261" s="5"/>
      <c r="AAV261" s="5"/>
      <c r="AAW261" s="5"/>
      <c r="AAX261" s="5"/>
      <c r="AAY261" s="5"/>
      <c r="AAZ261" s="5"/>
      <c r="ABA261" s="5"/>
      <c r="ABB261" s="5"/>
      <c r="ABC261" s="5"/>
      <c r="ABD261" s="5"/>
      <c r="ABE261" s="5"/>
      <c r="ABF261" s="5"/>
      <c r="ABG261" s="5"/>
      <c r="ABH261" s="5"/>
      <c r="ABI261" s="5"/>
      <c r="ABJ261" s="5"/>
      <c r="ABK261" s="5"/>
      <c r="ABL261" s="5"/>
      <c r="ABM261" s="5"/>
      <c r="ABN261" s="5"/>
      <c r="ABO261" s="5"/>
      <c r="ABP261" s="5"/>
      <c r="ABQ261" s="5"/>
      <c r="ABR261" s="5"/>
      <c r="ABS261" s="5"/>
      <c r="ABT261" s="5"/>
      <c r="ABU261" s="5"/>
      <c r="ABV261" s="5"/>
      <c r="ABW261" s="5"/>
      <c r="ABX261" s="5"/>
      <c r="ABY261" s="5"/>
      <c r="ABZ261" s="5"/>
      <c r="ACA261" s="5"/>
      <c r="ACB261" s="5"/>
      <c r="ACC261" s="5"/>
      <c r="ACD261" s="5"/>
      <c r="ACE261" s="5"/>
      <c r="ACF261" s="5"/>
      <c r="ACG261" s="5"/>
      <c r="ACH261" s="5"/>
      <c r="ACI261" s="5"/>
      <c r="ACJ261" s="5"/>
      <c r="ACK261" s="5"/>
      <c r="ACL261" s="5"/>
      <c r="ACM261" s="5"/>
      <c r="ACN261" s="5"/>
      <c r="ACO261" s="5"/>
      <c r="ACP261" s="5"/>
      <c r="ACQ261" s="5"/>
      <c r="ACR261" s="5"/>
      <c r="ACS261" s="5"/>
      <c r="ACT261" s="5"/>
      <c r="ACU261" s="5"/>
      <c r="ACV261" s="5"/>
      <c r="ACW261" s="5"/>
      <c r="ACX261" s="5"/>
      <c r="ACY261" s="5"/>
      <c r="ACZ261" s="5"/>
      <c r="ADA261" s="5"/>
      <c r="ADB261" s="5"/>
      <c r="ADC261" s="5"/>
      <c r="ADD261" s="5"/>
      <c r="ADE261" s="5"/>
      <c r="ADF261" s="5"/>
      <c r="ADG261" s="5"/>
      <c r="ADH261" s="5"/>
      <c r="ADI261" s="5"/>
      <c r="ADJ261" s="5"/>
      <c r="ADK261" s="5"/>
      <c r="ADL261" s="5"/>
      <c r="ADM261" s="5"/>
      <c r="ADN261" s="5"/>
      <c r="ADO261" s="5"/>
      <c r="ADP261" s="5"/>
      <c r="ADQ261" s="5"/>
      <c r="ADR261" s="5"/>
      <c r="ADS261" s="5"/>
      <c r="ADT261" s="5"/>
      <c r="ADU261" s="5"/>
      <c r="ADV261" s="5"/>
      <c r="ADW261" s="5"/>
      <c r="ADX261" s="5"/>
      <c r="ADY261" s="5"/>
      <c r="ADZ261" s="5"/>
      <c r="AEA261" s="5"/>
      <c r="AEB261" s="5"/>
      <c r="AEC261" s="5"/>
      <c r="AED261" s="5"/>
      <c r="AEE261" s="5"/>
      <c r="AEF261" s="5"/>
      <c r="AEG261" s="5"/>
      <c r="AEH261" s="5"/>
      <c r="AEI261" s="5"/>
      <c r="AEJ261" s="5"/>
      <c r="AEK261" s="5"/>
      <c r="AEL261" s="5"/>
      <c r="AEM261" s="5"/>
      <c r="AEN261" s="5"/>
      <c r="AEO261" s="5"/>
      <c r="AEP261" s="5"/>
      <c r="AEQ261" s="5"/>
      <c r="AER261" s="5"/>
      <c r="AES261" s="5"/>
      <c r="AET261" s="5"/>
      <c r="AEU261" s="5"/>
      <c r="AEV261" s="5"/>
      <c r="AEW261" s="5"/>
      <c r="AEX261" s="5"/>
      <c r="AEY261" s="5"/>
      <c r="AEZ261" s="5"/>
      <c r="AFA261" s="5"/>
      <c r="AFB261" s="5"/>
      <c r="AFC261" s="5"/>
      <c r="AFD261" s="5"/>
      <c r="AFE261" s="5"/>
      <c r="AFF261" s="5"/>
      <c r="AFG261" s="5"/>
      <c r="AFH261" s="5"/>
      <c r="AFI261" s="5"/>
      <c r="AFJ261" s="5"/>
      <c r="AFK261" s="5"/>
      <c r="AFL261" s="5"/>
      <c r="AFM261" s="5"/>
      <c r="AFN261" s="5"/>
      <c r="AFO261" s="5"/>
      <c r="AFP261" s="5"/>
      <c r="AFQ261" s="5"/>
      <c r="AFR261" s="5"/>
      <c r="AFS261" s="5"/>
      <c r="AFT261" s="5"/>
      <c r="AFU261" s="5"/>
      <c r="AFV261" s="5"/>
      <c r="AFW261" s="5"/>
      <c r="AFX261" s="5"/>
      <c r="AFY261" s="5"/>
      <c r="AFZ261" s="5"/>
      <c r="AGA261" s="5"/>
      <c r="AGB261" s="5"/>
      <c r="AGC261" s="5"/>
      <c r="AGD261" s="5"/>
      <c r="AGE261" s="5"/>
      <c r="AGF261" s="5"/>
      <c r="AGG261" s="5"/>
      <c r="AGH261" s="5"/>
      <c r="AGI261" s="5"/>
      <c r="AGJ261" s="5"/>
      <c r="AGK261" s="5"/>
      <c r="AGL261" s="5"/>
      <c r="AGM261" s="5"/>
      <c r="AGN261" s="5"/>
      <c r="AGO261" s="5"/>
      <c r="AGP261" s="5"/>
      <c r="AGQ261" s="5"/>
      <c r="AGR261" s="5"/>
      <c r="AGS261" s="5"/>
      <c r="AGT261" s="5"/>
      <c r="AGU261" s="5"/>
      <c r="AGV261" s="5"/>
      <c r="AGW261" s="5"/>
      <c r="AGX261" s="5"/>
      <c r="AGY261" s="5"/>
      <c r="AGZ261" s="5"/>
      <c r="AHA261" s="5"/>
      <c r="AHB261" s="5"/>
      <c r="AHC261" s="5"/>
      <c r="AHD261" s="5"/>
      <c r="AHE261" s="5"/>
      <c r="AHF261" s="5"/>
      <c r="AHG261" s="5"/>
      <c r="AHH261" s="5"/>
      <c r="AHI261" s="5"/>
      <c r="AHJ261" s="5"/>
      <c r="AHK261" s="5"/>
      <c r="AHL261" s="5"/>
      <c r="AHM261" s="5"/>
      <c r="AHN261" s="5"/>
      <c r="AHO261" s="5"/>
      <c r="AHP261" s="5"/>
      <c r="AHQ261" s="5"/>
      <c r="AHR261" s="5"/>
      <c r="AHS261" s="5"/>
      <c r="AHT261" s="5"/>
      <c r="AHU261" s="5"/>
      <c r="AHV261" s="5"/>
      <c r="AHW261" s="5"/>
      <c r="AHX261" s="5"/>
      <c r="AHY261" s="5"/>
      <c r="AHZ261" s="5"/>
      <c r="AIA261" s="5"/>
      <c r="AIB261" s="5"/>
      <c r="AIC261" s="5"/>
      <c r="AID261" s="5"/>
      <c r="AIE261" s="5"/>
      <c r="AIF261" s="5"/>
      <c r="AIG261" s="5"/>
      <c r="AIH261" s="5"/>
      <c r="AII261" s="5"/>
      <c r="AIJ261" s="5"/>
      <c r="AIK261" s="5"/>
      <c r="AIL261" s="5"/>
      <c r="AIM261" s="5"/>
      <c r="AIN261" s="5"/>
      <c r="AIO261" s="5"/>
      <c r="AIP261" s="5"/>
      <c r="AIQ261" s="5"/>
      <c r="AIR261" s="5"/>
      <c r="AIS261" s="5"/>
      <c r="AIT261" s="5"/>
      <c r="AIU261" s="5"/>
      <c r="AIV261" s="5"/>
      <c r="AIW261" s="5"/>
      <c r="AIX261" s="5"/>
      <c r="AIY261" s="5"/>
      <c r="AIZ261" s="5"/>
      <c r="AJA261" s="5"/>
      <c r="AJB261" s="5"/>
      <c r="AJC261" s="5"/>
      <c r="AJD261" s="5"/>
      <c r="AJE261" s="5"/>
      <c r="AJF261" s="5"/>
      <c r="AJG261" s="5"/>
      <c r="AJH261" s="5"/>
      <c r="AJI261" s="5"/>
      <c r="AJJ261" s="5"/>
      <c r="AJK261" s="5"/>
      <c r="AJL261" s="5"/>
      <c r="AJM261" s="5"/>
      <c r="AJN261" s="5"/>
      <c r="AJO261" s="5"/>
      <c r="AJP261" s="5"/>
      <c r="AJQ261" s="5"/>
      <c r="AJR261" s="5"/>
      <c r="AJS261" s="5"/>
      <c r="AJT261" s="5"/>
      <c r="AJU261" s="5"/>
      <c r="AJV261" s="5"/>
      <c r="AJW261" s="5"/>
      <c r="AJX261" s="5"/>
      <c r="AJY261" s="5"/>
      <c r="AJZ261" s="5"/>
      <c r="AKA261" s="5"/>
      <c r="AKB261" s="5"/>
      <c r="AKC261" s="5"/>
      <c r="AKD261" s="5"/>
      <c r="AKE261" s="5"/>
      <c r="AKF261" s="5"/>
      <c r="AKG261" s="5"/>
      <c r="AKH261" s="5"/>
      <c r="AKI261" s="5"/>
      <c r="AKJ261" s="5"/>
      <c r="AKK261" s="5"/>
      <c r="AKL261" s="5"/>
      <c r="AKM261" s="5"/>
      <c r="AKN261" s="5"/>
      <c r="AKO261" s="5"/>
      <c r="AKP261" s="5"/>
      <c r="AKQ261" s="5"/>
      <c r="AKR261" s="5"/>
      <c r="AKS261" s="5"/>
      <c r="AKT261" s="5"/>
      <c r="AKU261" s="5"/>
      <c r="AKV261" s="5"/>
      <c r="AKW261" s="5"/>
      <c r="AKX261" s="5"/>
      <c r="AKY261" s="5"/>
      <c r="AKZ261" s="5"/>
      <c r="ALA261" s="5"/>
      <c r="ALB261" s="5"/>
      <c r="ALC261" s="5"/>
      <c r="ALD261" s="5"/>
      <c r="ALE261" s="5"/>
      <c r="ALF261" s="5"/>
      <c r="ALG261" s="5"/>
      <c r="ALH261" s="5"/>
      <c r="ALI261" s="5"/>
      <c r="ALJ261" s="5"/>
      <c r="ALK261" s="5"/>
      <c r="ALL261" s="5"/>
      <c r="ALM261" s="5"/>
      <c r="ALN261" s="5"/>
      <c r="ALO261" s="5"/>
      <c r="ALP261" s="5"/>
      <c r="ALQ261" s="5"/>
      <c r="ALR261" s="5"/>
      <c r="ALS261" s="5"/>
      <c r="ALT261" s="5"/>
      <c r="ALU261" s="5"/>
      <c r="ALV261" s="5"/>
      <c r="ALW261" s="5"/>
      <c r="ALX261" s="5"/>
      <c r="ALY261" s="5"/>
      <c r="ALZ261" s="5"/>
      <c r="AMA261" s="5"/>
      <c r="AMB261" s="5"/>
      <c r="AMC261" s="5"/>
      <c r="AMD261" s="5"/>
      <c r="AME261" s="5"/>
      <c r="AMF261" s="5"/>
      <c r="AMG261" s="5"/>
      <c r="AMH261" s="5"/>
      <c r="AMI261" s="5"/>
      <c r="AMJ261" s="5"/>
    </row>
    <row r="262" spans="1:1024" s="17" customFormat="1" x14ac:dyDescent="0.25">
      <c r="A262" s="2">
        <v>53</v>
      </c>
      <c r="B262" s="2" t="s">
        <v>284</v>
      </c>
      <c r="C262" s="2" t="s">
        <v>284</v>
      </c>
      <c r="D262" s="2" t="s">
        <v>285</v>
      </c>
      <c r="E262" s="2">
        <v>2006</v>
      </c>
      <c r="F262" s="2" t="s">
        <v>286</v>
      </c>
      <c r="G262" s="2" t="s">
        <v>287</v>
      </c>
      <c r="H262" s="3" t="str">
        <f>VLOOKUP(B262,AddInfo!$A:$C,3,FALSE)</f>
        <v>Predictor</v>
      </c>
      <c r="I262" s="3">
        <f>VLOOKUP(B262,AddInfo!$A:$H,7,FALSE)</f>
        <v>0</v>
      </c>
      <c r="J262" s="3" t="s">
        <v>5016</v>
      </c>
      <c r="K262" s="3" t="s">
        <v>112</v>
      </c>
      <c r="L262" s="3" t="s">
        <v>129</v>
      </c>
      <c r="M262" s="25">
        <v>1965</v>
      </c>
      <c r="N262" s="25">
        <v>2001</v>
      </c>
      <c r="O262" s="25"/>
      <c r="P262" s="25"/>
      <c r="Q262" s="86"/>
    </row>
    <row r="263" spans="1:1024" s="8" customFormat="1" x14ac:dyDescent="0.25">
      <c r="A263" s="2">
        <v>394</v>
      </c>
      <c r="B263" s="2" t="s">
        <v>298</v>
      </c>
      <c r="C263" s="2" t="s">
        <v>2488</v>
      </c>
      <c r="D263" s="2" t="s">
        <v>290</v>
      </c>
      <c r="E263" s="2">
        <v>1996</v>
      </c>
      <c r="F263" s="2" t="s">
        <v>299</v>
      </c>
      <c r="G263" s="2" t="s">
        <v>103</v>
      </c>
      <c r="H263" s="3" t="str">
        <f>VLOOKUP(B263,AddInfo!$A:$C,3,FALSE)</f>
        <v>Predictor</v>
      </c>
      <c r="I263" s="3" t="str">
        <f>VLOOKUP(B263,AddInfo!$A:$H,7,FALSE)</f>
        <v>ear</v>
      </c>
      <c r="J263" s="3" t="s">
        <v>5017</v>
      </c>
      <c r="K263" s="3" t="s">
        <v>112</v>
      </c>
      <c r="L263" s="3" t="s">
        <v>302</v>
      </c>
      <c r="M263" s="25">
        <v>1977</v>
      </c>
      <c r="N263" s="25">
        <v>1992</v>
      </c>
      <c r="O263" s="25"/>
      <c r="P263" s="25"/>
      <c r="Q263" s="86"/>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c r="HG263" s="5"/>
      <c r="HH263" s="5"/>
      <c r="HI263" s="5"/>
      <c r="HJ263" s="5"/>
      <c r="HK263" s="5"/>
      <c r="HL263" s="5"/>
      <c r="HM263" s="5"/>
      <c r="HN263" s="5"/>
      <c r="HO263" s="5"/>
      <c r="HP263" s="5"/>
      <c r="HQ263" s="5"/>
      <c r="HR263" s="5"/>
      <c r="HS263" s="5"/>
      <c r="HT263" s="5"/>
      <c r="HU263" s="5"/>
      <c r="HV263" s="5"/>
      <c r="HW263" s="5"/>
      <c r="HX263" s="5"/>
      <c r="HY263" s="5"/>
      <c r="HZ263" s="5"/>
      <c r="IA263" s="5"/>
      <c r="IB263" s="5"/>
      <c r="IC263" s="5"/>
      <c r="ID263" s="5"/>
      <c r="IE263" s="5"/>
      <c r="IF263" s="5"/>
      <c r="IG263" s="5"/>
      <c r="IH263" s="5"/>
      <c r="II263" s="5"/>
      <c r="IJ263" s="5"/>
      <c r="IK263" s="5"/>
      <c r="IL263" s="5"/>
      <c r="IM263" s="5"/>
      <c r="IN263" s="5"/>
      <c r="IO263" s="5"/>
      <c r="IP263" s="5"/>
      <c r="IQ263" s="5"/>
      <c r="IR263" s="5"/>
      <c r="IS263" s="5"/>
      <c r="IT263" s="5"/>
      <c r="IU263" s="5"/>
      <c r="IV263" s="5"/>
      <c r="IW263" s="5"/>
      <c r="IX263" s="5"/>
      <c r="IY263" s="5"/>
      <c r="IZ263" s="5"/>
      <c r="JA263" s="5"/>
      <c r="JB263" s="5"/>
      <c r="JC263" s="5"/>
      <c r="JD263" s="5"/>
      <c r="JE263" s="5"/>
      <c r="JF263" s="5"/>
      <c r="JG263" s="5"/>
      <c r="JH263" s="5"/>
      <c r="JI263" s="5"/>
      <c r="JJ263" s="5"/>
      <c r="JK263" s="5"/>
      <c r="JL263" s="5"/>
      <c r="JM263" s="5"/>
      <c r="JN263" s="5"/>
      <c r="JO263" s="5"/>
      <c r="JP263" s="5"/>
      <c r="JQ263" s="5"/>
      <c r="JR263" s="5"/>
      <c r="JS263" s="5"/>
      <c r="JT263" s="5"/>
      <c r="JU263" s="5"/>
      <c r="JV263" s="5"/>
      <c r="JW263" s="5"/>
      <c r="JX263" s="5"/>
      <c r="JY263" s="5"/>
      <c r="JZ263" s="5"/>
      <c r="KA263" s="5"/>
      <c r="KB263" s="5"/>
      <c r="KC263" s="5"/>
      <c r="KD263" s="5"/>
      <c r="KE263" s="5"/>
      <c r="KF263" s="5"/>
      <c r="KG263" s="5"/>
      <c r="KH263" s="5"/>
      <c r="KI263" s="5"/>
      <c r="KJ263" s="5"/>
      <c r="KK263" s="5"/>
      <c r="KL263" s="5"/>
      <c r="KM263" s="5"/>
      <c r="KN263" s="5"/>
      <c r="KO263" s="5"/>
      <c r="KP263" s="5"/>
      <c r="KQ263" s="5"/>
      <c r="KR263" s="5"/>
      <c r="KS263" s="5"/>
      <c r="KT263" s="5"/>
      <c r="KU263" s="5"/>
      <c r="KV263" s="5"/>
      <c r="KW263" s="5"/>
      <c r="KX263" s="5"/>
      <c r="KY263" s="5"/>
      <c r="KZ263" s="5"/>
      <c r="LA263" s="5"/>
      <c r="LB263" s="5"/>
      <c r="LC263" s="5"/>
      <c r="LD263" s="5"/>
      <c r="LE263" s="5"/>
      <c r="LF263" s="5"/>
      <c r="LG263" s="5"/>
      <c r="LH263" s="5"/>
      <c r="LI263" s="5"/>
      <c r="LJ263" s="5"/>
      <c r="LK263" s="5"/>
      <c r="LL263" s="5"/>
      <c r="LM263" s="5"/>
      <c r="LN263" s="5"/>
      <c r="LO263" s="5"/>
      <c r="LP263" s="5"/>
      <c r="LQ263" s="5"/>
      <c r="LR263" s="5"/>
      <c r="LS263" s="5"/>
      <c r="LT263" s="5"/>
      <c r="LU263" s="5"/>
      <c r="LV263" s="5"/>
      <c r="LW263" s="5"/>
      <c r="LX263" s="5"/>
      <c r="LY263" s="5"/>
      <c r="LZ263" s="5"/>
      <c r="MA263" s="5"/>
      <c r="MB263" s="5"/>
      <c r="MC263" s="5"/>
      <c r="MD263" s="5"/>
      <c r="ME263" s="5"/>
      <c r="MF263" s="5"/>
      <c r="MG263" s="5"/>
      <c r="MH263" s="5"/>
      <c r="MI263" s="5"/>
      <c r="MJ263" s="5"/>
      <c r="MK263" s="5"/>
      <c r="ML263" s="5"/>
      <c r="MM263" s="5"/>
      <c r="MN263" s="5"/>
      <c r="MO263" s="5"/>
      <c r="MP263" s="5"/>
      <c r="MQ263" s="5"/>
      <c r="MR263" s="5"/>
      <c r="MS263" s="5"/>
      <c r="MT263" s="5"/>
      <c r="MU263" s="5"/>
      <c r="MV263" s="5"/>
      <c r="MW263" s="5"/>
      <c r="MX263" s="5"/>
      <c r="MY263" s="5"/>
      <c r="MZ263" s="5"/>
      <c r="NA263" s="5"/>
      <c r="NB263" s="5"/>
      <c r="NC263" s="5"/>
      <c r="ND263" s="5"/>
      <c r="NE263" s="5"/>
      <c r="NF263" s="5"/>
      <c r="NG263" s="5"/>
      <c r="NH263" s="5"/>
      <c r="NI263" s="5"/>
      <c r="NJ263" s="5"/>
      <c r="NK263" s="5"/>
      <c r="NL263" s="5"/>
      <c r="NM263" s="5"/>
      <c r="NN263" s="5"/>
      <c r="NO263" s="5"/>
      <c r="NP263" s="5"/>
      <c r="NQ263" s="5"/>
      <c r="NR263" s="5"/>
      <c r="NS263" s="5"/>
      <c r="NT263" s="5"/>
      <c r="NU263" s="5"/>
      <c r="NV263" s="5"/>
      <c r="NW263" s="5"/>
      <c r="NX263" s="5"/>
      <c r="NY263" s="5"/>
      <c r="NZ263" s="5"/>
      <c r="OA263" s="5"/>
      <c r="OB263" s="5"/>
      <c r="OC263" s="5"/>
      <c r="OD263" s="5"/>
      <c r="OE263" s="5"/>
      <c r="OF263" s="5"/>
      <c r="OG263" s="5"/>
      <c r="OH263" s="5"/>
      <c r="OI263" s="5"/>
      <c r="OJ263" s="5"/>
      <c r="OK263" s="5"/>
      <c r="OL263" s="5"/>
      <c r="OM263" s="5"/>
      <c r="ON263" s="5"/>
      <c r="OO263" s="5"/>
      <c r="OP263" s="5"/>
      <c r="OQ263" s="5"/>
      <c r="OR263" s="5"/>
      <c r="OS263" s="5"/>
      <c r="OT263" s="5"/>
      <c r="OU263" s="5"/>
      <c r="OV263" s="5"/>
      <c r="OW263" s="5"/>
      <c r="OX263" s="5"/>
      <c r="OY263" s="5"/>
      <c r="OZ263" s="5"/>
      <c r="PA263" s="5"/>
      <c r="PB263" s="5"/>
      <c r="PC263" s="5"/>
      <c r="PD263" s="5"/>
      <c r="PE263" s="5"/>
      <c r="PF263" s="5"/>
      <c r="PG263" s="5"/>
      <c r="PH263" s="5"/>
      <c r="PI263" s="5"/>
      <c r="PJ263" s="5"/>
      <c r="PK263" s="5"/>
      <c r="PL263" s="5"/>
      <c r="PM263" s="5"/>
      <c r="PN263" s="5"/>
      <c r="PO263" s="5"/>
      <c r="PP263" s="5"/>
      <c r="PQ263" s="5"/>
      <c r="PR263" s="5"/>
      <c r="PS263" s="5"/>
      <c r="PT263" s="5"/>
      <c r="PU263" s="5"/>
      <c r="PV263" s="5"/>
      <c r="PW263" s="5"/>
      <c r="PX263" s="5"/>
      <c r="PY263" s="5"/>
      <c r="PZ263" s="5"/>
      <c r="QA263" s="5"/>
      <c r="QB263" s="5"/>
      <c r="QC263" s="5"/>
      <c r="QD263" s="5"/>
      <c r="QE263" s="5"/>
      <c r="QF263" s="5"/>
      <c r="QG263" s="5"/>
      <c r="QH263" s="5"/>
      <c r="QI263" s="5"/>
      <c r="QJ263" s="5"/>
      <c r="QK263" s="5"/>
      <c r="QL263" s="5"/>
      <c r="QM263" s="5"/>
      <c r="QN263" s="5"/>
      <c r="QO263" s="5"/>
      <c r="QP263" s="5"/>
      <c r="QQ263" s="5"/>
      <c r="QR263" s="5"/>
      <c r="QS263" s="5"/>
      <c r="QT263" s="5"/>
      <c r="QU263" s="5"/>
      <c r="QV263" s="5"/>
      <c r="QW263" s="5"/>
      <c r="QX263" s="5"/>
      <c r="QY263" s="5"/>
      <c r="QZ263" s="5"/>
      <c r="RA263" s="5"/>
      <c r="RB263" s="5"/>
      <c r="RC263" s="5"/>
      <c r="RD263" s="5"/>
      <c r="RE263" s="5"/>
      <c r="RF263" s="5"/>
      <c r="RG263" s="5"/>
      <c r="RH263" s="5"/>
      <c r="RI263" s="5"/>
      <c r="RJ263" s="5"/>
      <c r="RK263" s="5"/>
      <c r="RL263" s="5"/>
      <c r="RM263" s="5"/>
      <c r="RN263" s="5"/>
      <c r="RO263" s="5"/>
      <c r="RP263" s="5"/>
      <c r="RQ263" s="5"/>
      <c r="RR263" s="5"/>
      <c r="RS263" s="5"/>
      <c r="RT263" s="5"/>
      <c r="RU263" s="5"/>
      <c r="RV263" s="5"/>
      <c r="RW263" s="5"/>
      <c r="RX263" s="5"/>
      <c r="RY263" s="5"/>
      <c r="RZ263" s="5"/>
      <c r="SA263" s="5"/>
      <c r="SB263" s="5"/>
      <c r="SC263" s="5"/>
      <c r="SD263" s="5"/>
      <c r="SE263" s="5"/>
      <c r="SF263" s="5"/>
      <c r="SG263" s="5"/>
      <c r="SH263" s="5"/>
      <c r="SI263" s="5"/>
      <c r="SJ263" s="5"/>
      <c r="SK263" s="5"/>
      <c r="SL263" s="5"/>
      <c r="SM263" s="5"/>
      <c r="SN263" s="5"/>
      <c r="SO263" s="5"/>
      <c r="SP263" s="5"/>
      <c r="SQ263" s="5"/>
      <c r="SR263" s="5"/>
      <c r="SS263" s="5"/>
      <c r="ST263" s="5"/>
      <c r="SU263" s="5"/>
      <c r="SV263" s="5"/>
      <c r="SW263" s="5"/>
      <c r="SX263" s="5"/>
      <c r="SY263" s="5"/>
      <c r="SZ263" s="5"/>
      <c r="TA263" s="5"/>
      <c r="TB263" s="5"/>
      <c r="TC263" s="5"/>
      <c r="TD263" s="5"/>
      <c r="TE263" s="5"/>
      <c r="TF263" s="5"/>
      <c r="TG263" s="5"/>
      <c r="TH263" s="5"/>
      <c r="TI263" s="5"/>
      <c r="TJ263" s="5"/>
      <c r="TK263" s="5"/>
      <c r="TL263" s="5"/>
      <c r="TM263" s="5"/>
      <c r="TN263" s="5"/>
      <c r="TO263" s="5"/>
      <c r="TP263" s="5"/>
      <c r="TQ263" s="5"/>
      <c r="TR263" s="5"/>
      <c r="TS263" s="5"/>
      <c r="TT263" s="5"/>
      <c r="TU263" s="5"/>
      <c r="TV263" s="5"/>
      <c r="TW263" s="5"/>
      <c r="TX263" s="5"/>
      <c r="TY263" s="5"/>
      <c r="TZ263" s="5"/>
      <c r="UA263" s="5"/>
      <c r="UB263" s="5"/>
      <c r="UC263" s="5"/>
      <c r="UD263" s="5"/>
      <c r="UE263" s="5"/>
      <c r="UF263" s="5"/>
      <c r="UG263" s="5"/>
      <c r="UH263" s="5"/>
      <c r="UI263" s="5"/>
      <c r="UJ263" s="5"/>
      <c r="UK263" s="5"/>
      <c r="UL263" s="5"/>
      <c r="UM263" s="5"/>
      <c r="UN263" s="5"/>
      <c r="UO263" s="5"/>
      <c r="UP263" s="5"/>
      <c r="UQ263" s="5"/>
      <c r="UR263" s="5"/>
      <c r="US263" s="5"/>
      <c r="UT263" s="5"/>
      <c r="UU263" s="5"/>
      <c r="UV263" s="5"/>
      <c r="UW263" s="5"/>
      <c r="UX263" s="5"/>
      <c r="UY263" s="5"/>
      <c r="UZ263" s="5"/>
      <c r="VA263" s="5"/>
      <c r="VB263" s="5"/>
      <c r="VC263" s="5"/>
      <c r="VD263" s="5"/>
      <c r="VE263" s="5"/>
      <c r="VF263" s="5"/>
      <c r="VG263" s="5"/>
      <c r="VH263" s="5"/>
      <c r="VI263" s="5"/>
      <c r="VJ263" s="5"/>
      <c r="VK263" s="5"/>
      <c r="VL263" s="5"/>
      <c r="VM263" s="5"/>
      <c r="VN263" s="5"/>
      <c r="VO263" s="5"/>
      <c r="VP263" s="5"/>
      <c r="VQ263" s="5"/>
      <c r="VR263" s="5"/>
      <c r="VS263" s="5"/>
      <c r="VT263" s="5"/>
      <c r="VU263" s="5"/>
      <c r="VV263" s="5"/>
      <c r="VW263" s="5"/>
      <c r="VX263" s="5"/>
      <c r="VY263" s="5"/>
      <c r="VZ263" s="5"/>
      <c r="WA263" s="5"/>
      <c r="WB263" s="5"/>
      <c r="WC263" s="5"/>
      <c r="WD263" s="5"/>
      <c r="WE263" s="5"/>
      <c r="WF263" s="5"/>
      <c r="WG263" s="5"/>
      <c r="WH263" s="5"/>
      <c r="WI263" s="5"/>
      <c r="WJ263" s="5"/>
      <c r="WK263" s="5"/>
      <c r="WL263" s="5"/>
      <c r="WM263" s="5"/>
      <c r="WN263" s="5"/>
      <c r="WO263" s="5"/>
      <c r="WP263" s="5"/>
      <c r="WQ263" s="5"/>
      <c r="WR263" s="5"/>
      <c r="WS263" s="5"/>
      <c r="WT263" s="5"/>
      <c r="WU263" s="5"/>
      <c r="WV263" s="5"/>
      <c r="WW263" s="5"/>
      <c r="WX263" s="5"/>
      <c r="WY263" s="5"/>
      <c r="WZ263" s="5"/>
      <c r="XA263" s="5"/>
      <c r="XB263" s="5"/>
      <c r="XC263" s="5"/>
      <c r="XD263" s="5"/>
      <c r="XE263" s="5"/>
      <c r="XF263" s="5"/>
      <c r="XG263" s="5"/>
      <c r="XH263" s="5"/>
      <c r="XI263" s="5"/>
      <c r="XJ263" s="5"/>
      <c r="XK263" s="5"/>
      <c r="XL263" s="5"/>
      <c r="XM263" s="5"/>
      <c r="XN263" s="5"/>
      <c r="XO263" s="5"/>
      <c r="XP263" s="5"/>
      <c r="XQ263" s="5"/>
      <c r="XR263" s="5"/>
      <c r="XS263" s="5"/>
      <c r="XT263" s="5"/>
      <c r="XU263" s="5"/>
      <c r="XV263" s="5"/>
      <c r="XW263" s="5"/>
      <c r="XX263" s="5"/>
      <c r="XY263" s="5"/>
      <c r="XZ263" s="5"/>
      <c r="YA263" s="5"/>
      <c r="YB263" s="5"/>
      <c r="YC263" s="5"/>
      <c r="YD263" s="5"/>
      <c r="YE263" s="5"/>
      <c r="YF263" s="5"/>
      <c r="YG263" s="5"/>
      <c r="YH263" s="5"/>
      <c r="YI263" s="5"/>
      <c r="YJ263" s="5"/>
      <c r="YK263" s="5"/>
      <c r="YL263" s="5"/>
      <c r="YM263" s="5"/>
      <c r="YN263" s="5"/>
      <c r="YO263" s="5"/>
      <c r="YP263" s="5"/>
      <c r="YQ263" s="5"/>
      <c r="YR263" s="5"/>
      <c r="YS263" s="5"/>
      <c r="YT263" s="5"/>
      <c r="YU263" s="5"/>
      <c r="YV263" s="5"/>
      <c r="YW263" s="5"/>
      <c r="YX263" s="5"/>
      <c r="YY263" s="5"/>
      <c r="YZ263" s="5"/>
      <c r="ZA263" s="5"/>
      <c r="ZB263" s="5"/>
      <c r="ZC263" s="5"/>
      <c r="ZD263" s="5"/>
      <c r="ZE263" s="5"/>
      <c r="ZF263" s="5"/>
      <c r="ZG263" s="5"/>
      <c r="ZH263" s="5"/>
      <c r="ZI263" s="5"/>
      <c r="ZJ263" s="5"/>
      <c r="ZK263" s="5"/>
      <c r="ZL263" s="5"/>
      <c r="ZM263" s="5"/>
      <c r="ZN263" s="5"/>
      <c r="ZO263" s="5"/>
      <c r="ZP263" s="5"/>
      <c r="ZQ263" s="5"/>
      <c r="ZR263" s="5"/>
      <c r="ZS263" s="5"/>
      <c r="ZT263" s="5"/>
      <c r="ZU263" s="5"/>
      <c r="ZV263" s="5"/>
      <c r="ZW263" s="5"/>
      <c r="ZX263" s="5"/>
      <c r="ZY263" s="5"/>
      <c r="ZZ263" s="5"/>
      <c r="AAA263" s="5"/>
      <c r="AAB263" s="5"/>
      <c r="AAC263" s="5"/>
      <c r="AAD263" s="5"/>
      <c r="AAE263" s="5"/>
      <c r="AAF263" s="5"/>
      <c r="AAG263" s="5"/>
      <c r="AAH263" s="5"/>
      <c r="AAI263" s="5"/>
      <c r="AAJ263" s="5"/>
      <c r="AAK263" s="5"/>
      <c r="AAL263" s="5"/>
      <c r="AAM263" s="5"/>
      <c r="AAN263" s="5"/>
      <c r="AAO263" s="5"/>
      <c r="AAP263" s="5"/>
      <c r="AAQ263" s="5"/>
      <c r="AAR263" s="5"/>
      <c r="AAS263" s="5"/>
      <c r="AAT263" s="5"/>
      <c r="AAU263" s="5"/>
      <c r="AAV263" s="5"/>
      <c r="AAW263" s="5"/>
      <c r="AAX263" s="5"/>
      <c r="AAY263" s="5"/>
      <c r="AAZ263" s="5"/>
      <c r="ABA263" s="5"/>
      <c r="ABB263" s="5"/>
      <c r="ABC263" s="5"/>
      <c r="ABD263" s="5"/>
      <c r="ABE263" s="5"/>
      <c r="ABF263" s="5"/>
      <c r="ABG263" s="5"/>
      <c r="ABH263" s="5"/>
      <c r="ABI263" s="5"/>
      <c r="ABJ263" s="5"/>
      <c r="ABK263" s="5"/>
      <c r="ABL263" s="5"/>
      <c r="ABM263" s="5"/>
      <c r="ABN263" s="5"/>
      <c r="ABO263" s="5"/>
      <c r="ABP263" s="5"/>
      <c r="ABQ263" s="5"/>
      <c r="ABR263" s="5"/>
      <c r="ABS263" s="5"/>
      <c r="ABT263" s="5"/>
      <c r="ABU263" s="5"/>
      <c r="ABV263" s="5"/>
      <c r="ABW263" s="5"/>
      <c r="ABX263" s="5"/>
      <c r="ABY263" s="5"/>
      <c r="ABZ263" s="5"/>
      <c r="ACA263" s="5"/>
      <c r="ACB263" s="5"/>
      <c r="ACC263" s="5"/>
      <c r="ACD263" s="5"/>
      <c r="ACE263" s="5"/>
      <c r="ACF263" s="5"/>
      <c r="ACG263" s="5"/>
      <c r="ACH263" s="5"/>
      <c r="ACI263" s="5"/>
      <c r="ACJ263" s="5"/>
      <c r="ACK263" s="5"/>
      <c r="ACL263" s="5"/>
      <c r="ACM263" s="5"/>
      <c r="ACN263" s="5"/>
      <c r="ACO263" s="5"/>
      <c r="ACP263" s="5"/>
      <c r="ACQ263" s="5"/>
      <c r="ACR263" s="5"/>
      <c r="ACS263" s="5"/>
      <c r="ACT263" s="5"/>
      <c r="ACU263" s="5"/>
      <c r="ACV263" s="5"/>
      <c r="ACW263" s="5"/>
      <c r="ACX263" s="5"/>
      <c r="ACY263" s="5"/>
      <c r="ACZ263" s="5"/>
      <c r="ADA263" s="5"/>
      <c r="ADB263" s="5"/>
      <c r="ADC263" s="5"/>
      <c r="ADD263" s="5"/>
      <c r="ADE263" s="5"/>
      <c r="ADF263" s="5"/>
      <c r="ADG263" s="5"/>
      <c r="ADH263" s="5"/>
      <c r="ADI263" s="5"/>
      <c r="ADJ263" s="5"/>
      <c r="ADK263" s="5"/>
      <c r="ADL263" s="5"/>
      <c r="ADM263" s="5"/>
      <c r="ADN263" s="5"/>
      <c r="ADO263" s="5"/>
      <c r="ADP263" s="5"/>
      <c r="ADQ263" s="5"/>
      <c r="ADR263" s="5"/>
      <c r="ADS263" s="5"/>
      <c r="ADT263" s="5"/>
      <c r="ADU263" s="5"/>
      <c r="ADV263" s="5"/>
      <c r="ADW263" s="5"/>
      <c r="ADX263" s="5"/>
      <c r="ADY263" s="5"/>
      <c r="ADZ263" s="5"/>
      <c r="AEA263" s="5"/>
      <c r="AEB263" s="5"/>
      <c r="AEC263" s="5"/>
      <c r="AED263" s="5"/>
      <c r="AEE263" s="5"/>
      <c r="AEF263" s="5"/>
      <c r="AEG263" s="5"/>
      <c r="AEH263" s="5"/>
      <c r="AEI263" s="5"/>
      <c r="AEJ263" s="5"/>
      <c r="AEK263" s="5"/>
      <c r="AEL263" s="5"/>
      <c r="AEM263" s="5"/>
      <c r="AEN263" s="5"/>
      <c r="AEO263" s="5"/>
      <c r="AEP263" s="5"/>
      <c r="AEQ263" s="5"/>
      <c r="AER263" s="5"/>
      <c r="AES263" s="5"/>
      <c r="AET263" s="5"/>
      <c r="AEU263" s="5"/>
      <c r="AEV263" s="5"/>
      <c r="AEW263" s="5"/>
      <c r="AEX263" s="5"/>
      <c r="AEY263" s="5"/>
      <c r="AEZ263" s="5"/>
      <c r="AFA263" s="5"/>
      <c r="AFB263" s="5"/>
      <c r="AFC263" s="5"/>
      <c r="AFD263" s="5"/>
      <c r="AFE263" s="5"/>
      <c r="AFF263" s="5"/>
      <c r="AFG263" s="5"/>
      <c r="AFH263" s="5"/>
      <c r="AFI263" s="5"/>
      <c r="AFJ263" s="5"/>
      <c r="AFK263" s="5"/>
      <c r="AFL263" s="5"/>
      <c r="AFM263" s="5"/>
      <c r="AFN263" s="5"/>
      <c r="AFO263" s="5"/>
      <c r="AFP263" s="5"/>
      <c r="AFQ263" s="5"/>
      <c r="AFR263" s="5"/>
      <c r="AFS263" s="5"/>
      <c r="AFT263" s="5"/>
      <c r="AFU263" s="5"/>
      <c r="AFV263" s="5"/>
      <c r="AFW263" s="5"/>
      <c r="AFX263" s="5"/>
      <c r="AFY263" s="5"/>
      <c r="AFZ263" s="5"/>
      <c r="AGA263" s="5"/>
      <c r="AGB263" s="5"/>
      <c r="AGC263" s="5"/>
      <c r="AGD263" s="5"/>
      <c r="AGE263" s="5"/>
      <c r="AGF263" s="5"/>
      <c r="AGG263" s="5"/>
      <c r="AGH263" s="5"/>
      <c r="AGI263" s="5"/>
      <c r="AGJ263" s="5"/>
      <c r="AGK263" s="5"/>
      <c r="AGL263" s="5"/>
      <c r="AGM263" s="5"/>
      <c r="AGN263" s="5"/>
      <c r="AGO263" s="5"/>
      <c r="AGP263" s="5"/>
      <c r="AGQ263" s="5"/>
      <c r="AGR263" s="5"/>
      <c r="AGS263" s="5"/>
      <c r="AGT263" s="5"/>
      <c r="AGU263" s="5"/>
      <c r="AGV263" s="5"/>
      <c r="AGW263" s="5"/>
      <c r="AGX263" s="5"/>
      <c r="AGY263" s="5"/>
      <c r="AGZ263" s="5"/>
      <c r="AHA263" s="5"/>
      <c r="AHB263" s="5"/>
      <c r="AHC263" s="5"/>
      <c r="AHD263" s="5"/>
      <c r="AHE263" s="5"/>
      <c r="AHF263" s="5"/>
      <c r="AHG263" s="5"/>
      <c r="AHH263" s="5"/>
      <c r="AHI263" s="5"/>
      <c r="AHJ263" s="5"/>
      <c r="AHK263" s="5"/>
      <c r="AHL263" s="5"/>
      <c r="AHM263" s="5"/>
      <c r="AHN263" s="5"/>
      <c r="AHO263" s="5"/>
      <c r="AHP263" s="5"/>
      <c r="AHQ263" s="5"/>
      <c r="AHR263" s="5"/>
      <c r="AHS263" s="5"/>
      <c r="AHT263" s="5"/>
      <c r="AHU263" s="5"/>
      <c r="AHV263" s="5"/>
      <c r="AHW263" s="5"/>
      <c r="AHX263" s="5"/>
      <c r="AHY263" s="5"/>
      <c r="AHZ263" s="5"/>
      <c r="AIA263" s="5"/>
      <c r="AIB263" s="5"/>
      <c r="AIC263" s="5"/>
      <c r="AID263" s="5"/>
      <c r="AIE263" s="5"/>
      <c r="AIF263" s="5"/>
      <c r="AIG263" s="5"/>
      <c r="AIH263" s="5"/>
      <c r="AII263" s="5"/>
      <c r="AIJ263" s="5"/>
      <c r="AIK263" s="5"/>
      <c r="AIL263" s="5"/>
      <c r="AIM263" s="5"/>
      <c r="AIN263" s="5"/>
      <c r="AIO263" s="5"/>
      <c r="AIP263" s="5"/>
      <c r="AIQ263" s="5"/>
      <c r="AIR263" s="5"/>
      <c r="AIS263" s="5"/>
      <c r="AIT263" s="5"/>
      <c r="AIU263" s="5"/>
      <c r="AIV263" s="5"/>
      <c r="AIW263" s="5"/>
      <c r="AIX263" s="5"/>
      <c r="AIY263" s="5"/>
      <c r="AIZ263" s="5"/>
      <c r="AJA263" s="5"/>
      <c r="AJB263" s="5"/>
      <c r="AJC263" s="5"/>
      <c r="AJD263" s="5"/>
      <c r="AJE263" s="5"/>
      <c r="AJF263" s="5"/>
      <c r="AJG263" s="5"/>
      <c r="AJH263" s="5"/>
      <c r="AJI263" s="5"/>
      <c r="AJJ263" s="5"/>
      <c r="AJK263" s="5"/>
      <c r="AJL263" s="5"/>
      <c r="AJM263" s="5"/>
      <c r="AJN263" s="5"/>
      <c r="AJO263" s="5"/>
      <c r="AJP263" s="5"/>
      <c r="AJQ263" s="5"/>
      <c r="AJR263" s="5"/>
      <c r="AJS263" s="5"/>
      <c r="AJT263" s="5"/>
      <c r="AJU263" s="5"/>
      <c r="AJV263" s="5"/>
      <c r="AJW263" s="5"/>
      <c r="AJX263" s="5"/>
      <c r="AJY263" s="5"/>
      <c r="AJZ263" s="5"/>
      <c r="AKA263" s="5"/>
      <c r="AKB263" s="5"/>
      <c r="AKC263" s="5"/>
      <c r="AKD263" s="5"/>
      <c r="AKE263" s="5"/>
      <c r="AKF263" s="5"/>
      <c r="AKG263" s="5"/>
      <c r="AKH263" s="5"/>
      <c r="AKI263" s="5"/>
      <c r="AKJ263" s="5"/>
      <c r="AKK263" s="5"/>
      <c r="AKL263" s="5"/>
      <c r="AKM263" s="5"/>
      <c r="AKN263" s="5"/>
      <c r="AKO263" s="5"/>
      <c r="AKP263" s="5"/>
      <c r="AKQ263" s="5"/>
      <c r="AKR263" s="5"/>
      <c r="AKS263" s="5"/>
      <c r="AKT263" s="5"/>
      <c r="AKU263" s="5"/>
      <c r="AKV263" s="5"/>
      <c r="AKW263" s="5"/>
      <c r="AKX263" s="5"/>
      <c r="AKY263" s="5"/>
      <c r="AKZ263" s="5"/>
      <c r="ALA263" s="5"/>
      <c r="ALB263" s="5"/>
      <c r="ALC263" s="5"/>
      <c r="ALD263" s="5"/>
      <c r="ALE263" s="5"/>
      <c r="ALF263" s="5"/>
      <c r="ALG263" s="5"/>
      <c r="ALH263" s="5"/>
      <c r="ALI263" s="5"/>
      <c r="ALJ263" s="5"/>
      <c r="ALK263" s="5"/>
      <c r="ALL263" s="5"/>
      <c r="ALM263" s="5"/>
      <c r="ALN263" s="5"/>
      <c r="ALO263" s="5"/>
      <c r="ALP263" s="5"/>
      <c r="ALQ263" s="5"/>
      <c r="ALR263" s="5"/>
      <c r="ALS263" s="5"/>
      <c r="ALT263" s="5"/>
      <c r="ALU263" s="5"/>
      <c r="ALV263" s="5"/>
      <c r="ALW263" s="5"/>
      <c r="ALX263" s="5"/>
      <c r="ALY263" s="5"/>
      <c r="ALZ263" s="5"/>
      <c r="AMA263" s="5"/>
      <c r="AMB263" s="5"/>
      <c r="AMC263" s="5"/>
      <c r="AMD263" s="5"/>
      <c r="AME263" s="5"/>
      <c r="AMF263" s="5"/>
      <c r="AMG263" s="5"/>
      <c r="AMH263" s="5"/>
      <c r="AMI263" s="5"/>
      <c r="AMJ263" s="5"/>
    </row>
    <row r="264" spans="1:1024" s="17" customFormat="1" x14ac:dyDescent="0.25">
      <c r="A264" s="2">
        <v>393</v>
      </c>
      <c r="B264" s="2" t="s">
        <v>334</v>
      </c>
      <c r="C264" s="2" t="s">
        <v>2489</v>
      </c>
      <c r="D264" s="2" t="s">
        <v>335</v>
      </c>
      <c r="E264" s="2">
        <v>2012</v>
      </c>
      <c r="F264" s="2" t="s">
        <v>336</v>
      </c>
      <c r="G264" s="2" t="s">
        <v>61</v>
      </c>
      <c r="H264" s="3" t="str">
        <f>VLOOKUP(B264,AddInfo!$A:$C,3,FALSE)</f>
        <v>Predictor</v>
      </c>
      <c r="I264" s="3">
        <f>VLOOKUP(B264,AddInfo!$A:$H,7,FALSE)</f>
        <v>0</v>
      </c>
      <c r="J264" s="3" t="s">
        <v>5017</v>
      </c>
      <c r="K264" s="3" t="s">
        <v>112</v>
      </c>
      <c r="L264" s="3" t="s">
        <v>333</v>
      </c>
      <c r="M264" s="25">
        <v>1977</v>
      </c>
      <c r="N264" s="25">
        <v>2009</v>
      </c>
      <c r="O264" s="25"/>
      <c r="P264" s="25"/>
      <c r="Q264" s="86"/>
    </row>
    <row r="265" spans="1:1024" s="8" customFormat="1" x14ac:dyDescent="0.25">
      <c r="A265" s="2">
        <v>354</v>
      </c>
      <c r="B265" s="2" t="s">
        <v>386</v>
      </c>
      <c r="C265" s="2" t="s">
        <v>2497</v>
      </c>
      <c r="D265" s="2" t="s">
        <v>387</v>
      </c>
      <c r="E265" s="2">
        <v>1985</v>
      </c>
      <c r="F265" s="2" t="s">
        <v>388</v>
      </c>
      <c r="G265" s="2" t="s">
        <v>103</v>
      </c>
      <c r="H265" s="3" t="str">
        <f>VLOOKUP(B265,AddInfo!$A:$C,3,FALSE)</f>
        <v>Predictor</v>
      </c>
      <c r="I265" s="3">
        <f>VLOOKUP(B265,AddInfo!$A:$H,7,FALSE)</f>
        <v>0</v>
      </c>
      <c r="J265" s="3" t="s">
        <v>5017</v>
      </c>
      <c r="K265" s="3" t="s">
        <v>112</v>
      </c>
      <c r="L265" s="3" t="s">
        <v>374</v>
      </c>
      <c r="M265" s="25">
        <v>1933</v>
      </c>
      <c r="N265" s="25">
        <v>1980</v>
      </c>
      <c r="O265" s="25"/>
      <c r="P265" s="25"/>
      <c r="Q265" s="86"/>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c r="HJ265" s="5"/>
      <c r="HK265" s="5"/>
      <c r="HL265" s="5"/>
      <c r="HM265" s="5"/>
      <c r="HN265" s="5"/>
      <c r="HO265" s="5"/>
      <c r="HP265" s="5"/>
      <c r="HQ265" s="5"/>
      <c r="HR265" s="5"/>
      <c r="HS265" s="5"/>
      <c r="HT265" s="5"/>
      <c r="HU265" s="5"/>
      <c r="HV265" s="5"/>
      <c r="HW265" s="5"/>
      <c r="HX265" s="5"/>
      <c r="HY265" s="5"/>
      <c r="HZ265" s="5"/>
      <c r="IA265" s="5"/>
      <c r="IB265" s="5"/>
      <c r="IC265" s="5"/>
      <c r="ID265" s="5"/>
      <c r="IE265" s="5"/>
      <c r="IF265" s="5"/>
      <c r="IG265" s="5"/>
      <c r="IH265" s="5"/>
      <c r="II265" s="5"/>
      <c r="IJ265" s="5"/>
      <c r="IK265" s="5"/>
      <c r="IL265" s="5"/>
      <c r="IM265" s="5"/>
      <c r="IN265" s="5"/>
      <c r="IO265" s="5"/>
      <c r="IP265" s="5"/>
      <c r="IQ265" s="5"/>
      <c r="IR265" s="5"/>
      <c r="IS265" s="5"/>
      <c r="IT265" s="5"/>
      <c r="IU265" s="5"/>
      <c r="IV265" s="5"/>
      <c r="IW265" s="5"/>
      <c r="IX265" s="5"/>
      <c r="IY265" s="5"/>
      <c r="IZ265" s="5"/>
      <c r="JA265" s="5"/>
      <c r="JB265" s="5"/>
      <c r="JC265" s="5"/>
      <c r="JD265" s="5"/>
      <c r="JE265" s="5"/>
      <c r="JF265" s="5"/>
      <c r="JG265" s="5"/>
      <c r="JH265" s="5"/>
      <c r="JI265" s="5"/>
      <c r="JJ265" s="5"/>
      <c r="JK265" s="5"/>
      <c r="JL265" s="5"/>
      <c r="JM265" s="5"/>
      <c r="JN265" s="5"/>
      <c r="JO265" s="5"/>
      <c r="JP265" s="5"/>
      <c r="JQ265" s="5"/>
      <c r="JR265" s="5"/>
      <c r="JS265" s="5"/>
      <c r="JT265" s="5"/>
      <c r="JU265" s="5"/>
      <c r="JV265" s="5"/>
      <c r="JW265" s="5"/>
      <c r="JX265" s="5"/>
      <c r="JY265" s="5"/>
      <c r="JZ265" s="5"/>
      <c r="KA265" s="5"/>
      <c r="KB265" s="5"/>
      <c r="KC265" s="5"/>
      <c r="KD265" s="5"/>
      <c r="KE265" s="5"/>
      <c r="KF265" s="5"/>
      <c r="KG265" s="5"/>
      <c r="KH265" s="5"/>
      <c r="KI265" s="5"/>
      <c r="KJ265" s="5"/>
      <c r="KK265" s="5"/>
      <c r="KL265" s="5"/>
      <c r="KM265" s="5"/>
      <c r="KN265" s="5"/>
      <c r="KO265" s="5"/>
      <c r="KP265" s="5"/>
      <c r="KQ265" s="5"/>
      <c r="KR265" s="5"/>
      <c r="KS265" s="5"/>
      <c r="KT265" s="5"/>
      <c r="KU265" s="5"/>
      <c r="KV265" s="5"/>
      <c r="KW265" s="5"/>
      <c r="KX265" s="5"/>
      <c r="KY265" s="5"/>
      <c r="KZ265" s="5"/>
      <c r="LA265" s="5"/>
      <c r="LB265" s="5"/>
      <c r="LC265" s="5"/>
      <c r="LD265" s="5"/>
      <c r="LE265" s="5"/>
      <c r="LF265" s="5"/>
      <c r="LG265" s="5"/>
      <c r="LH265" s="5"/>
      <c r="LI265" s="5"/>
      <c r="LJ265" s="5"/>
      <c r="LK265" s="5"/>
      <c r="LL265" s="5"/>
      <c r="LM265" s="5"/>
      <c r="LN265" s="5"/>
      <c r="LO265" s="5"/>
      <c r="LP265" s="5"/>
      <c r="LQ265" s="5"/>
      <c r="LR265" s="5"/>
      <c r="LS265" s="5"/>
      <c r="LT265" s="5"/>
      <c r="LU265" s="5"/>
      <c r="LV265" s="5"/>
      <c r="LW265" s="5"/>
      <c r="LX265" s="5"/>
      <c r="LY265" s="5"/>
      <c r="LZ265" s="5"/>
      <c r="MA265" s="5"/>
      <c r="MB265" s="5"/>
      <c r="MC265" s="5"/>
      <c r="MD265" s="5"/>
      <c r="ME265" s="5"/>
      <c r="MF265" s="5"/>
      <c r="MG265" s="5"/>
      <c r="MH265" s="5"/>
      <c r="MI265" s="5"/>
      <c r="MJ265" s="5"/>
      <c r="MK265" s="5"/>
      <c r="ML265" s="5"/>
      <c r="MM265" s="5"/>
      <c r="MN265" s="5"/>
      <c r="MO265" s="5"/>
      <c r="MP265" s="5"/>
      <c r="MQ265" s="5"/>
      <c r="MR265" s="5"/>
      <c r="MS265" s="5"/>
      <c r="MT265" s="5"/>
      <c r="MU265" s="5"/>
      <c r="MV265" s="5"/>
      <c r="MW265" s="5"/>
      <c r="MX265" s="5"/>
      <c r="MY265" s="5"/>
      <c r="MZ265" s="5"/>
      <c r="NA265" s="5"/>
      <c r="NB265" s="5"/>
      <c r="NC265" s="5"/>
      <c r="ND265" s="5"/>
      <c r="NE265" s="5"/>
      <c r="NF265" s="5"/>
      <c r="NG265" s="5"/>
      <c r="NH265" s="5"/>
      <c r="NI265" s="5"/>
      <c r="NJ265" s="5"/>
      <c r="NK265" s="5"/>
      <c r="NL265" s="5"/>
      <c r="NM265" s="5"/>
      <c r="NN265" s="5"/>
      <c r="NO265" s="5"/>
      <c r="NP265" s="5"/>
      <c r="NQ265" s="5"/>
      <c r="NR265" s="5"/>
      <c r="NS265" s="5"/>
      <c r="NT265" s="5"/>
      <c r="NU265" s="5"/>
      <c r="NV265" s="5"/>
      <c r="NW265" s="5"/>
      <c r="NX265" s="5"/>
      <c r="NY265" s="5"/>
      <c r="NZ265" s="5"/>
      <c r="OA265" s="5"/>
      <c r="OB265" s="5"/>
      <c r="OC265" s="5"/>
      <c r="OD265" s="5"/>
      <c r="OE265" s="5"/>
      <c r="OF265" s="5"/>
      <c r="OG265" s="5"/>
      <c r="OH265" s="5"/>
      <c r="OI265" s="5"/>
      <c r="OJ265" s="5"/>
      <c r="OK265" s="5"/>
      <c r="OL265" s="5"/>
      <c r="OM265" s="5"/>
      <c r="ON265" s="5"/>
      <c r="OO265" s="5"/>
      <c r="OP265" s="5"/>
      <c r="OQ265" s="5"/>
      <c r="OR265" s="5"/>
      <c r="OS265" s="5"/>
      <c r="OT265" s="5"/>
      <c r="OU265" s="5"/>
      <c r="OV265" s="5"/>
      <c r="OW265" s="5"/>
      <c r="OX265" s="5"/>
      <c r="OY265" s="5"/>
      <c r="OZ265" s="5"/>
      <c r="PA265" s="5"/>
      <c r="PB265" s="5"/>
      <c r="PC265" s="5"/>
      <c r="PD265" s="5"/>
      <c r="PE265" s="5"/>
      <c r="PF265" s="5"/>
      <c r="PG265" s="5"/>
      <c r="PH265" s="5"/>
      <c r="PI265" s="5"/>
      <c r="PJ265" s="5"/>
      <c r="PK265" s="5"/>
      <c r="PL265" s="5"/>
      <c r="PM265" s="5"/>
      <c r="PN265" s="5"/>
      <c r="PO265" s="5"/>
      <c r="PP265" s="5"/>
      <c r="PQ265" s="5"/>
      <c r="PR265" s="5"/>
      <c r="PS265" s="5"/>
      <c r="PT265" s="5"/>
      <c r="PU265" s="5"/>
      <c r="PV265" s="5"/>
      <c r="PW265" s="5"/>
      <c r="PX265" s="5"/>
      <c r="PY265" s="5"/>
      <c r="PZ265" s="5"/>
      <c r="QA265" s="5"/>
      <c r="QB265" s="5"/>
      <c r="QC265" s="5"/>
      <c r="QD265" s="5"/>
      <c r="QE265" s="5"/>
      <c r="QF265" s="5"/>
      <c r="QG265" s="5"/>
      <c r="QH265" s="5"/>
      <c r="QI265" s="5"/>
      <c r="QJ265" s="5"/>
      <c r="QK265" s="5"/>
      <c r="QL265" s="5"/>
      <c r="QM265" s="5"/>
      <c r="QN265" s="5"/>
      <c r="QO265" s="5"/>
      <c r="QP265" s="5"/>
      <c r="QQ265" s="5"/>
      <c r="QR265" s="5"/>
      <c r="QS265" s="5"/>
      <c r="QT265" s="5"/>
      <c r="QU265" s="5"/>
      <c r="QV265" s="5"/>
      <c r="QW265" s="5"/>
      <c r="QX265" s="5"/>
      <c r="QY265" s="5"/>
      <c r="QZ265" s="5"/>
      <c r="RA265" s="5"/>
      <c r="RB265" s="5"/>
      <c r="RC265" s="5"/>
      <c r="RD265" s="5"/>
      <c r="RE265" s="5"/>
      <c r="RF265" s="5"/>
      <c r="RG265" s="5"/>
      <c r="RH265" s="5"/>
      <c r="RI265" s="5"/>
      <c r="RJ265" s="5"/>
      <c r="RK265" s="5"/>
      <c r="RL265" s="5"/>
      <c r="RM265" s="5"/>
      <c r="RN265" s="5"/>
      <c r="RO265" s="5"/>
      <c r="RP265" s="5"/>
      <c r="RQ265" s="5"/>
      <c r="RR265" s="5"/>
      <c r="RS265" s="5"/>
      <c r="RT265" s="5"/>
      <c r="RU265" s="5"/>
      <c r="RV265" s="5"/>
      <c r="RW265" s="5"/>
      <c r="RX265" s="5"/>
      <c r="RY265" s="5"/>
      <c r="RZ265" s="5"/>
      <c r="SA265" s="5"/>
      <c r="SB265" s="5"/>
      <c r="SC265" s="5"/>
      <c r="SD265" s="5"/>
      <c r="SE265" s="5"/>
      <c r="SF265" s="5"/>
      <c r="SG265" s="5"/>
      <c r="SH265" s="5"/>
      <c r="SI265" s="5"/>
      <c r="SJ265" s="5"/>
      <c r="SK265" s="5"/>
      <c r="SL265" s="5"/>
      <c r="SM265" s="5"/>
      <c r="SN265" s="5"/>
      <c r="SO265" s="5"/>
      <c r="SP265" s="5"/>
      <c r="SQ265" s="5"/>
      <c r="SR265" s="5"/>
      <c r="SS265" s="5"/>
      <c r="ST265" s="5"/>
      <c r="SU265" s="5"/>
      <c r="SV265" s="5"/>
      <c r="SW265" s="5"/>
      <c r="SX265" s="5"/>
      <c r="SY265" s="5"/>
      <c r="SZ265" s="5"/>
      <c r="TA265" s="5"/>
      <c r="TB265" s="5"/>
      <c r="TC265" s="5"/>
      <c r="TD265" s="5"/>
      <c r="TE265" s="5"/>
      <c r="TF265" s="5"/>
      <c r="TG265" s="5"/>
      <c r="TH265" s="5"/>
      <c r="TI265" s="5"/>
      <c r="TJ265" s="5"/>
      <c r="TK265" s="5"/>
      <c r="TL265" s="5"/>
      <c r="TM265" s="5"/>
      <c r="TN265" s="5"/>
      <c r="TO265" s="5"/>
      <c r="TP265" s="5"/>
      <c r="TQ265" s="5"/>
      <c r="TR265" s="5"/>
      <c r="TS265" s="5"/>
      <c r="TT265" s="5"/>
      <c r="TU265" s="5"/>
      <c r="TV265" s="5"/>
      <c r="TW265" s="5"/>
      <c r="TX265" s="5"/>
      <c r="TY265" s="5"/>
      <c r="TZ265" s="5"/>
      <c r="UA265" s="5"/>
      <c r="UB265" s="5"/>
      <c r="UC265" s="5"/>
      <c r="UD265" s="5"/>
      <c r="UE265" s="5"/>
      <c r="UF265" s="5"/>
      <c r="UG265" s="5"/>
      <c r="UH265" s="5"/>
      <c r="UI265" s="5"/>
      <c r="UJ265" s="5"/>
      <c r="UK265" s="5"/>
      <c r="UL265" s="5"/>
      <c r="UM265" s="5"/>
      <c r="UN265" s="5"/>
      <c r="UO265" s="5"/>
      <c r="UP265" s="5"/>
      <c r="UQ265" s="5"/>
      <c r="UR265" s="5"/>
      <c r="US265" s="5"/>
      <c r="UT265" s="5"/>
      <c r="UU265" s="5"/>
      <c r="UV265" s="5"/>
      <c r="UW265" s="5"/>
      <c r="UX265" s="5"/>
      <c r="UY265" s="5"/>
      <c r="UZ265" s="5"/>
      <c r="VA265" s="5"/>
      <c r="VB265" s="5"/>
      <c r="VC265" s="5"/>
      <c r="VD265" s="5"/>
      <c r="VE265" s="5"/>
      <c r="VF265" s="5"/>
      <c r="VG265" s="5"/>
      <c r="VH265" s="5"/>
      <c r="VI265" s="5"/>
      <c r="VJ265" s="5"/>
      <c r="VK265" s="5"/>
      <c r="VL265" s="5"/>
      <c r="VM265" s="5"/>
      <c r="VN265" s="5"/>
      <c r="VO265" s="5"/>
      <c r="VP265" s="5"/>
      <c r="VQ265" s="5"/>
      <c r="VR265" s="5"/>
      <c r="VS265" s="5"/>
      <c r="VT265" s="5"/>
      <c r="VU265" s="5"/>
      <c r="VV265" s="5"/>
      <c r="VW265" s="5"/>
      <c r="VX265" s="5"/>
      <c r="VY265" s="5"/>
      <c r="VZ265" s="5"/>
      <c r="WA265" s="5"/>
      <c r="WB265" s="5"/>
      <c r="WC265" s="5"/>
      <c r="WD265" s="5"/>
      <c r="WE265" s="5"/>
      <c r="WF265" s="5"/>
      <c r="WG265" s="5"/>
      <c r="WH265" s="5"/>
      <c r="WI265" s="5"/>
      <c r="WJ265" s="5"/>
      <c r="WK265" s="5"/>
      <c r="WL265" s="5"/>
      <c r="WM265" s="5"/>
      <c r="WN265" s="5"/>
      <c r="WO265" s="5"/>
      <c r="WP265" s="5"/>
      <c r="WQ265" s="5"/>
      <c r="WR265" s="5"/>
      <c r="WS265" s="5"/>
      <c r="WT265" s="5"/>
      <c r="WU265" s="5"/>
      <c r="WV265" s="5"/>
      <c r="WW265" s="5"/>
      <c r="WX265" s="5"/>
      <c r="WY265" s="5"/>
      <c r="WZ265" s="5"/>
      <c r="XA265" s="5"/>
      <c r="XB265" s="5"/>
      <c r="XC265" s="5"/>
      <c r="XD265" s="5"/>
      <c r="XE265" s="5"/>
      <c r="XF265" s="5"/>
      <c r="XG265" s="5"/>
      <c r="XH265" s="5"/>
      <c r="XI265" s="5"/>
      <c r="XJ265" s="5"/>
      <c r="XK265" s="5"/>
      <c r="XL265" s="5"/>
      <c r="XM265" s="5"/>
      <c r="XN265" s="5"/>
      <c r="XO265" s="5"/>
      <c r="XP265" s="5"/>
      <c r="XQ265" s="5"/>
      <c r="XR265" s="5"/>
      <c r="XS265" s="5"/>
      <c r="XT265" s="5"/>
      <c r="XU265" s="5"/>
      <c r="XV265" s="5"/>
      <c r="XW265" s="5"/>
      <c r="XX265" s="5"/>
      <c r="XY265" s="5"/>
      <c r="XZ265" s="5"/>
      <c r="YA265" s="5"/>
      <c r="YB265" s="5"/>
      <c r="YC265" s="5"/>
      <c r="YD265" s="5"/>
      <c r="YE265" s="5"/>
      <c r="YF265" s="5"/>
      <c r="YG265" s="5"/>
      <c r="YH265" s="5"/>
      <c r="YI265" s="5"/>
      <c r="YJ265" s="5"/>
      <c r="YK265" s="5"/>
      <c r="YL265" s="5"/>
      <c r="YM265" s="5"/>
      <c r="YN265" s="5"/>
      <c r="YO265" s="5"/>
      <c r="YP265" s="5"/>
      <c r="YQ265" s="5"/>
      <c r="YR265" s="5"/>
      <c r="YS265" s="5"/>
      <c r="YT265" s="5"/>
      <c r="YU265" s="5"/>
      <c r="YV265" s="5"/>
      <c r="YW265" s="5"/>
      <c r="YX265" s="5"/>
      <c r="YY265" s="5"/>
      <c r="YZ265" s="5"/>
      <c r="ZA265" s="5"/>
      <c r="ZB265" s="5"/>
      <c r="ZC265" s="5"/>
      <c r="ZD265" s="5"/>
      <c r="ZE265" s="5"/>
      <c r="ZF265" s="5"/>
      <c r="ZG265" s="5"/>
      <c r="ZH265" s="5"/>
      <c r="ZI265" s="5"/>
      <c r="ZJ265" s="5"/>
      <c r="ZK265" s="5"/>
      <c r="ZL265" s="5"/>
      <c r="ZM265" s="5"/>
      <c r="ZN265" s="5"/>
      <c r="ZO265" s="5"/>
      <c r="ZP265" s="5"/>
      <c r="ZQ265" s="5"/>
      <c r="ZR265" s="5"/>
      <c r="ZS265" s="5"/>
      <c r="ZT265" s="5"/>
      <c r="ZU265" s="5"/>
      <c r="ZV265" s="5"/>
      <c r="ZW265" s="5"/>
      <c r="ZX265" s="5"/>
      <c r="ZY265" s="5"/>
      <c r="ZZ265" s="5"/>
      <c r="AAA265" s="5"/>
      <c r="AAB265" s="5"/>
      <c r="AAC265" s="5"/>
      <c r="AAD265" s="5"/>
      <c r="AAE265" s="5"/>
      <c r="AAF265" s="5"/>
      <c r="AAG265" s="5"/>
      <c r="AAH265" s="5"/>
      <c r="AAI265" s="5"/>
      <c r="AAJ265" s="5"/>
      <c r="AAK265" s="5"/>
      <c r="AAL265" s="5"/>
      <c r="AAM265" s="5"/>
      <c r="AAN265" s="5"/>
      <c r="AAO265" s="5"/>
      <c r="AAP265" s="5"/>
      <c r="AAQ265" s="5"/>
      <c r="AAR265" s="5"/>
      <c r="AAS265" s="5"/>
      <c r="AAT265" s="5"/>
      <c r="AAU265" s="5"/>
      <c r="AAV265" s="5"/>
      <c r="AAW265" s="5"/>
      <c r="AAX265" s="5"/>
      <c r="AAY265" s="5"/>
      <c r="AAZ265" s="5"/>
      <c r="ABA265" s="5"/>
      <c r="ABB265" s="5"/>
      <c r="ABC265" s="5"/>
      <c r="ABD265" s="5"/>
      <c r="ABE265" s="5"/>
      <c r="ABF265" s="5"/>
      <c r="ABG265" s="5"/>
      <c r="ABH265" s="5"/>
      <c r="ABI265" s="5"/>
      <c r="ABJ265" s="5"/>
      <c r="ABK265" s="5"/>
      <c r="ABL265" s="5"/>
      <c r="ABM265" s="5"/>
      <c r="ABN265" s="5"/>
      <c r="ABO265" s="5"/>
      <c r="ABP265" s="5"/>
      <c r="ABQ265" s="5"/>
      <c r="ABR265" s="5"/>
      <c r="ABS265" s="5"/>
      <c r="ABT265" s="5"/>
      <c r="ABU265" s="5"/>
      <c r="ABV265" s="5"/>
      <c r="ABW265" s="5"/>
      <c r="ABX265" s="5"/>
      <c r="ABY265" s="5"/>
      <c r="ABZ265" s="5"/>
      <c r="ACA265" s="5"/>
      <c r="ACB265" s="5"/>
      <c r="ACC265" s="5"/>
      <c r="ACD265" s="5"/>
      <c r="ACE265" s="5"/>
      <c r="ACF265" s="5"/>
      <c r="ACG265" s="5"/>
      <c r="ACH265" s="5"/>
      <c r="ACI265" s="5"/>
      <c r="ACJ265" s="5"/>
      <c r="ACK265" s="5"/>
      <c r="ACL265" s="5"/>
      <c r="ACM265" s="5"/>
      <c r="ACN265" s="5"/>
      <c r="ACO265" s="5"/>
      <c r="ACP265" s="5"/>
      <c r="ACQ265" s="5"/>
      <c r="ACR265" s="5"/>
      <c r="ACS265" s="5"/>
      <c r="ACT265" s="5"/>
      <c r="ACU265" s="5"/>
      <c r="ACV265" s="5"/>
      <c r="ACW265" s="5"/>
      <c r="ACX265" s="5"/>
      <c r="ACY265" s="5"/>
      <c r="ACZ265" s="5"/>
      <c r="ADA265" s="5"/>
      <c r="ADB265" s="5"/>
      <c r="ADC265" s="5"/>
      <c r="ADD265" s="5"/>
      <c r="ADE265" s="5"/>
      <c r="ADF265" s="5"/>
      <c r="ADG265" s="5"/>
      <c r="ADH265" s="5"/>
      <c r="ADI265" s="5"/>
      <c r="ADJ265" s="5"/>
      <c r="ADK265" s="5"/>
      <c r="ADL265" s="5"/>
      <c r="ADM265" s="5"/>
      <c r="ADN265" s="5"/>
      <c r="ADO265" s="5"/>
      <c r="ADP265" s="5"/>
      <c r="ADQ265" s="5"/>
      <c r="ADR265" s="5"/>
      <c r="ADS265" s="5"/>
      <c r="ADT265" s="5"/>
      <c r="ADU265" s="5"/>
      <c r="ADV265" s="5"/>
      <c r="ADW265" s="5"/>
      <c r="ADX265" s="5"/>
      <c r="ADY265" s="5"/>
      <c r="ADZ265" s="5"/>
      <c r="AEA265" s="5"/>
      <c r="AEB265" s="5"/>
      <c r="AEC265" s="5"/>
      <c r="AED265" s="5"/>
      <c r="AEE265" s="5"/>
      <c r="AEF265" s="5"/>
      <c r="AEG265" s="5"/>
      <c r="AEH265" s="5"/>
      <c r="AEI265" s="5"/>
      <c r="AEJ265" s="5"/>
      <c r="AEK265" s="5"/>
      <c r="AEL265" s="5"/>
      <c r="AEM265" s="5"/>
      <c r="AEN265" s="5"/>
      <c r="AEO265" s="5"/>
      <c r="AEP265" s="5"/>
      <c r="AEQ265" s="5"/>
      <c r="AER265" s="5"/>
      <c r="AES265" s="5"/>
      <c r="AET265" s="5"/>
      <c r="AEU265" s="5"/>
      <c r="AEV265" s="5"/>
      <c r="AEW265" s="5"/>
      <c r="AEX265" s="5"/>
      <c r="AEY265" s="5"/>
      <c r="AEZ265" s="5"/>
      <c r="AFA265" s="5"/>
      <c r="AFB265" s="5"/>
      <c r="AFC265" s="5"/>
      <c r="AFD265" s="5"/>
      <c r="AFE265" s="5"/>
      <c r="AFF265" s="5"/>
      <c r="AFG265" s="5"/>
      <c r="AFH265" s="5"/>
      <c r="AFI265" s="5"/>
      <c r="AFJ265" s="5"/>
      <c r="AFK265" s="5"/>
      <c r="AFL265" s="5"/>
      <c r="AFM265" s="5"/>
      <c r="AFN265" s="5"/>
      <c r="AFO265" s="5"/>
      <c r="AFP265" s="5"/>
      <c r="AFQ265" s="5"/>
      <c r="AFR265" s="5"/>
      <c r="AFS265" s="5"/>
      <c r="AFT265" s="5"/>
      <c r="AFU265" s="5"/>
      <c r="AFV265" s="5"/>
      <c r="AFW265" s="5"/>
      <c r="AFX265" s="5"/>
      <c r="AFY265" s="5"/>
      <c r="AFZ265" s="5"/>
      <c r="AGA265" s="5"/>
      <c r="AGB265" s="5"/>
      <c r="AGC265" s="5"/>
      <c r="AGD265" s="5"/>
      <c r="AGE265" s="5"/>
      <c r="AGF265" s="5"/>
      <c r="AGG265" s="5"/>
      <c r="AGH265" s="5"/>
      <c r="AGI265" s="5"/>
      <c r="AGJ265" s="5"/>
      <c r="AGK265" s="5"/>
      <c r="AGL265" s="5"/>
      <c r="AGM265" s="5"/>
      <c r="AGN265" s="5"/>
      <c r="AGO265" s="5"/>
      <c r="AGP265" s="5"/>
      <c r="AGQ265" s="5"/>
      <c r="AGR265" s="5"/>
      <c r="AGS265" s="5"/>
      <c r="AGT265" s="5"/>
      <c r="AGU265" s="5"/>
      <c r="AGV265" s="5"/>
      <c r="AGW265" s="5"/>
      <c r="AGX265" s="5"/>
      <c r="AGY265" s="5"/>
      <c r="AGZ265" s="5"/>
      <c r="AHA265" s="5"/>
      <c r="AHB265" s="5"/>
      <c r="AHC265" s="5"/>
      <c r="AHD265" s="5"/>
      <c r="AHE265" s="5"/>
      <c r="AHF265" s="5"/>
      <c r="AHG265" s="5"/>
      <c r="AHH265" s="5"/>
      <c r="AHI265" s="5"/>
      <c r="AHJ265" s="5"/>
      <c r="AHK265" s="5"/>
      <c r="AHL265" s="5"/>
      <c r="AHM265" s="5"/>
      <c r="AHN265" s="5"/>
      <c r="AHO265" s="5"/>
      <c r="AHP265" s="5"/>
      <c r="AHQ265" s="5"/>
      <c r="AHR265" s="5"/>
      <c r="AHS265" s="5"/>
      <c r="AHT265" s="5"/>
      <c r="AHU265" s="5"/>
      <c r="AHV265" s="5"/>
      <c r="AHW265" s="5"/>
      <c r="AHX265" s="5"/>
      <c r="AHY265" s="5"/>
      <c r="AHZ265" s="5"/>
      <c r="AIA265" s="5"/>
      <c r="AIB265" s="5"/>
      <c r="AIC265" s="5"/>
      <c r="AID265" s="5"/>
      <c r="AIE265" s="5"/>
      <c r="AIF265" s="5"/>
      <c r="AIG265" s="5"/>
      <c r="AIH265" s="5"/>
      <c r="AII265" s="5"/>
      <c r="AIJ265" s="5"/>
      <c r="AIK265" s="5"/>
      <c r="AIL265" s="5"/>
      <c r="AIM265" s="5"/>
      <c r="AIN265" s="5"/>
      <c r="AIO265" s="5"/>
      <c r="AIP265" s="5"/>
      <c r="AIQ265" s="5"/>
      <c r="AIR265" s="5"/>
      <c r="AIS265" s="5"/>
      <c r="AIT265" s="5"/>
      <c r="AIU265" s="5"/>
      <c r="AIV265" s="5"/>
      <c r="AIW265" s="5"/>
      <c r="AIX265" s="5"/>
      <c r="AIY265" s="5"/>
      <c r="AIZ265" s="5"/>
      <c r="AJA265" s="5"/>
      <c r="AJB265" s="5"/>
      <c r="AJC265" s="5"/>
      <c r="AJD265" s="5"/>
      <c r="AJE265" s="5"/>
      <c r="AJF265" s="5"/>
      <c r="AJG265" s="5"/>
      <c r="AJH265" s="5"/>
      <c r="AJI265" s="5"/>
      <c r="AJJ265" s="5"/>
      <c r="AJK265" s="5"/>
      <c r="AJL265" s="5"/>
      <c r="AJM265" s="5"/>
      <c r="AJN265" s="5"/>
      <c r="AJO265" s="5"/>
      <c r="AJP265" s="5"/>
      <c r="AJQ265" s="5"/>
      <c r="AJR265" s="5"/>
      <c r="AJS265" s="5"/>
      <c r="AJT265" s="5"/>
      <c r="AJU265" s="5"/>
      <c r="AJV265" s="5"/>
      <c r="AJW265" s="5"/>
      <c r="AJX265" s="5"/>
      <c r="AJY265" s="5"/>
      <c r="AJZ265" s="5"/>
      <c r="AKA265" s="5"/>
      <c r="AKB265" s="5"/>
      <c r="AKC265" s="5"/>
      <c r="AKD265" s="5"/>
      <c r="AKE265" s="5"/>
      <c r="AKF265" s="5"/>
      <c r="AKG265" s="5"/>
      <c r="AKH265" s="5"/>
      <c r="AKI265" s="5"/>
      <c r="AKJ265" s="5"/>
      <c r="AKK265" s="5"/>
      <c r="AKL265" s="5"/>
      <c r="AKM265" s="5"/>
      <c r="AKN265" s="5"/>
      <c r="AKO265" s="5"/>
      <c r="AKP265" s="5"/>
      <c r="AKQ265" s="5"/>
      <c r="AKR265" s="5"/>
      <c r="AKS265" s="5"/>
      <c r="AKT265" s="5"/>
      <c r="AKU265" s="5"/>
      <c r="AKV265" s="5"/>
      <c r="AKW265" s="5"/>
      <c r="AKX265" s="5"/>
      <c r="AKY265" s="5"/>
      <c r="AKZ265" s="5"/>
      <c r="ALA265" s="5"/>
      <c r="ALB265" s="5"/>
      <c r="ALC265" s="5"/>
      <c r="ALD265" s="5"/>
      <c r="ALE265" s="5"/>
      <c r="ALF265" s="5"/>
      <c r="ALG265" s="5"/>
      <c r="ALH265" s="5"/>
      <c r="ALI265" s="5"/>
      <c r="ALJ265" s="5"/>
      <c r="ALK265" s="5"/>
      <c r="ALL265" s="5"/>
      <c r="ALM265" s="5"/>
      <c r="ALN265" s="5"/>
      <c r="ALO265" s="5"/>
      <c r="ALP265" s="5"/>
      <c r="ALQ265" s="5"/>
      <c r="ALR265" s="5"/>
      <c r="ALS265" s="5"/>
      <c r="ALT265" s="5"/>
      <c r="ALU265" s="5"/>
      <c r="ALV265" s="5"/>
      <c r="ALW265" s="5"/>
      <c r="ALX265" s="5"/>
      <c r="ALY265" s="5"/>
      <c r="ALZ265" s="5"/>
      <c r="AMA265" s="5"/>
      <c r="AMB265" s="5"/>
      <c r="AMC265" s="5"/>
      <c r="AMD265" s="5"/>
      <c r="AME265" s="5"/>
      <c r="AMF265" s="5"/>
      <c r="AMG265" s="5"/>
      <c r="AMH265" s="5"/>
      <c r="AMI265" s="5"/>
      <c r="AMJ265" s="5"/>
    </row>
    <row r="266" spans="1:1024" s="8" customFormat="1" x14ac:dyDescent="0.25">
      <c r="A266" s="2">
        <v>48</v>
      </c>
      <c r="B266" s="2" t="s">
        <v>390</v>
      </c>
      <c r="C266" s="2" t="s">
        <v>390</v>
      </c>
      <c r="D266" s="2" t="s">
        <v>387</v>
      </c>
      <c r="E266" s="2">
        <v>1985</v>
      </c>
      <c r="F266" s="2" t="s">
        <v>391</v>
      </c>
      <c r="G266" s="2" t="s">
        <v>103</v>
      </c>
      <c r="H266" s="3" t="str">
        <f>VLOOKUP(B266,AddInfo!$A:$C,3,FALSE)</f>
        <v>Predictor</v>
      </c>
      <c r="I266" s="3" t="str">
        <f>VLOOKUP(B266,AddInfo!$A:$H,7,FALSE)</f>
        <v>mom36m</v>
      </c>
      <c r="J266" s="3" t="s">
        <v>5017</v>
      </c>
      <c r="K266" s="3" t="s">
        <v>112</v>
      </c>
      <c r="L266" s="3" t="s">
        <v>374</v>
      </c>
      <c r="M266" s="25">
        <v>1929</v>
      </c>
      <c r="N266" s="25">
        <v>1982</v>
      </c>
      <c r="O266" s="25">
        <v>7</v>
      </c>
      <c r="P266" s="25"/>
      <c r="Q266" s="86"/>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c r="HJ266" s="5"/>
      <c r="HK266" s="5"/>
      <c r="HL266" s="5"/>
      <c r="HM266" s="5"/>
      <c r="HN266" s="5"/>
      <c r="HO266" s="5"/>
      <c r="HP266" s="5"/>
      <c r="HQ266" s="5"/>
      <c r="HR266" s="5"/>
      <c r="HS266" s="5"/>
      <c r="HT266" s="5"/>
      <c r="HU266" s="5"/>
      <c r="HV266" s="5"/>
      <c r="HW266" s="5"/>
      <c r="HX266" s="5"/>
      <c r="HY266" s="5"/>
      <c r="HZ266" s="5"/>
      <c r="IA266" s="5"/>
      <c r="IB266" s="5"/>
      <c r="IC266" s="5"/>
      <c r="ID266" s="5"/>
      <c r="IE266" s="5"/>
      <c r="IF266" s="5"/>
      <c r="IG266" s="5"/>
      <c r="IH266" s="5"/>
      <c r="II266" s="5"/>
      <c r="IJ266" s="5"/>
      <c r="IK266" s="5"/>
      <c r="IL266" s="5"/>
      <c r="IM266" s="5"/>
      <c r="IN266" s="5"/>
      <c r="IO266" s="5"/>
      <c r="IP266" s="5"/>
      <c r="IQ266" s="5"/>
      <c r="IR266" s="5"/>
      <c r="IS266" s="5"/>
      <c r="IT266" s="5"/>
      <c r="IU266" s="5"/>
      <c r="IV266" s="5"/>
      <c r="IW266" s="5"/>
      <c r="IX266" s="5"/>
      <c r="IY266" s="5"/>
      <c r="IZ266" s="5"/>
      <c r="JA266" s="5"/>
      <c r="JB266" s="5"/>
      <c r="JC266" s="5"/>
      <c r="JD266" s="5"/>
      <c r="JE266" s="5"/>
      <c r="JF266" s="5"/>
      <c r="JG266" s="5"/>
      <c r="JH266" s="5"/>
      <c r="JI266" s="5"/>
      <c r="JJ266" s="5"/>
      <c r="JK266" s="5"/>
      <c r="JL266" s="5"/>
      <c r="JM266" s="5"/>
      <c r="JN266" s="5"/>
      <c r="JO266" s="5"/>
      <c r="JP266" s="5"/>
      <c r="JQ266" s="5"/>
      <c r="JR266" s="5"/>
      <c r="JS266" s="5"/>
      <c r="JT266" s="5"/>
      <c r="JU266" s="5"/>
      <c r="JV266" s="5"/>
      <c r="JW266" s="5"/>
      <c r="JX266" s="5"/>
      <c r="JY266" s="5"/>
      <c r="JZ266" s="5"/>
      <c r="KA266" s="5"/>
      <c r="KB266" s="5"/>
      <c r="KC266" s="5"/>
      <c r="KD266" s="5"/>
      <c r="KE266" s="5"/>
      <c r="KF266" s="5"/>
      <c r="KG266" s="5"/>
      <c r="KH266" s="5"/>
      <c r="KI266" s="5"/>
      <c r="KJ266" s="5"/>
      <c r="KK266" s="5"/>
      <c r="KL266" s="5"/>
      <c r="KM266" s="5"/>
      <c r="KN266" s="5"/>
      <c r="KO266" s="5"/>
      <c r="KP266" s="5"/>
      <c r="KQ266" s="5"/>
      <c r="KR266" s="5"/>
      <c r="KS266" s="5"/>
      <c r="KT266" s="5"/>
      <c r="KU266" s="5"/>
      <c r="KV266" s="5"/>
      <c r="KW266" s="5"/>
      <c r="KX266" s="5"/>
      <c r="KY266" s="5"/>
      <c r="KZ266" s="5"/>
      <c r="LA266" s="5"/>
      <c r="LB266" s="5"/>
      <c r="LC266" s="5"/>
      <c r="LD266" s="5"/>
      <c r="LE266" s="5"/>
      <c r="LF266" s="5"/>
      <c r="LG266" s="5"/>
      <c r="LH266" s="5"/>
      <c r="LI266" s="5"/>
      <c r="LJ266" s="5"/>
      <c r="LK266" s="5"/>
      <c r="LL266" s="5"/>
      <c r="LM266" s="5"/>
      <c r="LN266" s="5"/>
      <c r="LO266" s="5"/>
      <c r="LP266" s="5"/>
      <c r="LQ266" s="5"/>
      <c r="LR266" s="5"/>
      <c r="LS266" s="5"/>
      <c r="LT266" s="5"/>
      <c r="LU266" s="5"/>
      <c r="LV266" s="5"/>
      <c r="LW266" s="5"/>
      <c r="LX266" s="5"/>
      <c r="LY266" s="5"/>
      <c r="LZ266" s="5"/>
      <c r="MA266" s="5"/>
      <c r="MB266" s="5"/>
      <c r="MC266" s="5"/>
      <c r="MD266" s="5"/>
      <c r="ME266" s="5"/>
      <c r="MF266" s="5"/>
      <c r="MG266" s="5"/>
      <c r="MH266" s="5"/>
      <c r="MI266" s="5"/>
      <c r="MJ266" s="5"/>
      <c r="MK266" s="5"/>
      <c r="ML266" s="5"/>
      <c r="MM266" s="5"/>
      <c r="MN266" s="5"/>
      <c r="MO266" s="5"/>
      <c r="MP266" s="5"/>
      <c r="MQ266" s="5"/>
      <c r="MR266" s="5"/>
      <c r="MS266" s="5"/>
      <c r="MT266" s="5"/>
      <c r="MU266" s="5"/>
      <c r="MV266" s="5"/>
      <c r="MW266" s="5"/>
      <c r="MX266" s="5"/>
      <c r="MY266" s="5"/>
      <c r="MZ266" s="5"/>
      <c r="NA266" s="5"/>
      <c r="NB266" s="5"/>
      <c r="NC266" s="5"/>
      <c r="ND266" s="5"/>
      <c r="NE266" s="5"/>
      <c r="NF266" s="5"/>
      <c r="NG266" s="5"/>
      <c r="NH266" s="5"/>
      <c r="NI266" s="5"/>
      <c r="NJ266" s="5"/>
      <c r="NK266" s="5"/>
      <c r="NL266" s="5"/>
      <c r="NM266" s="5"/>
      <c r="NN266" s="5"/>
      <c r="NO266" s="5"/>
      <c r="NP266" s="5"/>
      <c r="NQ266" s="5"/>
      <c r="NR266" s="5"/>
      <c r="NS266" s="5"/>
      <c r="NT266" s="5"/>
      <c r="NU266" s="5"/>
      <c r="NV266" s="5"/>
      <c r="NW266" s="5"/>
      <c r="NX266" s="5"/>
      <c r="NY266" s="5"/>
      <c r="NZ266" s="5"/>
      <c r="OA266" s="5"/>
      <c r="OB266" s="5"/>
      <c r="OC266" s="5"/>
      <c r="OD266" s="5"/>
      <c r="OE266" s="5"/>
      <c r="OF266" s="5"/>
      <c r="OG266" s="5"/>
      <c r="OH266" s="5"/>
      <c r="OI266" s="5"/>
      <c r="OJ266" s="5"/>
      <c r="OK266" s="5"/>
      <c r="OL266" s="5"/>
      <c r="OM266" s="5"/>
      <c r="ON266" s="5"/>
      <c r="OO266" s="5"/>
      <c r="OP266" s="5"/>
      <c r="OQ266" s="5"/>
      <c r="OR266" s="5"/>
      <c r="OS266" s="5"/>
      <c r="OT266" s="5"/>
      <c r="OU266" s="5"/>
      <c r="OV266" s="5"/>
      <c r="OW266" s="5"/>
      <c r="OX266" s="5"/>
      <c r="OY266" s="5"/>
      <c r="OZ266" s="5"/>
      <c r="PA266" s="5"/>
      <c r="PB266" s="5"/>
      <c r="PC266" s="5"/>
      <c r="PD266" s="5"/>
      <c r="PE266" s="5"/>
      <c r="PF266" s="5"/>
      <c r="PG266" s="5"/>
      <c r="PH266" s="5"/>
      <c r="PI266" s="5"/>
      <c r="PJ266" s="5"/>
      <c r="PK266" s="5"/>
      <c r="PL266" s="5"/>
      <c r="PM266" s="5"/>
      <c r="PN266" s="5"/>
      <c r="PO266" s="5"/>
      <c r="PP266" s="5"/>
      <c r="PQ266" s="5"/>
      <c r="PR266" s="5"/>
      <c r="PS266" s="5"/>
      <c r="PT266" s="5"/>
      <c r="PU266" s="5"/>
      <c r="PV266" s="5"/>
      <c r="PW266" s="5"/>
      <c r="PX266" s="5"/>
      <c r="PY266" s="5"/>
      <c r="PZ266" s="5"/>
      <c r="QA266" s="5"/>
      <c r="QB266" s="5"/>
      <c r="QC266" s="5"/>
      <c r="QD266" s="5"/>
      <c r="QE266" s="5"/>
      <c r="QF266" s="5"/>
      <c r="QG266" s="5"/>
      <c r="QH266" s="5"/>
      <c r="QI266" s="5"/>
      <c r="QJ266" s="5"/>
      <c r="QK266" s="5"/>
      <c r="QL266" s="5"/>
      <c r="QM266" s="5"/>
      <c r="QN266" s="5"/>
      <c r="QO266" s="5"/>
      <c r="QP266" s="5"/>
      <c r="QQ266" s="5"/>
      <c r="QR266" s="5"/>
      <c r="QS266" s="5"/>
      <c r="QT266" s="5"/>
      <c r="QU266" s="5"/>
      <c r="QV266" s="5"/>
      <c r="QW266" s="5"/>
      <c r="QX266" s="5"/>
      <c r="QY266" s="5"/>
      <c r="QZ266" s="5"/>
      <c r="RA266" s="5"/>
      <c r="RB266" s="5"/>
      <c r="RC266" s="5"/>
      <c r="RD266" s="5"/>
      <c r="RE266" s="5"/>
      <c r="RF266" s="5"/>
      <c r="RG266" s="5"/>
      <c r="RH266" s="5"/>
      <c r="RI266" s="5"/>
      <c r="RJ266" s="5"/>
      <c r="RK266" s="5"/>
      <c r="RL266" s="5"/>
      <c r="RM266" s="5"/>
      <c r="RN266" s="5"/>
      <c r="RO266" s="5"/>
      <c r="RP266" s="5"/>
      <c r="RQ266" s="5"/>
      <c r="RR266" s="5"/>
      <c r="RS266" s="5"/>
      <c r="RT266" s="5"/>
      <c r="RU266" s="5"/>
      <c r="RV266" s="5"/>
      <c r="RW266" s="5"/>
      <c r="RX266" s="5"/>
      <c r="RY266" s="5"/>
      <c r="RZ266" s="5"/>
      <c r="SA266" s="5"/>
      <c r="SB266" s="5"/>
      <c r="SC266" s="5"/>
      <c r="SD266" s="5"/>
      <c r="SE266" s="5"/>
      <c r="SF266" s="5"/>
      <c r="SG266" s="5"/>
      <c r="SH266" s="5"/>
      <c r="SI266" s="5"/>
      <c r="SJ266" s="5"/>
      <c r="SK266" s="5"/>
      <c r="SL266" s="5"/>
      <c r="SM266" s="5"/>
      <c r="SN266" s="5"/>
      <c r="SO266" s="5"/>
      <c r="SP266" s="5"/>
      <c r="SQ266" s="5"/>
      <c r="SR266" s="5"/>
      <c r="SS266" s="5"/>
      <c r="ST266" s="5"/>
      <c r="SU266" s="5"/>
      <c r="SV266" s="5"/>
      <c r="SW266" s="5"/>
      <c r="SX266" s="5"/>
      <c r="SY266" s="5"/>
      <c r="SZ266" s="5"/>
      <c r="TA266" s="5"/>
      <c r="TB266" s="5"/>
      <c r="TC266" s="5"/>
      <c r="TD266" s="5"/>
      <c r="TE266" s="5"/>
      <c r="TF266" s="5"/>
      <c r="TG266" s="5"/>
      <c r="TH266" s="5"/>
      <c r="TI266" s="5"/>
      <c r="TJ266" s="5"/>
      <c r="TK266" s="5"/>
      <c r="TL266" s="5"/>
      <c r="TM266" s="5"/>
      <c r="TN266" s="5"/>
      <c r="TO266" s="5"/>
      <c r="TP266" s="5"/>
      <c r="TQ266" s="5"/>
      <c r="TR266" s="5"/>
      <c r="TS266" s="5"/>
      <c r="TT266" s="5"/>
      <c r="TU266" s="5"/>
      <c r="TV266" s="5"/>
      <c r="TW266" s="5"/>
      <c r="TX266" s="5"/>
      <c r="TY266" s="5"/>
      <c r="TZ266" s="5"/>
      <c r="UA266" s="5"/>
      <c r="UB266" s="5"/>
      <c r="UC266" s="5"/>
      <c r="UD266" s="5"/>
      <c r="UE266" s="5"/>
      <c r="UF266" s="5"/>
      <c r="UG266" s="5"/>
      <c r="UH266" s="5"/>
      <c r="UI266" s="5"/>
      <c r="UJ266" s="5"/>
      <c r="UK266" s="5"/>
      <c r="UL266" s="5"/>
      <c r="UM266" s="5"/>
      <c r="UN266" s="5"/>
      <c r="UO266" s="5"/>
      <c r="UP266" s="5"/>
      <c r="UQ266" s="5"/>
      <c r="UR266" s="5"/>
      <c r="US266" s="5"/>
      <c r="UT266" s="5"/>
      <c r="UU266" s="5"/>
      <c r="UV266" s="5"/>
      <c r="UW266" s="5"/>
      <c r="UX266" s="5"/>
      <c r="UY266" s="5"/>
      <c r="UZ266" s="5"/>
      <c r="VA266" s="5"/>
      <c r="VB266" s="5"/>
      <c r="VC266" s="5"/>
      <c r="VD266" s="5"/>
      <c r="VE266" s="5"/>
      <c r="VF266" s="5"/>
      <c r="VG266" s="5"/>
      <c r="VH266" s="5"/>
      <c r="VI266" s="5"/>
      <c r="VJ266" s="5"/>
      <c r="VK266" s="5"/>
      <c r="VL266" s="5"/>
      <c r="VM266" s="5"/>
      <c r="VN266" s="5"/>
      <c r="VO266" s="5"/>
      <c r="VP266" s="5"/>
      <c r="VQ266" s="5"/>
      <c r="VR266" s="5"/>
      <c r="VS266" s="5"/>
      <c r="VT266" s="5"/>
      <c r="VU266" s="5"/>
      <c r="VV266" s="5"/>
      <c r="VW266" s="5"/>
      <c r="VX266" s="5"/>
      <c r="VY266" s="5"/>
      <c r="VZ266" s="5"/>
      <c r="WA266" s="5"/>
      <c r="WB266" s="5"/>
      <c r="WC266" s="5"/>
      <c r="WD266" s="5"/>
      <c r="WE266" s="5"/>
      <c r="WF266" s="5"/>
      <c r="WG266" s="5"/>
      <c r="WH266" s="5"/>
      <c r="WI266" s="5"/>
      <c r="WJ266" s="5"/>
      <c r="WK266" s="5"/>
      <c r="WL266" s="5"/>
      <c r="WM266" s="5"/>
      <c r="WN266" s="5"/>
      <c r="WO266" s="5"/>
      <c r="WP266" s="5"/>
      <c r="WQ266" s="5"/>
      <c r="WR266" s="5"/>
      <c r="WS266" s="5"/>
      <c r="WT266" s="5"/>
      <c r="WU266" s="5"/>
      <c r="WV266" s="5"/>
      <c r="WW266" s="5"/>
      <c r="WX266" s="5"/>
      <c r="WY266" s="5"/>
      <c r="WZ266" s="5"/>
      <c r="XA266" s="5"/>
      <c r="XB266" s="5"/>
      <c r="XC266" s="5"/>
      <c r="XD266" s="5"/>
      <c r="XE266" s="5"/>
      <c r="XF266" s="5"/>
      <c r="XG266" s="5"/>
      <c r="XH266" s="5"/>
      <c r="XI266" s="5"/>
      <c r="XJ266" s="5"/>
      <c r="XK266" s="5"/>
      <c r="XL266" s="5"/>
      <c r="XM266" s="5"/>
      <c r="XN266" s="5"/>
      <c r="XO266" s="5"/>
      <c r="XP266" s="5"/>
      <c r="XQ266" s="5"/>
      <c r="XR266" s="5"/>
      <c r="XS266" s="5"/>
      <c r="XT266" s="5"/>
      <c r="XU266" s="5"/>
      <c r="XV266" s="5"/>
      <c r="XW266" s="5"/>
      <c r="XX266" s="5"/>
      <c r="XY266" s="5"/>
      <c r="XZ266" s="5"/>
      <c r="YA266" s="5"/>
      <c r="YB266" s="5"/>
      <c r="YC266" s="5"/>
      <c r="YD266" s="5"/>
      <c r="YE266" s="5"/>
      <c r="YF266" s="5"/>
      <c r="YG266" s="5"/>
      <c r="YH266" s="5"/>
      <c r="YI266" s="5"/>
      <c r="YJ266" s="5"/>
      <c r="YK266" s="5"/>
      <c r="YL266" s="5"/>
      <c r="YM266" s="5"/>
      <c r="YN266" s="5"/>
      <c r="YO266" s="5"/>
      <c r="YP266" s="5"/>
      <c r="YQ266" s="5"/>
      <c r="YR266" s="5"/>
      <c r="YS266" s="5"/>
      <c r="YT266" s="5"/>
      <c r="YU266" s="5"/>
      <c r="YV266" s="5"/>
      <c r="YW266" s="5"/>
      <c r="YX266" s="5"/>
      <c r="YY266" s="5"/>
      <c r="YZ266" s="5"/>
      <c r="ZA266" s="5"/>
      <c r="ZB266" s="5"/>
      <c r="ZC266" s="5"/>
      <c r="ZD266" s="5"/>
      <c r="ZE266" s="5"/>
      <c r="ZF266" s="5"/>
      <c r="ZG266" s="5"/>
      <c r="ZH266" s="5"/>
      <c r="ZI266" s="5"/>
      <c r="ZJ266" s="5"/>
      <c r="ZK266" s="5"/>
      <c r="ZL266" s="5"/>
      <c r="ZM266" s="5"/>
      <c r="ZN266" s="5"/>
      <c r="ZO266" s="5"/>
      <c r="ZP266" s="5"/>
      <c r="ZQ266" s="5"/>
      <c r="ZR266" s="5"/>
      <c r="ZS266" s="5"/>
      <c r="ZT266" s="5"/>
      <c r="ZU266" s="5"/>
      <c r="ZV266" s="5"/>
      <c r="ZW266" s="5"/>
      <c r="ZX266" s="5"/>
      <c r="ZY266" s="5"/>
      <c r="ZZ266" s="5"/>
      <c r="AAA266" s="5"/>
      <c r="AAB266" s="5"/>
      <c r="AAC266" s="5"/>
      <c r="AAD266" s="5"/>
      <c r="AAE266" s="5"/>
      <c r="AAF266" s="5"/>
      <c r="AAG266" s="5"/>
      <c r="AAH266" s="5"/>
      <c r="AAI266" s="5"/>
      <c r="AAJ266" s="5"/>
      <c r="AAK266" s="5"/>
      <c r="AAL266" s="5"/>
      <c r="AAM266" s="5"/>
      <c r="AAN266" s="5"/>
      <c r="AAO266" s="5"/>
      <c r="AAP266" s="5"/>
      <c r="AAQ266" s="5"/>
      <c r="AAR266" s="5"/>
      <c r="AAS266" s="5"/>
      <c r="AAT266" s="5"/>
      <c r="AAU266" s="5"/>
      <c r="AAV266" s="5"/>
      <c r="AAW266" s="5"/>
      <c r="AAX266" s="5"/>
      <c r="AAY266" s="5"/>
      <c r="AAZ266" s="5"/>
      <c r="ABA266" s="5"/>
      <c r="ABB266" s="5"/>
      <c r="ABC266" s="5"/>
      <c r="ABD266" s="5"/>
      <c r="ABE266" s="5"/>
      <c r="ABF266" s="5"/>
      <c r="ABG266" s="5"/>
      <c r="ABH266" s="5"/>
      <c r="ABI266" s="5"/>
      <c r="ABJ266" s="5"/>
      <c r="ABK266" s="5"/>
      <c r="ABL266" s="5"/>
      <c r="ABM266" s="5"/>
      <c r="ABN266" s="5"/>
      <c r="ABO266" s="5"/>
      <c r="ABP266" s="5"/>
      <c r="ABQ266" s="5"/>
      <c r="ABR266" s="5"/>
      <c r="ABS266" s="5"/>
      <c r="ABT266" s="5"/>
      <c r="ABU266" s="5"/>
      <c r="ABV266" s="5"/>
      <c r="ABW266" s="5"/>
      <c r="ABX266" s="5"/>
      <c r="ABY266" s="5"/>
      <c r="ABZ266" s="5"/>
      <c r="ACA266" s="5"/>
      <c r="ACB266" s="5"/>
      <c r="ACC266" s="5"/>
      <c r="ACD266" s="5"/>
      <c r="ACE266" s="5"/>
      <c r="ACF266" s="5"/>
      <c r="ACG266" s="5"/>
      <c r="ACH266" s="5"/>
      <c r="ACI266" s="5"/>
      <c r="ACJ266" s="5"/>
      <c r="ACK266" s="5"/>
      <c r="ACL266" s="5"/>
      <c r="ACM266" s="5"/>
      <c r="ACN266" s="5"/>
      <c r="ACO266" s="5"/>
      <c r="ACP266" s="5"/>
      <c r="ACQ266" s="5"/>
      <c r="ACR266" s="5"/>
      <c r="ACS266" s="5"/>
      <c r="ACT266" s="5"/>
      <c r="ACU266" s="5"/>
      <c r="ACV266" s="5"/>
      <c r="ACW266" s="5"/>
      <c r="ACX266" s="5"/>
      <c r="ACY266" s="5"/>
      <c r="ACZ266" s="5"/>
      <c r="ADA266" s="5"/>
      <c r="ADB266" s="5"/>
      <c r="ADC266" s="5"/>
      <c r="ADD266" s="5"/>
      <c r="ADE266" s="5"/>
      <c r="ADF266" s="5"/>
      <c r="ADG266" s="5"/>
      <c r="ADH266" s="5"/>
      <c r="ADI266" s="5"/>
      <c r="ADJ266" s="5"/>
      <c r="ADK266" s="5"/>
      <c r="ADL266" s="5"/>
      <c r="ADM266" s="5"/>
      <c r="ADN266" s="5"/>
      <c r="ADO266" s="5"/>
      <c r="ADP266" s="5"/>
      <c r="ADQ266" s="5"/>
      <c r="ADR266" s="5"/>
      <c r="ADS266" s="5"/>
      <c r="ADT266" s="5"/>
      <c r="ADU266" s="5"/>
      <c r="ADV266" s="5"/>
      <c r="ADW266" s="5"/>
      <c r="ADX266" s="5"/>
      <c r="ADY266" s="5"/>
      <c r="ADZ266" s="5"/>
      <c r="AEA266" s="5"/>
      <c r="AEB266" s="5"/>
      <c r="AEC266" s="5"/>
      <c r="AED266" s="5"/>
      <c r="AEE266" s="5"/>
      <c r="AEF266" s="5"/>
      <c r="AEG266" s="5"/>
      <c r="AEH266" s="5"/>
      <c r="AEI266" s="5"/>
      <c r="AEJ266" s="5"/>
      <c r="AEK266" s="5"/>
      <c r="AEL266" s="5"/>
      <c r="AEM266" s="5"/>
      <c r="AEN266" s="5"/>
      <c r="AEO266" s="5"/>
      <c r="AEP266" s="5"/>
      <c r="AEQ266" s="5"/>
      <c r="AER266" s="5"/>
      <c r="AES266" s="5"/>
      <c r="AET266" s="5"/>
      <c r="AEU266" s="5"/>
      <c r="AEV266" s="5"/>
      <c r="AEW266" s="5"/>
      <c r="AEX266" s="5"/>
      <c r="AEY266" s="5"/>
      <c r="AEZ266" s="5"/>
      <c r="AFA266" s="5"/>
      <c r="AFB266" s="5"/>
      <c r="AFC266" s="5"/>
      <c r="AFD266" s="5"/>
      <c r="AFE266" s="5"/>
      <c r="AFF266" s="5"/>
      <c r="AFG266" s="5"/>
      <c r="AFH266" s="5"/>
      <c r="AFI266" s="5"/>
      <c r="AFJ266" s="5"/>
      <c r="AFK266" s="5"/>
      <c r="AFL266" s="5"/>
      <c r="AFM266" s="5"/>
      <c r="AFN266" s="5"/>
      <c r="AFO266" s="5"/>
      <c r="AFP266" s="5"/>
      <c r="AFQ266" s="5"/>
      <c r="AFR266" s="5"/>
      <c r="AFS266" s="5"/>
      <c r="AFT266" s="5"/>
      <c r="AFU266" s="5"/>
      <c r="AFV266" s="5"/>
      <c r="AFW266" s="5"/>
      <c r="AFX266" s="5"/>
      <c r="AFY266" s="5"/>
      <c r="AFZ266" s="5"/>
      <c r="AGA266" s="5"/>
      <c r="AGB266" s="5"/>
      <c r="AGC266" s="5"/>
      <c r="AGD266" s="5"/>
      <c r="AGE266" s="5"/>
      <c r="AGF266" s="5"/>
      <c r="AGG266" s="5"/>
      <c r="AGH266" s="5"/>
      <c r="AGI266" s="5"/>
      <c r="AGJ266" s="5"/>
      <c r="AGK266" s="5"/>
      <c r="AGL266" s="5"/>
      <c r="AGM266" s="5"/>
      <c r="AGN266" s="5"/>
      <c r="AGO266" s="5"/>
      <c r="AGP266" s="5"/>
      <c r="AGQ266" s="5"/>
      <c r="AGR266" s="5"/>
      <c r="AGS266" s="5"/>
      <c r="AGT266" s="5"/>
      <c r="AGU266" s="5"/>
      <c r="AGV266" s="5"/>
      <c r="AGW266" s="5"/>
      <c r="AGX266" s="5"/>
      <c r="AGY266" s="5"/>
      <c r="AGZ266" s="5"/>
      <c r="AHA266" s="5"/>
      <c r="AHB266" s="5"/>
      <c r="AHC266" s="5"/>
      <c r="AHD266" s="5"/>
      <c r="AHE266" s="5"/>
      <c r="AHF266" s="5"/>
      <c r="AHG266" s="5"/>
      <c r="AHH266" s="5"/>
      <c r="AHI266" s="5"/>
      <c r="AHJ266" s="5"/>
      <c r="AHK266" s="5"/>
      <c r="AHL266" s="5"/>
      <c r="AHM266" s="5"/>
      <c r="AHN266" s="5"/>
      <c r="AHO266" s="5"/>
      <c r="AHP266" s="5"/>
      <c r="AHQ266" s="5"/>
      <c r="AHR266" s="5"/>
      <c r="AHS266" s="5"/>
      <c r="AHT266" s="5"/>
      <c r="AHU266" s="5"/>
      <c r="AHV266" s="5"/>
      <c r="AHW266" s="5"/>
      <c r="AHX266" s="5"/>
      <c r="AHY266" s="5"/>
      <c r="AHZ266" s="5"/>
      <c r="AIA266" s="5"/>
      <c r="AIB266" s="5"/>
      <c r="AIC266" s="5"/>
      <c r="AID266" s="5"/>
      <c r="AIE266" s="5"/>
      <c r="AIF266" s="5"/>
      <c r="AIG266" s="5"/>
      <c r="AIH266" s="5"/>
      <c r="AII266" s="5"/>
      <c r="AIJ266" s="5"/>
      <c r="AIK266" s="5"/>
      <c r="AIL266" s="5"/>
      <c r="AIM266" s="5"/>
      <c r="AIN266" s="5"/>
      <c r="AIO266" s="5"/>
      <c r="AIP266" s="5"/>
      <c r="AIQ266" s="5"/>
      <c r="AIR266" s="5"/>
      <c r="AIS266" s="5"/>
      <c r="AIT266" s="5"/>
      <c r="AIU266" s="5"/>
      <c r="AIV266" s="5"/>
      <c r="AIW266" s="5"/>
      <c r="AIX266" s="5"/>
      <c r="AIY266" s="5"/>
      <c r="AIZ266" s="5"/>
      <c r="AJA266" s="5"/>
      <c r="AJB266" s="5"/>
      <c r="AJC266" s="5"/>
      <c r="AJD266" s="5"/>
      <c r="AJE266" s="5"/>
      <c r="AJF266" s="5"/>
      <c r="AJG266" s="5"/>
      <c r="AJH266" s="5"/>
      <c r="AJI266" s="5"/>
      <c r="AJJ266" s="5"/>
      <c r="AJK266" s="5"/>
      <c r="AJL266" s="5"/>
      <c r="AJM266" s="5"/>
      <c r="AJN266" s="5"/>
      <c r="AJO266" s="5"/>
      <c r="AJP266" s="5"/>
      <c r="AJQ266" s="5"/>
      <c r="AJR266" s="5"/>
      <c r="AJS266" s="5"/>
      <c r="AJT266" s="5"/>
      <c r="AJU266" s="5"/>
      <c r="AJV266" s="5"/>
      <c r="AJW266" s="5"/>
      <c r="AJX266" s="5"/>
      <c r="AJY266" s="5"/>
      <c r="AJZ266" s="5"/>
      <c r="AKA266" s="5"/>
      <c r="AKB266" s="5"/>
      <c r="AKC266" s="5"/>
      <c r="AKD266" s="5"/>
      <c r="AKE266" s="5"/>
      <c r="AKF266" s="5"/>
      <c r="AKG266" s="5"/>
      <c r="AKH266" s="5"/>
      <c r="AKI266" s="5"/>
      <c r="AKJ266" s="5"/>
      <c r="AKK266" s="5"/>
      <c r="AKL266" s="5"/>
      <c r="AKM266" s="5"/>
      <c r="AKN266" s="5"/>
      <c r="AKO266" s="5"/>
      <c r="AKP266" s="5"/>
      <c r="AKQ266" s="5"/>
      <c r="AKR266" s="5"/>
      <c r="AKS266" s="5"/>
      <c r="AKT266" s="5"/>
      <c r="AKU266" s="5"/>
      <c r="AKV266" s="5"/>
      <c r="AKW266" s="5"/>
      <c r="AKX266" s="5"/>
      <c r="AKY266" s="5"/>
      <c r="AKZ266" s="5"/>
      <c r="ALA266" s="5"/>
      <c r="ALB266" s="5"/>
      <c r="ALC266" s="5"/>
      <c r="ALD266" s="5"/>
      <c r="ALE266" s="5"/>
      <c r="ALF266" s="5"/>
      <c r="ALG266" s="5"/>
      <c r="ALH266" s="5"/>
      <c r="ALI266" s="5"/>
      <c r="ALJ266" s="5"/>
      <c r="ALK266" s="5"/>
      <c r="ALL266" s="5"/>
      <c r="ALM266" s="5"/>
      <c r="ALN266" s="5"/>
      <c r="ALO266" s="5"/>
      <c r="ALP266" s="5"/>
      <c r="ALQ266" s="5"/>
      <c r="ALR266" s="5"/>
      <c r="ALS266" s="5"/>
      <c r="ALT266" s="5"/>
      <c r="ALU266" s="5"/>
      <c r="ALV266" s="5"/>
      <c r="ALW266" s="5"/>
      <c r="ALX266" s="5"/>
      <c r="ALY266" s="5"/>
      <c r="ALZ266" s="5"/>
      <c r="AMA266" s="5"/>
      <c r="AMB266" s="5"/>
      <c r="AMC266" s="5"/>
      <c r="AMD266" s="5"/>
      <c r="AME266" s="5"/>
      <c r="AMF266" s="5"/>
      <c r="AMG266" s="5"/>
      <c r="AMH266" s="5"/>
      <c r="AMI266" s="5"/>
      <c r="AMJ266" s="5"/>
    </row>
    <row r="267" spans="1:1024" s="8" customFormat="1" x14ac:dyDescent="0.25">
      <c r="A267" s="23">
        <v>220</v>
      </c>
      <c r="B267" s="23" t="s">
        <v>399</v>
      </c>
      <c r="C267" s="2" t="s">
        <v>4890</v>
      </c>
      <c r="D267" s="23" t="s">
        <v>400</v>
      </c>
      <c r="E267" s="23">
        <v>2004</v>
      </c>
      <c r="F267" s="23" t="s">
        <v>401</v>
      </c>
      <c r="G267" s="23" t="s">
        <v>197</v>
      </c>
      <c r="H267" s="3" t="str">
        <f>VLOOKUP(B267,AddInfo!$A:$C,3,FALSE)</f>
        <v>Predictor</v>
      </c>
      <c r="I267" s="3">
        <f>VLOOKUP(B267,AddInfo!$A:$H,7,FALSE)</f>
        <v>0</v>
      </c>
      <c r="J267" s="3" t="s">
        <v>5017</v>
      </c>
      <c r="K267" s="28" t="s">
        <v>112</v>
      </c>
      <c r="L267" s="28" t="s">
        <v>174</v>
      </c>
      <c r="M267" s="25">
        <v>1962</v>
      </c>
      <c r="N267" s="25">
        <v>1998</v>
      </c>
      <c r="O267" s="25"/>
      <c r="P267" s="25"/>
      <c r="Q267" s="86"/>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c r="HH267" s="5"/>
      <c r="HI267" s="5"/>
      <c r="HJ267" s="5"/>
      <c r="HK267" s="5"/>
      <c r="HL267" s="5"/>
      <c r="HM267" s="5"/>
      <c r="HN267" s="5"/>
      <c r="HO267" s="5"/>
      <c r="HP267" s="5"/>
      <c r="HQ267" s="5"/>
      <c r="HR267" s="5"/>
      <c r="HS267" s="5"/>
      <c r="HT267" s="5"/>
      <c r="HU267" s="5"/>
      <c r="HV267" s="5"/>
      <c r="HW267" s="5"/>
      <c r="HX267" s="5"/>
      <c r="HY267" s="5"/>
      <c r="HZ267" s="5"/>
      <c r="IA267" s="5"/>
      <c r="IB267" s="5"/>
      <c r="IC267" s="5"/>
      <c r="ID267" s="5"/>
      <c r="IE267" s="5"/>
      <c r="IF267" s="5"/>
      <c r="IG267" s="5"/>
      <c r="IH267" s="5"/>
      <c r="II267" s="5"/>
      <c r="IJ267" s="5"/>
      <c r="IK267" s="5"/>
      <c r="IL267" s="5"/>
      <c r="IM267" s="5"/>
      <c r="IN267" s="5"/>
      <c r="IO267" s="5"/>
      <c r="IP267" s="5"/>
      <c r="IQ267" s="5"/>
      <c r="IR267" s="5"/>
      <c r="IS267" s="5"/>
      <c r="IT267" s="5"/>
      <c r="IU267" s="5"/>
      <c r="IV267" s="5"/>
      <c r="IW267" s="5"/>
      <c r="IX267" s="5"/>
      <c r="IY267" s="5"/>
      <c r="IZ267" s="5"/>
      <c r="JA267" s="5"/>
      <c r="JB267" s="5"/>
      <c r="JC267" s="5"/>
      <c r="JD267" s="5"/>
      <c r="JE267" s="5"/>
      <c r="JF267" s="5"/>
      <c r="JG267" s="5"/>
      <c r="JH267" s="5"/>
      <c r="JI267" s="5"/>
      <c r="JJ267" s="5"/>
      <c r="JK267" s="5"/>
      <c r="JL267" s="5"/>
      <c r="JM267" s="5"/>
      <c r="JN267" s="5"/>
      <c r="JO267" s="5"/>
      <c r="JP267" s="5"/>
      <c r="JQ267" s="5"/>
      <c r="JR267" s="5"/>
      <c r="JS267" s="5"/>
      <c r="JT267" s="5"/>
      <c r="JU267" s="5"/>
      <c r="JV267" s="5"/>
      <c r="JW267" s="5"/>
      <c r="JX267" s="5"/>
      <c r="JY267" s="5"/>
      <c r="JZ267" s="5"/>
      <c r="KA267" s="5"/>
      <c r="KB267" s="5"/>
      <c r="KC267" s="5"/>
      <c r="KD267" s="5"/>
      <c r="KE267" s="5"/>
      <c r="KF267" s="5"/>
      <c r="KG267" s="5"/>
      <c r="KH267" s="5"/>
      <c r="KI267" s="5"/>
      <c r="KJ267" s="5"/>
      <c r="KK267" s="5"/>
      <c r="KL267" s="5"/>
      <c r="KM267" s="5"/>
      <c r="KN267" s="5"/>
      <c r="KO267" s="5"/>
      <c r="KP267" s="5"/>
      <c r="KQ267" s="5"/>
      <c r="KR267" s="5"/>
      <c r="KS267" s="5"/>
      <c r="KT267" s="5"/>
      <c r="KU267" s="5"/>
      <c r="KV267" s="5"/>
      <c r="KW267" s="5"/>
      <c r="KX267" s="5"/>
      <c r="KY267" s="5"/>
      <c r="KZ267" s="5"/>
      <c r="LA267" s="5"/>
      <c r="LB267" s="5"/>
      <c r="LC267" s="5"/>
      <c r="LD267" s="5"/>
      <c r="LE267" s="5"/>
      <c r="LF267" s="5"/>
      <c r="LG267" s="5"/>
      <c r="LH267" s="5"/>
      <c r="LI267" s="5"/>
      <c r="LJ267" s="5"/>
      <c r="LK267" s="5"/>
      <c r="LL267" s="5"/>
      <c r="LM267" s="5"/>
      <c r="LN267" s="5"/>
      <c r="LO267" s="5"/>
      <c r="LP267" s="5"/>
      <c r="LQ267" s="5"/>
      <c r="LR267" s="5"/>
      <c r="LS267" s="5"/>
      <c r="LT267" s="5"/>
      <c r="LU267" s="5"/>
      <c r="LV267" s="5"/>
      <c r="LW267" s="5"/>
      <c r="LX267" s="5"/>
      <c r="LY267" s="5"/>
      <c r="LZ267" s="5"/>
      <c r="MA267" s="5"/>
      <c r="MB267" s="5"/>
      <c r="MC267" s="5"/>
      <c r="MD267" s="5"/>
      <c r="ME267" s="5"/>
      <c r="MF267" s="5"/>
      <c r="MG267" s="5"/>
      <c r="MH267" s="5"/>
      <c r="MI267" s="5"/>
      <c r="MJ267" s="5"/>
      <c r="MK267" s="5"/>
      <c r="ML267" s="5"/>
      <c r="MM267" s="5"/>
      <c r="MN267" s="5"/>
      <c r="MO267" s="5"/>
      <c r="MP267" s="5"/>
      <c r="MQ267" s="5"/>
      <c r="MR267" s="5"/>
      <c r="MS267" s="5"/>
      <c r="MT267" s="5"/>
      <c r="MU267" s="5"/>
      <c r="MV267" s="5"/>
      <c r="MW267" s="5"/>
      <c r="MX267" s="5"/>
      <c r="MY267" s="5"/>
      <c r="MZ267" s="5"/>
      <c r="NA267" s="5"/>
      <c r="NB267" s="5"/>
      <c r="NC267" s="5"/>
      <c r="ND267" s="5"/>
      <c r="NE267" s="5"/>
      <c r="NF267" s="5"/>
      <c r="NG267" s="5"/>
      <c r="NH267" s="5"/>
      <c r="NI267" s="5"/>
      <c r="NJ267" s="5"/>
      <c r="NK267" s="5"/>
      <c r="NL267" s="5"/>
      <c r="NM267" s="5"/>
      <c r="NN267" s="5"/>
      <c r="NO267" s="5"/>
      <c r="NP267" s="5"/>
      <c r="NQ267" s="5"/>
      <c r="NR267" s="5"/>
      <c r="NS267" s="5"/>
      <c r="NT267" s="5"/>
      <c r="NU267" s="5"/>
      <c r="NV267" s="5"/>
      <c r="NW267" s="5"/>
      <c r="NX267" s="5"/>
      <c r="NY267" s="5"/>
      <c r="NZ267" s="5"/>
      <c r="OA267" s="5"/>
      <c r="OB267" s="5"/>
      <c r="OC267" s="5"/>
      <c r="OD267" s="5"/>
      <c r="OE267" s="5"/>
      <c r="OF267" s="5"/>
      <c r="OG267" s="5"/>
      <c r="OH267" s="5"/>
      <c r="OI267" s="5"/>
      <c r="OJ267" s="5"/>
      <c r="OK267" s="5"/>
      <c r="OL267" s="5"/>
      <c r="OM267" s="5"/>
      <c r="ON267" s="5"/>
      <c r="OO267" s="5"/>
      <c r="OP267" s="5"/>
      <c r="OQ267" s="5"/>
      <c r="OR267" s="5"/>
      <c r="OS267" s="5"/>
      <c r="OT267" s="5"/>
      <c r="OU267" s="5"/>
      <c r="OV267" s="5"/>
      <c r="OW267" s="5"/>
      <c r="OX267" s="5"/>
      <c r="OY267" s="5"/>
      <c r="OZ267" s="5"/>
      <c r="PA267" s="5"/>
      <c r="PB267" s="5"/>
      <c r="PC267" s="5"/>
      <c r="PD267" s="5"/>
      <c r="PE267" s="5"/>
      <c r="PF267" s="5"/>
      <c r="PG267" s="5"/>
      <c r="PH267" s="5"/>
      <c r="PI267" s="5"/>
      <c r="PJ267" s="5"/>
      <c r="PK267" s="5"/>
      <c r="PL267" s="5"/>
      <c r="PM267" s="5"/>
      <c r="PN267" s="5"/>
      <c r="PO267" s="5"/>
      <c r="PP267" s="5"/>
      <c r="PQ267" s="5"/>
      <c r="PR267" s="5"/>
      <c r="PS267" s="5"/>
      <c r="PT267" s="5"/>
      <c r="PU267" s="5"/>
      <c r="PV267" s="5"/>
      <c r="PW267" s="5"/>
      <c r="PX267" s="5"/>
      <c r="PY267" s="5"/>
      <c r="PZ267" s="5"/>
      <c r="QA267" s="5"/>
      <c r="QB267" s="5"/>
      <c r="QC267" s="5"/>
      <c r="QD267" s="5"/>
      <c r="QE267" s="5"/>
      <c r="QF267" s="5"/>
      <c r="QG267" s="5"/>
      <c r="QH267" s="5"/>
      <c r="QI267" s="5"/>
      <c r="QJ267" s="5"/>
      <c r="QK267" s="5"/>
      <c r="QL267" s="5"/>
      <c r="QM267" s="5"/>
      <c r="QN267" s="5"/>
      <c r="QO267" s="5"/>
      <c r="QP267" s="5"/>
      <c r="QQ267" s="5"/>
      <c r="QR267" s="5"/>
      <c r="QS267" s="5"/>
      <c r="QT267" s="5"/>
      <c r="QU267" s="5"/>
      <c r="QV267" s="5"/>
      <c r="QW267" s="5"/>
      <c r="QX267" s="5"/>
      <c r="QY267" s="5"/>
      <c r="QZ267" s="5"/>
      <c r="RA267" s="5"/>
      <c r="RB267" s="5"/>
      <c r="RC267" s="5"/>
      <c r="RD267" s="5"/>
      <c r="RE267" s="5"/>
      <c r="RF267" s="5"/>
      <c r="RG267" s="5"/>
      <c r="RH267" s="5"/>
      <c r="RI267" s="5"/>
      <c r="RJ267" s="5"/>
      <c r="RK267" s="5"/>
      <c r="RL267" s="5"/>
      <c r="RM267" s="5"/>
      <c r="RN267" s="5"/>
      <c r="RO267" s="5"/>
      <c r="RP267" s="5"/>
      <c r="RQ267" s="5"/>
      <c r="RR267" s="5"/>
      <c r="RS267" s="5"/>
      <c r="RT267" s="5"/>
      <c r="RU267" s="5"/>
      <c r="RV267" s="5"/>
      <c r="RW267" s="5"/>
      <c r="RX267" s="5"/>
      <c r="RY267" s="5"/>
      <c r="RZ267" s="5"/>
      <c r="SA267" s="5"/>
      <c r="SB267" s="5"/>
      <c r="SC267" s="5"/>
      <c r="SD267" s="5"/>
      <c r="SE267" s="5"/>
      <c r="SF267" s="5"/>
      <c r="SG267" s="5"/>
      <c r="SH267" s="5"/>
      <c r="SI267" s="5"/>
      <c r="SJ267" s="5"/>
      <c r="SK267" s="5"/>
      <c r="SL267" s="5"/>
      <c r="SM267" s="5"/>
      <c r="SN267" s="5"/>
      <c r="SO267" s="5"/>
      <c r="SP267" s="5"/>
      <c r="SQ267" s="5"/>
      <c r="SR267" s="5"/>
      <c r="SS267" s="5"/>
      <c r="ST267" s="5"/>
      <c r="SU267" s="5"/>
      <c r="SV267" s="5"/>
      <c r="SW267" s="5"/>
      <c r="SX267" s="5"/>
      <c r="SY267" s="5"/>
      <c r="SZ267" s="5"/>
      <c r="TA267" s="5"/>
      <c r="TB267" s="5"/>
      <c r="TC267" s="5"/>
      <c r="TD267" s="5"/>
      <c r="TE267" s="5"/>
      <c r="TF267" s="5"/>
      <c r="TG267" s="5"/>
      <c r="TH267" s="5"/>
      <c r="TI267" s="5"/>
      <c r="TJ267" s="5"/>
      <c r="TK267" s="5"/>
      <c r="TL267" s="5"/>
      <c r="TM267" s="5"/>
      <c r="TN267" s="5"/>
      <c r="TO267" s="5"/>
      <c r="TP267" s="5"/>
      <c r="TQ267" s="5"/>
      <c r="TR267" s="5"/>
      <c r="TS267" s="5"/>
      <c r="TT267" s="5"/>
      <c r="TU267" s="5"/>
      <c r="TV267" s="5"/>
      <c r="TW267" s="5"/>
      <c r="TX267" s="5"/>
      <c r="TY267" s="5"/>
      <c r="TZ267" s="5"/>
      <c r="UA267" s="5"/>
      <c r="UB267" s="5"/>
      <c r="UC267" s="5"/>
      <c r="UD267" s="5"/>
      <c r="UE267" s="5"/>
      <c r="UF267" s="5"/>
      <c r="UG267" s="5"/>
      <c r="UH267" s="5"/>
      <c r="UI267" s="5"/>
      <c r="UJ267" s="5"/>
      <c r="UK267" s="5"/>
      <c r="UL267" s="5"/>
      <c r="UM267" s="5"/>
      <c r="UN267" s="5"/>
      <c r="UO267" s="5"/>
      <c r="UP267" s="5"/>
      <c r="UQ267" s="5"/>
      <c r="UR267" s="5"/>
      <c r="US267" s="5"/>
      <c r="UT267" s="5"/>
      <c r="UU267" s="5"/>
      <c r="UV267" s="5"/>
      <c r="UW267" s="5"/>
      <c r="UX267" s="5"/>
      <c r="UY267" s="5"/>
      <c r="UZ267" s="5"/>
      <c r="VA267" s="5"/>
      <c r="VB267" s="5"/>
      <c r="VC267" s="5"/>
      <c r="VD267" s="5"/>
      <c r="VE267" s="5"/>
      <c r="VF267" s="5"/>
      <c r="VG267" s="5"/>
      <c r="VH267" s="5"/>
      <c r="VI267" s="5"/>
      <c r="VJ267" s="5"/>
      <c r="VK267" s="5"/>
      <c r="VL267" s="5"/>
      <c r="VM267" s="5"/>
      <c r="VN267" s="5"/>
      <c r="VO267" s="5"/>
      <c r="VP267" s="5"/>
      <c r="VQ267" s="5"/>
      <c r="VR267" s="5"/>
      <c r="VS267" s="5"/>
      <c r="VT267" s="5"/>
      <c r="VU267" s="5"/>
      <c r="VV267" s="5"/>
      <c r="VW267" s="5"/>
      <c r="VX267" s="5"/>
      <c r="VY267" s="5"/>
      <c r="VZ267" s="5"/>
      <c r="WA267" s="5"/>
      <c r="WB267" s="5"/>
      <c r="WC267" s="5"/>
      <c r="WD267" s="5"/>
      <c r="WE267" s="5"/>
      <c r="WF267" s="5"/>
      <c r="WG267" s="5"/>
      <c r="WH267" s="5"/>
      <c r="WI267" s="5"/>
      <c r="WJ267" s="5"/>
      <c r="WK267" s="5"/>
      <c r="WL267" s="5"/>
      <c r="WM267" s="5"/>
      <c r="WN267" s="5"/>
      <c r="WO267" s="5"/>
      <c r="WP267" s="5"/>
      <c r="WQ267" s="5"/>
      <c r="WR267" s="5"/>
      <c r="WS267" s="5"/>
      <c r="WT267" s="5"/>
      <c r="WU267" s="5"/>
      <c r="WV267" s="5"/>
      <c r="WW267" s="5"/>
      <c r="WX267" s="5"/>
      <c r="WY267" s="5"/>
      <c r="WZ267" s="5"/>
      <c r="XA267" s="5"/>
      <c r="XB267" s="5"/>
      <c r="XC267" s="5"/>
      <c r="XD267" s="5"/>
      <c r="XE267" s="5"/>
      <c r="XF267" s="5"/>
      <c r="XG267" s="5"/>
      <c r="XH267" s="5"/>
      <c r="XI267" s="5"/>
      <c r="XJ267" s="5"/>
      <c r="XK267" s="5"/>
      <c r="XL267" s="5"/>
      <c r="XM267" s="5"/>
      <c r="XN267" s="5"/>
      <c r="XO267" s="5"/>
      <c r="XP267" s="5"/>
      <c r="XQ267" s="5"/>
      <c r="XR267" s="5"/>
      <c r="XS267" s="5"/>
      <c r="XT267" s="5"/>
      <c r="XU267" s="5"/>
      <c r="XV267" s="5"/>
      <c r="XW267" s="5"/>
      <c r="XX267" s="5"/>
      <c r="XY267" s="5"/>
      <c r="XZ267" s="5"/>
      <c r="YA267" s="5"/>
      <c r="YB267" s="5"/>
      <c r="YC267" s="5"/>
      <c r="YD267" s="5"/>
      <c r="YE267" s="5"/>
      <c r="YF267" s="5"/>
      <c r="YG267" s="5"/>
      <c r="YH267" s="5"/>
      <c r="YI267" s="5"/>
      <c r="YJ267" s="5"/>
      <c r="YK267" s="5"/>
      <c r="YL267" s="5"/>
      <c r="YM267" s="5"/>
      <c r="YN267" s="5"/>
      <c r="YO267" s="5"/>
      <c r="YP267" s="5"/>
      <c r="YQ267" s="5"/>
      <c r="YR267" s="5"/>
      <c r="YS267" s="5"/>
      <c r="YT267" s="5"/>
      <c r="YU267" s="5"/>
      <c r="YV267" s="5"/>
      <c r="YW267" s="5"/>
      <c r="YX267" s="5"/>
      <c r="YY267" s="5"/>
      <c r="YZ267" s="5"/>
      <c r="ZA267" s="5"/>
      <c r="ZB267" s="5"/>
      <c r="ZC267" s="5"/>
      <c r="ZD267" s="5"/>
      <c r="ZE267" s="5"/>
      <c r="ZF267" s="5"/>
      <c r="ZG267" s="5"/>
      <c r="ZH267" s="5"/>
      <c r="ZI267" s="5"/>
      <c r="ZJ267" s="5"/>
      <c r="ZK267" s="5"/>
      <c r="ZL267" s="5"/>
      <c r="ZM267" s="5"/>
      <c r="ZN267" s="5"/>
      <c r="ZO267" s="5"/>
      <c r="ZP267" s="5"/>
      <c r="ZQ267" s="5"/>
      <c r="ZR267" s="5"/>
      <c r="ZS267" s="5"/>
      <c r="ZT267" s="5"/>
      <c r="ZU267" s="5"/>
      <c r="ZV267" s="5"/>
      <c r="ZW267" s="5"/>
      <c r="ZX267" s="5"/>
      <c r="ZY267" s="5"/>
      <c r="ZZ267" s="5"/>
      <c r="AAA267" s="5"/>
      <c r="AAB267" s="5"/>
      <c r="AAC267" s="5"/>
      <c r="AAD267" s="5"/>
      <c r="AAE267" s="5"/>
      <c r="AAF267" s="5"/>
      <c r="AAG267" s="5"/>
      <c r="AAH267" s="5"/>
      <c r="AAI267" s="5"/>
      <c r="AAJ267" s="5"/>
      <c r="AAK267" s="5"/>
      <c r="AAL267" s="5"/>
      <c r="AAM267" s="5"/>
      <c r="AAN267" s="5"/>
      <c r="AAO267" s="5"/>
      <c r="AAP267" s="5"/>
      <c r="AAQ267" s="5"/>
      <c r="AAR267" s="5"/>
      <c r="AAS267" s="5"/>
      <c r="AAT267" s="5"/>
      <c r="AAU267" s="5"/>
      <c r="AAV267" s="5"/>
      <c r="AAW267" s="5"/>
      <c r="AAX267" s="5"/>
      <c r="AAY267" s="5"/>
      <c r="AAZ267" s="5"/>
      <c r="ABA267" s="5"/>
      <c r="ABB267" s="5"/>
      <c r="ABC267" s="5"/>
      <c r="ABD267" s="5"/>
      <c r="ABE267" s="5"/>
      <c r="ABF267" s="5"/>
      <c r="ABG267" s="5"/>
      <c r="ABH267" s="5"/>
      <c r="ABI267" s="5"/>
      <c r="ABJ267" s="5"/>
      <c r="ABK267" s="5"/>
      <c r="ABL267" s="5"/>
      <c r="ABM267" s="5"/>
      <c r="ABN267" s="5"/>
      <c r="ABO267" s="5"/>
      <c r="ABP267" s="5"/>
      <c r="ABQ267" s="5"/>
      <c r="ABR267" s="5"/>
      <c r="ABS267" s="5"/>
      <c r="ABT267" s="5"/>
      <c r="ABU267" s="5"/>
      <c r="ABV267" s="5"/>
      <c r="ABW267" s="5"/>
      <c r="ABX267" s="5"/>
      <c r="ABY267" s="5"/>
      <c r="ABZ267" s="5"/>
      <c r="ACA267" s="5"/>
      <c r="ACB267" s="5"/>
      <c r="ACC267" s="5"/>
      <c r="ACD267" s="5"/>
      <c r="ACE267" s="5"/>
      <c r="ACF267" s="5"/>
      <c r="ACG267" s="5"/>
      <c r="ACH267" s="5"/>
      <c r="ACI267" s="5"/>
      <c r="ACJ267" s="5"/>
      <c r="ACK267" s="5"/>
      <c r="ACL267" s="5"/>
      <c r="ACM267" s="5"/>
      <c r="ACN267" s="5"/>
      <c r="ACO267" s="5"/>
      <c r="ACP267" s="5"/>
      <c r="ACQ267" s="5"/>
      <c r="ACR267" s="5"/>
      <c r="ACS267" s="5"/>
      <c r="ACT267" s="5"/>
      <c r="ACU267" s="5"/>
      <c r="ACV267" s="5"/>
      <c r="ACW267" s="5"/>
      <c r="ACX267" s="5"/>
      <c r="ACY267" s="5"/>
      <c r="ACZ267" s="5"/>
      <c r="ADA267" s="5"/>
      <c r="ADB267" s="5"/>
      <c r="ADC267" s="5"/>
      <c r="ADD267" s="5"/>
      <c r="ADE267" s="5"/>
      <c r="ADF267" s="5"/>
      <c r="ADG267" s="5"/>
      <c r="ADH267" s="5"/>
      <c r="ADI267" s="5"/>
      <c r="ADJ267" s="5"/>
      <c r="ADK267" s="5"/>
      <c r="ADL267" s="5"/>
      <c r="ADM267" s="5"/>
      <c r="ADN267" s="5"/>
      <c r="ADO267" s="5"/>
      <c r="ADP267" s="5"/>
      <c r="ADQ267" s="5"/>
      <c r="ADR267" s="5"/>
      <c r="ADS267" s="5"/>
      <c r="ADT267" s="5"/>
      <c r="ADU267" s="5"/>
      <c r="ADV267" s="5"/>
      <c r="ADW267" s="5"/>
      <c r="ADX267" s="5"/>
      <c r="ADY267" s="5"/>
      <c r="ADZ267" s="5"/>
      <c r="AEA267" s="5"/>
      <c r="AEB267" s="5"/>
      <c r="AEC267" s="5"/>
      <c r="AED267" s="5"/>
      <c r="AEE267" s="5"/>
      <c r="AEF267" s="5"/>
      <c r="AEG267" s="5"/>
      <c r="AEH267" s="5"/>
      <c r="AEI267" s="5"/>
      <c r="AEJ267" s="5"/>
      <c r="AEK267" s="5"/>
      <c r="AEL267" s="5"/>
      <c r="AEM267" s="5"/>
      <c r="AEN267" s="5"/>
      <c r="AEO267" s="5"/>
      <c r="AEP267" s="5"/>
      <c r="AEQ267" s="5"/>
      <c r="AER267" s="5"/>
      <c r="AES267" s="5"/>
      <c r="AET267" s="5"/>
      <c r="AEU267" s="5"/>
      <c r="AEV267" s="5"/>
      <c r="AEW267" s="5"/>
      <c r="AEX267" s="5"/>
      <c r="AEY267" s="5"/>
      <c r="AEZ267" s="5"/>
      <c r="AFA267" s="5"/>
      <c r="AFB267" s="5"/>
      <c r="AFC267" s="5"/>
      <c r="AFD267" s="5"/>
      <c r="AFE267" s="5"/>
      <c r="AFF267" s="5"/>
      <c r="AFG267" s="5"/>
      <c r="AFH267" s="5"/>
      <c r="AFI267" s="5"/>
      <c r="AFJ267" s="5"/>
      <c r="AFK267" s="5"/>
      <c r="AFL267" s="5"/>
      <c r="AFM267" s="5"/>
      <c r="AFN267" s="5"/>
      <c r="AFO267" s="5"/>
      <c r="AFP267" s="5"/>
      <c r="AFQ267" s="5"/>
      <c r="AFR267" s="5"/>
      <c r="AFS267" s="5"/>
      <c r="AFT267" s="5"/>
      <c r="AFU267" s="5"/>
      <c r="AFV267" s="5"/>
      <c r="AFW267" s="5"/>
      <c r="AFX267" s="5"/>
      <c r="AFY267" s="5"/>
      <c r="AFZ267" s="5"/>
      <c r="AGA267" s="5"/>
      <c r="AGB267" s="5"/>
      <c r="AGC267" s="5"/>
      <c r="AGD267" s="5"/>
      <c r="AGE267" s="5"/>
      <c r="AGF267" s="5"/>
      <c r="AGG267" s="5"/>
      <c r="AGH267" s="5"/>
      <c r="AGI267" s="5"/>
      <c r="AGJ267" s="5"/>
      <c r="AGK267" s="5"/>
      <c r="AGL267" s="5"/>
      <c r="AGM267" s="5"/>
      <c r="AGN267" s="5"/>
      <c r="AGO267" s="5"/>
      <c r="AGP267" s="5"/>
      <c r="AGQ267" s="5"/>
      <c r="AGR267" s="5"/>
      <c r="AGS267" s="5"/>
      <c r="AGT267" s="5"/>
      <c r="AGU267" s="5"/>
      <c r="AGV267" s="5"/>
      <c r="AGW267" s="5"/>
      <c r="AGX267" s="5"/>
      <c r="AGY267" s="5"/>
      <c r="AGZ267" s="5"/>
      <c r="AHA267" s="5"/>
      <c r="AHB267" s="5"/>
      <c r="AHC267" s="5"/>
      <c r="AHD267" s="5"/>
      <c r="AHE267" s="5"/>
      <c r="AHF267" s="5"/>
      <c r="AHG267" s="5"/>
      <c r="AHH267" s="5"/>
      <c r="AHI267" s="5"/>
      <c r="AHJ267" s="5"/>
      <c r="AHK267" s="5"/>
      <c r="AHL267" s="5"/>
      <c r="AHM267" s="5"/>
      <c r="AHN267" s="5"/>
      <c r="AHO267" s="5"/>
      <c r="AHP267" s="5"/>
      <c r="AHQ267" s="5"/>
      <c r="AHR267" s="5"/>
      <c r="AHS267" s="5"/>
      <c r="AHT267" s="5"/>
      <c r="AHU267" s="5"/>
      <c r="AHV267" s="5"/>
      <c r="AHW267" s="5"/>
      <c r="AHX267" s="5"/>
      <c r="AHY267" s="5"/>
      <c r="AHZ267" s="5"/>
      <c r="AIA267" s="5"/>
      <c r="AIB267" s="5"/>
      <c r="AIC267" s="5"/>
      <c r="AID267" s="5"/>
      <c r="AIE267" s="5"/>
      <c r="AIF267" s="5"/>
      <c r="AIG267" s="5"/>
      <c r="AIH267" s="5"/>
      <c r="AII267" s="5"/>
      <c r="AIJ267" s="5"/>
      <c r="AIK267" s="5"/>
      <c r="AIL267" s="5"/>
      <c r="AIM267" s="5"/>
      <c r="AIN267" s="5"/>
      <c r="AIO267" s="5"/>
      <c r="AIP267" s="5"/>
      <c r="AIQ267" s="5"/>
      <c r="AIR267" s="5"/>
      <c r="AIS267" s="5"/>
      <c r="AIT267" s="5"/>
      <c r="AIU267" s="5"/>
      <c r="AIV267" s="5"/>
      <c r="AIW267" s="5"/>
      <c r="AIX267" s="5"/>
      <c r="AIY267" s="5"/>
      <c r="AIZ267" s="5"/>
      <c r="AJA267" s="5"/>
      <c r="AJB267" s="5"/>
      <c r="AJC267" s="5"/>
      <c r="AJD267" s="5"/>
      <c r="AJE267" s="5"/>
      <c r="AJF267" s="5"/>
      <c r="AJG267" s="5"/>
      <c r="AJH267" s="5"/>
      <c r="AJI267" s="5"/>
      <c r="AJJ267" s="5"/>
      <c r="AJK267" s="5"/>
      <c r="AJL267" s="5"/>
      <c r="AJM267" s="5"/>
      <c r="AJN267" s="5"/>
      <c r="AJO267" s="5"/>
      <c r="AJP267" s="5"/>
      <c r="AJQ267" s="5"/>
      <c r="AJR267" s="5"/>
      <c r="AJS267" s="5"/>
      <c r="AJT267" s="5"/>
      <c r="AJU267" s="5"/>
      <c r="AJV267" s="5"/>
      <c r="AJW267" s="5"/>
      <c r="AJX267" s="5"/>
      <c r="AJY267" s="5"/>
      <c r="AJZ267" s="5"/>
      <c r="AKA267" s="5"/>
      <c r="AKB267" s="5"/>
      <c r="AKC267" s="5"/>
      <c r="AKD267" s="5"/>
      <c r="AKE267" s="5"/>
      <c r="AKF267" s="5"/>
      <c r="AKG267" s="5"/>
      <c r="AKH267" s="5"/>
      <c r="AKI267" s="5"/>
      <c r="AKJ267" s="5"/>
      <c r="AKK267" s="5"/>
      <c r="AKL267" s="5"/>
      <c r="AKM267" s="5"/>
      <c r="AKN267" s="5"/>
      <c r="AKO267" s="5"/>
      <c r="AKP267" s="5"/>
      <c r="AKQ267" s="5"/>
      <c r="AKR267" s="5"/>
      <c r="AKS267" s="5"/>
      <c r="AKT267" s="5"/>
      <c r="AKU267" s="5"/>
      <c r="AKV267" s="5"/>
      <c r="AKW267" s="5"/>
      <c r="AKX267" s="5"/>
      <c r="AKY267" s="5"/>
      <c r="AKZ267" s="5"/>
      <c r="ALA267" s="5"/>
      <c r="ALB267" s="5"/>
      <c r="ALC267" s="5"/>
      <c r="ALD267" s="5"/>
      <c r="ALE267" s="5"/>
      <c r="ALF267" s="5"/>
      <c r="ALG267" s="5"/>
      <c r="ALH267" s="5"/>
      <c r="ALI267" s="5"/>
      <c r="ALJ267" s="5"/>
      <c r="ALK267" s="5"/>
      <c r="ALL267" s="5"/>
      <c r="ALM267" s="5"/>
      <c r="ALN267" s="5"/>
      <c r="ALO267" s="5"/>
      <c r="ALP267" s="5"/>
      <c r="ALQ267" s="5"/>
      <c r="ALR267" s="5"/>
      <c r="ALS267" s="5"/>
      <c r="ALT267" s="5"/>
      <c r="ALU267" s="5"/>
      <c r="ALV267" s="5"/>
      <c r="ALW267" s="5"/>
      <c r="ALX267" s="5"/>
      <c r="ALY267" s="5"/>
      <c r="ALZ267" s="5"/>
      <c r="AMA267" s="5"/>
      <c r="AMB267" s="5"/>
      <c r="AMC267" s="5"/>
      <c r="AMD267" s="5"/>
      <c r="AME267" s="5"/>
      <c r="AMF267" s="5"/>
      <c r="AMG267" s="5"/>
      <c r="AMH267" s="5"/>
      <c r="AMI267" s="5"/>
      <c r="AMJ267" s="5"/>
    </row>
    <row r="268" spans="1:1024" s="8" customFormat="1" x14ac:dyDescent="0.25">
      <c r="A268" s="2">
        <v>222</v>
      </c>
      <c r="B268" s="2" t="s">
        <v>432</v>
      </c>
      <c r="C268" s="2" t="s">
        <v>432</v>
      </c>
      <c r="D268" s="2" t="s">
        <v>433</v>
      </c>
      <c r="E268" s="2">
        <v>1979</v>
      </c>
      <c r="F268" s="2" t="s">
        <v>434</v>
      </c>
      <c r="G268" s="2" t="s">
        <v>61</v>
      </c>
      <c r="H268" s="3" t="str">
        <f>VLOOKUP(B268,AddInfo!$A:$C,3,FALSE)</f>
        <v>Placebo</v>
      </c>
      <c r="I268" s="3">
        <f>VLOOKUP(B268,AddInfo!$A:$H,7,FALSE)</f>
        <v>0</v>
      </c>
      <c r="J268" s="3" t="s">
        <v>5017</v>
      </c>
      <c r="K268" s="3" t="s">
        <v>112</v>
      </c>
      <c r="L268" s="3" t="s">
        <v>4601</v>
      </c>
      <c r="M268" s="25">
        <v>1955</v>
      </c>
      <c r="N268" s="25">
        <v>1974</v>
      </c>
      <c r="O268" s="25"/>
      <c r="P268" s="25"/>
      <c r="Q268" s="86"/>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c r="HH268" s="5"/>
      <c r="HI268" s="5"/>
      <c r="HJ268" s="5"/>
      <c r="HK268" s="5"/>
      <c r="HL268" s="5"/>
      <c r="HM268" s="5"/>
      <c r="HN268" s="5"/>
      <c r="HO268" s="5"/>
      <c r="HP268" s="5"/>
      <c r="HQ268" s="5"/>
      <c r="HR268" s="5"/>
      <c r="HS268" s="5"/>
      <c r="HT268" s="5"/>
      <c r="HU268" s="5"/>
      <c r="HV268" s="5"/>
      <c r="HW268" s="5"/>
      <c r="HX268" s="5"/>
      <c r="HY268" s="5"/>
      <c r="HZ268" s="5"/>
      <c r="IA268" s="5"/>
      <c r="IB268" s="5"/>
      <c r="IC268" s="5"/>
      <c r="ID268" s="5"/>
      <c r="IE268" s="5"/>
      <c r="IF268" s="5"/>
      <c r="IG268" s="5"/>
      <c r="IH268" s="5"/>
      <c r="II268" s="5"/>
      <c r="IJ268" s="5"/>
      <c r="IK268" s="5"/>
      <c r="IL268" s="5"/>
      <c r="IM268" s="5"/>
      <c r="IN268" s="5"/>
      <c r="IO268" s="5"/>
      <c r="IP268" s="5"/>
      <c r="IQ268" s="5"/>
      <c r="IR268" s="5"/>
      <c r="IS268" s="5"/>
      <c r="IT268" s="5"/>
      <c r="IU268" s="5"/>
      <c r="IV268" s="5"/>
      <c r="IW268" s="5"/>
      <c r="IX268" s="5"/>
      <c r="IY268" s="5"/>
      <c r="IZ268" s="5"/>
      <c r="JA268" s="5"/>
      <c r="JB268" s="5"/>
      <c r="JC268" s="5"/>
      <c r="JD268" s="5"/>
      <c r="JE268" s="5"/>
      <c r="JF268" s="5"/>
      <c r="JG268" s="5"/>
      <c r="JH268" s="5"/>
      <c r="JI268" s="5"/>
      <c r="JJ268" s="5"/>
      <c r="JK268" s="5"/>
      <c r="JL268" s="5"/>
      <c r="JM268" s="5"/>
      <c r="JN268" s="5"/>
      <c r="JO268" s="5"/>
      <c r="JP268" s="5"/>
      <c r="JQ268" s="5"/>
      <c r="JR268" s="5"/>
      <c r="JS268" s="5"/>
      <c r="JT268" s="5"/>
      <c r="JU268" s="5"/>
      <c r="JV268" s="5"/>
      <c r="JW268" s="5"/>
      <c r="JX268" s="5"/>
      <c r="JY268" s="5"/>
      <c r="JZ268" s="5"/>
      <c r="KA268" s="5"/>
      <c r="KB268" s="5"/>
      <c r="KC268" s="5"/>
      <c r="KD268" s="5"/>
      <c r="KE268" s="5"/>
      <c r="KF268" s="5"/>
      <c r="KG268" s="5"/>
      <c r="KH268" s="5"/>
      <c r="KI268" s="5"/>
      <c r="KJ268" s="5"/>
      <c r="KK268" s="5"/>
      <c r="KL268" s="5"/>
      <c r="KM268" s="5"/>
      <c r="KN268" s="5"/>
      <c r="KO268" s="5"/>
      <c r="KP268" s="5"/>
      <c r="KQ268" s="5"/>
      <c r="KR268" s="5"/>
      <c r="KS268" s="5"/>
      <c r="KT268" s="5"/>
      <c r="KU268" s="5"/>
      <c r="KV268" s="5"/>
      <c r="KW268" s="5"/>
      <c r="KX268" s="5"/>
      <c r="KY268" s="5"/>
      <c r="KZ268" s="5"/>
      <c r="LA268" s="5"/>
      <c r="LB268" s="5"/>
      <c r="LC268" s="5"/>
      <c r="LD268" s="5"/>
      <c r="LE268" s="5"/>
      <c r="LF268" s="5"/>
      <c r="LG268" s="5"/>
      <c r="LH268" s="5"/>
      <c r="LI268" s="5"/>
      <c r="LJ268" s="5"/>
      <c r="LK268" s="5"/>
      <c r="LL268" s="5"/>
      <c r="LM268" s="5"/>
      <c r="LN268" s="5"/>
      <c r="LO268" s="5"/>
      <c r="LP268" s="5"/>
      <c r="LQ268" s="5"/>
      <c r="LR268" s="5"/>
      <c r="LS268" s="5"/>
      <c r="LT268" s="5"/>
      <c r="LU268" s="5"/>
      <c r="LV268" s="5"/>
      <c r="LW268" s="5"/>
      <c r="LX268" s="5"/>
      <c r="LY268" s="5"/>
      <c r="LZ268" s="5"/>
      <c r="MA268" s="5"/>
      <c r="MB268" s="5"/>
      <c r="MC268" s="5"/>
      <c r="MD268" s="5"/>
      <c r="ME268" s="5"/>
      <c r="MF268" s="5"/>
      <c r="MG268" s="5"/>
      <c r="MH268" s="5"/>
      <c r="MI268" s="5"/>
      <c r="MJ268" s="5"/>
      <c r="MK268" s="5"/>
      <c r="ML268" s="5"/>
      <c r="MM268" s="5"/>
      <c r="MN268" s="5"/>
      <c r="MO268" s="5"/>
      <c r="MP268" s="5"/>
      <c r="MQ268" s="5"/>
      <c r="MR268" s="5"/>
      <c r="MS268" s="5"/>
      <c r="MT268" s="5"/>
      <c r="MU268" s="5"/>
      <c r="MV268" s="5"/>
      <c r="MW268" s="5"/>
      <c r="MX268" s="5"/>
      <c r="MY268" s="5"/>
      <c r="MZ268" s="5"/>
      <c r="NA268" s="5"/>
      <c r="NB268" s="5"/>
      <c r="NC268" s="5"/>
      <c r="ND268" s="5"/>
      <c r="NE268" s="5"/>
      <c r="NF268" s="5"/>
      <c r="NG268" s="5"/>
      <c r="NH268" s="5"/>
      <c r="NI268" s="5"/>
      <c r="NJ268" s="5"/>
      <c r="NK268" s="5"/>
      <c r="NL268" s="5"/>
      <c r="NM268" s="5"/>
      <c r="NN268" s="5"/>
      <c r="NO268" s="5"/>
      <c r="NP268" s="5"/>
      <c r="NQ268" s="5"/>
      <c r="NR268" s="5"/>
      <c r="NS268" s="5"/>
      <c r="NT268" s="5"/>
      <c r="NU268" s="5"/>
      <c r="NV268" s="5"/>
      <c r="NW268" s="5"/>
      <c r="NX268" s="5"/>
      <c r="NY268" s="5"/>
      <c r="NZ268" s="5"/>
      <c r="OA268" s="5"/>
      <c r="OB268" s="5"/>
      <c r="OC268" s="5"/>
      <c r="OD268" s="5"/>
      <c r="OE268" s="5"/>
      <c r="OF268" s="5"/>
      <c r="OG268" s="5"/>
      <c r="OH268" s="5"/>
      <c r="OI268" s="5"/>
      <c r="OJ268" s="5"/>
      <c r="OK268" s="5"/>
      <c r="OL268" s="5"/>
      <c r="OM268" s="5"/>
      <c r="ON268" s="5"/>
      <c r="OO268" s="5"/>
      <c r="OP268" s="5"/>
      <c r="OQ268" s="5"/>
      <c r="OR268" s="5"/>
      <c r="OS268" s="5"/>
      <c r="OT268" s="5"/>
      <c r="OU268" s="5"/>
      <c r="OV268" s="5"/>
      <c r="OW268" s="5"/>
      <c r="OX268" s="5"/>
      <c r="OY268" s="5"/>
      <c r="OZ268" s="5"/>
      <c r="PA268" s="5"/>
      <c r="PB268" s="5"/>
      <c r="PC268" s="5"/>
      <c r="PD268" s="5"/>
      <c r="PE268" s="5"/>
      <c r="PF268" s="5"/>
      <c r="PG268" s="5"/>
      <c r="PH268" s="5"/>
      <c r="PI268" s="5"/>
      <c r="PJ268" s="5"/>
      <c r="PK268" s="5"/>
      <c r="PL268" s="5"/>
      <c r="PM268" s="5"/>
      <c r="PN268" s="5"/>
      <c r="PO268" s="5"/>
      <c r="PP268" s="5"/>
      <c r="PQ268" s="5"/>
      <c r="PR268" s="5"/>
      <c r="PS268" s="5"/>
      <c r="PT268" s="5"/>
      <c r="PU268" s="5"/>
      <c r="PV268" s="5"/>
      <c r="PW268" s="5"/>
      <c r="PX268" s="5"/>
      <c r="PY268" s="5"/>
      <c r="PZ268" s="5"/>
      <c r="QA268" s="5"/>
      <c r="QB268" s="5"/>
      <c r="QC268" s="5"/>
      <c r="QD268" s="5"/>
      <c r="QE268" s="5"/>
      <c r="QF268" s="5"/>
      <c r="QG268" s="5"/>
      <c r="QH268" s="5"/>
      <c r="QI268" s="5"/>
      <c r="QJ268" s="5"/>
      <c r="QK268" s="5"/>
      <c r="QL268" s="5"/>
      <c r="QM268" s="5"/>
      <c r="QN268" s="5"/>
      <c r="QO268" s="5"/>
      <c r="QP268" s="5"/>
      <c r="QQ268" s="5"/>
      <c r="QR268" s="5"/>
      <c r="QS268" s="5"/>
      <c r="QT268" s="5"/>
      <c r="QU268" s="5"/>
      <c r="QV268" s="5"/>
      <c r="QW268" s="5"/>
      <c r="QX268" s="5"/>
      <c r="QY268" s="5"/>
      <c r="QZ268" s="5"/>
      <c r="RA268" s="5"/>
      <c r="RB268" s="5"/>
      <c r="RC268" s="5"/>
      <c r="RD268" s="5"/>
      <c r="RE268" s="5"/>
      <c r="RF268" s="5"/>
      <c r="RG268" s="5"/>
      <c r="RH268" s="5"/>
      <c r="RI268" s="5"/>
      <c r="RJ268" s="5"/>
      <c r="RK268" s="5"/>
      <c r="RL268" s="5"/>
      <c r="RM268" s="5"/>
      <c r="RN268" s="5"/>
      <c r="RO268" s="5"/>
      <c r="RP268" s="5"/>
      <c r="RQ268" s="5"/>
      <c r="RR268" s="5"/>
      <c r="RS268" s="5"/>
      <c r="RT268" s="5"/>
      <c r="RU268" s="5"/>
      <c r="RV268" s="5"/>
      <c r="RW268" s="5"/>
      <c r="RX268" s="5"/>
      <c r="RY268" s="5"/>
      <c r="RZ268" s="5"/>
      <c r="SA268" s="5"/>
      <c r="SB268" s="5"/>
      <c r="SC268" s="5"/>
      <c r="SD268" s="5"/>
      <c r="SE268" s="5"/>
      <c r="SF268" s="5"/>
      <c r="SG268" s="5"/>
      <c r="SH268" s="5"/>
      <c r="SI268" s="5"/>
      <c r="SJ268" s="5"/>
      <c r="SK268" s="5"/>
      <c r="SL268" s="5"/>
      <c r="SM268" s="5"/>
      <c r="SN268" s="5"/>
      <c r="SO268" s="5"/>
      <c r="SP268" s="5"/>
      <c r="SQ268" s="5"/>
      <c r="SR268" s="5"/>
      <c r="SS268" s="5"/>
      <c r="ST268" s="5"/>
      <c r="SU268" s="5"/>
      <c r="SV268" s="5"/>
      <c r="SW268" s="5"/>
      <c r="SX268" s="5"/>
      <c r="SY268" s="5"/>
      <c r="SZ268" s="5"/>
      <c r="TA268" s="5"/>
      <c r="TB268" s="5"/>
      <c r="TC268" s="5"/>
      <c r="TD268" s="5"/>
      <c r="TE268" s="5"/>
      <c r="TF268" s="5"/>
      <c r="TG268" s="5"/>
      <c r="TH268" s="5"/>
      <c r="TI268" s="5"/>
      <c r="TJ268" s="5"/>
      <c r="TK268" s="5"/>
      <c r="TL268" s="5"/>
      <c r="TM268" s="5"/>
      <c r="TN268" s="5"/>
      <c r="TO268" s="5"/>
      <c r="TP268" s="5"/>
      <c r="TQ268" s="5"/>
      <c r="TR268" s="5"/>
      <c r="TS268" s="5"/>
      <c r="TT268" s="5"/>
      <c r="TU268" s="5"/>
      <c r="TV268" s="5"/>
      <c r="TW268" s="5"/>
      <c r="TX268" s="5"/>
      <c r="TY268" s="5"/>
      <c r="TZ268" s="5"/>
      <c r="UA268" s="5"/>
      <c r="UB268" s="5"/>
      <c r="UC268" s="5"/>
      <c r="UD268" s="5"/>
      <c r="UE268" s="5"/>
      <c r="UF268" s="5"/>
      <c r="UG268" s="5"/>
      <c r="UH268" s="5"/>
      <c r="UI268" s="5"/>
      <c r="UJ268" s="5"/>
      <c r="UK268" s="5"/>
      <c r="UL268" s="5"/>
      <c r="UM268" s="5"/>
      <c r="UN268" s="5"/>
      <c r="UO268" s="5"/>
      <c r="UP268" s="5"/>
      <c r="UQ268" s="5"/>
      <c r="UR268" s="5"/>
      <c r="US268" s="5"/>
      <c r="UT268" s="5"/>
      <c r="UU268" s="5"/>
      <c r="UV268" s="5"/>
      <c r="UW268" s="5"/>
      <c r="UX268" s="5"/>
      <c r="UY268" s="5"/>
      <c r="UZ268" s="5"/>
      <c r="VA268" s="5"/>
      <c r="VB268" s="5"/>
      <c r="VC268" s="5"/>
      <c r="VD268" s="5"/>
      <c r="VE268" s="5"/>
      <c r="VF268" s="5"/>
      <c r="VG268" s="5"/>
      <c r="VH268" s="5"/>
      <c r="VI268" s="5"/>
      <c r="VJ268" s="5"/>
      <c r="VK268" s="5"/>
      <c r="VL268" s="5"/>
      <c r="VM268" s="5"/>
      <c r="VN268" s="5"/>
      <c r="VO268" s="5"/>
      <c r="VP268" s="5"/>
      <c r="VQ268" s="5"/>
      <c r="VR268" s="5"/>
      <c r="VS268" s="5"/>
      <c r="VT268" s="5"/>
      <c r="VU268" s="5"/>
      <c r="VV268" s="5"/>
      <c r="VW268" s="5"/>
      <c r="VX268" s="5"/>
      <c r="VY268" s="5"/>
      <c r="VZ268" s="5"/>
      <c r="WA268" s="5"/>
      <c r="WB268" s="5"/>
      <c r="WC268" s="5"/>
      <c r="WD268" s="5"/>
      <c r="WE268" s="5"/>
      <c r="WF268" s="5"/>
      <c r="WG268" s="5"/>
      <c r="WH268" s="5"/>
      <c r="WI268" s="5"/>
      <c r="WJ268" s="5"/>
      <c r="WK268" s="5"/>
      <c r="WL268" s="5"/>
      <c r="WM268" s="5"/>
      <c r="WN268" s="5"/>
      <c r="WO268" s="5"/>
      <c r="WP268" s="5"/>
      <c r="WQ268" s="5"/>
      <c r="WR268" s="5"/>
      <c r="WS268" s="5"/>
      <c r="WT268" s="5"/>
      <c r="WU268" s="5"/>
      <c r="WV268" s="5"/>
      <c r="WW268" s="5"/>
      <c r="WX268" s="5"/>
      <c r="WY268" s="5"/>
      <c r="WZ268" s="5"/>
      <c r="XA268" s="5"/>
      <c r="XB268" s="5"/>
      <c r="XC268" s="5"/>
      <c r="XD268" s="5"/>
      <c r="XE268" s="5"/>
      <c r="XF268" s="5"/>
      <c r="XG268" s="5"/>
      <c r="XH268" s="5"/>
      <c r="XI268" s="5"/>
      <c r="XJ268" s="5"/>
      <c r="XK268" s="5"/>
      <c r="XL268" s="5"/>
      <c r="XM268" s="5"/>
      <c r="XN268" s="5"/>
      <c r="XO268" s="5"/>
      <c r="XP268" s="5"/>
      <c r="XQ268" s="5"/>
      <c r="XR268" s="5"/>
      <c r="XS268" s="5"/>
      <c r="XT268" s="5"/>
      <c r="XU268" s="5"/>
      <c r="XV268" s="5"/>
      <c r="XW268" s="5"/>
      <c r="XX268" s="5"/>
      <c r="XY268" s="5"/>
      <c r="XZ268" s="5"/>
      <c r="YA268" s="5"/>
      <c r="YB268" s="5"/>
      <c r="YC268" s="5"/>
      <c r="YD268" s="5"/>
      <c r="YE268" s="5"/>
      <c r="YF268" s="5"/>
      <c r="YG268" s="5"/>
      <c r="YH268" s="5"/>
      <c r="YI268" s="5"/>
      <c r="YJ268" s="5"/>
      <c r="YK268" s="5"/>
      <c r="YL268" s="5"/>
      <c r="YM268" s="5"/>
      <c r="YN268" s="5"/>
      <c r="YO268" s="5"/>
      <c r="YP268" s="5"/>
      <c r="YQ268" s="5"/>
      <c r="YR268" s="5"/>
      <c r="YS268" s="5"/>
      <c r="YT268" s="5"/>
      <c r="YU268" s="5"/>
      <c r="YV268" s="5"/>
      <c r="YW268" s="5"/>
      <c r="YX268" s="5"/>
      <c r="YY268" s="5"/>
      <c r="YZ268" s="5"/>
      <c r="ZA268" s="5"/>
      <c r="ZB268" s="5"/>
      <c r="ZC268" s="5"/>
      <c r="ZD268" s="5"/>
      <c r="ZE268" s="5"/>
      <c r="ZF268" s="5"/>
      <c r="ZG268" s="5"/>
      <c r="ZH268" s="5"/>
      <c r="ZI268" s="5"/>
      <c r="ZJ268" s="5"/>
      <c r="ZK268" s="5"/>
      <c r="ZL268" s="5"/>
      <c r="ZM268" s="5"/>
      <c r="ZN268" s="5"/>
      <c r="ZO268" s="5"/>
      <c r="ZP268" s="5"/>
      <c r="ZQ268" s="5"/>
      <c r="ZR268" s="5"/>
      <c r="ZS268" s="5"/>
      <c r="ZT268" s="5"/>
      <c r="ZU268" s="5"/>
      <c r="ZV268" s="5"/>
      <c r="ZW268" s="5"/>
      <c r="ZX268" s="5"/>
      <c r="ZY268" s="5"/>
      <c r="ZZ268" s="5"/>
      <c r="AAA268" s="5"/>
      <c r="AAB268" s="5"/>
      <c r="AAC268" s="5"/>
      <c r="AAD268" s="5"/>
      <c r="AAE268" s="5"/>
      <c r="AAF268" s="5"/>
      <c r="AAG268" s="5"/>
      <c r="AAH268" s="5"/>
      <c r="AAI268" s="5"/>
      <c r="AAJ268" s="5"/>
      <c r="AAK268" s="5"/>
      <c r="AAL268" s="5"/>
      <c r="AAM268" s="5"/>
      <c r="AAN268" s="5"/>
      <c r="AAO268" s="5"/>
      <c r="AAP268" s="5"/>
      <c r="AAQ268" s="5"/>
      <c r="AAR268" s="5"/>
      <c r="AAS268" s="5"/>
      <c r="AAT268" s="5"/>
      <c r="AAU268" s="5"/>
      <c r="AAV268" s="5"/>
      <c r="AAW268" s="5"/>
      <c r="AAX268" s="5"/>
      <c r="AAY268" s="5"/>
      <c r="AAZ268" s="5"/>
      <c r="ABA268" s="5"/>
      <c r="ABB268" s="5"/>
      <c r="ABC268" s="5"/>
      <c r="ABD268" s="5"/>
      <c r="ABE268" s="5"/>
      <c r="ABF268" s="5"/>
      <c r="ABG268" s="5"/>
      <c r="ABH268" s="5"/>
      <c r="ABI268" s="5"/>
      <c r="ABJ268" s="5"/>
      <c r="ABK268" s="5"/>
      <c r="ABL268" s="5"/>
      <c r="ABM268" s="5"/>
      <c r="ABN268" s="5"/>
      <c r="ABO268" s="5"/>
      <c r="ABP268" s="5"/>
      <c r="ABQ268" s="5"/>
      <c r="ABR268" s="5"/>
      <c r="ABS268" s="5"/>
      <c r="ABT268" s="5"/>
      <c r="ABU268" s="5"/>
      <c r="ABV268" s="5"/>
      <c r="ABW268" s="5"/>
      <c r="ABX268" s="5"/>
      <c r="ABY268" s="5"/>
      <c r="ABZ268" s="5"/>
      <c r="ACA268" s="5"/>
      <c r="ACB268" s="5"/>
      <c r="ACC268" s="5"/>
      <c r="ACD268" s="5"/>
      <c r="ACE268" s="5"/>
      <c r="ACF268" s="5"/>
      <c r="ACG268" s="5"/>
      <c r="ACH268" s="5"/>
      <c r="ACI268" s="5"/>
      <c r="ACJ268" s="5"/>
      <c r="ACK268" s="5"/>
      <c r="ACL268" s="5"/>
      <c r="ACM268" s="5"/>
      <c r="ACN268" s="5"/>
      <c r="ACO268" s="5"/>
      <c r="ACP268" s="5"/>
      <c r="ACQ268" s="5"/>
      <c r="ACR268" s="5"/>
      <c r="ACS268" s="5"/>
      <c r="ACT268" s="5"/>
      <c r="ACU268" s="5"/>
      <c r="ACV268" s="5"/>
      <c r="ACW268" s="5"/>
      <c r="ACX268" s="5"/>
      <c r="ACY268" s="5"/>
      <c r="ACZ268" s="5"/>
      <c r="ADA268" s="5"/>
      <c r="ADB268" s="5"/>
      <c r="ADC268" s="5"/>
      <c r="ADD268" s="5"/>
      <c r="ADE268" s="5"/>
      <c r="ADF268" s="5"/>
      <c r="ADG268" s="5"/>
      <c r="ADH268" s="5"/>
      <c r="ADI268" s="5"/>
      <c r="ADJ268" s="5"/>
      <c r="ADK268" s="5"/>
      <c r="ADL268" s="5"/>
      <c r="ADM268" s="5"/>
      <c r="ADN268" s="5"/>
      <c r="ADO268" s="5"/>
      <c r="ADP268" s="5"/>
      <c r="ADQ268" s="5"/>
      <c r="ADR268" s="5"/>
      <c r="ADS268" s="5"/>
      <c r="ADT268" s="5"/>
      <c r="ADU268" s="5"/>
      <c r="ADV268" s="5"/>
      <c r="ADW268" s="5"/>
      <c r="ADX268" s="5"/>
      <c r="ADY268" s="5"/>
      <c r="ADZ268" s="5"/>
      <c r="AEA268" s="5"/>
      <c r="AEB268" s="5"/>
      <c r="AEC268" s="5"/>
      <c r="AED268" s="5"/>
      <c r="AEE268" s="5"/>
      <c r="AEF268" s="5"/>
      <c r="AEG268" s="5"/>
      <c r="AEH268" s="5"/>
      <c r="AEI268" s="5"/>
      <c r="AEJ268" s="5"/>
      <c r="AEK268" s="5"/>
      <c r="AEL268" s="5"/>
      <c r="AEM268" s="5"/>
      <c r="AEN268" s="5"/>
      <c r="AEO268" s="5"/>
      <c r="AEP268" s="5"/>
      <c r="AEQ268" s="5"/>
      <c r="AER268" s="5"/>
      <c r="AES268" s="5"/>
      <c r="AET268" s="5"/>
      <c r="AEU268" s="5"/>
      <c r="AEV268" s="5"/>
      <c r="AEW268" s="5"/>
      <c r="AEX268" s="5"/>
      <c r="AEY268" s="5"/>
      <c r="AEZ268" s="5"/>
      <c r="AFA268" s="5"/>
      <c r="AFB268" s="5"/>
      <c r="AFC268" s="5"/>
      <c r="AFD268" s="5"/>
      <c r="AFE268" s="5"/>
      <c r="AFF268" s="5"/>
      <c r="AFG268" s="5"/>
      <c r="AFH268" s="5"/>
      <c r="AFI268" s="5"/>
      <c r="AFJ268" s="5"/>
      <c r="AFK268" s="5"/>
      <c r="AFL268" s="5"/>
      <c r="AFM268" s="5"/>
      <c r="AFN268" s="5"/>
      <c r="AFO268" s="5"/>
      <c r="AFP268" s="5"/>
      <c r="AFQ268" s="5"/>
      <c r="AFR268" s="5"/>
      <c r="AFS268" s="5"/>
      <c r="AFT268" s="5"/>
      <c r="AFU268" s="5"/>
      <c r="AFV268" s="5"/>
      <c r="AFW268" s="5"/>
      <c r="AFX268" s="5"/>
      <c r="AFY268" s="5"/>
      <c r="AFZ268" s="5"/>
      <c r="AGA268" s="5"/>
      <c r="AGB268" s="5"/>
      <c r="AGC268" s="5"/>
      <c r="AGD268" s="5"/>
      <c r="AGE268" s="5"/>
      <c r="AGF268" s="5"/>
      <c r="AGG268" s="5"/>
      <c r="AGH268" s="5"/>
      <c r="AGI268" s="5"/>
      <c r="AGJ268" s="5"/>
      <c r="AGK268" s="5"/>
      <c r="AGL268" s="5"/>
      <c r="AGM268" s="5"/>
      <c r="AGN268" s="5"/>
      <c r="AGO268" s="5"/>
      <c r="AGP268" s="5"/>
      <c r="AGQ268" s="5"/>
      <c r="AGR268" s="5"/>
      <c r="AGS268" s="5"/>
      <c r="AGT268" s="5"/>
      <c r="AGU268" s="5"/>
      <c r="AGV268" s="5"/>
      <c r="AGW268" s="5"/>
      <c r="AGX268" s="5"/>
      <c r="AGY268" s="5"/>
      <c r="AGZ268" s="5"/>
      <c r="AHA268" s="5"/>
      <c r="AHB268" s="5"/>
      <c r="AHC268" s="5"/>
      <c r="AHD268" s="5"/>
      <c r="AHE268" s="5"/>
      <c r="AHF268" s="5"/>
      <c r="AHG268" s="5"/>
      <c r="AHH268" s="5"/>
      <c r="AHI268" s="5"/>
      <c r="AHJ268" s="5"/>
      <c r="AHK268" s="5"/>
      <c r="AHL268" s="5"/>
      <c r="AHM268" s="5"/>
      <c r="AHN268" s="5"/>
      <c r="AHO268" s="5"/>
      <c r="AHP268" s="5"/>
      <c r="AHQ268" s="5"/>
      <c r="AHR268" s="5"/>
      <c r="AHS268" s="5"/>
      <c r="AHT268" s="5"/>
      <c r="AHU268" s="5"/>
      <c r="AHV268" s="5"/>
      <c r="AHW268" s="5"/>
      <c r="AHX268" s="5"/>
      <c r="AHY268" s="5"/>
      <c r="AHZ268" s="5"/>
      <c r="AIA268" s="5"/>
      <c r="AIB268" s="5"/>
      <c r="AIC268" s="5"/>
      <c r="AID268" s="5"/>
      <c r="AIE268" s="5"/>
      <c r="AIF268" s="5"/>
      <c r="AIG268" s="5"/>
      <c r="AIH268" s="5"/>
      <c r="AII268" s="5"/>
      <c r="AIJ268" s="5"/>
      <c r="AIK268" s="5"/>
      <c r="AIL268" s="5"/>
      <c r="AIM268" s="5"/>
      <c r="AIN268" s="5"/>
      <c r="AIO268" s="5"/>
      <c r="AIP268" s="5"/>
      <c r="AIQ268" s="5"/>
      <c r="AIR268" s="5"/>
      <c r="AIS268" s="5"/>
      <c r="AIT268" s="5"/>
      <c r="AIU268" s="5"/>
      <c r="AIV268" s="5"/>
      <c r="AIW268" s="5"/>
      <c r="AIX268" s="5"/>
      <c r="AIY268" s="5"/>
      <c r="AIZ268" s="5"/>
      <c r="AJA268" s="5"/>
      <c r="AJB268" s="5"/>
      <c r="AJC268" s="5"/>
      <c r="AJD268" s="5"/>
      <c r="AJE268" s="5"/>
      <c r="AJF268" s="5"/>
      <c r="AJG268" s="5"/>
      <c r="AJH268" s="5"/>
      <c r="AJI268" s="5"/>
      <c r="AJJ268" s="5"/>
      <c r="AJK268" s="5"/>
      <c r="AJL268" s="5"/>
      <c r="AJM268" s="5"/>
      <c r="AJN268" s="5"/>
      <c r="AJO268" s="5"/>
      <c r="AJP268" s="5"/>
      <c r="AJQ268" s="5"/>
      <c r="AJR268" s="5"/>
      <c r="AJS268" s="5"/>
      <c r="AJT268" s="5"/>
      <c r="AJU268" s="5"/>
      <c r="AJV268" s="5"/>
      <c r="AJW268" s="5"/>
      <c r="AJX268" s="5"/>
      <c r="AJY268" s="5"/>
      <c r="AJZ268" s="5"/>
      <c r="AKA268" s="5"/>
      <c r="AKB268" s="5"/>
      <c r="AKC268" s="5"/>
      <c r="AKD268" s="5"/>
      <c r="AKE268" s="5"/>
      <c r="AKF268" s="5"/>
      <c r="AKG268" s="5"/>
      <c r="AKH268" s="5"/>
      <c r="AKI268" s="5"/>
      <c r="AKJ268" s="5"/>
      <c r="AKK268" s="5"/>
      <c r="AKL268" s="5"/>
      <c r="AKM268" s="5"/>
      <c r="AKN268" s="5"/>
      <c r="AKO268" s="5"/>
      <c r="AKP268" s="5"/>
      <c r="AKQ268" s="5"/>
      <c r="AKR268" s="5"/>
      <c r="AKS268" s="5"/>
      <c r="AKT268" s="5"/>
      <c r="AKU268" s="5"/>
      <c r="AKV268" s="5"/>
      <c r="AKW268" s="5"/>
      <c r="AKX268" s="5"/>
      <c r="AKY268" s="5"/>
      <c r="AKZ268" s="5"/>
      <c r="ALA268" s="5"/>
      <c r="ALB268" s="5"/>
      <c r="ALC268" s="5"/>
      <c r="ALD268" s="5"/>
      <c r="ALE268" s="5"/>
      <c r="ALF268" s="5"/>
      <c r="ALG268" s="5"/>
      <c r="ALH268" s="5"/>
      <c r="ALI268" s="5"/>
      <c r="ALJ268" s="5"/>
      <c r="ALK268" s="5"/>
      <c r="ALL268" s="5"/>
      <c r="ALM268" s="5"/>
      <c r="ALN268" s="5"/>
      <c r="ALO268" s="5"/>
      <c r="ALP268" s="5"/>
      <c r="ALQ268" s="5"/>
      <c r="ALR268" s="5"/>
      <c r="ALS268" s="5"/>
      <c r="ALT268" s="5"/>
      <c r="ALU268" s="5"/>
      <c r="ALV268" s="5"/>
      <c r="ALW268" s="5"/>
      <c r="ALX268" s="5"/>
      <c r="ALY268" s="5"/>
      <c r="ALZ268" s="5"/>
      <c r="AMA268" s="5"/>
      <c r="AMB268" s="5"/>
      <c r="AMC268" s="5"/>
      <c r="AMD268" s="5"/>
      <c r="AME268" s="5"/>
      <c r="AMF268" s="5"/>
      <c r="AMG268" s="5"/>
      <c r="AMH268" s="5"/>
      <c r="AMI268" s="5"/>
      <c r="AMJ268" s="5"/>
    </row>
    <row r="269" spans="1:1024" s="8" customFormat="1" x14ac:dyDescent="0.25">
      <c r="A269" s="2">
        <v>8</v>
      </c>
      <c r="B269" s="2" t="s">
        <v>488</v>
      </c>
      <c r="C269" s="2" t="s">
        <v>488</v>
      </c>
      <c r="D269" s="2" t="s">
        <v>489</v>
      </c>
      <c r="E269" s="2">
        <v>1973</v>
      </c>
      <c r="F269" s="2" t="s">
        <v>490</v>
      </c>
      <c r="G269" s="2" t="s">
        <v>215</v>
      </c>
      <c r="H269" s="3" t="str">
        <f>VLOOKUP(B269,AddInfo!$A:$C,3,FALSE)</f>
        <v>Predictor</v>
      </c>
      <c r="I269" s="3" t="str">
        <f>VLOOKUP(B269,AddInfo!$A:$H,7,FALSE)</f>
        <v>beta</v>
      </c>
      <c r="J269" s="3" t="s">
        <v>5017</v>
      </c>
      <c r="K269" s="3" t="s">
        <v>112</v>
      </c>
      <c r="L269" s="3" t="s">
        <v>119</v>
      </c>
      <c r="M269" s="25">
        <v>1929</v>
      </c>
      <c r="N269" s="25">
        <v>1968</v>
      </c>
      <c r="O269" s="25"/>
      <c r="P269" s="25"/>
      <c r="Q269" s="86"/>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c r="HH269" s="5"/>
      <c r="HI269" s="5"/>
      <c r="HJ269" s="5"/>
      <c r="HK269" s="5"/>
      <c r="HL269" s="5"/>
      <c r="HM269" s="5"/>
      <c r="HN269" s="5"/>
      <c r="HO269" s="5"/>
      <c r="HP269" s="5"/>
      <c r="HQ269" s="5"/>
      <c r="HR269" s="5"/>
      <c r="HS269" s="5"/>
      <c r="HT269" s="5"/>
      <c r="HU269" s="5"/>
      <c r="HV269" s="5"/>
      <c r="HW269" s="5"/>
      <c r="HX269" s="5"/>
      <c r="HY269" s="5"/>
      <c r="HZ269" s="5"/>
      <c r="IA269" s="5"/>
      <c r="IB269" s="5"/>
      <c r="IC269" s="5"/>
      <c r="ID269" s="5"/>
      <c r="IE269" s="5"/>
      <c r="IF269" s="5"/>
      <c r="IG269" s="5"/>
      <c r="IH269" s="5"/>
      <c r="II269" s="5"/>
      <c r="IJ269" s="5"/>
      <c r="IK269" s="5"/>
      <c r="IL269" s="5"/>
      <c r="IM269" s="5"/>
      <c r="IN269" s="5"/>
      <c r="IO269" s="5"/>
      <c r="IP269" s="5"/>
      <c r="IQ269" s="5"/>
      <c r="IR269" s="5"/>
      <c r="IS269" s="5"/>
      <c r="IT269" s="5"/>
      <c r="IU269" s="5"/>
      <c r="IV269" s="5"/>
      <c r="IW269" s="5"/>
      <c r="IX269" s="5"/>
      <c r="IY269" s="5"/>
      <c r="IZ269" s="5"/>
      <c r="JA269" s="5"/>
      <c r="JB269" s="5"/>
      <c r="JC269" s="5"/>
      <c r="JD269" s="5"/>
      <c r="JE269" s="5"/>
      <c r="JF269" s="5"/>
      <c r="JG269" s="5"/>
      <c r="JH269" s="5"/>
      <c r="JI269" s="5"/>
      <c r="JJ269" s="5"/>
      <c r="JK269" s="5"/>
      <c r="JL269" s="5"/>
      <c r="JM269" s="5"/>
      <c r="JN269" s="5"/>
      <c r="JO269" s="5"/>
      <c r="JP269" s="5"/>
      <c r="JQ269" s="5"/>
      <c r="JR269" s="5"/>
      <c r="JS269" s="5"/>
      <c r="JT269" s="5"/>
      <c r="JU269" s="5"/>
      <c r="JV269" s="5"/>
      <c r="JW269" s="5"/>
      <c r="JX269" s="5"/>
      <c r="JY269" s="5"/>
      <c r="JZ269" s="5"/>
      <c r="KA269" s="5"/>
      <c r="KB269" s="5"/>
      <c r="KC269" s="5"/>
      <c r="KD269" s="5"/>
      <c r="KE269" s="5"/>
      <c r="KF269" s="5"/>
      <c r="KG269" s="5"/>
      <c r="KH269" s="5"/>
      <c r="KI269" s="5"/>
      <c r="KJ269" s="5"/>
      <c r="KK269" s="5"/>
      <c r="KL269" s="5"/>
      <c r="KM269" s="5"/>
      <c r="KN269" s="5"/>
      <c r="KO269" s="5"/>
      <c r="KP269" s="5"/>
      <c r="KQ269" s="5"/>
      <c r="KR269" s="5"/>
      <c r="KS269" s="5"/>
      <c r="KT269" s="5"/>
      <c r="KU269" s="5"/>
      <c r="KV269" s="5"/>
      <c r="KW269" s="5"/>
      <c r="KX269" s="5"/>
      <c r="KY269" s="5"/>
      <c r="KZ269" s="5"/>
      <c r="LA269" s="5"/>
      <c r="LB269" s="5"/>
      <c r="LC269" s="5"/>
      <c r="LD269" s="5"/>
      <c r="LE269" s="5"/>
      <c r="LF269" s="5"/>
      <c r="LG269" s="5"/>
      <c r="LH269" s="5"/>
      <c r="LI269" s="5"/>
      <c r="LJ269" s="5"/>
      <c r="LK269" s="5"/>
      <c r="LL269" s="5"/>
      <c r="LM269" s="5"/>
      <c r="LN269" s="5"/>
      <c r="LO269" s="5"/>
      <c r="LP269" s="5"/>
      <c r="LQ269" s="5"/>
      <c r="LR269" s="5"/>
      <c r="LS269" s="5"/>
      <c r="LT269" s="5"/>
      <c r="LU269" s="5"/>
      <c r="LV269" s="5"/>
      <c r="LW269" s="5"/>
      <c r="LX269" s="5"/>
      <c r="LY269" s="5"/>
      <c r="LZ269" s="5"/>
      <c r="MA269" s="5"/>
      <c r="MB269" s="5"/>
      <c r="MC269" s="5"/>
      <c r="MD269" s="5"/>
      <c r="ME269" s="5"/>
      <c r="MF269" s="5"/>
      <c r="MG269" s="5"/>
      <c r="MH269" s="5"/>
      <c r="MI269" s="5"/>
      <c r="MJ269" s="5"/>
      <c r="MK269" s="5"/>
      <c r="ML269" s="5"/>
      <c r="MM269" s="5"/>
      <c r="MN269" s="5"/>
      <c r="MO269" s="5"/>
      <c r="MP269" s="5"/>
      <c r="MQ269" s="5"/>
      <c r="MR269" s="5"/>
      <c r="MS269" s="5"/>
      <c r="MT269" s="5"/>
      <c r="MU269" s="5"/>
      <c r="MV269" s="5"/>
      <c r="MW269" s="5"/>
      <c r="MX269" s="5"/>
      <c r="MY269" s="5"/>
      <c r="MZ269" s="5"/>
      <c r="NA269" s="5"/>
      <c r="NB269" s="5"/>
      <c r="NC269" s="5"/>
      <c r="ND269" s="5"/>
      <c r="NE269" s="5"/>
      <c r="NF269" s="5"/>
      <c r="NG269" s="5"/>
      <c r="NH269" s="5"/>
      <c r="NI269" s="5"/>
      <c r="NJ269" s="5"/>
      <c r="NK269" s="5"/>
      <c r="NL269" s="5"/>
      <c r="NM269" s="5"/>
      <c r="NN269" s="5"/>
      <c r="NO269" s="5"/>
      <c r="NP269" s="5"/>
      <c r="NQ269" s="5"/>
      <c r="NR269" s="5"/>
      <c r="NS269" s="5"/>
      <c r="NT269" s="5"/>
      <c r="NU269" s="5"/>
      <c r="NV269" s="5"/>
      <c r="NW269" s="5"/>
      <c r="NX269" s="5"/>
      <c r="NY269" s="5"/>
      <c r="NZ269" s="5"/>
      <c r="OA269" s="5"/>
      <c r="OB269" s="5"/>
      <c r="OC269" s="5"/>
      <c r="OD269" s="5"/>
      <c r="OE269" s="5"/>
      <c r="OF269" s="5"/>
      <c r="OG269" s="5"/>
      <c r="OH269" s="5"/>
      <c r="OI269" s="5"/>
      <c r="OJ269" s="5"/>
      <c r="OK269" s="5"/>
      <c r="OL269" s="5"/>
      <c r="OM269" s="5"/>
      <c r="ON269" s="5"/>
      <c r="OO269" s="5"/>
      <c r="OP269" s="5"/>
      <c r="OQ269" s="5"/>
      <c r="OR269" s="5"/>
      <c r="OS269" s="5"/>
      <c r="OT269" s="5"/>
      <c r="OU269" s="5"/>
      <c r="OV269" s="5"/>
      <c r="OW269" s="5"/>
      <c r="OX269" s="5"/>
      <c r="OY269" s="5"/>
      <c r="OZ269" s="5"/>
      <c r="PA269" s="5"/>
      <c r="PB269" s="5"/>
      <c r="PC269" s="5"/>
      <c r="PD269" s="5"/>
      <c r="PE269" s="5"/>
      <c r="PF269" s="5"/>
      <c r="PG269" s="5"/>
      <c r="PH269" s="5"/>
      <c r="PI269" s="5"/>
      <c r="PJ269" s="5"/>
      <c r="PK269" s="5"/>
      <c r="PL269" s="5"/>
      <c r="PM269" s="5"/>
      <c r="PN269" s="5"/>
      <c r="PO269" s="5"/>
      <c r="PP269" s="5"/>
      <c r="PQ269" s="5"/>
      <c r="PR269" s="5"/>
      <c r="PS269" s="5"/>
      <c r="PT269" s="5"/>
      <c r="PU269" s="5"/>
      <c r="PV269" s="5"/>
      <c r="PW269" s="5"/>
      <c r="PX269" s="5"/>
      <c r="PY269" s="5"/>
      <c r="PZ269" s="5"/>
      <c r="QA269" s="5"/>
      <c r="QB269" s="5"/>
      <c r="QC269" s="5"/>
      <c r="QD269" s="5"/>
      <c r="QE269" s="5"/>
      <c r="QF269" s="5"/>
      <c r="QG269" s="5"/>
      <c r="QH269" s="5"/>
      <c r="QI269" s="5"/>
      <c r="QJ269" s="5"/>
      <c r="QK269" s="5"/>
      <c r="QL269" s="5"/>
      <c r="QM269" s="5"/>
      <c r="QN269" s="5"/>
      <c r="QO269" s="5"/>
      <c r="QP269" s="5"/>
      <c r="QQ269" s="5"/>
      <c r="QR269" s="5"/>
      <c r="QS269" s="5"/>
      <c r="QT269" s="5"/>
      <c r="QU269" s="5"/>
      <c r="QV269" s="5"/>
      <c r="QW269" s="5"/>
      <c r="QX269" s="5"/>
      <c r="QY269" s="5"/>
      <c r="QZ269" s="5"/>
      <c r="RA269" s="5"/>
      <c r="RB269" s="5"/>
      <c r="RC269" s="5"/>
      <c r="RD269" s="5"/>
      <c r="RE269" s="5"/>
      <c r="RF269" s="5"/>
      <c r="RG269" s="5"/>
      <c r="RH269" s="5"/>
      <c r="RI269" s="5"/>
      <c r="RJ269" s="5"/>
      <c r="RK269" s="5"/>
      <c r="RL269" s="5"/>
      <c r="RM269" s="5"/>
      <c r="RN269" s="5"/>
      <c r="RO269" s="5"/>
      <c r="RP269" s="5"/>
      <c r="RQ269" s="5"/>
      <c r="RR269" s="5"/>
      <c r="RS269" s="5"/>
      <c r="RT269" s="5"/>
      <c r="RU269" s="5"/>
      <c r="RV269" s="5"/>
      <c r="RW269" s="5"/>
      <c r="RX269" s="5"/>
      <c r="RY269" s="5"/>
      <c r="RZ269" s="5"/>
      <c r="SA269" s="5"/>
      <c r="SB269" s="5"/>
      <c r="SC269" s="5"/>
      <c r="SD269" s="5"/>
      <c r="SE269" s="5"/>
      <c r="SF269" s="5"/>
      <c r="SG269" s="5"/>
      <c r="SH269" s="5"/>
      <c r="SI269" s="5"/>
      <c r="SJ269" s="5"/>
      <c r="SK269" s="5"/>
      <c r="SL269" s="5"/>
      <c r="SM269" s="5"/>
      <c r="SN269" s="5"/>
      <c r="SO269" s="5"/>
      <c r="SP269" s="5"/>
      <c r="SQ269" s="5"/>
      <c r="SR269" s="5"/>
      <c r="SS269" s="5"/>
      <c r="ST269" s="5"/>
      <c r="SU269" s="5"/>
      <c r="SV269" s="5"/>
      <c r="SW269" s="5"/>
      <c r="SX269" s="5"/>
      <c r="SY269" s="5"/>
      <c r="SZ269" s="5"/>
      <c r="TA269" s="5"/>
      <c r="TB269" s="5"/>
      <c r="TC269" s="5"/>
      <c r="TD269" s="5"/>
      <c r="TE269" s="5"/>
      <c r="TF269" s="5"/>
      <c r="TG269" s="5"/>
      <c r="TH269" s="5"/>
      <c r="TI269" s="5"/>
      <c r="TJ269" s="5"/>
      <c r="TK269" s="5"/>
      <c r="TL269" s="5"/>
      <c r="TM269" s="5"/>
      <c r="TN269" s="5"/>
      <c r="TO269" s="5"/>
      <c r="TP269" s="5"/>
      <c r="TQ269" s="5"/>
      <c r="TR269" s="5"/>
      <c r="TS269" s="5"/>
      <c r="TT269" s="5"/>
      <c r="TU269" s="5"/>
      <c r="TV269" s="5"/>
      <c r="TW269" s="5"/>
      <c r="TX269" s="5"/>
      <c r="TY269" s="5"/>
      <c r="TZ269" s="5"/>
      <c r="UA269" s="5"/>
      <c r="UB269" s="5"/>
      <c r="UC269" s="5"/>
      <c r="UD269" s="5"/>
      <c r="UE269" s="5"/>
      <c r="UF269" s="5"/>
      <c r="UG269" s="5"/>
      <c r="UH269" s="5"/>
      <c r="UI269" s="5"/>
      <c r="UJ269" s="5"/>
      <c r="UK269" s="5"/>
      <c r="UL269" s="5"/>
      <c r="UM269" s="5"/>
      <c r="UN269" s="5"/>
      <c r="UO269" s="5"/>
      <c r="UP269" s="5"/>
      <c r="UQ269" s="5"/>
      <c r="UR269" s="5"/>
      <c r="US269" s="5"/>
      <c r="UT269" s="5"/>
      <c r="UU269" s="5"/>
      <c r="UV269" s="5"/>
      <c r="UW269" s="5"/>
      <c r="UX269" s="5"/>
      <c r="UY269" s="5"/>
      <c r="UZ269" s="5"/>
      <c r="VA269" s="5"/>
      <c r="VB269" s="5"/>
      <c r="VC269" s="5"/>
      <c r="VD269" s="5"/>
      <c r="VE269" s="5"/>
      <c r="VF269" s="5"/>
      <c r="VG269" s="5"/>
      <c r="VH269" s="5"/>
      <c r="VI269" s="5"/>
      <c r="VJ269" s="5"/>
      <c r="VK269" s="5"/>
      <c r="VL269" s="5"/>
      <c r="VM269" s="5"/>
      <c r="VN269" s="5"/>
      <c r="VO269" s="5"/>
      <c r="VP269" s="5"/>
      <c r="VQ269" s="5"/>
      <c r="VR269" s="5"/>
      <c r="VS269" s="5"/>
      <c r="VT269" s="5"/>
      <c r="VU269" s="5"/>
      <c r="VV269" s="5"/>
      <c r="VW269" s="5"/>
      <c r="VX269" s="5"/>
      <c r="VY269" s="5"/>
      <c r="VZ269" s="5"/>
      <c r="WA269" s="5"/>
      <c r="WB269" s="5"/>
      <c r="WC269" s="5"/>
      <c r="WD269" s="5"/>
      <c r="WE269" s="5"/>
      <c r="WF269" s="5"/>
      <c r="WG269" s="5"/>
      <c r="WH269" s="5"/>
      <c r="WI269" s="5"/>
      <c r="WJ269" s="5"/>
      <c r="WK269" s="5"/>
      <c r="WL269" s="5"/>
      <c r="WM269" s="5"/>
      <c r="WN269" s="5"/>
      <c r="WO269" s="5"/>
      <c r="WP269" s="5"/>
      <c r="WQ269" s="5"/>
      <c r="WR269" s="5"/>
      <c r="WS269" s="5"/>
      <c r="WT269" s="5"/>
      <c r="WU269" s="5"/>
      <c r="WV269" s="5"/>
      <c r="WW269" s="5"/>
      <c r="WX269" s="5"/>
      <c r="WY269" s="5"/>
      <c r="WZ269" s="5"/>
      <c r="XA269" s="5"/>
      <c r="XB269" s="5"/>
      <c r="XC269" s="5"/>
      <c r="XD269" s="5"/>
      <c r="XE269" s="5"/>
      <c r="XF269" s="5"/>
      <c r="XG269" s="5"/>
      <c r="XH269" s="5"/>
      <c r="XI269" s="5"/>
      <c r="XJ269" s="5"/>
      <c r="XK269" s="5"/>
      <c r="XL269" s="5"/>
      <c r="XM269" s="5"/>
      <c r="XN269" s="5"/>
      <c r="XO269" s="5"/>
      <c r="XP269" s="5"/>
      <c r="XQ269" s="5"/>
      <c r="XR269" s="5"/>
      <c r="XS269" s="5"/>
      <c r="XT269" s="5"/>
      <c r="XU269" s="5"/>
      <c r="XV269" s="5"/>
      <c r="XW269" s="5"/>
      <c r="XX269" s="5"/>
      <c r="XY269" s="5"/>
      <c r="XZ269" s="5"/>
      <c r="YA269" s="5"/>
      <c r="YB269" s="5"/>
      <c r="YC269" s="5"/>
      <c r="YD269" s="5"/>
      <c r="YE269" s="5"/>
      <c r="YF269" s="5"/>
      <c r="YG269" s="5"/>
      <c r="YH269" s="5"/>
      <c r="YI269" s="5"/>
      <c r="YJ269" s="5"/>
      <c r="YK269" s="5"/>
      <c r="YL269" s="5"/>
      <c r="YM269" s="5"/>
      <c r="YN269" s="5"/>
      <c r="YO269" s="5"/>
      <c r="YP269" s="5"/>
      <c r="YQ269" s="5"/>
      <c r="YR269" s="5"/>
      <c r="YS269" s="5"/>
      <c r="YT269" s="5"/>
      <c r="YU269" s="5"/>
      <c r="YV269" s="5"/>
      <c r="YW269" s="5"/>
      <c r="YX269" s="5"/>
      <c r="YY269" s="5"/>
      <c r="YZ269" s="5"/>
      <c r="ZA269" s="5"/>
      <c r="ZB269" s="5"/>
      <c r="ZC269" s="5"/>
      <c r="ZD269" s="5"/>
      <c r="ZE269" s="5"/>
      <c r="ZF269" s="5"/>
      <c r="ZG269" s="5"/>
      <c r="ZH269" s="5"/>
      <c r="ZI269" s="5"/>
      <c r="ZJ269" s="5"/>
      <c r="ZK269" s="5"/>
      <c r="ZL269" s="5"/>
      <c r="ZM269" s="5"/>
      <c r="ZN269" s="5"/>
      <c r="ZO269" s="5"/>
      <c r="ZP269" s="5"/>
      <c r="ZQ269" s="5"/>
      <c r="ZR269" s="5"/>
      <c r="ZS269" s="5"/>
      <c r="ZT269" s="5"/>
      <c r="ZU269" s="5"/>
      <c r="ZV269" s="5"/>
      <c r="ZW269" s="5"/>
      <c r="ZX269" s="5"/>
      <c r="ZY269" s="5"/>
      <c r="ZZ269" s="5"/>
      <c r="AAA269" s="5"/>
      <c r="AAB269" s="5"/>
      <c r="AAC269" s="5"/>
      <c r="AAD269" s="5"/>
      <c r="AAE269" s="5"/>
      <c r="AAF269" s="5"/>
      <c r="AAG269" s="5"/>
      <c r="AAH269" s="5"/>
      <c r="AAI269" s="5"/>
      <c r="AAJ269" s="5"/>
      <c r="AAK269" s="5"/>
      <c r="AAL269" s="5"/>
      <c r="AAM269" s="5"/>
      <c r="AAN269" s="5"/>
      <c r="AAO269" s="5"/>
      <c r="AAP269" s="5"/>
      <c r="AAQ269" s="5"/>
      <c r="AAR269" s="5"/>
      <c r="AAS269" s="5"/>
      <c r="AAT269" s="5"/>
      <c r="AAU269" s="5"/>
      <c r="AAV269" s="5"/>
      <c r="AAW269" s="5"/>
      <c r="AAX269" s="5"/>
      <c r="AAY269" s="5"/>
      <c r="AAZ269" s="5"/>
      <c r="ABA269" s="5"/>
      <c r="ABB269" s="5"/>
      <c r="ABC269" s="5"/>
      <c r="ABD269" s="5"/>
      <c r="ABE269" s="5"/>
      <c r="ABF269" s="5"/>
      <c r="ABG269" s="5"/>
      <c r="ABH269" s="5"/>
      <c r="ABI269" s="5"/>
      <c r="ABJ269" s="5"/>
      <c r="ABK269" s="5"/>
      <c r="ABL269" s="5"/>
      <c r="ABM269" s="5"/>
      <c r="ABN269" s="5"/>
      <c r="ABO269" s="5"/>
      <c r="ABP269" s="5"/>
      <c r="ABQ269" s="5"/>
      <c r="ABR269" s="5"/>
      <c r="ABS269" s="5"/>
      <c r="ABT269" s="5"/>
      <c r="ABU269" s="5"/>
      <c r="ABV269" s="5"/>
      <c r="ABW269" s="5"/>
      <c r="ABX269" s="5"/>
      <c r="ABY269" s="5"/>
      <c r="ABZ269" s="5"/>
      <c r="ACA269" s="5"/>
      <c r="ACB269" s="5"/>
      <c r="ACC269" s="5"/>
      <c r="ACD269" s="5"/>
      <c r="ACE269" s="5"/>
      <c r="ACF269" s="5"/>
      <c r="ACG269" s="5"/>
      <c r="ACH269" s="5"/>
      <c r="ACI269" s="5"/>
      <c r="ACJ269" s="5"/>
      <c r="ACK269" s="5"/>
      <c r="ACL269" s="5"/>
      <c r="ACM269" s="5"/>
      <c r="ACN269" s="5"/>
      <c r="ACO269" s="5"/>
      <c r="ACP269" s="5"/>
      <c r="ACQ269" s="5"/>
      <c r="ACR269" s="5"/>
      <c r="ACS269" s="5"/>
      <c r="ACT269" s="5"/>
      <c r="ACU269" s="5"/>
      <c r="ACV269" s="5"/>
      <c r="ACW269" s="5"/>
      <c r="ACX269" s="5"/>
      <c r="ACY269" s="5"/>
      <c r="ACZ269" s="5"/>
      <c r="ADA269" s="5"/>
      <c r="ADB269" s="5"/>
      <c r="ADC269" s="5"/>
      <c r="ADD269" s="5"/>
      <c r="ADE269" s="5"/>
      <c r="ADF269" s="5"/>
      <c r="ADG269" s="5"/>
      <c r="ADH269" s="5"/>
      <c r="ADI269" s="5"/>
      <c r="ADJ269" s="5"/>
      <c r="ADK269" s="5"/>
      <c r="ADL269" s="5"/>
      <c r="ADM269" s="5"/>
      <c r="ADN269" s="5"/>
      <c r="ADO269" s="5"/>
      <c r="ADP269" s="5"/>
      <c r="ADQ269" s="5"/>
      <c r="ADR269" s="5"/>
      <c r="ADS269" s="5"/>
      <c r="ADT269" s="5"/>
      <c r="ADU269" s="5"/>
      <c r="ADV269" s="5"/>
      <c r="ADW269" s="5"/>
      <c r="ADX269" s="5"/>
      <c r="ADY269" s="5"/>
      <c r="ADZ269" s="5"/>
      <c r="AEA269" s="5"/>
      <c r="AEB269" s="5"/>
      <c r="AEC269" s="5"/>
      <c r="AED269" s="5"/>
      <c r="AEE269" s="5"/>
      <c r="AEF269" s="5"/>
      <c r="AEG269" s="5"/>
      <c r="AEH269" s="5"/>
      <c r="AEI269" s="5"/>
      <c r="AEJ269" s="5"/>
      <c r="AEK269" s="5"/>
      <c r="AEL269" s="5"/>
      <c r="AEM269" s="5"/>
      <c r="AEN269" s="5"/>
      <c r="AEO269" s="5"/>
      <c r="AEP269" s="5"/>
      <c r="AEQ269" s="5"/>
      <c r="AER269" s="5"/>
      <c r="AES269" s="5"/>
      <c r="AET269" s="5"/>
      <c r="AEU269" s="5"/>
      <c r="AEV269" s="5"/>
      <c r="AEW269" s="5"/>
      <c r="AEX269" s="5"/>
      <c r="AEY269" s="5"/>
      <c r="AEZ269" s="5"/>
      <c r="AFA269" s="5"/>
      <c r="AFB269" s="5"/>
      <c r="AFC269" s="5"/>
      <c r="AFD269" s="5"/>
      <c r="AFE269" s="5"/>
      <c r="AFF269" s="5"/>
      <c r="AFG269" s="5"/>
      <c r="AFH269" s="5"/>
      <c r="AFI269" s="5"/>
      <c r="AFJ269" s="5"/>
      <c r="AFK269" s="5"/>
      <c r="AFL269" s="5"/>
      <c r="AFM269" s="5"/>
      <c r="AFN269" s="5"/>
      <c r="AFO269" s="5"/>
      <c r="AFP269" s="5"/>
      <c r="AFQ269" s="5"/>
      <c r="AFR269" s="5"/>
      <c r="AFS269" s="5"/>
      <c r="AFT269" s="5"/>
      <c r="AFU269" s="5"/>
      <c r="AFV269" s="5"/>
      <c r="AFW269" s="5"/>
      <c r="AFX269" s="5"/>
      <c r="AFY269" s="5"/>
      <c r="AFZ269" s="5"/>
      <c r="AGA269" s="5"/>
      <c r="AGB269" s="5"/>
      <c r="AGC269" s="5"/>
      <c r="AGD269" s="5"/>
      <c r="AGE269" s="5"/>
      <c r="AGF269" s="5"/>
      <c r="AGG269" s="5"/>
      <c r="AGH269" s="5"/>
      <c r="AGI269" s="5"/>
      <c r="AGJ269" s="5"/>
      <c r="AGK269" s="5"/>
      <c r="AGL269" s="5"/>
      <c r="AGM269" s="5"/>
      <c r="AGN269" s="5"/>
      <c r="AGO269" s="5"/>
      <c r="AGP269" s="5"/>
      <c r="AGQ269" s="5"/>
      <c r="AGR269" s="5"/>
      <c r="AGS269" s="5"/>
      <c r="AGT269" s="5"/>
      <c r="AGU269" s="5"/>
      <c r="AGV269" s="5"/>
      <c r="AGW269" s="5"/>
      <c r="AGX269" s="5"/>
      <c r="AGY269" s="5"/>
      <c r="AGZ269" s="5"/>
      <c r="AHA269" s="5"/>
      <c r="AHB269" s="5"/>
      <c r="AHC269" s="5"/>
      <c r="AHD269" s="5"/>
      <c r="AHE269" s="5"/>
      <c r="AHF269" s="5"/>
      <c r="AHG269" s="5"/>
      <c r="AHH269" s="5"/>
      <c r="AHI269" s="5"/>
      <c r="AHJ269" s="5"/>
      <c r="AHK269" s="5"/>
      <c r="AHL269" s="5"/>
      <c r="AHM269" s="5"/>
      <c r="AHN269" s="5"/>
      <c r="AHO269" s="5"/>
      <c r="AHP269" s="5"/>
      <c r="AHQ269" s="5"/>
      <c r="AHR269" s="5"/>
      <c r="AHS269" s="5"/>
      <c r="AHT269" s="5"/>
      <c r="AHU269" s="5"/>
      <c r="AHV269" s="5"/>
      <c r="AHW269" s="5"/>
      <c r="AHX269" s="5"/>
      <c r="AHY269" s="5"/>
      <c r="AHZ269" s="5"/>
      <c r="AIA269" s="5"/>
      <c r="AIB269" s="5"/>
      <c r="AIC269" s="5"/>
      <c r="AID269" s="5"/>
      <c r="AIE269" s="5"/>
      <c r="AIF269" s="5"/>
      <c r="AIG269" s="5"/>
      <c r="AIH269" s="5"/>
      <c r="AII269" s="5"/>
      <c r="AIJ269" s="5"/>
      <c r="AIK269" s="5"/>
      <c r="AIL269" s="5"/>
      <c r="AIM269" s="5"/>
      <c r="AIN269" s="5"/>
      <c r="AIO269" s="5"/>
      <c r="AIP269" s="5"/>
      <c r="AIQ269" s="5"/>
      <c r="AIR269" s="5"/>
      <c r="AIS269" s="5"/>
      <c r="AIT269" s="5"/>
      <c r="AIU269" s="5"/>
      <c r="AIV269" s="5"/>
      <c r="AIW269" s="5"/>
      <c r="AIX269" s="5"/>
      <c r="AIY269" s="5"/>
      <c r="AIZ269" s="5"/>
      <c r="AJA269" s="5"/>
      <c r="AJB269" s="5"/>
      <c r="AJC269" s="5"/>
      <c r="AJD269" s="5"/>
      <c r="AJE269" s="5"/>
      <c r="AJF269" s="5"/>
      <c r="AJG269" s="5"/>
      <c r="AJH269" s="5"/>
      <c r="AJI269" s="5"/>
      <c r="AJJ269" s="5"/>
      <c r="AJK269" s="5"/>
      <c r="AJL269" s="5"/>
      <c r="AJM269" s="5"/>
      <c r="AJN269" s="5"/>
      <c r="AJO269" s="5"/>
      <c r="AJP269" s="5"/>
      <c r="AJQ269" s="5"/>
      <c r="AJR269" s="5"/>
      <c r="AJS269" s="5"/>
      <c r="AJT269" s="5"/>
      <c r="AJU269" s="5"/>
      <c r="AJV269" s="5"/>
      <c r="AJW269" s="5"/>
      <c r="AJX269" s="5"/>
      <c r="AJY269" s="5"/>
      <c r="AJZ269" s="5"/>
      <c r="AKA269" s="5"/>
      <c r="AKB269" s="5"/>
      <c r="AKC269" s="5"/>
      <c r="AKD269" s="5"/>
      <c r="AKE269" s="5"/>
      <c r="AKF269" s="5"/>
      <c r="AKG269" s="5"/>
      <c r="AKH269" s="5"/>
      <c r="AKI269" s="5"/>
      <c r="AKJ269" s="5"/>
      <c r="AKK269" s="5"/>
      <c r="AKL269" s="5"/>
      <c r="AKM269" s="5"/>
      <c r="AKN269" s="5"/>
      <c r="AKO269" s="5"/>
      <c r="AKP269" s="5"/>
      <c r="AKQ269" s="5"/>
      <c r="AKR269" s="5"/>
      <c r="AKS269" s="5"/>
      <c r="AKT269" s="5"/>
      <c r="AKU269" s="5"/>
      <c r="AKV269" s="5"/>
      <c r="AKW269" s="5"/>
      <c r="AKX269" s="5"/>
      <c r="AKY269" s="5"/>
      <c r="AKZ269" s="5"/>
      <c r="ALA269" s="5"/>
      <c r="ALB269" s="5"/>
      <c r="ALC269" s="5"/>
      <c r="ALD269" s="5"/>
      <c r="ALE269" s="5"/>
      <c r="ALF269" s="5"/>
      <c r="ALG269" s="5"/>
      <c r="ALH269" s="5"/>
      <c r="ALI269" s="5"/>
      <c r="ALJ269" s="5"/>
      <c r="ALK269" s="5"/>
      <c r="ALL269" s="5"/>
      <c r="ALM269" s="5"/>
      <c r="ALN269" s="5"/>
      <c r="ALO269" s="5"/>
      <c r="ALP269" s="5"/>
      <c r="ALQ269" s="5"/>
      <c r="ALR269" s="5"/>
      <c r="ALS269" s="5"/>
      <c r="ALT269" s="5"/>
      <c r="ALU269" s="5"/>
      <c r="ALV269" s="5"/>
      <c r="ALW269" s="5"/>
      <c r="ALX269" s="5"/>
      <c r="ALY269" s="5"/>
      <c r="ALZ269" s="5"/>
      <c r="AMA269" s="5"/>
      <c r="AMB269" s="5"/>
      <c r="AMC269" s="5"/>
      <c r="AMD269" s="5"/>
      <c r="AME269" s="5"/>
      <c r="AMF269" s="5"/>
      <c r="AMG269" s="5"/>
      <c r="AMH269" s="5"/>
      <c r="AMI269" s="5"/>
      <c r="AMJ269" s="5"/>
    </row>
    <row r="270" spans="1:1024" s="8" customFormat="1" x14ac:dyDescent="0.25">
      <c r="A270" s="2">
        <v>301</v>
      </c>
      <c r="B270" s="2" t="s">
        <v>493</v>
      </c>
      <c r="C270" s="2" t="s">
        <v>493</v>
      </c>
      <c r="D270" s="2" t="s">
        <v>489</v>
      </c>
      <c r="E270" s="2">
        <v>1973</v>
      </c>
      <c r="F270" s="2" t="s">
        <v>494</v>
      </c>
      <c r="G270" s="2" t="s">
        <v>215</v>
      </c>
      <c r="H270" s="3" t="str">
        <f>VLOOKUP(B270,AddInfo!$A:$C,3,FALSE)</f>
        <v>Placebo</v>
      </c>
      <c r="I270" s="3" t="str">
        <f>VLOOKUP(B270,AddInfo!$A:$H,7,FALSE)</f>
        <v>betasq</v>
      </c>
      <c r="J270" s="3" t="s">
        <v>5017</v>
      </c>
      <c r="K270" s="3" t="s">
        <v>112</v>
      </c>
      <c r="L270" s="3" t="s">
        <v>24</v>
      </c>
      <c r="M270" s="25">
        <v>1929</v>
      </c>
      <c r="N270" s="25">
        <v>1968</v>
      </c>
      <c r="O270" s="25"/>
      <c r="P270" s="25"/>
      <c r="Q270" s="86"/>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c r="HH270" s="5"/>
      <c r="HI270" s="5"/>
      <c r="HJ270" s="5"/>
      <c r="HK270" s="5"/>
      <c r="HL270" s="5"/>
      <c r="HM270" s="5"/>
      <c r="HN270" s="5"/>
      <c r="HO270" s="5"/>
      <c r="HP270" s="5"/>
      <c r="HQ270" s="5"/>
      <c r="HR270" s="5"/>
      <c r="HS270" s="5"/>
      <c r="HT270" s="5"/>
      <c r="HU270" s="5"/>
      <c r="HV270" s="5"/>
      <c r="HW270" s="5"/>
      <c r="HX270" s="5"/>
      <c r="HY270" s="5"/>
      <c r="HZ270" s="5"/>
      <c r="IA270" s="5"/>
      <c r="IB270" s="5"/>
      <c r="IC270" s="5"/>
      <c r="ID270" s="5"/>
      <c r="IE270" s="5"/>
      <c r="IF270" s="5"/>
      <c r="IG270" s="5"/>
      <c r="IH270" s="5"/>
      <c r="II270" s="5"/>
      <c r="IJ270" s="5"/>
      <c r="IK270" s="5"/>
      <c r="IL270" s="5"/>
      <c r="IM270" s="5"/>
      <c r="IN270" s="5"/>
      <c r="IO270" s="5"/>
      <c r="IP270" s="5"/>
      <c r="IQ270" s="5"/>
      <c r="IR270" s="5"/>
      <c r="IS270" s="5"/>
      <c r="IT270" s="5"/>
      <c r="IU270" s="5"/>
      <c r="IV270" s="5"/>
      <c r="IW270" s="5"/>
      <c r="IX270" s="5"/>
      <c r="IY270" s="5"/>
      <c r="IZ270" s="5"/>
      <c r="JA270" s="5"/>
      <c r="JB270" s="5"/>
      <c r="JC270" s="5"/>
      <c r="JD270" s="5"/>
      <c r="JE270" s="5"/>
      <c r="JF270" s="5"/>
      <c r="JG270" s="5"/>
      <c r="JH270" s="5"/>
      <c r="JI270" s="5"/>
      <c r="JJ270" s="5"/>
      <c r="JK270" s="5"/>
      <c r="JL270" s="5"/>
      <c r="JM270" s="5"/>
      <c r="JN270" s="5"/>
      <c r="JO270" s="5"/>
      <c r="JP270" s="5"/>
      <c r="JQ270" s="5"/>
      <c r="JR270" s="5"/>
      <c r="JS270" s="5"/>
      <c r="JT270" s="5"/>
      <c r="JU270" s="5"/>
      <c r="JV270" s="5"/>
      <c r="JW270" s="5"/>
      <c r="JX270" s="5"/>
      <c r="JY270" s="5"/>
      <c r="JZ270" s="5"/>
      <c r="KA270" s="5"/>
      <c r="KB270" s="5"/>
      <c r="KC270" s="5"/>
      <c r="KD270" s="5"/>
      <c r="KE270" s="5"/>
      <c r="KF270" s="5"/>
      <c r="KG270" s="5"/>
      <c r="KH270" s="5"/>
      <c r="KI270" s="5"/>
      <c r="KJ270" s="5"/>
      <c r="KK270" s="5"/>
      <c r="KL270" s="5"/>
      <c r="KM270" s="5"/>
      <c r="KN270" s="5"/>
      <c r="KO270" s="5"/>
      <c r="KP270" s="5"/>
      <c r="KQ270" s="5"/>
      <c r="KR270" s="5"/>
      <c r="KS270" s="5"/>
      <c r="KT270" s="5"/>
      <c r="KU270" s="5"/>
      <c r="KV270" s="5"/>
      <c r="KW270" s="5"/>
      <c r="KX270" s="5"/>
      <c r="KY270" s="5"/>
      <c r="KZ270" s="5"/>
      <c r="LA270" s="5"/>
      <c r="LB270" s="5"/>
      <c r="LC270" s="5"/>
      <c r="LD270" s="5"/>
      <c r="LE270" s="5"/>
      <c r="LF270" s="5"/>
      <c r="LG270" s="5"/>
      <c r="LH270" s="5"/>
      <c r="LI270" s="5"/>
      <c r="LJ270" s="5"/>
      <c r="LK270" s="5"/>
      <c r="LL270" s="5"/>
      <c r="LM270" s="5"/>
      <c r="LN270" s="5"/>
      <c r="LO270" s="5"/>
      <c r="LP270" s="5"/>
      <c r="LQ270" s="5"/>
      <c r="LR270" s="5"/>
      <c r="LS270" s="5"/>
      <c r="LT270" s="5"/>
      <c r="LU270" s="5"/>
      <c r="LV270" s="5"/>
      <c r="LW270" s="5"/>
      <c r="LX270" s="5"/>
      <c r="LY270" s="5"/>
      <c r="LZ270" s="5"/>
      <c r="MA270" s="5"/>
      <c r="MB270" s="5"/>
      <c r="MC270" s="5"/>
      <c r="MD270" s="5"/>
      <c r="ME270" s="5"/>
      <c r="MF270" s="5"/>
      <c r="MG270" s="5"/>
      <c r="MH270" s="5"/>
      <c r="MI270" s="5"/>
      <c r="MJ270" s="5"/>
      <c r="MK270" s="5"/>
      <c r="ML270" s="5"/>
      <c r="MM270" s="5"/>
      <c r="MN270" s="5"/>
      <c r="MO270" s="5"/>
      <c r="MP270" s="5"/>
      <c r="MQ270" s="5"/>
      <c r="MR270" s="5"/>
      <c r="MS270" s="5"/>
      <c r="MT270" s="5"/>
      <c r="MU270" s="5"/>
      <c r="MV270" s="5"/>
      <c r="MW270" s="5"/>
      <c r="MX270" s="5"/>
      <c r="MY270" s="5"/>
      <c r="MZ270" s="5"/>
      <c r="NA270" s="5"/>
      <c r="NB270" s="5"/>
      <c r="NC270" s="5"/>
      <c r="ND270" s="5"/>
      <c r="NE270" s="5"/>
      <c r="NF270" s="5"/>
      <c r="NG270" s="5"/>
      <c r="NH270" s="5"/>
      <c r="NI270" s="5"/>
      <c r="NJ270" s="5"/>
      <c r="NK270" s="5"/>
      <c r="NL270" s="5"/>
      <c r="NM270" s="5"/>
      <c r="NN270" s="5"/>
      <c r="NO270" s="5"/>
      <c r="NP270" s="5"/>
      <c r="NQ270" s="5"/>
      <c r="NR270" s="5"/>
      <c r="NS270" s="5"/>
      <c r="NT270" s="5"/>
      <c r="NU270" s="5"/>
      <c r="NV270" s="5"/>
      <c r="NW270" s="5"/>
      <c r="NX270" s="5"/>
      <c r="NY270" s="5"/>
      <c r="NZ270" s="5"/>
      <c r="OA270" s="5"/>
      <c r="OB270" s="5"/>
      <c r="OC270" s="5"/>
      <c r="OD270" s="5"/>
      <c r="OE270" s="5"/>
      <c r="OF270" s="5"/>
      <c r="OG270" s="5"/>
      <c r="OH270" s="5"/>
      <c r="OI270" s="5"/>
      <c r="OJ270" s="5"/>
      <c r="OK270" s="5"/>
      <c r="OL270" s="5"/>
      <c r="OM270" s="5"/>
      <c r="ON270" s="5"/>
      <c r="OO270" s="5"/>
      <c r="OP270" s="5"/>
      <c r="OQ270" s="5"/>
      <c r="OR270" s="5"/>
      <c r="OS270" s="5"/>
      <c r="OT270" s="5"/>
      <c r="OU270" s="5"/>
      <c r="OV270" s="5"/>
      <c r="OW270" s="5"/>
      <c r="OX270" s="5"/>
      <c r="OY270" s="5"/>
      <c r="OZ270" s="5"/>
      <c r="PA270" s="5"/>
      <c r="PB270" s="5"/>
      <c r="PC270" s="5"/>
      <c r="PD270" s="5"/>
      <c r="PE270" s="5"/>
      <c r="PF270" s="5"/>
      <c r="PG270" s="5"/>
      <c r="PH270" s="5"/>
      <c r="PI270" s="5"/>
      <c r="PJ270" s="5"/>
      <c r="PK270" s="5"/>
      <c r="PL270" s="5"/>
      <c r="PM270" s="5"/>
      <c r="PN270" s="5"/>
      <c r="PO270" s="5"/>
      <c r="PP270" s="5"/>
      <c r="PQ270" s="5"/>
      <c r="PR270" s="5"/>
      <c r="PS270" s="5"/>
      <c r="PT270" s="5"/>
      <c r="PU270" s="5"/>
      <c r="PV270" s="5"/>
      <c r="PW270" s="5"/>
      <c r="PX270" s="5"/>
      <c r="PY270" s="5"/>
      <c r="PZ270" s="5"/>
      <c r="QA270" s="5"/>
      <c r="QB270" s="5"/>
      <c r="QC270" s="5"/>
      <c r="QD270" s="5"/>
      <c r="QE270" s="5"/>
      <c r="QF270" s="5"/>
      <c r="QG270" s="5"/>
      <c r="QH270" s="5"/>
      <c r="QI270" s="5"/>
      <c r="QJ270" s="5"/>
      <c r="QK270" s="5"/>
      <c r="QL270" s="5"/>
      <c r="QM270" s="5"/>
      <c r="QN270" s="5"/>
      <c r="QO270" s="5"/>
      <c r="QP270" s="5"/>
      <c r="QQ270" s="5"/>
      <c r="QR270" s="5"/>
      <c r="QS270" s="5"/>
      <c r="QT270" s="5"/>
      <c r="QU270" s="5"/>
      <c r="QV270" s="5"/>
      <c r="QW270" s="5"/>
      <c r="QX270" s="5"/>
      <c r="QY270" s="5"/>
      <c r="QZ270" s="5"/>
      <c r="RA270" s="5"/>
      <c r="RB270" s="5"/>
      <c r="RC270" s="5"/>
      <c r="RD270" s="5"/>
      <c r="RE270" s="5"/>
      <c r="RF270" s="5"/>
      <c r="RG270" s="5"/>
      <c r="RH270" s="5"/>
      <c r="RI270" s="5"/>
      <c r="RJ270" s="5"/>
      <c r="RK270" s="5"/>
      <c r="RL270" s="5"/>
      <c r="RM270" s="5"/>
      <c r="RN270" s="5"/>
      <c r="RO270" s="5"/>
      <c r="RP270" s="5"/>
      <c r="RQ270" s="5"/>
      <c r="RR270" s="5"/>
      <c r="RS270" s="5"/>
      <c r="RT270" s="5"/>
      <c r="RU270" s="5"/>
      <c r="RV270" s="5"/>
      <c r="RW270" s="5"/>
      <c r="RX270" s="5"/>
      <c r="RY270" s="5"/>
      <c r="RZ270" s="5"/>
      <c r="SA270" s="5"/>
      <c r="SB270" s="5"/>
      <c r="SC270" s="5"/>
      <c r="SD270" s="5"/>
      <c r="SE270" s="5"/>
      <c r="SF270" s="5"/>
      <c r="SG270" s="5"/>
      <c r="SH270" s="5"/>
      <c r="SI270" s="5"/>
      <c r="SJ270" s="5"/>
      <c r="SK270" s="5"/>
      <c r="SL270" s="5"/>
      <c r="SM270" s="5"/>
      <c r="SN270" s="5"/>
      <c r="SO270" s="5"/>
      <c r="SP270" s="5"/>
      <c r="SQ270" s="5"/>
      <c r="SR270" s="5"/>
      <c r="SS270" s="5"/>
      <c r="ST270" s="5"/>
      <c r="SU270" s="5"/>
      <c r="SV270" s="5"/>
      <c r="SW270" s="5"/>
      <c r="SX270" s="5"/>
      <c r="SY270" s="5"/>
      <c r="SZ270" s="5"/>
      <c r="TA270" s="5"/>
      <c r="TB270" s="5"/>
      <c r="TC270" s="5"/>
      <c r="TD270" s="5"/>
      <c r="TE270" s="5"/>
      <c r="TF270" s="5"/>
      <c r="TG270" s="5"/>
      <c r="TH270" s="5"/>
      <c r="TI270" s="5"/>
      <c r="TJ270" s="5"/>
      <c r="TK270" s="5"/>
      <c r="TL270" s="5"/>
      <c r="TM270" s="5"/>
      <c r="TN270" s="5"/>
      <c r="TO270" s="5"/>
      <c r="TP270" s="5"/>
      <c r="TQ270" s="5"/>
      <c r="TR270" s="5"/>
      <c r="TS270" s="5"/>
      <c r="TT270" s="5"/>
      <c r="TU270" s="5"/>
      <c r="TV270" s="5"/>
      <c r="TW270" s="5"/>
      <c r="TX270" s="5"/>
      <c r="TY270" s="5"/>
      <c r="TZ270" s="5"/>
      <c r="UA270" s="5"/>
      <c r="UB270" s="5"/>
      <c r="UC270" s="5"/>
      <c r="UD270" s="5"/>
      <c r="UE270" s="5"/>
      <c r="UF270" s="5"/>
      <c r="UG270" s="5"/>
      <c r="UH270" s="5"/>
      <c r="UI270" s="5"/>
      <c r="UJ270" s="5"/>
      <c r="UK270" s="5"/>
      <c r="UL270" s="5"/>
      <c r="UM270" s="5"/>
      <c r="UN270" s="5"/>
      <c r="UO270" s="5"/>
      <c r="UP270" s="5"/>
      <c r="UQ270" s="5"/>
      <c r="UR270" s="5"/>
      <c r="US270" s="5"/>
      <c r="UT270" s="5"/>
      <c r="UU270" s="5"/>
      <c r="UV270" s="5"/>
      <c r="UW270" s="5"/>
      <c r="UX270" s="5"/>
      <c r="UY270" s="5"/>
      <c r="UZ270" s="5"/>
      <c r="VA270" s="5"/>
      <c r="VB270" s="5"/>
      <c r="VC270" s="5"/>
      <c r="VD270" s="5"/>
      <c r="VE270" s="5"/>
      <c r="VF270" s="5"/>
      <c r="VG270" s="5"/>
      <c r="VH270" s="5"/>
      <c r="VI270" s="5"/>
      <c r="VJ270" s="5"/>
      <c r="VK270" s="5"/>
      <c r="VL270" s="5"/>
      <c r="VM270" s="5"/>
      <c r="VN270" s="5"/>
      <c r="VO270" s="5"/>
      <c r="VP270" s="5"/>
      <c r="VQ270" s="5"/>
      <c r="VR270" s="5"/>
      <c r="VS270" s="5"/>
      <c r="VT270" s="5"/>
      <c r="VU270" s="5"/>
      <c r="VV270" s="5"/>
      <c r="VW270" s="5"/>
      <c r="VX270" s="5"/>
      <c r="VY270" s="5"/>
      <c r="VZ270" s="5"/>
      <c r="WA270" s="5"/>
      <c r="WB270" s="5"/>
      <c r="WC270" s="5"/>
      <c r="WD270" s="5"/>
      <c r="WE270" s="5"/>
      <c r="WF270" s="5"/>
      <c r="WG270" s="5"/>
      <c r="WH270" s="5"/>
      <c r="WI270" s="5"/>
      <c r="WJ270" s="5"/>
      <c r="WK270" s="5"/>
      <c r="WL270" s="5"/>
      <c r="WM270" s="5"/>
      <c r="WN270" s="5"/>
      <c r="WO270" s="5"/>
      <c r="WP270" s="5"/>
      <c r="WQ270" s="5"/>
      <c r="WR270" s="5"/>
      <c r="WS270" s="5"/>
      <c r="WT270" s="5"/>
      <c r="WU270" s="5"/>
      <c r="WV270" s="5"/>
      <c r="WW270" s="5"/>
      <c r="WX270" s="5"/>
      <c r="WY270" s="5"/>
      <c r="WZ270" s="5"/>
      <c r="XA270" s="5"/>
      <c r="XB270" s="5"/>
      <c r="XC270" s="5"/>
      <c r="XD270" s="5"/>
      <c r="XE270" s="5"/>
      <c r="XF270" s="5"/>
      <c r="XG270" s="5"/>
      <c r="XH270" s="5"/>
      <c r="XI270" s="5"/>
      <c r="XJ270" s="5"/>
      <c r="XK270" s="5"/>
      <c r="XL270" s="5"/>
      <c r="XM270" s="5"/>
      <c r="XN270" s="5"/>
      <c r="XO270" s="5"/>
      <c r="XP270" s="5"/>
      <c r="XQ270" s="5"/>
      <c r="XR270" s="5"/>
      <c r="XS270" s="5"/>
      <c r="XT270" s="5"/>
      <c r="XU270" s="5"/>
      <c r="XV270" s="5"/>
      <c r="XW270" s="5"/>
      <c r="XX270" s="5"/>
      <c r="XY270" s="5"/>
      <c r="XZ270" s="5"/>
      <c r="YA270" s="5"/>
      <c r="YB270" s="5"/>
      <c r="YC270" s="5"/>
      <c r="YD270" s="5"/>
      <c r="YE270" s="5"/>
      <c r="YF270" s="5"/>
      <c r="YG270" s="5"/>
      <c r="YH270" s="5"/>
      <c r="YI270" s="5"/>
      <c r="YJ270" s="5"/>
      <c r="YK270" s="5"/>
      <c r="YL270" s="5"/>
      <c r="YM270" s="5"/>
      <c r="YN270" s="5"/>
      <c r="YO270" s="5"/>
      <c r="YP270" s="5"/>
      <c r="YQ270" s="5"/>
      <c r="YR270" s="5"/>
      <c r="YS270" s="5"/>
      <c r="YT270" s="5"/>
      <c r="YU270" s="5"/>
      <c r="YV270" s="5"/>
      <c r="YW270" s="5"/>
      <c r="YX270" s="5"/>
      <c r="YY270" s="5"/>
      <c r="YZ270" s="5"/>
      <c r="ZA270" s="5"/>
      <c r="ZB270" s="5"/>
      <c r="ZC270" s="5"/>
      <c r="ZD270" s="5"/>
      <c r="ZE270" s="5"/>
      <c r="ZF270" s="5"/>
      <c r="ZG270" s="5"/>
      <c r="ZH270" s="5"/>
      <c r="ZI270" s="5"/>
      <c r="ZJ270" s="5"/>
      <c r="ZK270" s="5"/>
      <c r="ZL270" s="5"/>
      <c r="ZM270" s="5"/>
      <c r="ZN270" s="5"/>
      <c r="ZO270" s="5"/>
      <c r="ZP270" s="5"/>
      <c r="ZQ270" s="5"/>
      <c r="ZR270" s="5"/>
      <c r="ZS270" s="5"/>
      <c r="ZT270" s="5"/>
      <c r="ZU270" s="5"/>
      <c r="ZV270" s="5"/>
      <c r="ZW270" s="5"/>
      <c r="ZX270" s="5"/>
      <c r="ZY270" s="5"/>
      <c r="ZZ270" s="5"/>
      <c r="AAA270" s="5"/>
      <c r="AAB270" s="5"/>
      <c r="AAC270" s="5"/>
      <c r="AAD270" s="5"/>
      <c r="AAE270" s="5"/>
      <c r="AAF270" s="5"/>
      <c r="AAG270" s="5"/>
      <c r="AAH270" s="5"/>
      <c r="AAI270" s="5"/>
      <c r="AAJ270" s="5"/>
      <c r="AAK270" s="5"/>
      <c r="AAL270" s="5"/>
      <c r="AAM270" s="5"/>
      <c r="AAN270" s="5"/>
      <c r="AAO270" s="5"/>
      <c r="AAP270" s="5"/>
      <c r="AAQ270" s="5"/>
      <c r="AAR270" s="5"/>
      <c r="AAS270" s="5"/>
      <c r="AAT270" s="5"/>
      <c r="AAU270" s="5"/>
      <c r="AAV270" s="5"/>
      <c r="AAW270" s="5"/>
      <c r="AAX270" s="5"/>
      <c r="AAY270" s="5"/>
      <c r="AAZ270" s="5"/>
      <c r="ABA270" s="5"/>
      <c r="ABB270" s="5"/>
      <c r="ABC270" s="5"/>
      <c r="ABD270" s="5"/>
      <c r="ABE270" s="5"/>
      <c r="ABF270" s="5"/>
      <c r="ABG270" s="5"/>
      <c r="ABH270" s="5"/>
      <c r="ABI270" s="5"/>
      <c r="ABJ270" s="5"/>
      <c r="ABK270" s="5"/>
      <c r="ABL270" s="5"/>
      <c r="ABM270" s="5"/>
      <c r="ABN270" s="5"/>
      <c r="ABO270" s="5"/>
      <c r="ABP270" s="5"/>
      <c r="ABQ270" s="5"/>
      <c r="ABR270" s="5"/>
      <c r="ABS270" s="5"/>
      <c r="ABT270" s="5"/>
      <c r="ABU270" s="5"/>
      <c r="ABV270" s="5"/>
      <c r="ABW270" s="5"/>
      <c r="ABX270" s="5"/>
      <c r="ABY270" s="5"/>
      <c r="ABZ270" s="5"/>
      <c r="ACA270" s="5"/>
      <c r="ACB270" s="5"/>
      <c r="ACC270" s="5"/>
      <c r="ACD270" s="5"/>
      <c r="ACE270" s="5"/>
      <c r="ACF270" s="5"/>
      <c r="ACG270" s="5"/>
      <c r="ACH270" s="5"/>
      <c r="ACI270" s="5"/>
      <c r="ACJ270" s="5"/>
      <c r="ACK270" s="5"/>
      <c r="ACL270" s="5"/>
      <c r="ACM270" s="5"/>
      <c r="ACN270" s="5"/>
      <c r="ACO270" s="5"/>
      <c r="ACP270" s="5"/>
      <c r="ACQ270" s="5"/>
      <c r="ACR270" s="5"/>
      <c r="ACS270" s="5"/>
      <c r="ACT270" s="5"/>
      <c r="ACU270" s="5"/>
      <c r="ACV270" s="5"/>
      <c r="ACW270" s="5"/>
      <c r="ACX270" s="5"/>
      <c r="ACY270" s="5"/>
      <c r="ACZ270" s="5"/>
      <c r="ADA270" s="5"/>
      <c r="ADB270" s="5"/>
      <c r="ADC270" s="5"/>
      <c r="ADD270" s="5"/>
      <c r="ADE270" s="5"/>
      <c r="ADF270" s="5"/>
      <c r="ADG270" s="5"/>
      <c r="ADH270" s="5"/>
      <c r="ADI270" s="5"/>
      <c r="ADJ270" s="5"/>
      <c r="ADK270" s="5"/>
      <c r="ADL270" s="5"/>
      <c r="ADM270" s="5"/>
      <c r="ADN270" s="5"/>
      <c r="ADO270" s="5"/>
      <c r="ADP270" s="5"/>
      <c r="ADQ270" s="5"/>
      <c r="ADR270" s="5"/>
      <c r="ADS270" s="5"/>
      <c r="ADT270" s="5"/>
      <c r="ADU270" s="5"/>
      <c r="ADV270" s="5"/>
      <c r="ADW270" s="5"/>
      <c r="ADX270" s="5"/>
      <c r="ADY270" s="5"/>
      <c r="ADZ270" s="5"/>
      <c r="AEA270" s="5"/>
      <c r="AEB270" s="5"/>
      <c r="AEC270" s="5"/>
      <c r="AED270" s="5"/>
      <c r="AEE270" s="5"/>
      <c r="AEF270" s="5"/>
      <c r="AEG270" s="5"/>
      <c r="AEH270" s="5"/>
      <c r="AEI270" s="5"/>
      <c r="AEJ270" s="5"/>
      <c r="AEK270" s="5"/>
      <c r="AEL270" s="5"/>
      <c r="AEM270" s="5"/>
      <c r="AEN270" s="5"/>
      <c r="AEO270" s="5"/>
      <c r="AEP270" s="5"/>
      <c r="AEQ270" s="5"/>
      <c r="AER270" s="5"/>
      <c r="AES270" s="5"/>
      <c r="AET270" s="5"/>
      <c r="AEU270" s="5"/>
      <c r="AEV270" s="5"/>
      <c r="AEW270" s="5"/>
      <c r="AEX270" s="5"/>
      <c r="AEY270" s="5"/>
      <c r="AEZ270" s="5"/>
      <c r="AFA270" s="5"/>
      <c r="AFB270" s="5"/>
      <c r="AFC270" s="5"/>
      <c r="AFD270" s="5"/>
      <c r="AFE270" s="5"/>
      <c r="AFF270" s="5"/>
      <c r="AFG270" s="5"/>
      <c r="AFH270" s="5"/>
      <c r="AFI270" s="5"/>
      <c r="AFJ270" s="5"/>
      <c r="AFK270" s="5"/>
      <c r="AFL270" s="5"/>
      <c r="AFM270" s="5"/>
      <c r="AFN270" s="5"/>
      <c r="AFO270" s="5"/>
      <c r="AFP270" s="5"/>
      <c r="AFQ270" s="5"/>
      <c r="AFR270" s="5"/>
      <c r="AFS270" s="5"/>
      <c r="AFT270" s="5"/>
      <c r="AFU270" s="5"/>
      <c r="AFV270" s="5"/>
      <c r="AFW270" s="5"/>
      <c r="AFX270" s="5"/>
      <c r="AFY270" s="5"/>
      <c r="AFZ270" s="5"/>
      <c r="AGA270" s="5"/>
      <c r="AGB270" s="5"/>
      <c r="AGC270" s="5"/>
      <c r="AGD270" s="5"/>
      <c r="AGE270" s="5"/>
      <c r="AGF270" s="5"/>
      <c r="AGG270" s="5"/>
      <c r="AGH270" s="5"/>
      <c r="AGI270" s="5"/>
      <c r="AGJ270" s="5"/>
      <c r="AGK270" s="5"/>
      <c r="AGL270" s="5"/>
      <c r="AGM270" s="5"/>
      <c r="AGN270" s="5"/>
      <c r="AGO270" s="5"/>
      <c r="AGP270" s="5"/>
      <c r="AGQ270" s="5"/>
      <c r="AGR270" s="5"/>
      <c r="AGS270" s="5"/>
      <c r="AGT270" s="5"/>
      <c r="AGU270" s="5"/>
      <c r="AGV270" s="5"/>
      <c r="AGW270" s="5"/>
      <c r="AGX270" s="5"/>
      <c r="AGY270" s="5"/>
      <c r="AGZ270" s="5"/>
      <c r="AHA270" s="5"/>
      <c r="AHB270" s="5"/>
      <c r="AHC270" s="5"/>
      <c r="AHD270" s="5"/>
      <c r="AHE270" s="5"/>
      <c r="AHF270" s="5"/>
      <c r="AHG270" s="5"/>
      <c r="AHH270" s="5"/>
      <c r="AHI270" s="5"/>
      <c r="AHJ270" s="5"/>
      <c r="AHK270" s="5"/>
      <c r="AHL270" s="5"/>
      <c r="AHM270" s="5"/>
      <c r="AHN270" s="5"/>
      <c r="AHO270" s="5"/>
      <c r="AHP270" s="5"/>
      <c r="AHQ270" s="5"/>
      <c r="AHR270" s="5"/>
      <c r="AHS270" s="5"/>
      <c r="AHT270" s="5"/>
      <c r="AHU270" s="5"/>
      <c r="AHV270" s="5"/>
      <c r="AHW270" s="5"/>
      <c r="AHX270" s="5"/>
      <c r="AHY270" s="5"/>
      <c r="AHZ270" s="5"/>
      <c r="AIA270" s="5"/>
      <c r="AIB270" s="5"/>
      <c r="AIC270" s="5"/>
      <c r="AID270" s="5"/>
      <c r="AIE270" s="5"/>
      <c r="AIF270" s="5"/>
      <c r="AIG270" s="5"/>
      <c r="AIH270" s="5"/>
      <c r="AII270" s="5"/>
      <c r="AIJ270" s="5"/>
      <c r="AIK270" s="5"/>
      <c r="AIL270" s="5"/>
      <c r="AIM270" s="5"/>
      <c r="AIN270" s="5"/>
      <c r="AIO270" s="5"/>
      <c r="AIP270" s="5"/>
      <c r="AIQ270" s="5"/>
      <c r="AIR270" s="5"/>
      <c r="AIS270" s="5"/>
      <c r="AIT270" s="5"/>
      <c r="AIU270" s="5"/>
      <c r="AIV270" s="5"/>
      <c r="AIW270" s="5"/>
      <c r="AIX270" s="5"/>
      <c r="AIY270" s="5"/>
      <c r="AIZ270" s="5"/>
      <c r="AJA270" s="5"/>
      <c r="AJB270" s="5"/>
      <c r="AJC270" s="5"/>
      <c r="AJD270" s="5"/>
      <c r="AJE270" s="5"/>
      <c r="AJF270" s="5"/>
      <c r="AJG270" s="5"/>
      <c r="AJH270" s="5"/>
      <c r="AJI270" s="5"/>
      <c r="AJJ270" s="5"/>
      <c r="AJK270" s="5"/>
      <c r="AJL270" s="5"/>
      <c r="AJM270" s="5"/>
      <c r="AJN270" s="5"/>
      <c r="AJO270" s="5"/>
      <c r="AJP270" s="5"/>
      <c r="AJQ270" s="5"/>
      <c r="AJR270" s="5"/>
      <c r="AJS270" s="5"/>
      <c r="AJT270" s="5"/>
      <c r="AJU270" s="5"/>
      <c r="AJV270" s="5"/>
      <c r="AJW270" s="5"/>
      <c r="AJX270" s="5"/>
      <c r="AJY270" s="5"/>
      <c r="AJZ270" s="5"/>
      <c r="AKA270" s="5"/>
      <c r="AKB270" s="5"/>
      <c r="AKC270" s="5"/>
      <c r="AKD270" s="5"/>
      <c r="AKE270" s="5"/>
      <c r="AKF270" s="5"/>
      <c r="AKG270" s="5"/>
      <c r="AKH270" s="5"/>
      <c r="AKI270" s="5"/>
      <c r="AKJ270" s="5"/>
      <c r="AKK270" s="5"/>
      <c r="AKL270" s="5"/>
      <c r="AKM270" s="5"/>
      <c r="AKN270" s="5"/>
      <c r="AKO270" s="5"/>
      <c r="AKP270" s="5"/>
      <c r="AKQ270" s="5"/>
      <c r="AKR270" s="5"/>
      <c r="AKS270" s="5"/>
      <c r="AKT270" s="5"/>
      <c r="AKU270" s="5"/>
      <c r="AKV270" s="5"/>
      <c r="AKW270" s="5"/>
      <c r="AKX270" s="5"/>
      <c r="AKY270" s="5"/>
      <c r="AKZ270" s="5"/>
      <c r="ALA270" s="5"/>
      <c r="ALB270" s="5"/>
      <c r="ALC270" s="5"/>
      <c r="ALD270" s="5"/>
      <c r="ALE270" s="5"/>
      <c r="ALF270" s="5"/>
      <c r="ALG270" s="5"/>
      <c r="ALH270" s="5"/>
      <c r="ALI270" s="5"/>
      <c r="ALJ270" s="5"/>
      <c r="ALK270" s="5"/>
      <c r="ALL270" s="5"/>
      <c r="ALM270" s="5"/>
      <c r="ALN270" s="5"/>
      <c r="ALO270" s="5"/>
      <c r="ALP270" s="5"/>
      <c r="ALQ270" s="5"/>
      <c r="ALR270" s="5"/>
      <c r="ALS270" s="5"/>
      <c r="ALT270" s="5"/>
      <c r="ALU270" s="5"/>
      <c r="ALV270" s="5"/>
      <c r="ALW270" s="5"/>
      <c r="ALX270" s="5"/>
      <c r="ALY270" s="5"/>
      <c r="ALZ270" s="5"/>
      <c r="AMA270" s="5"/>
      <c r="AMB270" s="5"/>
      <c r="AMC270" s="5"/>
      <c r="AMD270" s="5"/>
      <c r="AME270" s="5"/>
      <c r="AMF270" s="5"/>
      <c r="AMG270" s="5"/>
      <c r="AMH270" s="5"/>
      <c r="AMI270" s="5"/>
      <c r="AMJ270" s="5"/>
    </row>
    <row r="271" spans="1:1024" s="8" customFormat="1" x14ac:dyDescent="0.25">
      <c r="A271" s="2">
        <v>238</v>
      </c>
      <c r="B271" s="2" t="s">
        <v>534</v>
      </c>
      <c r="C271" s="2" t="s">
        <v>534</v>
      </c>
      <c r="D271" s="2" t="s">
        <v>527</v>
      </c>
      <c r="E271" s="2">
        <v>1998</v>
      </c>
      <c r="F271" s="2" t="s">
        <v>4806</v>
      </c>
      <c r="G271" s="2" t="s">
        <v>134</v>
      </c>
      <c r="H271" s="3" t="str">
        <f>VLOOKUP(B271,AddInfo!$A:$C,3,FALSE)</f>
        <v>Placebo</v>
      </c>
      <c r="I271" s="3">
        <f>VLOOKUP(B271,AddInfo!$A:$H,7,FALSE)</f>
        <v>0</v>
      </c>
      <c r="J271" s="3" t="s">
        <v>5017</v>
      </c>
      <c r="K271" s="3" t="s">
        <v>112</v>
      </c>
      <c r="L271" s="3" t="s">
        <v>174</v>
      </c>
      <c r="M271" s="25">
        <v>1975</v>
      </c>
      <c r="N271" s="25">
        <v>1993</v>
      </c>
      <c r="O271" s="25"/>
      <c r="P271" s="25"/>
      <c r="Q271" s="86"/>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c r="HH271" s="5"/>
      <c r="HI271" s="5"/>
      <c r="HJ271" s="5"/>
      <c r="HK271" s="5"/>
      <c r="HL271" s="5"/>
      <c r="HM271" s="5"/>
      <c r="HN271" s="5"/>
      <c r="HO271" s="5"/>
      <c r="HP271" s="5"/>
      <c r="HQ271" s="5"/>
      <c r="HR271" s="5"/>
      <c r="HS271" s="5"/>
      <c r="HT271" s="5"/>
      <c r="HU271" s="5"/>
      <c r="HV271" s="5"/>
      <c r="HW271" s="5"/>
      <c r="HX271" s="5"/>
      <c r="HY271" s="5"/>
      <c r="HZ271" s="5"/>
      <c r="IA271" s="5"/>
      <c r="IB271" s="5"/>
      <c r="IC271" s="5"/>
      <c r="ID271" s="5"/>
      <c r="IE271" s="5"/>
      <c r="IF271" s="5"/>
      <c r="IG271" s="5"/>
      <c r="IH271" s="5"/>
      <c r="II271" s="5"/>
      <c r="IJ271" s="5"/>
      <c r="IK271" s="5"/>
      <c r="IL271" s="5"/>
      <c r="IM271" s="5"/>
      <c r="IN271" s="5"/>
      <c r="IO271" s="5"/>
      <c r="IP271" s="5"/>
      <c r="IQ271" s="5"/>
      <c r="IR271" s="5"/>
      <c r="IS271" s="5"/>
      <c r="IT271" s="5"/>
      <c r="IU271" s="5"/>
      <c r="IV271" s="5"/>
      <c r="IW271" s="5"/>
      <c r="IX271" s="5"/>
      <c r="IY271" s="5"/>
      <c r="IZ271" s="5"/>
      <c r="JA271" s="5"/>
      <c r="JB271" s="5"/>
      <c r="JC271" s="5"/>
      <c r="JD271" s="5"/>
      <c r="JE271" s="5"/>
      <c r="JF271" s="5"/>
      <c r="JG271" s="5"/>
      <c r="JH271" s="5"/>
      <c r="JI271" s="5"/>
      <c r="JJ271" s="5"/>
      <c r="JK271" s="5"/>
      <c r="JL271" s="5"/>
      <c r="JM271" s="5"/>
      <c r="JN271" s="5"/>
      <c r="JO271" s="5"/>
      <c r="JP271" s="5"/>
      <c r="JQ271" s="5"/>
      <c r="JR271" s="5"/>
      <c r="JS271" s="5"/>
      <c r="JT271" s="5"/>
      <c r="JU271" s="5"/>
      <c r="JV271" s="5"/>
      <c r="JW271" s="5"/>
      <c r="JX271" s="5"/>
      <c r="JY271" s="5"/>
      <c r="JZ271" s="5"/>
      <c r="KA271" s="5"/>
      <c r="KB271" s="5"/>
      <c r="KC271" s="5"/>
      <c r="KD271" s="5"/>
      <c r="KE271" s="5"/>
      <c r="KF271" s="5"/>
      <c r="KG271" s="5"/>
      <c r="KH271" s="5"/>
      <c r="KI271" s="5"/>
      <c r="KJ271" s="5"/>
      <c r="KK271" s="5"/>
      <c r="KL271" s="5"/>
      <c r="KM271" s="5"/>
      <c r="KN271" s="5"/>
      <c r="KO271" s="5"/>
      <c r="KP271" s="5"/>
      <c r="KQ271" s="5"/>
      <c r="KR271" s="5"/>
      <c r="KS271" s="5"/>
      <c r="KT271" s="5"/>
      <c r="KU271" s="5"/>
      <c r="KV271" s="5"/>
      <c r="KW271" s="5"/>
      <c r="KX271" s="5"/>
      <c r="KY271" s="5"/>
      <c r="KZ271" s="5"/>
      <c r="LA271" s="5"/>
      <c r="LB271" s="5"/>
      <c r="LC271" s="5"/>
      <c r="LD271" s="5"/>
      <c r="LE271" s="5"/>
      <c r="LF271" s="5"/>
      <c r="LG271" s="5"/>
      <c r="LH271" s="5"/>
      <c r="LI271" s="5"/>
      <c r="LJ271" s="5"/>
      <c r="LK271" s="5"/>
      <c r="LL271" s="5"/>
      <c r="LM271" s="5"/>
      <c r="LN271" s="5"/>
      <c r="LO271" s="5"/>
      <c r="LP271" s="5"/>
      <c r="LQ271" s="5"/>
      <c r="LR271" s="5"/>
      <c r="LS271" s="5"/>
      <c r="LT271" s="5"/>
      <c r="LU271" s="5"/>
      <c r="LV271" s="5"/>
      <c r="LW271" s="5"/>
      <c r="LX271" s="5"/>
      <c r="LY271" s="5"/>
      <c r="LZ271" s="5"/>
      <c r="MA271" s="5"/>
      <c r="MB271" s="5"/>
      <c r="MC271" s="5"/>
      <c r="MD271" s="5"/>
      <c r="ME271" s="5"/>
      <c r="MF271" s="5"/>
      <c r="MG271" s="5"/>
      <c r="MH271" s="5"/>
      <c r="MI271" s="5"/>
      <c r="MJ271" s="5"/>
      <c r="MK271" s="5"/>
      <c r="ML271" s="5"/>
      <c r="MM271" s="5"/>
      <c r="MN271" s="5"/>
      <c r="MO271" s="5"/>
      <c r="MP271" s="5"/>
      <c r="MQ271" s="5"/>
      <c r="MR271" s="5"/>
      <c r="MS271" s="5"/>
      <c r="MT271" s="5"/>
      <c r="MU271" s="5"/>
      <c r="MV271" s="5"/>
      <c r="MW271" s="5"/>
      <c r="MX271" s="5"/>
      <c r="MY271" s="5"/>
      <c r="MZ271" s="5"/>
      <c r="NA271" s="5"/>
      <c r="NB271" s="5"/>
      <c r="NC271" s="5"/>
      <c r="ND271" s="5"/>
      <c r="NE271" s="5"/>
      <c r="NF271" s="5"/>
      <c r="NG271" s="5"/>
      <c r="NH271" s="5"/>
      <c r="NI271" s="5"/>
      <c r="NJ271" s="5"/>
      <c r="NK271" s="5"/>
      <c r="NL271" s="5"/>
      <c r="NM271" s="5"/>
      <c r="NN271" s="5"/>
      <c r="NO271" s="5"/>
      <c r="NP271" s="5"/>
      <c r="NQ271" s="5"/>
      <c r="NR271" s="5"/>
      <c r="NS271" s="5"/>
      <c r="NT271" s="5"/>
      <c r="NU271" s="5"/>
      <c r="NV271" s="5"/>
      <c r="NW271" s="5"/>
      <c r="NX271" s="5"/>
      <c r="NY271" s="5"/>
      <c r="NZ271" s="5"/>
      <c r="OA271" s="5"/>
      <c r="OB271" s="5"/>
      <c r="OC271" s="5"/>
      <c r="OD271" s="5"/>
      <c r="OE271" s="5"/>
      <c r="OF271" s="5"/>
      <c r="OG271" s="5"/>
      <c r="OH271" s="5"/>
      <c r="OI271" s="5"/>
      <c r="OJ271" s="5"/>
      <c r="OK271" s="5"/>
      <c r="OL271" s="5"/>
      <c r="OM271" s="5"/>
      <c r="ON271" s="5"/>
      <c r="OO271" s="5"/>
      <c r="OP271" s="5"/>
      <c r="OQ271" s="5"/>
      <c r="OR271" s="5"/>
      <c r="OS271" s="5"/>
      <c r="OT271" s="5"/>
      <c r="OU271" s="5"/>
      <c r="OV271" s="5"/>
      <c r="OW271" s="5"/>
      <c r="OX271" s="5"/>
      <c r="OY271" s="5"/>
      <c r="OZ271" s="5"/>
      <c r="PA271" s="5"/>
      <c r="PB271" s="5"/>
      <c r="PC271" s="5"/>
      <c r="PD271" s="5"/>
      <c r="PE271" s="5"/>
      <c r="PF271" s="5"/>
      <c r="PG271" s="5"/>
      <c r="PH271" s="5"/>
      <c r="PI271" s="5"/>
      <c r="PJ271" s="5"/>
      <c r="PK271" s="5"/>
      <c r="PL271" s="5"/>
      <c r="PM271" s="5"/>
      <c r="PN271" s="5"/>
      <c r="PO271" s="5"/>
      <c r="PP271" s="5"/>
      <c r="PQ271" s="5"/>
      <c r="PR271" s="5"/>
      <c r="PS271" s="5"/>
      <c r="PT271" s="5"/>
      <c r="PU271" s="5"/>
      <c r="PV271" s="5"/>
      <c r="PW271" s="5"/>
      <c r="PX271" s="5"/>
      <c r="PY271" s="5"/>
      <c r="PZ271" s="5"/>
      <c r="QA271" s="5"/>
      <c r="QB271" s="5"/>
      <c r="QC271" s="5"/>
      <c r="QD271" s="5"/>
      <c r="QE271" s="5"/>
      <c r="QF271" s="5"/>
      <c r="QG271" s="5"/>
      <c r="QH271" s="5"/>
      <c r="QI271" s="5"/>
      <c r="QJ271" s="5"/>
      <c r="QK271" s="5"/>
      <c r="QL271" s="5"/>
      <c r="QM271" s="5"/>
      <c r="QN271" s="5"/>
      <c r="QO271" s="5"/>
      <c r="QP271" s="5"/>
      <c r="QQ271" s="5"/>
      <c r="QR271" s="5"/>
      <c r="QS271" s="5"/>
      <c r="QT271" s="5"/>
      <c r="QU271" s="5"/>
      <c r="QV271" s="5"/>
      <c r="QW271" s="5"/>
      <c r="QX271" s="5"/>
      <c r="QY271" s="5"/>
      <c r="QZ271" s="5"/>
      <c r="RA271" s="5"/>
      <c r="RB271" s="5"/>
      <c r="RC271" s="5"/>
      <c r="RD271" s="5"/>
      <c r="RE271" s="5"/>
      <c r="RF271" s="5"/>
      <c r="RG271" s="5"/>
      <c r="RH271" s="5"/>
      <c r="RI271" s="5"/>
      <c r="RJ271" s="5"/>
      <c r="RK271" s="5"/>
      <c r="RL271" s="5"/>
      <c r="RM271" s="5"/>
      <c r="RN271" s="5"/>
      <c r="RO271" s="5"/>
      <c r="RP271" s="5"/>
      <c r="RQ271" s="5"/>
      <c r="RR271" s="5"/>
      <c r="RS271" s="5"/>
      <c r="RT271" s="5"/>
      <c r="RU271" s="5"/>
      <c r="RV271" s="5"/>
      <c r="RW271" s="5"/>
      <c r="RX271" s="5"/>
      <c r="RY271" s="5"/>
      <c r="RZ271" s="5"/>
      <c r="SA271" s="5"/>
      <c r="SB271" s="5"/>
      <c r="SC271" s="5"/>
      <c r="SD271" s="5"/>
      <c r="SE271" s="5"/>
      <c r="SF271" s="5"/>
      <c r="SG271" s="5"/>
      <c r="SH271" s="5"/>
      <c r="SI271" s="5"/>
      <c r="SJ271" s="5"/>
      <c r="SK271" s="5"/>
      <c r="SL271" s="5"/>
      <c r="SM271" s="5"/>
      <c r="SN271" s="5"/>
      <c r="SO271" s="5"/>
      <c r="SP271" s="5"/>
      <c r="SQ271" s="5"/>
      <c r="SR271" s="5"/>
      <c r="SS271" s="5"/>
      <c r="ST271" s="5"/>
      <c r="SU271" s="5"/>
      <c r="SV271" s="5"/>
      <c r="SW271" s="5"/>
      <c r="SX271" s="5"/>
      <c r="SY271" s="5"/>
      <c r="SZ271" s="5"/>
      <c r="TA271" s="5"/>
      <c r="TB271" s="5"/>
      <c r="TC271" s="5"/>
      <c r="TD271" s="5"/>
      <c r="TE271" s="5"/>
      <c r="TF271" s="5"/>
      <c r="TG271" s="5"/>
      <c r="TH271" s="5"/>
      <c r="TI271" s="5"/>
      <c r="TJ271" s="5"/>
      <c r="TK271" s="5"/>
      <c r="TL271" s="5"/>
      <c r="TM271" s="5"/>
      <c r="TN271" s="5"/>
      <c r="TO271" s="5"/>
      <c r="TP271" s="5"/>
      <c r="TQ271" s="5"/>
      <c r="TR271" s="5"/>
      <c r="TS271" s="5"/>
      <c r="TT271" s="5"/>
      <c r="TU271" s="5"/>
      <c r="TV271" s="5"/>
      <c r="TW271" s="5"/>
      <c r="TX271" s="5"/>
      <c r="TY271" s="5"/>
      <c r="TZ271" s="5"/>
      <c r="UA271" s="5"/>
      <c r="UB271" s="5"/>
      <c r="UC271" s="5"/>
      <c r="UD271" s="5"/>
      <c r="UE271" s="5"/>
      <c r="UF271" s="5"/>
      <c r="UG271" s="5"/>
      <c r="UH271" s="5"/>
      <c r="UI271" s="5"/>
      <c r="UJ271" s="5"/>
      <c r="UK271" s="5"/>
      <c r="UL271" s="5"/>
      <c r="UM271" s="5"/>
      <c r="UN271" s="5"/>
      <c r="UO271" s="5"/>
      <c r="UP271" s="5"/>
      <c r="UQ271" s="5"/>
      <c r="UR271" s="5"/>
      <c r="US271" s="5"/>
      <c r="UT271" s="5"/>
      <c r="UU271" s="5"/>
      <c r="UV271" s="5"/>
      <c r="UW271" s="5"/>
      <c r="UX271" s="5"/>
      <c r="UY271" s="5"/>
      <c r="UZ271" s="5"/>
      <c r="VA271" s="5"/>
      <c r="VB271" s="5"/>
      <c r="VC271" s="5"/>
      <c r="VD271" s="5"/>
      <c r="VE271" s="5"/>
      <c r="VF271" s="5"/>
      <c r="VG271" s="5"/>
      <c r="VH271" s="5"/>
      <c r="VI271" s="5"/>
      <c r="VJ271" s="5"/>
      <c r="VK271" s="5"/>
      <c r="VL271" s="5"/>
      <c r="VM271" s="5"/>
      <c r="VN271" s="5"/>
      <c r="VO271" s="5"/>
      <c r="VP271" s="5"/>
      <c r="VQ271" s="5"/>
      <c r="VR271" s="5"/>
      <c r="VS271" s="5"/>
      <c r="VT271" s="5"/>
      <c r="VU271" s="5"/>
      <c r="VV271" s="5"/>
      <c r="VW271" s="5"/>
      <c r="VX271" s="5"/>
      <c r="VY271" s="5"/>
      <c r="VZ271" s="5"/>
      <c r="WA271" s="5"/>
      <c r="WB271" s="5"/>
      <c r="WC271" s="5"/>
      <c r="WD271" s="5"/>
      <c r="WE271" s="5"/>
      <c r="WF271" s="5"/>
      <c r="WG271" s="5"/>
      <c r="WH271" s="5"/>
      <c r="WI271" s="5"/>
      <c r="WJ271" s="5"/>
      <c r="WK271" s="5"/>
      <c r="WL271" s="5"/>
      <c r="WM271" s="5"/>
      <c r="WN271" s="5"/>
      <c r="WO271" s="5"/>
      <c r="WP271" s="5"/>
      <c r="WQ271" s="5"/>
      <c r="WR271" s="5"/>
      <c r="WS271" s="5"/>
      <c r="WT271" s="5"/>
      <c r="WU271" s="5"/>
      <c r="WV271" s="5"/>
      <c r="WW271" s="5"/>
      <c r="WX271" s="5"/>
      <c r="WY271" s="5"/>
      <c r="WZ271" s="5"/>
      <c r="XA271" s="5"/>
      <c r="XB271" s="5"/>
      <c r="XC271" s="5"/>
      <c r="XD271" s="5"/>
      <c r="XE271" s="5"/>
      <c r="XF271" s="5"/>
      <c r="XG271" s="5"/>
      <c r="XH271" s="5"/>
      <c r="XI271" s="5"/>
      <c r="XJ271" s="5"/>
      <c r="XK271" s="5"/>
      <c r="XL271" s="5"/>
      <c r="XM271" s="5"/>
      <c r="XN271" s="5"/>
      <c r="XO271" s="5"/>
      <c r="XP271" s="5"/>
      <c r="XQ271" s="5"/>
      <c r="XR271" s="5"/>
      <c r="XS271" s="5"/>
      <c r="XT271" s="5"/>
      <c r="XU271" s="5"/>
      <c r="XV271" s="5"/>
      <c r="XW271" s="5"/>
      <c r="XX271" s="5"/>
      <c r="XY271" s="5"/>
      <c r="XZ271" s="5"/>
      <c r="YA271" s="5"/>
      <c r="YB271" s="5"/>
      <c r="YC271" s="5"/>
      <c r="YD271" s="5"/>
      <c r="YE271" s="5"/>
      <c r="YF271" s="5"/>
      <c r="YG271" s="5"/>
      <c r="YH271" s="5"/>
      <c r="YI271" s="5"/>
      <c r="YJ271" s="5"/>
      <c r="YK271" s="5"/>
      <c r="YL271" s="5"/>
      <c r="YM271" s="5"/>
      <c r="YN271" s="5"/>
      <c r="YO271" s="5"/>
      <c r="YP271" s="5"/>
      <c r="YQ271" s="5"/>
      <c r="YR271" s="5"/>
      <c r="YS271" s="5"/>
      <c r="YT271" s="5"/>
      <c r="YU271" s="5"/>
      <c r="YV271" s="5"/>
      <c r="YW271" s="5"/>
      <c r="YX271" s="5"/>
      <c r="YY271" s="5"/>
      <c r="YZ271" s="5"/>
      <c r="ZA271" s="5"/>
      <c r="ZB271" s="5"/>
      <c r="ZC271" s="5"/>
      <c r="ZD271" s="5"/>
      <c r="ZE271" s="5"/>
      <c r="ZF271" s="5"/>
      <c r="ZG271" s="5"/>
      <c r="ZH271" s="5"/>
      <c r="ZI271" s="5"/>
      <c r="ZJ271" s="5"/>
      <c r="ZK271" s="5"/>
      <c r="ZL271" s="5"/>
      <c r="ZM271" s="5"/>
      <c r="ZN271" s="5"/>
      <c r="ZO271" s="5"/>
      <c r="ZP271" s="5"/>
      <c r="ZQ271" s="5"/>
      <c r="ZR271" s="5"/>
      <c r="ZS271" s="5"/>
      <c r="ZT271" s="5"/>
      <c r="ZU271" s="5"/>
      <c r="ZV271" s="5"/>
      <c r="ZW271" s="5"/>
      <c r="ZX271" s="5"/>
      <c r="ZY271" s="5"/>
      <c r="ZZ271" s="5"/>
      <c r="AAA271" s="5"/>
      <c r="AAB271" s="5"/>
      <c r="AAC271" s="5"/>
      <c r="AAD271" s="5"/>
      <c r="AAE271" s="5"/>
      <c r="AAF271" s="5"/>
      <c r="AAG271" s="5"/>
      <c r="AAH271" s="5"/>
      <c r="AAI271" s="5"/>
      <c r="AAJ271" s="5"/>
      <c r="AAK271" s="5"/>
      <c r="AAL271" s="5"/>
      <c r="AAM271" s="5"/>
      <c r="AAN271" s="5"/>
      <c r="AAO271" s="5"/>
      <c r="AAP271" s="5"/>
      <c r="AAQ271" s="5"/>
      <c r="AAR271" s="5"/>
      <c r="AAS271" s="5"/>
      <c r="AAT271" s="5"/>
      <c r="AAU271" s="5"/>
      <c r="AAV271" s="5"/>
      <c r="AAW271" s="5"/>
      <c r="AAX271" s="5"/>
      <c r="AAY271" s="5"/>
      <c r="AAZ271" s="5"/>
      <c r="ABA271" s="5"/>
      <c r="ABB271" s="5"/>
      <c r="ABC271" s="5"/>
      <c r="ABD271" s="5"/>
      <c r="ABE271" s="5"/>
      <c r="ABF271" s="5"/>
      <c r="ABG271" s="5"/>
      <c r="ABH271" s="5"/>
      <c r="ABI271" s="5"/>
      <c r="ABJ271" s="5"/>
      <c r="ABK271" s="5"/>
      <c r="ABL271" s="5"/>
      <c r="ABM271" s="5"/>
      <c r="ABN271" s="5"/>
      <c r="ABO271" s="5"/>
      <c r="ABP271" s="5"/>
      <c r="ABQ271" s="5"/>
      <c r="ABR271" s="5"/>
      <c r="ABS271" s="5"/>
      <c r="ABT271" s="5"/>
      <c r="ABU271" s="5"/>
      <c r="ABV271" s="5"/>
      <c r="ABW271" s="5"/>
      <c r="ABX271" s="5"/>
      <c r="ABY271" s="5"/>
      <c r="ABZ271" s="5"/>
      <c r="ACA271" s="5"/>
      <c r="ACB271" s="5"/>
      <c r="ACC271" s="5"/>
      <c r="ACD271" s="5"/>
      <c r="ACE271" s="5"/>
      <c r="ACF271" s="5"/>
      <c r="ACG271" s="5"/>
      <c r="ACH271" s="5"/>
      <c r="ACI271" s="5"/>
      <c r="ACJ271" s="5"/>
      <c r="ACK271" s="5"/>
      <c r="ACL271" s="5"/>
      <c r="ACM271" s="5"/>
      <c r="ACN271" s="5"/>
      <c r="ACO271" s="5"/>
      <c r="ACP271" s="5"/>
      <c r="ACQ271" s="5"/>
      <c r="ACR271" s="5"/>
      <c r="ACS271" s="5"/>
      <c r="ACT271" s="5"/>
      <c r="ACU271" s="5"/>
      <c r="ACV271" s="5"/>
      <c r="ACW271" s="5"/>
      <c r="ACX271" s="5"/>
      <c r="ACY271" s="5"/>
      <c r="ACZ271" s="5"/>
      <c r="ADA271" s="5"/>
      <c r="ADB271" s="5"/>
      <c r="ADC271" s="5"/>
      <c r="ADD271" s="5"/>
      <c r="ADE271" s="5"/>
      <c r="ADF271" s="5"/>
      <c r="ADG271" s="5"/>
      <c r="ADH271" s="5"/>
      <c r="ADI271" s="5"/>
      <c r="ADJ271" s="5"/>
      <c r="ADK271" s="5"/>
      <c r="ADL271" s="5"/>
      <c r="ADM271" s="5"/>
      <c r="ADN271" s="5"/>
      <c r="ADO271" s="5"/>
      <c r="ADP271" s="5"/>
      <c r="ADQ271" s="5"/>
      <c r="ADR271" s="5"/>
      <c r="ADS271" s="5"/>
      <c r="ADT271" s="5"/>
      <c r="ADU271" s="5"/>
      <c r="ADV271" s="5"/>
      <c r="ADW271" s="5"/>
      <c r="ADX271" s="5"/>
      <c r="ADY271" s="5"/>
      <c r="ADZ271" s="5"/>
      <c r="AEA271" s="5"/>
      <c r="AEB271" s="5"/>
      <c r="AEC271" s="5"/>
      <c r="AED271" s="5"/>
      <c r="AEE271" s="5"/>
      <c r="AEF271" s="5"/>
      <c r="AEG271" s="5"/>
      <c r="AEH271" s="5"/>
      <c r="AEI271" s="5"/>
      <c r="AEJ271" s="5"/>
      <c r="AEK271" s="5"/>
      <c r="AEL271" s="5"/>
      <c r="AEM271" s="5"/>
      <c r="AEN271" s="5"/>
      <c r="AEO271" s="5"/>
      <c r="AEP271" s="5"/>
      <c r="AEQ271" s="5"/>
      <c r="AER271" s="5"/>
      <c r="AES271" s="5"/>
      <c r="AET271" s="5"/>
      <c r="AEU271" s="5"/>
      <c r="AEV271" s="5"/>
      <c r="AEW271" s="5"/>
      <c r="AEX271" s="5"/>
      <c r="AEY271" s="5"/>
      <c r="AEZ271" s="5"/>
      <c r="AFA271" s="5"/>
      <c r="AFB271" s="5"/>
      <c r="AFC271" s="5"/>
      <c r="AFD271" s="5"/>
      <c r="AFE271" s="5"/>
      <c r="AFF271" s="5"/>
      <c r="AFG271" s="5"/>
      <c r="AFH271" s="5"/>
      <c r="AFI271" s="5"/>
      <c r="AFJ271" s="5"/>
      <c r="AFK271" s="5"/>
      <c r="AFL271" s="5"/>
      <c r="AFM271" s="5"/>
      <c r="AFN271" s="5"/>
      <c r="AFO271" s="5"/>
      <c r="AFP271" s="5"/>
      <c r="AFQ271" s="5"/>
      <c r="AFR271" s="5"/>
      <c r="AFS271" s="5"/>
      <c r="AFT271" s="5"/>
      <c r="AFU271" s="5"/>
      <c r="AFV271" s="5"/>
      <c r="AFW271" s="5"/>
      <c r="AFX271" s="5"/>
      <c r="AFY271" s="5"/>
      <c r="AFZ271" s="5"/>
      <c r="AGA271" s="5"/>
      <c r="AGB271" s="5"/>
      <c r="AGC271" s="5"/>
      <c r="AGD271" s="5"/>
      <c r="AGE271" s="5"/>
      <c r="AGF271" s="5"/>
      <c r="AGG271" s="5"/>
      <c r="AGH271" s="5"/>
      <c r="AGI271" s="5"/>
      <c r="AGJ271" s="5"/>
      <c r="AGK271" s="5"/>
      <c r="AGL271" s="5"/>
      <c r="AGM271" s="5"/>
      <c r="AGN271" s="5"/>
      <c r="AGO271" s="5"/>
      <c r="AGP271" s="5"/>
      <c r="AGQ271" s="5"/>
      <c r="AGR271" s="5"/>
      <c r="AGS271" s="5"/>
      <c r="AGT271" s="5"/>
      <c r="AGU271" s="5"/>
      <c r="AGV271" s="5"/>
      <c r="AGW271" s="5"/>
      <c r="AGX271" s="5"/>
      <c r="AGY271" s="5"/>
      <c r="AGZ271" s="5"/>
      <c r="AHA271" s="5"/>
      <c r="AHB271" s="5"/>
      <c r="AHC271" s="5"/>
      <c r="AHD271" s="5"/>
      <c r="AHE271" s="5"/>
      <c r="AHF271" s="5"/>
      <c r="AHG271" s="5"/>
      <c r="AHH271" s="5"/>
      <c r="AHI271" s="5"/>
      <c r="AHJ271" s="5"/>
      <c r="AHK271" s="5"/>
      <c r="AHL271" s="5"/>
      <c r="AHM271" s="5"/>
      <c r="AHN271" s="5"/>
      <c r="AHO271" s="5"/>
      <c r="AHP271" s="5"/>
      <c r="AHQ271" s="5"/>
      <c r="AHR271" s="5"/>
      <c r="AHS271" s="5"/>
      <c r="AHT271" s="5"/>
      <c r="AHU271" s="5"/>
      <c r="AHV271" s="5"/>
      <c r="AHW271" s="5"/>
      <c r="AHX271" s="5"/>
      <c r="AHY271" s="5"/>
      <c r="AHZ271" s="5"/>
      <c r="AIA271" s="5"/>
      <c r="AIB271" s="5"/>
      <c r="AIC271" s="5"/>
      <c r="AID271" s="5"/>
      <c r="AIE271" s="5"/>
      <c r="AIF271" s="5"/>
      <c r="AIG271" s="5"/>
      <c r="AIH271" s="5"/>
      <c r="AII271" s="5"/>
      <c r="AIJ271" s="5"/>
      <c r="AIK271" s="5"/>
      <c r="AIL271" s="5"/>
      <c r="AIM271" s="5"/>
      <c r="AIN271" s="5"/>
      <c r="AIO271" s="5"/>
      <c r="AIP271" s="5"/>
      <c r="AIQ271" s="5"/>
      <c r="AIR271" s="5"/>
      <c r="AIS271" s="5"/>
      <c r="AIT271" s="5"/>
      <c r="AIU271" s="5"/>
      <c r="AIV271" s="5"/>
      <c r="AIW271" s="5"/>
      <c r="AIX271" s="5"/>
      <c r="AIY271" s="5"/>
      <c r="AIZ271" s="5"/>
      <c r="AJA271" s="5"/>
      <c r="AJB271" s="5"/>
      <c r="AJC271" s="5"/>
      <c r="AJD271" s="5"/>
      <c r="AJE271" s="5"/>
      <c r="AJF271" s="5"/>
      <c r="AJG271" s="5"/>
      <c r="AJH271" s="5"/>
      <c r="AJI271" s="5"/>
      <c r="AJJ271" s="5"/>
      <c r="AJK271" s="5"/>
      <c r="AJL271" s="5"/>
      <c r="AJM271" s="5"/>
      <c r="AJN271" s="5"/>
      <c r="AJO271" s="5"/>
      <c r="AJP271" s="5"/>
      <c r="AJQ271" s="5"/>
      <c r="AJR271" s="5"/>
      <c r="AJS271" s="5"/>
      <c r="AJT271" s="5"/>
      <c r="AJU271" s="5"/>
      <c r="AJV271" s="5"/>
      <c r="AJW271" s="5"/>
      <c r="AJX271" s="5"/>
      <c r="AJY271" s="5"/>
      <c r="AJZ271" s="5"/>
      <c r="AKA271" s="5"/>
      <c r="AKB271" s="5"/>
      <c r="AKC271" s="5"/>
      <c r="AKD271" s="5"/>
      <c r="AKE271" s="5"/>
      <c r="AKF271" s="5"/>
      <c r="AKG271" s="5"/>
      <c r="AKH271" s="5"/>
      <c r="AKI271" s="5"/>
      <c r="AKJ271" s="5"/>
      <c r="AKK271" s="5"/>
      <c r="AKL271" s="5"/>
      <c r="AKM271" s="5"/>
      <c r="AKN271" s="5"/>
      <c r="AKO271" s="5"/>
      <c r="AKP271" s="5"/>
      <c r="AKQ271" s="5"/>
      <c r="AKR271" s="5"/>
      <c r="AKS271" s="5"/>
      <c r="AKT271" s="5"/>
      <c r="AKU271" s="5"/>
      <c r="AKV271" s="5"/>
      <c r="AKW271" s="5"/>
      <c r="AKX271" s="5"/>
      <c r="AKY271" s="5"/>
      <c r="AKZ271" s="5"/>
      <c r="ALA271" s="5"/>
      <c r="ALB271" s="5"/>
      <c r="ALC271" s="5"/>
      <c r="ALD271" s="5"/>
      <c r="ALE271" s="5"/>
      <c r="ALF271" s="5"/>
      <c r="ALG271" s="5"/>
      <c r="ALH271" s="5"/>
      <c r="ALI271" s="5"/>
      <c r="ALJ271" s="5"/>
      <c r="ALK271" s="5"/>
      <c r="ALL271" s="5"/>
      <c r="ALM271" s="5"/>
      <c r="ALN271" s="5"/>
      <c r="ALO271" s="5"/>
      <c r="ALP271" s="5"/>
      <c r="ALQ271" s="5"/>
      <c r="ALR271" s="5"/>
      <c r="ALS271" s="5"/>
      <c r="ALT271" s="5"/>
      <c r="ALU271" s="5"/>
      <c r="ALV271" s="5"/>
      <c r="ALW271" s="5"/>
      <c r="ALX271" s="5"/>
      <c r="ALY271" s="5"/>
      <c r="ALZ271" s="5"/>
      <c r="AMA271" s="5"/>
      <c r="AMB271" s="5"/>
      <c r="AMC271" s="5"/>
      <c r="AMD271" s="5"/>
      <c r="AME271" s="5"/>
      <c r="AMF271" s="5"/>
      <c r="AMG271" s="5"/>
      <c r="AMH271" s="5"/>
      <c r="AMI271" s="5"/>
      <c r="AMJ271" s="5"/>
    </row>
    <row r="272" spans="1:1024" s="8" customFormat="1" x14ac:dyDescent="0.25">
      <c r="A272" s="2">
        <v>221</v>
      </c>
      <c r="B272" s="2" t="s">
        <v>544</v>
      </c>
      <c r="C272" s="2" t="s">
        <v>544</v>
      </c>
      <c r="D272" s="2" t="s">
        <v>545</v>
      </c>
      <c r="E272" s="2">
        <v>2014</v>
      </c>
      <c r="F272" s="2" t="s">
        <v>546</v>
      </c>
      <c r="G272" s="2" t="s">
        <v>61</v>
      </c>
      <c r="H272" s="3" t="str">
        <f>VLOOKUP(B272,AddInfo!$A:$C,3,FALSE)</f>
        <v>Predictor</v>
      </c>
      <c r="I272" s="3">
        <f>VLOOKUP(B272,AddInfo!$A:$H,7,FALSE)</f>
        <v>0</v>
      </c>
      <c r="J272" s="3" t="s">
        <v>5017</v>
      </c>
      <c r="K272" s="3" t="s">
        <v>112</v>
      </c>
      <c r="L272" s="3" t="s">
        <v>24</v>
      </c>
      <c r="M272" s="25">
        <v>1929</v>
      </c>
      <c r="N272" s="25">
        <v>2012</v>
      </c>
      <c r="O272" s="25"/>
      <c r="P272" s="25"/>
      <c r="Q272" s="86"/>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c r="HH272" s="5"/>
      <c r="HI272" s="5"/>
      <c r="HJ272" s="5"/>
      <c r="HK272" s="5"/>
      <c r="HL272" s="5"/>
      <c r="HM272" s="5"/>
      <c r="HN272" s="5"/>
      <c r="HO272" s="5"/>
      <c r="HP272" s="5"/>
      <c r="HQ272" s="5"/>
      <c r="HR272" s="5"/>
      <c r="HS272" s="5"/>
      <c r="HT272" s="5"/>
      <c r="HU272" s="5"/>
      <c r="HV272" s="5"/>
      <c r="HW272" s="5"/>
      <c r="HX272" s="5"/>
      <c r="HY272" s="5"/>
      <c r="HZ272" s="5"/>
      <c r="IA272" s="5"/>
      <c r="IB272" s="5"/>
      <c r="IC272" s="5"/>
      <c r="ID272" s="5"/>
      <c r="IE272" s="5"/>
      <c r="IF272" s="5"/>
      <c r="IG272" s="5"/>
      <c r="IH272" s="5"/>
      <c r="II272" s="5"/>
      <c r="IJ272" s="5"/>
      <c r="IK272" s="5"/>
      <c r="IL272" s="5"/>
      <c r="IM272" s="5"/>
      <c r="IN272" s="5"/>
      <c r="IO272" s="5"/>
      <c r="IP272" s="5"/>
      <c r="IQ272" s="5"/>
      <c r="IR272" s="5"/>
      <c r="IS272" s="5"/>
      <c r="IT272" s="5"/>
      <c r="IU272" s="5"/>
      <c r="IV272" s="5"/>
      <c r="IW272" s="5"/>
      <c r="IX272" s="5"/>
      <c r="IY272" s="5"/>
      <c r="IZ272" s="5"/>
      <c r="JA272" s="5"/>
      <c r="JB272" s="5"/>
      <c r="JC272" s="5"/>
      <c r="JD272" s="5"/>
      <c r="JE272" s="5"/>
      <c r="JF272" s="5"/>
      <c r="JG272" s="5"/>
      <c r="JH272" s="5"/>
      <c r="JI272" s="5"/>
      <c r="JJ272" s="5"/>
      <c r="JK272" s="5"/>
      <c r="JL272" s="5"/>
      <c r="JM272" s="5"/>
      <c r="JN272" s="5"/>
      <c r="JO272" s="5"/>
      <c r="JP272" s="5"/>
      <c r="JQ272" s="5"/>
      <c r="JR272" s="5"/>
      <c r="JS272" s="5"/>
      <c r="JT272" s="5"/>
      <c r="JU272" s="5"/>
      <c r="JV272" s="5"/>
      <c r="JW272" s="5"/>
      <c r="JX272" s="5"/>
      <c r="JY272" s="5"/>
      <c r="JZ272" s="5"/>
      <c r="KA272" s="5"/>
      <c r="KB272" s="5"/>
      <c r="KC272" s="5"/>
      <c r="KD272" s="5"/>
      <c r="KE272" s="5"/>
      <c r="KF272" s="5"/>
      <c r="KG272" s="5"/>
      <c r="KH272" s="5"/>
      <c r="KI272" s="5"/>
      <c r="KJ272" s="5"/>
      <c r="KK272" s="5"/>
      <c r="KL272" s="5"/>
      <c r="KM272" s="5"/>
      <c r="KN272" s="5"/>
      <c r="KO272" s="5"/>
      <c r="KP272" s="5"/>
      <c r="KQ272" s="5"/>
      <c r="KR272" s="5"/>
      <c r="KS272" s="5"/>
      <c r="KT272" s="5"/>
      <c r="KU272" s="5"/>
      <c r="KV272" s="5"/>
      <c r="KW272" s="5"/>
      <c r="KX272" s="5"/>
      <c r="KY272" s="5"/>
      <c r="KZ272" s="5"/>
      <c r="LA272" s="5"/>
      <c r="LB272" s="5"/>
      <c r="LC272" s="5"/>
      <c r="LD272" s="5"/>
      <c r="LE272" s="5"/>
      <c r="LF272" s="5"/>
      <c r="LG272" s="5"/>
      <c r="LH272" s="5"/>
      <c r="LI272" s="5"/>
      <c r="LJ272" s="5"/>
      <c r="LK272" s="5"/>
      <c r="LL272" s="5"/>
      <c r="LM272" s="5"/>
      <c r="LN272" s="5"/>
      <c r="LO272" s="5"/>
      <c r="LP272" s="5"/>
      <c r="LQ272" s="5"/>
      <c r="LR272" s="5"/>
      <c r="LS272" s="5"/>
      <c r="LT272" s="5"/>
      <c r="LU272" s="5"/>
      <c r="LV272" s="5"/>
      <c r="LW272" s="5"/>
      <c r="LX272" s="5"/>
      <c r="LY272" s="5"/>
      <c r="LZ272" s="5"/>
      <c r="MA272" s="5"/>
      <c r="MB272" s="5"/>
      <c r="MC272" s="5"/>
      <c r="MD272" s="5"/>
      <c r="ME272" s="5"/>
      <c r="MF272" s="5"/>
      <c r="MG272" s="5"/>
      <c r="MH272" s="5"/>
      <c r="MI272" s="5"/>
      <c r="MJ272" s="5"/>
      <c r="MK272" s="5"/>
      <c r="ML272" s="5"/>
      <c r="MM272" s="5"/>
      <c r="MN272" s="5"/>
      <c r="MO272" s="5"/>
      <c r="MP272" s="5"/>
      <c r="MQ272" s="5"/>
      <c r="MR272" s="5"/>
      <c r="MS272" s="5"/>
      <c r="MT272" s="5"/>
      <c r="MU272" s="5"/>
      <c r="MV272" s="5"/>
      <c r="MW272" s="5"/>
      <c r="MX272" s="5"/>
      <c r="MY272" s="5"/>
      <c r="MZ272" s="5"/>
      <c r="NA272" s="5"/>
      <c r="NB272" s="5"/>
      <c r="NC272" s="5"/>
      <c r="ND272" s="5"/>
      <c r="NE272" s="5"/>
      <c r="NF272" s="5"/>
      <c r="NG272" s="5"/>
      <c r="NH272" s="5"/>
      <c r="NI272" s="5"/>
      <c r="NJ272" s="5"/>
      <c r="NK272" s="5"/>
      <c r="NL272" s="5"/>
      <c r="NM272" s="5"/>
      <c r="NN272" s="5"/>
      <c r="NO272" s="5"/>
      <c r="NP272" s="5"/>
      <c r="NQ272" s="5"/>
      <c r="NR272" s="5"/>
      <c r="NS272" s="5"/>
      <c r="NT272" s="5"/>
      <c r="NU272" s="5"/>
      <c r="NV272" s="5"/>
      <c r="NW272" s="5"/>
      <c r="NX272" s="5"/>
      <c r="NY272" s="5"/>
      <c r="NZ272" s="5"/>
      <c r="OA272" s="5"/>
      <c r="OB272" s="5"/>
      <c r="OC272" s="5"/>
      <c r="OD272" s="5"/>
      <c r="OE272" s="5"/>
      <c r="OF272" s="5"/>
      <c r="OG272" s="5"/>
      <c r="OH272" s="5"/>
      <c r="OI272" s="5"/>
      <c r="OJ272" s="5"/>
      <c r="OK272" s="5"/>
      <c r="OL272" s="5"/>
      <c r="OM272" s="5"/>
      <c r="ON272" s="5"/>
      <c r="OO272" s="5"/>
      <c r="OP272" s="5"/>
      <c r="OQ272" s="5"/>
      <c r="OR272" s="5"/>
      <c r="OS272" s="5"/>
      <c r="OT272" s="5"/>
      <c r="OU272" s="5"/>
      <c r="OV272" s="5"/>
      <c r="OW272" s="5"/>
      <c r="OX272" s="5"/>
      <c r="OY272" s="5"/>
      <c r="OZ272" s="5"/>
      <c r="PA272" s="5"/>
      <c r="PB272" s="5"/>
      <c r="PC272" s="5"/>
      <c r="PD272" s="5"/>
      <c r="PE272" s="5"/>
      <c r="PF272" s="5"/>
      <c r="PG272" s="5"/>
      <c r="PH272" s="5"/>
      <c r="PI272" s="5"/>
      <c r="PJ272" s="5"/>
      <c r="PK272" s="5"/>
      <c r="PL272" s="5"/>
      <c r="PM272" s="5"/>
      <c r="PN272" s="5"/>
      <c r="PO272" s="5"/>
      <c r="PP272" s="5"/>
      <c r="PQ272" s="5"/>
      <c r="PR272" s="5"/>
      <c r="PS272" s="5"/>
      <c r="PT272" s="5"/>
      <c r="PU272" s="5"/>
      <c r="PV272" s="5"/>
      <c r="PW272" s="5"/>
      <c r="PX272" s="5"/>
      <c r="PY272" s="5"/>
      <c r="PZ272" s="5"/>
      <c r="QA272" s="5"/>
      <c r="QB272" s="5"/>
      <c r="QC272" s="5"/>
      <c r="QD272" s="5"/>
      <c r="QE272" s="5"/>
      <c r="QF272" s="5"/>
      <c r="QG272" s="5"/>
      <c r="QH272" s="5"/>
      <c r="QI272" s="5"/>
      <c r="QJ272" s="5"/>
      <c r="QK272" s="5"/>
      <c r="QL272" s="5"/>
      <c r="QM272" s="5"/>
      <c r="QN272" s="5"/>
      <c r="QO272" s="5"/>
      <c r="QP272" s="5"/>
      <c r="QQ272" s="5"/>
      <c r="QR272" s="5"/>
      <c r="QS272" s="5"/>
      <c r="QT272" s="5"/>
      <c r="QU272" s="5"/>
      <c r="QV272" s="5"/>
      <c r="QW272" s="5"/>
      <c r="QX272" s="5"/>
      <c r="QY272" s="5"/>
      <c r="QZ272" s="5"/>
      <c r="RA272" s="5"/>
      <c r="RB272" s="5"/>
      <c r="RC272" s="5"/>
      <c r="RD272" s="5"/>
      <c r="RE272" s="5"/>
      <c r="RF272" s="5"/>
      <c r="RG272" s="5"/>
      <c r="RH272" s="5"/>
      <c r="RI272" s="5"/>
      <c r="RJ272" s="5"/>
      <c r="RK272" s="5"/>
      <c r="RL272" s="5"/>
      <c r="RM272" s="5"/>
      <c r="RN272" s="5"/>
      <c r="RO272" s="5"/>
      <c r="RP272" s="5"/>
      <c r="RQ272" s="5"/>
      <c r="RR272" s="5"/>
      <c r="RS272" s="5"/>
      <c r="RT272" s="5"/>
      <c r="RU272" s="5"/>
      <c r="RV272" s="5"/>
      <c r="RW272" s="5"/>
      <c r="RX272" s="5"/>
      <c r="RY272" s="5"/>
      <c r="RZ272" s="5"/>
      <c r="SA272" s="5"/>
      <c r="SB272" s="5"/>
      <c r="SC272" s="5"/>
      <c r="SD272" s="5"/>
      <c r="SE272" s="5"/>
      <c r="SF272" s="5"/>
      <c r="SG272" s="5"/>
      <c r="SH272" s="5"/>
      <c r="SI272" s="5"/>
      <c r="SJ272" s="5"/>
      <c r="SK272" s="5"/>
      <c r="SL272" s="5"/>
      <c r="SM272" s="5"/>
      <c r="SN272" s="5"/>
      <c r="SO272" s="5"/>
      <c r="SP272" s="5"/>
      <c r="SQ272" s="5"/>
      <c r="SR272" s="5"/>
      <c r="SS272" s="5"/>
      <c r="ST272" s="5"/>
      <c r="SU272" s="5"/>
      <c r="SV272" s="5"/>
      <c r="SW272" s="5"/>
      <c r="SX272" s="5"/>
      <c r="SY272" s="5"/>
      <c r="SZ272" s="5"/>
      <c r="TA272" s="5"/>
      <c r="TB272" s="5"/>
      <c r="TC272" s="5"/>
      <c r="TD272" s="5"/>
      <c r="TE272" s="5"/>
      <c r="TF272" s="5"/>
      <c r="TG272" s="5"/>
      <c r="TH272" s="5"/>
      <c r="TI272" s="5"/>
      <c r="TJ272" s="5"/>
      <c r="TK272" s="5"/>
      <c r="TL272" s="5"/>
      <c r="TM272" s="5"/>
      <c r="TN272" s="5"/>
      <c r="TO272" s="5"/>
      <c r="TP272" s="5"/>
      <c r="TQ272" s="5"/>
      <c r="TR272" s="5"/>
      <c r="TS272" s="5"/>
      <c r="TT272" s="5"/>
      <c r="TU272" s="5"/>
      <c r="TV272" s="5"/>
      <c r="TW272" s="5"/>
      <c r="TX272" s="5"/>
      <c r="TY272" s="5"/>
      <c r="TZ272" s="5"/>
      <c r="UA272" s="5"/>
      <c r="UB272" s="5"/>
      <c r="UC272" s="5"/>
      <c r="UD272" s="5"/>
      <c r="UE272" s="5"/>
      <c r="UF272" s="5"/>
      <c r="UG272" s="5"/>
      <c r="UH272" s="5"/>
      <c r="UI272" s="5"/>
      <c r="UJ272" s="5"/>
      <c r="UK272" s="5"/>
      <c r="UL272" s="5"/>
      <c r="UM272" s="5"/>
      <c r="UN272" s="5"/>
      <c r="UO272" s="5"/>
      <c r="UP272" s="5"/>
      <c r="UQ272" s="5"/>
      <c r="UR272" s="5"/>
      <c r="US272" s="5"/>
      <c r="UT272" s="5"/>
      <c r="UU272" s="5"/>
      <c r="UV272" s="5"/>
      <c r="UW272" s="5"/>
      <c r="UX272" s="5"/>
      <c r="UY272" s="5"/>
      <c r="UZ272" s="5"/>
      <c r="VA272" s="5"/>
      <c r="VB272" s="5"/>
      <c r="VC272" s="5"/>
      <c r="VD272" s="5"/>
      <c r="VE272" s="5"/>
      <c r="VF272" s="5"/>
      <c r="VG272" s="5"/>
      <c r="VH272" s="5"/>
      <c r="VI272" s="5"/>
      <c r="VJ272" s="5"/>
      <c r="VK272" s="5"/>
      <c r="VL272" s="5"/>
      <c r="VM272" s="5"/>
      <c r="VN272" s="5"/>
      <c r="VO272" s="5"/>
      <c r="VP272" s="5"/>
      <c r="VQ272" s="5"/>
      <c r="VR272" s="5"/>
      <c r="VS272" s="5"/>
      <c r="VT272" s="5"/>
      <c r="VU272" s="5"/>
      <c r="VV272" s="5"/>
      <c r="VW272" s="5"/>
      <c r="VX272" s="5"/>
      <c r="VY272" s="5"/>
      <c r="VZ272" s="5"/>
      <c r="WA272" s="5"/>
      <c r="WB272" s="5"/>
      <c r="WC272" s="5"/>
      <c r="WD272" s="5"/>
      <c r="WE272" s="5"/>
      <c r="WF272" s="5"/>
      <c r="WG272" s="5"/>
      <c r="WH272" s="5"/>
      <c r="WI272" s="5"/>
      <c r="WJ272" s="5"/>
      <c r="WK272" s="5"/>
      <c r="WL272" s="5"/>
      <c r="WM272" s="5"/>
      <c r="WN272" s="5"/>
      <c r="WO272" s="5"/>
      <c r="WP272" s="5"/>
      <c r="WQ272" s="5"/>
      <c r="WR272" s="5"/>
      <c r="WS272" s="5"/>
      <c r="WT272" s="5"/>
      <c r="WU272" s="5"/>
      <c r="WV272" s="5"/>
      <c r="WW272" s="5"/>
      <c r="WX272" s="5"/>
      <c r="WY272" s="5"/>
      <c r="WZ272" s="5"/>
      <c r="XA272" s="5"/>
      <c r="XB272" s="5"/>
      <c r="XC272" s="5"/>
      <c r="XD272" s="5"/>
      <c r="XE272" s="5"/>
      <c r="XF272" s="5"/>
      <c r="XG272" s="5"/>
      <c r="XH272" s="5"/>
      <c r="XI272" s="5"/>
      <c r="XJ272" s="5"/>
      <c r="XK272" s="5"/>
      <c r="XL272" s="5"/>
      <c r="XM272" s="5"/>
      <c r="XN272" s="5"/>
      <c r="XO272" s="5"/>
      <c r="XP272" s="5"/>
      <c r="XQ272" s="5"/>
      <c r="XR272" s="5"/>
      <c r="XS272" s="5"/>
      <c r="XT272" s="5"/>
      <c r="XU272" s="5"/>
      <c r="XV272" s="5"/>
      <c r="XW272" s="5"/>
      <c r="XX272" s="5"/>
      <c r="XY272" s="5"/>
      <c r="XZ272" s="5"/>
      <c r="YA272" s="5"/>
      <c r="YB272" s="5"/>
      <c r="YC272" s="5"/>
      <c r="YD272" s="5"/>
      <c r="YE272" s="5"/>
      <c r="YF272" s="5"/>
      <c r="YG272" s="5"/>
      <c r="YH272" s="5"/>
      <c r="YI272" s="5"/>
      <c r="YJ272" s="5"/>
      <c r="YK272" s="5"/>
      <c r="YL272" s="5"/>
      <c r="YM272" s="5"/>
      <c r="YN272" s="5"/>
      <c r="YO272" s="5"/>
      <c r="YP272" s="5"/>
      <c r="YQ272" s="5"/>
      <c r="YR272" s="5"/>
      <c r="YS272" s="5"/>
      <c r="YT272" s="5"/>
      <c r="YU272" s="5"/>
      <c r="YV272" s="5"/>
      <c r="YW272" s="5"/>
      <c r="YX272" s="5"/>
      <c r="YY272" s="5"/>
      <c r="YZ272" s="5"/>
      <c r="ZA272" s="5"/>
      <c r="ZB272" s="5"/>
      <c r="ZC272" s="5"/>
      <c r="ZD272" s="5"/>
      <c r="ZE272" s="5"/>
      <c r="ZF272" s="5"/>
      <c r="ZG272" s="5"/>
      <c r="ZH272" s="5"/>
      <c r="ZI272" s="5"/>
      <c r="ZJ272" s="5"/>
      <c r="ZK272" s="5"/>
      <c r="ZL272" s="5"/>
      <c r="ZM272" s="5"/>
      <c r="ZN272" s="5"/>
      <c r="ZO272" s="5"/>
      <c r="ZP272" s="5"/>
      <c r="ZQ272" s="5"/>
      <c r="ZR272" s="5"/>
      <c r="ZS272" s="5"/>
      <c r="ZT272" s="5"/>
      <c r="ZU272" s="5"/>
      <c r="ZV272" s="5"/>
      <c r="ZW272" s="5"/>
      <c r="ZX272" s="5"/>
      <c r="ZY272" s="5"/>
      <c r="ZZ272" s="5"/>
      <c r="AAA272" s="5"/>
      <c r="AAB272" s="5"/>
      <c r="AAC272" s="5"/>
      <c r="AAD272" s="5"/>
      <c r="AAE272" s="5"/>
      <c r="AAF272" s="5"/>
      <c r="AAG272" s="5"/>
      <c r="AAH272" s="5"/>
      <c r="AAI272" s="5"/>
      <c r="AAJ272" s="5"/>
      <c r="AAK272" s="5"/>
      <c r="AAL272" s="5"/>
      <c r="AAM272" s="5"/>
      <c r="AAN272" s="5"/>
      <c r="AAO272" s="5"/>
      <c r="AAP272" s="5"/>
      <c r="AAQ272" s="5"/>
      <c r="AAR272" s="5"/>
      <c r="AAS272" s="5"/>
      <c r="AAT272" s="5"/>
      <c r="AAU272" s="5"/>
      <c r="AAV272" s="5"/>
      <c r="AAW272" s="5"/>
      <c r="AAX272" s="5"/>
      <c r="AAY272" s="5"/>
      <c r="AAZ272" s="5"/>
      <c r="ABA272" s="5"/>
      <c r="ABB272" s="5"/>
      <c r="ABC272" s="5"/>
      <c r="ABD272" s="5"/>
      <c r="ABE272" s="5"/>
      <c r="ABF272" s="5"/>
      <c r="ABG272" s="5"/>
      <c r="ABH272" s="5"/>
      <c r="ABI272" s="5"/>
      <c r="ABJ272" s="5"/>
      <c r="ABK272" s="5"/>
      <c r="ABL272" s="5"/>
      <c r="ABM272" s="5"/>
      <c r="ABN272" s="5"/>
      <c r="ABO272" s="5"/>
      <c r="ABP272" s="5"/>
      <c r="ABQ272" s="5"/>
      <c r="ABR272" s="5"/>
      <c r="ABS272" s="5"/>
      <c r="ABT272" s="5"/>
      <c r="ABU272" s="5"/>
      <c r="ABV272" s="5"/>
      <c r="ABW272" s="5"/>
      <c r="ABX272" s="5"/>
      <c r="ABY272" s="5"/>
      <c r="ABZ272" s="5"/>
      <c r="ACA272" s="5"/>
      <c r="ACB272" s="5"/>
      <c r="ACC272" s="5"/>
      <c r="ACD272" s="5"/>
      <c r="ACE272" s="5"/>
      <c r="ACF272" s="5"/>
      <c r="ACG272" s="5"/>
      <c r="ACH272" s="5"/>
      <c r="ACI272" s="5"/>
      <c r="ACJ272" s="5"/>
      <c r="ACK272" s="5"/>
      <c r="ACL272" s="5"/>
      <c r="ACM272" s="5"/>
      <c r="ACN272" s="5"/>
      <c r="ACO272" s="5"/>
      <c r="ACP272" s="5"/>
      <c r="ACQ272" s="5"/>
      <c r="ACR272" s="5"/>
      <c r="ACS272" s="5"/>
      <c r="ACT272" s="5"/>
      <c r="ACU272" s="5"/>
      <c r="ACV272" s="5"/>
      <c r="ACW272" s="5"/>
      <c r="ACX272" s="5"/>
      <c r="ACY272" s="5"/>
      <c r="ACZ272" s="5"/>
      <c r="ADA272" s="5"/>
      <c r="ADB272" s="5"/>
      <c r="ADC272" s="5"/>
      <c r="ADD272" s="5"/>
      <c r="ADE272" s="5"/>
      <c r="ADF272" s="5"/>
      <c r="ADG272" s="5"/>
      <c r="ADH272" s="5"/>
      <c r="ADI272" s="5"/>
      <c r="ADJ272" s="5"/>
      <c r="ADK272" s="5"/>
      <c r="ADL272" s="5"/>
      <c r="ADM272" s="5"/>
      <c r="ADN272" s="5"/>
      <c r="ADO272" s="5"/>
      <c r="ADP272" s="5"/>
      <c r="ADQ272" s="5"/>
      <c r="ADR272" s="5"/>
      <c r="ADS272" s="5"/>
      <c r="ADT272" s="5"/>
      <c r="ADU272" s="5"/>
      <c r="ADV272" s="5"/>
      <c r="ADW272" s="5"/>
      <c r="ADX272" s="5"/>
      <c r="ADY272" s="5"/>
      <c r="ADZ272" s="5"/>
      <c r="AEA272" s="5"/>
      <c r="AEB272" s="5"/>
      <c r="AEC272" s="5"/>
      <c r="AED272" s="5"/>
      <c r="AEE272" s="5"/>
      <c r="AEF272" s="5"/>
      <c r="AEG272" s="5"/>
      <c r="AEH272" s="5"/>
      <c r="AEI272" s="5"/>
      <c r="AEJ272" s="5"/>
      <c r="AEK272" s="5"/>
      <c r="AEL272" s="5"/>
      <c r="AEM272" s="5"/>
      <c r="AEN272" s="5"/>
      <c r="AEO272" s="5"/>
      <c r="AEP272" s="5"/>
      <c r="AEQ272" s="5"/>
      <c r="AER272" s="5"/>
      <c r="AES272" s="5"/>
      <c r="AET272" s="5"/>
      <c r="AEU272" s="5"/>
      <c r="AEV272" s="5"/>
      <c r="AEW272" s="5"/>
      <c r="AEX272" s="5"/>
      <c r="AEY272" s="5"/>
      <c r="AEZ272" s="5"/>
      <c r="AFA272" s="5"/>
      <c r="AFB272" s="5"/>
      <c r="AFC272" s="5"/>
      <c r="AFD272" s="5"/>
      <c r="AFE272" s="5"/>
      <c r="AFF272" s="5"/>
      <c r="AFG272" s="5"/>
      <c r="AFH272" s="5"/>
      <c r="AFI272" s="5"/>
      <c r="AFJ272" s="5"/>
      <c r="AFK272" s="5"/>
      <c r="AFL272" s="5"/>
      <c r="AFM272" s="5"/>
      <c r="AFN272" s="5"/>
      <c r="AFO272" s="5"/>
      <c r="AFP272" s="5"/>
      <c r="AFQ272" s="5"/>
      <c r="AFR272" s="5"/>
      <c r="AFS272" s="5"/>
      <c r="AFT272" s="5"/>
      <c r="AFU272" s="5"/>
      <c r="AFV272" s="5"/>
      <c r="AFW272" s="5"/>
      <c r="AFX272" s="5"/>
      <c r="AFY272" s="5"/>
      <c r="AFZ272" s="5"/>
      <c r="AGA272" s="5"/>
      <c r="AGB272" s="5"/>
      <c r="AGC272" s="5"/>
      <c r="AGD272" s="5"/>
      <c r="AGE272" s="5"/>
      <c r="AGF272" s="5"/>
      <c r="AGG272" s="5"/>
      <c r="AGH272" s="5"/>
      <c r="AGI272" s="5"/>
      <c r="AGJ272" s="5"/>
      <c r="AGK272" s="5"/>
      <c r="AGL272" s="5"/>
      <c r="AGM272" s="5"/>
      <c r="AGN272" s="5"/>
      <c r="AGO272" s="5"/>
      <c r="AGP272" s="5"/>
      <c r="AGQ272" s="5"/>
      <c r="AGR272" s="5"/>
      <c r="AGS272" s="5"/>
      <c r="AGT272" s="5"/>
      <c r="AGU272" s="5"/>
      <c r="AGV272" s="5"/>
      <c r="AGW272" s="5"/>
      <c r="AGX272" s="5"/>
      <c r="AGY272" s="5"/>
      <c r="AGZ272" s="5"/>
      <c r="AHA272" s="5"/>
      <c r="AHB272" s="5"/>
      <c r="AHC272" s="5"/>
      <c r="AHD272" s="5"/>
      <c r="AHE272" s="5"/>
      <c r="AHF272" s="5"/>
      <c r="AHG272" s="5"/>
      <c r="AHH272" s="5"/>
      <c r="AHI272" s="5"/>
      <c r="AHJ272" s="5"/>
      <c r="AHK272" s="5"/>
      <c r="AHL272" s="5"/>
      <c r="AHM272" s="5"/>
      <c r="AHN272" s="5"/>
      <c r="AHO272" s="5"/>
      <c r="AHP272" s="5"/>
      <c r="AHQ272" s="5"/>
      <c r="AHR272" s="5"/>
      <c r="AHS272" s="5"/>
      <c r="AHT272" s="5"/>
      <c r="AHU272" s="5"/>
      <c r="AHV272" s="5"/>
      <c r="AHW272" s="5"/>
      <c r="AHX272" s="5"/>
      <c r="AHY272" s="5"/>
      <c r="AHZ272" s="5"/>
      <c r="AIA272" s="5"/>
      <c r="AIB272" s="5"/>
      <c r="AIC272" s="5"/>
      <c r="AID272" s="5"/>
      <c r="AIE272" s="5"/>
      <c r="AIF272" s="5"/>
      <c r="AIG272" s="5"/>
      <c r="AIH272" s="5"/>
      <c r="AII272" s="5"/>
      <c r="AIJ272" s="5"/>
      <c r="AIK272" s="5"/>
      <c r="AIL272" s="5"/>
      <c r="AIM272" s="5"/>
      <c r="AIN272" s="5"/>
      <c r="AIO272" s="5"/>
      <c r="AIP272" s="5"/>
      <c r="AIQ272" s="5"/>
      <c r="AIR272" s="5"/>
      <c r="AIS272" s="5"/>
      <c r="AIT272" s="5"/>
      <c r="AIU272" s="5"/>
      <c r="AIV272" s="5"/>
      <c r="AIW272" s="5"/>
      <c r="AIX272" s="5"/>
      <c r="AIY272" s="5"/>
      <c r="AIZ272" s="5"/>
      <c r="AJA272" s="5"/>
      <c r="AJB272" s="5"/>
      <c r="AJC272" s="5"/>
      <c r="AJD272" s="5"/>
      <c r="AJE272" s="5"/>
      <c r="AJF272" s="5"/>
      <c r="AJG272" s="5"/>
      <c r="AJH272" s="5"/>
      <c r="AJI272" s="5"/>
      <c r="AJJ272" s="5"/>
      <c r="AJK272" s="5"/>
      <c r="AJL272" s="5"/>
      <c r="AJM272" s="5"/>
      <c r="AJN272" s="5"/>
      <c r="AJO272" s="5"/>
      <c r="AJP272" s="5"/>
      <c r="AJQ272" s="5"/>
      <c r="AJR272" s="5"/>
      <c r="AJS272" s="5"/>
      <c r="AJT272" s="5"/>
      <c r="AJU272" s="5"/>
      <c r="AJV272" s="5"/>
      <c r="AJW272" s="5"/>
      <c r="AJX272" s="5"/>
      <c r="AJY272" s="5"/>
      <c r="AJZ272" s="5"/>
      <c r="AKA272" s="5"/>
      <c r="AKB272" s="5"/>
      <c r="AKC272" s="5"/>
      <c r="AKD272" s="5"/>
      <c r="AKE272" s="5"/>
      <c r="AKF272" s="5"/>
      <c r="AKG272" s="5"/>
      <c r="AKH272" s="5"/>
      <c r="AKI272" s="5"/>
      <c r="AKJ272" s="5"/>
      <c r="AKK272" s="5"/>
      <c r="AKL272" s="5"/>
      <c r="AKM272" s="5"/>
      <c r="AKN272" s="5"/>
      <c r="AKO272" s="5"/>
      <c r="AKP272" s="5"/>
      <c r="AKQ272" s="5"/>
      <c r="AKR272" s="5"/>
      <c r="AKS272" s="5"/>
      <c r="AKT272" s="5"/>
      <c r="AKU272" s="5"/>
      <c r="AKV272" s="5"/>
      <c r="AKW272" s="5"/>
      <c r="AKX272" s="5"/>
      <c r="AKY272" s="5"/>
      <c r="AKZ272" s="5"/>
      <c r="ALA272" s="5"/>
      <c r="ALB272" s="5"/>
      <c r="ALC272" s="5"/>
      <c r="ALD272" s="5"/>
      <c r="ALE272" s="5"/>
      <c r="ALF272" s="5"/>
      <c r="ALG272" s="5"/>
      <c r="ALH272" s="5"/>
      <c r="ALI272" s="5"/>
      <c r="ALJ272" s="5"/>
      <c r="ALK272" s="5"/>
      <c r="ALL272" s="5"/>
      <c r="ALM272" s="5"/>
      <c r="ALN272" s="5"/>
      <c r="ALO272" s="5"/>
      <c r="ALP272" s="5"/>
      <c r="ALQ272" s="5"/>
      <c r="ALR272" s="5"/>
      <c r="ALS272" s="5"/>
      <c r="ALT272" s="5"/>
      <c r="ALU272" s="5"/>
      <c r="ALV272" s="5"/>
      <c r="ALW272" s="5"/>
      <c r="ALX272" s="5"/>
      <c r="ALY272" s="5"/>
      <c r="ALZ272" s="5"/>
      <c r="AMA272" s="5"/>
      <c r="AMB272" s="5"/>
      <c r="AMC272" s="5"/>
      <c r="AMD272" s="5"/>
      <c r="AME272" s="5"/>
      <c r="AMF272" s="5"/>
      <c r="AMG272" s="5"/>
      <c r="AMH272" s="5"/>
      <c r="AMI272" s="5"/>
      <c r="AMJ272" s="5"/>
    </row>
    <row r="273" spans="1:1024" x14ac:dyDescent="0.25">
      <c r="A273" s="2">
        <v>1</v>
      </c>
      <c r="B273" s="2" t="s">
        <v>548</v>
      </c>
      <c r="C273" s="2" t="s">
        <v>548</v>
      </c>
      <c r="D273" s="2" t="s">
        <v>549</v>
      </c>
      <c r="E273" s="2">
        <v>2004</v>
      </c>
      <c r="F273" s="2" t="s">
        <v>550</v>
      </c>
      <c r="G273" s="2" t="s">
        <v>103</v>
      </c>
      <c r="H273" s="3" t="str">
        <f>VLOOKUP(B273,AddInfo!$A:$C,3,FALSE)</f>
        <v>Predictor</v>
      </c>
      <c r="I273" s="3">
        <f>VLOOKUP(B273,AddInfo!$A:$H,7,FALSE)</f>
        <v>0</v>
      </c>
      <c r="J273" s="3" t="s">
        <v>5017</v>
      </c>
      <c r="K273" s="3" t="s">
        <v>112</v>
      </c>
      <c r="L273" s="3" t="s">
        <v>129</v>
      </c>
      <c r="M273" s="25">
        <v>1963</v>
      </c>
      <c r="N273" s="25">
        <v>2001</v>
      </c>
    </row>
    <row r="274" spans="1:1024" s="8" customFormat="1" x14ac:dyDescent="0.25">
      <c r="A274" s="2">
        <v>40</v>
      </c>
      <c r="B274" s="2" t="s">
        <v>566</v>
      </c>
      <c r="C274" s="2" t="s">
        <v>566</v>
      </c>
      <c r="D274" s="2" t="s">
        <v>567</v>
      </c>
      <c r="E274" s="2">
        <v>1999</v>
      </c>
      <c r="F274" s="2" t="s">
        <v>568</v>
      </c>
      <c r="G274" s="2" t="s">
        <v>61</v>
      </c>
      <c r="H274" s="3" t="str">
        <f>VLOOKUP(B274,AddInfo!$A:$C,3,FALSE)</f>
        <v>Predictor</v>
      </c>
      <c r="I274" s="3" t="str">
        <f>VLOOKUP(B274,AddInfo!$A:$H,7,FALSE)</f>
        <v>indmom</v>
      </c>
      <c r="J274" s="3" t="s">
        <v>5017</v>
      </c>
      <c r="K274" s="3" t="s">
        <v>112</v>
      </c>
      <c r="L274" s="3" t="s">
        <v>129</v>
      </c>
      <c r="M274" s="25">
        <v>1963</v>
      </c>
      <c r="N274" s="25">
        <v>1995</v>
      </c>
      <c r="O274" s="25"/>
      <c r="P274" s="25"/>
      <c r="Q274" s="86"/>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c r="HH274" s="5"/>
      <c r="HI274" s="5"/>
      <c r="HJ274" s="5"/>
      <c r="HK274" s="5"/>
      <c r="HL274" s="5"/>
      <c r="HM274" s="5"/>
      <c r="HN274" s="5"/>
      <c r="HO274" s="5"/>
      <c r="HP274" s="5"/>
      <c r="HQ274" s="5"/>
      <c r="HR274" s="5"/>
      <c r="HS274" s="5"/>
      <c r="HT274" s="5"/>
      <c r="HU274" s="5"/>
      <c r="HV274" s="5"/>
      <c r="HW274" s="5"/>
      <c r="HX274" s="5"/>
      <c r="HY274" s="5"/>
      <c r="HZ274" s="5"/>
      <c r="IA274" s="5"/>
      <c r="IB274" s="5"/>
      <c r="IC274" s="5"/>
      <c r="ID274" s="5"/>
      <c r="IE274" s="5"/>
      <c r="IF274" s="5"/>
      <c r="IG274" s="5"/>
      <c r="IH274" s="5"/>
      <c r="II274" s="5"/>
      <c r="IJ274" s="5"/>
      <c r="IK274" s="5"/>
      <c r="IL274" s="5"/>
      <c r="IM274" s="5"/>
      <c r="IN274" s="5"/>
      <c r="IO274" s="5"/>
      <c r="IP274" s="5"/>
      <c r="IQ274" s="5"/>
      <c r="IR274" s="5"/>
      <c r="IS274" s="5"/>
      <c r="IT274" s="5"/>
      <c r="IU274" s="5"/>
      <c r="IV274" s="5"/>
      <c r="IW274" s="5"/>
      <c r="IX274" s="5"/>
      <c r="IY274" s="5"/>
      <c r="IZ274" s="5"/>
      <c r="JA274" s="5"/>
      <c r="JB274" s="5"/>
      <c r="JC274" s="5"/>
      <c r="JD274" s="5"/>
      <c r="JE274" s="5"/>
      <c r="JF274" s="5"/>
      <c r="JG274" s="5"/>
      <c r="JH274" s="5"/>
      <c r="JI274" s="5"/>
      <c r="JJ274" s="5"/>
      <c r="JK274" s="5"/>
      <c r="JL274" s="5"/>
      <c r="JM274" s="5"/>
      <c r="JN274" s="5"/>
      <c r="JO274" s="5"/>
      <c r="JP274" s="5"/>
      <c r="JQ274" s="5"/>
      <c r="JR274" s="5"/>
      <c r="JS274" s="5"/>
      <c r="JT274" s="5"/>
      <c r="JU274" s="5"/>
      <c r="JV274" s="5"/>
      <c r="JW274" s="5"/>
      <c r="JX274" s="5"/>
      <c r="JY274" s="5"/>
      <c r="JZ274" s="5"/>
      <c r="KA274" s="5"/>
      <c r="KB274" s="5"/>
      <c r="KC274" s="5"/>
      <c r="KD274" s="5"/>
      <c r="KE274" s="5"/>
      <c r="KF274" s="5"/>
      <c r="KG274" s="5"/>
      <c r="KH274" s="5"/>
      <c r="KI274" s="5"/>
      <c r="KJ274" s="5"/>
      <c r="KK274" s="5"/>
      <c r="KL274" s="5"/>
      <c r="KM274" s="5"/>
      <c r="KN274" s="5"/>
      <c r="KO274" s="5"/>
      <c r="KP274" s="5"/>
      <c r="KQ274" s="5"/>
      <c r="KR274" s="5"/>
      <c r="KS274" s="5"/>
      <c r="KT274" s="5"/>
      <c r="KU274" s="5"/>
      <c r="KV274" s="5"/>
      <c r="KW274" s="5"/>
      <c r="KX274" s="5"/>
      <c r="KY274" s="5"/>
      <c r="KZ274" s="5"/>
      <c r="LA274" s="5"/>
      <c r="LB274" s="5"/>
      <c r="LC274" s="5"/>
      <c r="LD274" s="5"/>
      <c r="LE274" s="5"/>
      <c r="LF274" s="5"/>
      <c r="LG274" s="5"/>
      <c r="LH274" s="5"/>
      <c r="LI274" s="5"/>
      <c r="LJ274" s="5"/>
      <c r="LK274" s="5"/>
      <c r="LL274" s="5"/>
      <c r="LM274" s="5"/>
      <c r="LN274" s="5"/>
      <c r="LO274" s="5"/>
      <c r="LP274" s="5"/>
      <c r="LQ274" s="5"/>
      <c r="LR274" s="5"/>
      <c r="LS274" s="5"/>
      <c r="LT274" s="5"/>
      <c r="LU274" s="5"/>
      <c r="LV274" s="5"/>
      <c r="LW274" s="5"/>
      <c r="LX274" s="5"/>
      <c r="LY274" s="5"/>
      <c r="LZ274" s="5"/>
      <c r="MA274" s="5"/>
      <c r="MB274" s="5"/>
      <c r="MC274" s="5"/>
      <c r="MD274" s="5"/>
      <c r="ME274" s="5"/>
      <c r="MF274" s="5"/>
      <c r="MG274" s="5"/>
      <c r="MH274" s="5"/>
      <c r="MI274" s="5"/>
      <c r="MJ274" s="5"/>
      <c r="MK274" s="5"/>
      <c r="ML274" s="5"/>
      <c r="MM274" s="5"/>
      <c r="MN274" s="5"/>
      <c r="MO274" s="5"/>
      <c r="MP274" s="5"/>
      <c r="MQ274" s="5"/>
      <c r="MR274" s="5"/>
      <c r="MS274" s="5"/>
      <c r="MT274" s="5"/>
      <c r="MU274" s="5"/>
      <c r="MV274" s="5"/>
      <c r="MW274" s="5"/>
      <c r="MX274" s="5"/>
      <c r="MY274" s="5"/>
      <c r="MZ274" s="5"/>
      <c r="NA274" s="5"/>
      <c r="NB274" s="5"/>
      <c r="NC274" s="5"/>
      <c r="ND274" s="5"/>
      <c r="NE274" s="5"/>
      <c r="NF274" s="5"/>
      <c r="NG274" s="5"/>
      <c r="NH274" s="5"/>
      <c r="NI274" s="5"/>
      <c r="NJ274" s="5"/>
      <c r="NK274" s="5"/>
      <c r="NL274" s="5"/>
      <c r="NM274" s="5"/>
      <c r="NN274" s="5"/>
      <c r="NO274" s="5"/>
      <c r="NP274" s="5"/>
      <c r="NQ274" s="5"/>
      <c r="NR274" s="5"/>
      <c r="NS274" s="5"/>
      <c r="NT274" s="5"/>
      <c r="NU274" s="5"/>
      <c r="NV274" s="5"/>
      <c r="NW274" s="5"/>
      <c r="NX274" s="5"/>
      <c r="NY274" s="5"/>
      <c r="NZ274" s="5"/>
      <c r="OA274" s="5"/>
      <c r="OB274" s="5"/>
      <c r="OC274" s="5"/>
      <c r="OD274" s="5"/>
      <c r="OE274" s="5"/>
      <c r="OF274" s="5"/>
      <c r="OG274" s="5"/>
      <c r="OH274" s="5"/>
      <c r="OI274" s="5"/>
      <c r="OJ274" s="5"/>
      <c r="OK274" s="5"/>
      <c r="OL274" s="5"/>
      <c r="OM274" s="5"/>
      <c r="ON274" s="5"/>
      <c r="OO274" s="5"/>
      <c r="OP274" s="5"/>
      <c r="OQ274" s="5"/>
      <c r="OR274" s="5"/>
      <c r="OS274" s="5"/>
      <c r="OT274" s="5"/>
      <c r="OU274" s="5"/>
      <c r="OV274" s="5"/>
      <c r="OW274" s="5"/>
      <c r="OX274" s="5"/>
      <c r="OY274" s="5"/>
      <c r="OZ274" s="5"/>
      <c r="PA274" s="5"/>
      <c r="PB274" s="5"/>
      <c r="PC274" s="5"/>
      <c r="PD274" s="5"/>
      <c r="PE274" s="5"/>
      <c r="PF274" s="5"/>
      <c r="PG274" s="5"/>
      <c r="PH274" s="5"/>
      <c r="PI274" s="5"/>
      <c r="PJ274" s="5"/>
      <c r="PK274" s="5"/>
      <c r="PL274" s="5"/>
      <c r="PM274" s="5"/>
      <c r="PN274" s="5"/>
      <c r="PO274" s="5"/>
      <c r="PP274" s="5"/>
      <c r="PQ274" s="5"/>
      <c r="PR274" s="5"/>
      <c r="PS274" s="5"/>
      <c r="PT274" s="5"/>
      <c r="PU274" s="5"/>
      <c r="PV274" s="5"/>
      <c r="PW274" s="5"/>
      <c r="PX274" s="5"/>
      <c r="PY274" s="5"/>
      <c r="PZ274" s="5"/>
      <c r="QA274" s="5"/>
      <c r="QB274" s="5"/>
      <c r="QC274" s="5"/>
      <c r="QD274" s="5"/>
      <c r="QE274" s="5"/>
      <c r="QF274" s="5"/>
      <c r="QG274" s="5"/>
      <c r="QH274" s="5"/>
      <c r="QI274" s="5"/>
      <c r="QJ274" s="5"/>
      <c r="QK274" s="5"/>
      <c r="QL274" s="5"/>
      <c r="QM274" s="5"/>
      <c r="QN274" s="5"/>
      <c r="QO274" s="5"/>
      <c r="QP274" s="5"/>
      <c r="QQ274" s="5"/>
      <c r="QR274" s="5"/>
      <c r="QS274" s="5"/>
      <c r="QT274" s="5"/>
      <c r="QU274" s="5"/>
      <c r="QV274" s="5"/>
      <c r="QW274" s="5"/>
      <c r="QX274" s="5"/>
      <c r="QY274" s="5"/>
      <c r="QZ274" s="5"/>
      <c r="RA274" s="5"/>
      <c r="RB274" s="5"/>
      <c r="RC274" s="5"/>
      <c r="RD274" s="5"/>
      <c r="RE274" s="5"/>
      <c r="RF274" s="5"/>
      <c r="RG274" s="5"/>
      <c r="RH274" s="5"/>
      <c r="RI274" s="5"/>
      <c r="RJ274" s="5"/>
      <c r="RK274" s="5"/>
      <c r="RL274" s="5"/>
      <c r="RM274" s="5"/>
      <c r="RN274" s="5"/>
      <c r="RO274" s="5"/>
      <c r="RP274" s="5"/>
      <c r="RQ274" s="5"/>
      <c r="RR274" s="5"/>
      <c r="RS274" s="5"/>
      <c r="RT274" s="5"/>
      <c r="RU274" s="5"/>
      <c r="RV274" s="5"/>
      <c r="RW274" s="5"/>
      <c r="RX274" s="5"/>
      <c r="RY274" s="5"/>
      <c r="RZ274" s="5"/>
      <c r="SA274" s="5"/>
      <c r="SB274" s="5"/>
      <c r="SC274" s="5"/>
      <c r="SD274" s="5"/>
      <c r="SE274" s="5"/>
      <c r="SF274" s="5"/>
      <c r="SG274" s="5"/>
      <c r="SH274" s="5"/>
      <c r="SI274" s="5"/>
      <c r="SJ274" s="5"/>
      <c r="SK274" s="5"/>
      <c r="SL274" s="5"/>
      <c r="SM274" s="5"/>
      <c r="SN274" s="5"/>
      <c r="SO274" s="5"/>
      <c r="SP274" s="5"/>
      <c r="SQ274" s="5"/>
      <c r="SR274" s="5"/>
      <c r="SS274" s="5"/>
      <c r="ST274" s="5"/>
      <c r="SU274" s="5"/>
      <c r="SV274" s="5"/>
      <c r="SW274" s="5"/>
      <c r="SX274" s="5"/>
      <c r="SY274" s="5"/>
      <c r="SZ274" s="5"/>
      <c r="TA274" s="5"/>
      <c r="TB274" s="5"/>
      <c r="TC274" s="5"/>
      <c r="TD274" s="5"/>
      <c r="TE274" s="5"/>
      <c r="TF274" s="5"/>
      <c r="TG274" s="5"/>
      <c r="TH274" s="5"/>
      <c r="TI274" s="5"/>
      <c r="TJ274" s="5"/>
      <c r="TK274" s="5"/>
      <c r="TL274" s="5"/>
      <c r="TM274" s="5"/>
      <c r="TN274" s="5"/>
      <c r="TO274" s="5"/>
      <c r="TP274" s="5"/>
      <c r="TQ274" s="5"/>
      <c r="TR274" s="5"/>
      <c r="TS274" s="5"/>
      <c r="TT274" s="5"/>
      <c r="TU274" s="5"/>
      <c r="TV274" s="5"/>
      <c r="TW274" s="5"/>
      <c r="TX274" s="5"/>
      <c r="TY274" s="5"/>
      <c r="TZ274" s="5"/>
      <c r="UA274" s="5"/>
      <c r="UB274" s="5"/>
      <c r="UC274" s="5"/>
      <c r="UD274" s="5"/>
      <c r="UE274" s="5"/>
      <c r="UF274" s="5"/>
      <c r="UG274" s="5"/>
      <c r="UH274" s="5"/>
      <c r="UI274" s="5"/>
      <c r="UJ274" s="5"/>
      <c r="UK274" s="5"/>
      <c r="UL274" s="5"/>
      <c r="UM274" s="5"/>
      <c r="UN274" s="5"/>
      <c r="UO274" s="5"/>
      <c r="UP274" s="5"/>
      <c r="UQ274" s="5"/>
      <c r="UR274" s="5"/>
      <c r="US274" s="5"/>
      <c r="UT274" s="5"/>
      <c r="UU274" s="5"/>
      <c r="UV274" s="5"/>
      <c r="UW274" s="5"/>
      <c r="UX274" s="5"/>
      <c r="UY274" s="5"/>
      <c r="UZ274" s="5"/>
      <c r="VA274" s="5"/>
      <c r="VB274" s="5"/>
      <c r="VC274" s="5"/>
      <c r="VD274" s="5"/>
      <c r="VE274" s="5"/>
      <c r="VF274" s="5"/>
      <c r="VG274" s="5"/>
      <c r="VH274" s="5"/>
      <c r="VI274" s="5"/>
      <c r="VJ274" s="5"/>
      <c r="VK274" s="5"/>
      <c r="VL274" s="5"/>
      <c r="VM274" s="5"/>
      <c r="VN274" s="5"/>
      <c r="VO274" s="5"/>
      <c r="VP274" s="5"/>
      <c r="VQ274" s="5"/>
      <c r="VR274" s="5"/>
      <c r="VS274" s="5"/>
      <c r="VT274" s="5"/>
      <c r="VU274" s="5"/>
      <c r="VV274" s="5"/>
      <c r="VW274" s="5"/>
      <c r="VX274" s="5"/>
      <c r="VY274" s="5"/>
      <c r="VZ274" s="5"/>
      <c r="WA274" s="5"/>
      <c r="WB274" s="5"/>
      <c r="WC274" s="5"/>
      <c r="WD274" s="5"/>
      <c r="WE274" s="5"/>
      <c r="WF274" s="5"/>
      <c r="WG274" s="5"/>
      <c r="WH274" s="5"/>
      <c r="WI274" s="5"/>
      <c r="WJ274" s="5"/>
      <c r="WK274" s="5"/>
      <c r="WL274" s="5"/>
      <c r="WM274" s="5"/>
      <c r="WN274" s="5"/>
      <c r="WO274" s="5"/>
      <c r="WP274" s="5"/>
      <c r="WQ274" s="5"/>
      <c r="WR274" s="5"/>
      <c r="WS274" s="5"/>
      <c r="WT274" s="5"/>
      <c r="WU274" s="5"/>
      <c r="WV274" s="5"/>
      <c r="WW274" s="5"/>
      <c r="WX274" s="5"/>
      <c r="WY274" s="5"/>
      <c r="WZ274" s="5"/>
      <c r="XA274" s="5"/>
      <c r="XB274" s="5"/>
      <c r="XC274" s="5"/>
      <c r="XD274" s="5"/>
      <c r="XE274" s="5"/>
      <c r="XF274" s="5"/>
      <c r="XG274" s="5"/>
      <c r="XH274" s="5"/>
      <c r="XI274" s="5"/>
      <c r="XJ274" s="5"/>
      <c r="XK274" s="5"/>
      <c r="XL274" s="5"/>
      <c r="XM274" s="5"/>
      <c r="XN274" s="5"/>
      <c r="XO274" s="5"/>
      <c r="XP274" s="5"/>
      <c r="XQ274" s="5"/>
      <c r="XR274" s="5"/>
      <c r="XS274" s="5"/>
      <c r="XT274" s="5"/>
      <c r="XU274" s="5"/>
      <c r="XV274" s="5"/>
      <c r="XW274" s="5"/>
      <c r="XX274" s="5"/>
      <c r="XY274" s="5"/>
      <c r="XZ274" s="5"/>
      <c r="YA274" s="5"/>
      <c r="YB274" s="5"/>
      <c r="YC274" s="5"/>
      <c r="YD274" s="5"/>
      <c r="YE274" s="5"/>
      <c r="YF274" s="5"/>
      <c r="YG274" s="5"/>
      <c r="YH274" s="5"/>
      <c r="YI274" s="5"/>
      <c r="YJ274" s="5"/>
      <c r="YK274" s="5"/>
      <c r="YL274" s="5"/>
      <c r="YM274" s="5"/>
      <c r="YN274" s="5"/>
      <c r="YO274" s="5"/>
      <c r="YP274" s="5"/>
      <c r="YQ274" s="5"/>
      <c r="YR274" s="5"/>
      <c r="YS274" s="5"/>
      <c r="YT274" s="5"/>
      <c r="YU274" s="5"/>
      <c r="YV274" s="5"/>
      <c r="YW274" s="5"/>
      <c r="YX274" s="5"/>
      <c r="YY274" s="5"/>
      <c r="YZ274" s="5"/>
      <c r="ZA274" s="5"/>
      <c r="ZB274" s="5"/>
      <c r="ZC274" s="5"/>
      <c r="ZD274" s="5"/>
      <c r="ZE274" s="5"/>
      <c r="ZF274" s="5"/>
      <c r="ZG274" s="5"/>
      <c r="ZH274" s="5"/>
      <c r="ZI274" s="5"/>
      <c r="ZJ274" s="5"/>
      <c r="ZK274" s="5"/>
      <c r="ZL274" s="5"/>
      <c r="ZM274" s="5"/>
      <c r="ZN274" s="5"/>
      <c r="ZO274" s="5"/>
      <c r="ZP274" s="5"/>
      <c r="ZQ274" s="5"/>
      <c r="ZR274" s="5"/>
      <c r="ZS274" s="5"/>
      <c r="ZT274" s="5"/>
      <c r="ZU274" s="5"/>
      <c r="ZV274" s="5"/>
      <c r="ZW274" s="5"/>
      <c r="ZX274" s="5"/>
      <c r="ZY274" s="5"/>
      <c r="ZZ274" s="5"/>
      <c r="AAA274" s="5"/>
      <c r="AAB274" s="5"/>
      <c r="AAC274" s="5"/>
      <c r="AAD274" s="5"/>
      <c r="AAE274" s="5"/>
      <c r="AAF274" s="5"/>
      <c r="AAG274" s="5"/>
      <c r="AAH274" s="5"/>
      <c r="AAI274" s="5"/>
      <c r="AAJ274" s="5"/>
      <c r="AAK274" s="5"/>
      <c r="AAL274" s="5"/>
      <c r="AAM274" s="5"/>
      <c r="AAN274" s="5"/>
      <c r="AAO274" s="5"/>
      <c r="AAP274" s="5"/>
      <c r="AAQ274" s="5"/>
      <c r="AAR274" s="5"/>
      <c r="AAS274" s="5"/>
      <c r="AAT274" s="5"/>
      <c r="AAU274" s="5"/>
      <c r="AAV274" s="5"/>
      <c r="AAW274" s="5"/>
      <c r="AAX274" s="5"/>
      <c r="AAY274" s="5"/>
      <c r="AAZ274" s="5"/>
      <c r="ABA274" s="5"/>
      <c r="ABB274" s="5"/>
      <c r="ABC274" s="5"/>
      <c r="ABD274" s="5"/>
      <c r="ABE274" s="5"/>
      <c r="ABF274" s="5"/>
      <c r="ABG274" s="5"/>
      <c r="ABH274" s="5"/>
      <c r="ABI274" s="5"/>
      <c r="ABJ274" s="5"/>
      <c r="ABK274" s="5"/>
      <c r="ABL274" s="5"/>
      <c r="ABM274" s="5"/>
      <c r="ABN274" s="5"/>
      <c r="ABO274" s="5"/>
      <c r="ABP274" s="5"/>
      <c r="ABQ274" s="5"/>
      <c r="ABR274" s="5"/>
      <c r="ABS274" s="5"/>
      <c r="ABT274" s="5"/>
      <c r="ABU274" s="5"/>
      <c r="ABV274" s="5"/>
      <c r="ABW274" s="5"/>
      <c r="ABX274" s="5"/>
      <c r="ABY274" s="5"/>
      <c r="ABZ274" s="5"/>
      <c r="ACA274" s="5"/>
      <c r="ACB274" s="5"/>
      <c r="ACC274" s="5"/>
      <c r="ACD274" s="5"/>
      <c r="ACE274" s="5"/>
      <c r="ACF274" s="5"/>
      <c r="ACG274" s="5"/>
      <c r="ACH274" s="5"/>
      <c r="ACI274" s="5"/>
      <c r="ACJ274" s="5"/>
      <c r="ACK274" s="5"/>
      <c r="ACL274" s="5"/>
      <c r="ACM274" s="5"/>
      <c r="ACN274" s="5"/>
      <c r="ACO274" s="5"/>
      <c r="ACP274" s="5"/>
      <c r="ACQ274" s="5"/>
      <c r="ACR274" s="5"/>
      <c r="ACS274" s="5"/>
      <c r="ACT274" s="5"/>
      <c r="ACU274" s="5"/>
      <c r="ACV274" s="5"/>
      <c r="ACW274" s="5"/>
      <c r="ACX274" s="5"/>
      <c r="ACY274" s="5"/>
      <c r="ACZ274" s="5"/>
      <c r="ADA274" s="5"/>
      <c r="ADB274" s="5"/>
      <c r="ADC274" s="5"/>
      <c r="ADD274" s="5"/>
      <c r="ADE274" s="5"/>
      <c r="ADF274" s="5"/>
      <c r="ADG274" s="5"/>
      <c r="ADH274" s="5"/>
      <c r="ADI274" s="5"/>
      <c r="ADJ274" s="5"/>
      <c r="ADK274" s="5"/>
      <c r="ADL274" s="5"/>
      <c r="ADM274" s="5"/>
      <c r="ADN274" s="5"/>
      <c r="ADO274" s="5"/>
      <c r="ADP274" s="5"/>
      <c r="ADQ274" s="5"/>
      <c r="ADR274" s="5"/>
      <c r="ADS274" s="5"/>
      <c r="ADT274" s="5"/>
      <c r="ADU274" s="5"/>
      <c r="ADV274" s="5"/>
      <c r="ADW274" s="5"/>
      <c r="ADX274" s="5"/>
      <c r="ADY274" s="5"/>
      <c r="ADZ274" s="5"/>
      <c r="AEA274" s="5"/>
      <c r="AEB274" s="5"/>
      <c r="AEC274" s="5"/>
      <c r="AED274" s="5"/>
      <c r="AEE274" s="5"/>
      <c r="AEF274" s="5"/>
      <c r="AEG274" s="5"/>
      <c r="AEH274" s="5"/>
      <c r="AEI274" s="5"/>
      <c r="AEJ274" s="5"/>
      <c r="AEK274" s="5"/>
      <c r="AEL274" s="5"/>
      <c r="AEM274" s="5"/>
      <c r="AEN274" s="5"/>
      <c r="AEO274" s="5"/>
      <c r="AEP274" s="5"/>
      <c r="AEQ274" s="5"/>
      <c r="AER274" s="5"/>
      <c r="AES274" s="5"/>
      <c r="AET274" s="5"/>
      <c r="AEU274" s="5"/>
      <c r="AEV274" s="5"/>
      <c r="AEW274" s="5"/>
      <c r="AEX274" s="5"/>
      <c r="AEY274" s="5"/>
      <c r="AEZ274" s="5"/>
      <c r="AFA274" s="5"/>
      <c r="AFB274" s="5"/>
      <c r="AFC274" s="5"/>
      <c r="AFD274" s="5"/>
      <c r="AFE274" s="5"/>
      <c r="AFF274" s="5"/>
      <c r="AFG274" s="5"/>
      <c r="AFH274" s="5"/>
      <c r="AFI274" s="5"/>
      <c r="AFJ274" s="5"/>
      <c r="AFK274" s="5"/>
      <c r="AFL274" s="5"/>
      <c r="AFM274" s="5"/>
      <c r="AFN274" s="5"/>
      <c r="AFO274" s="5"/>
      <c r="AFP274" s="5"/>
      <c r="AFQ274" s="5"/>
      <c r="AFR274" s="5"/>
      <c r="AFS274" s="5"/>
      <c r="AFT274" s="5"/>
      <c r="AFU274" s="5"/>
      <c r="AFV274" s="5"/>
      <c r="AFW274" s="5"/>
      <c r="AFX274" s="5"/>
      <c r="AFY274" s="5"/>
      <c r="AFZ274" s="5"/>
      <c r="AGA274" s="5"/>
      <c r="AGB274" s="5"/>
      <c r="AGC274" s="5"/>
      <c r="AGD274" s="5"/>
      <c r="AGE274" s="5"/>
      <c r="AGF274" s="5"/>
      <c r="AGG274" s="5"/>
      <c r="AGH274" s="5"/>
      <c r="AGI274" s="5"/>
      <c r="AGJ274" s="5"/>
      <c r="AGK274" s="5"/>
      <c r="AGL274" s="5"/>
      <c r="AGM274" s="5"/>
      <c r="AGN274" s="5"/>
      <c r="AGO274" s="5"/>
      <c r="AGP274" s="5"/>
      <c r="AGQ274" s="5"/>
      <c r="AGR274" s="5"/>
      <c r="AGS274" s="5"/>
      <c r="AGT274" s="5"/>
      <c r="AGU274" s="5"/>
      <c r="AGV274" s="5"/>
      <c r="AGW274" s="5"/>
      <c r="AGX274" s="5"/>
      <c r="AGY274" s="5"/>
      <c r="AGZ274" s="5"/>
      <c r="AHA274" s="5"/>
      <c r="AHB274" s="5"/>
      <c r="AHC274" s="5"/>
      <c r="AHD274" s="5"/>
      <c r="AHE274" s="5"/>
      <c r="AHF274" s="5"/>
      <c r="AHG274" s="5"/>
      <c r="AHH274" s="5"/>
      <c r="AHI274" s="5"/>
      <c r="AHJ274" s="5"/>
      <c r="AHK274" s="5"/>
      <c r="AHL274" s="5"/>
      <c r="AHM274" s="5"/>
      <c r="AHN274" s="5"/>
      <c r="AHO274" s="5"/>
      <c r="AHP274" s="5"/>
      <c r="AHQ274" s="5"/>
      <c r="AHR274" s="5"/>
      <c r="AHS274" s="5"/>
      <c r="AHT274" s="5"/>
      <c r="AHU274" s="5"/>
      <c r="AHV274" s="5"/>
      <c r="AHW274" s="5"/>
      <c r="AHX274" s="5"/>
      <c r="AHY274" s="5"/>
      <c r="AHZ274" s="5"/>
      <c r="AIA274" s="5"/>
      <c r="AIB274" s="5"/>
      <c r="AIC274" s="5"/>
      <c r="AID274" s="5"/>
      <c r="AIE274" s="5"/>
      <c r="AIF274" s="5"/>
      <c r="AIG274" s="5"/>
      <c r="AIH274" s="5"/>
      <c r="AII274" s="5"/>
      <c r="AIJ274" s="5"/>
      <c r="AIK274" s="5"/>
      <c r="AIL274" s="5"/>
      <c r="AIM274" s="5"/>
      <c r="AIN274" s="5"/>
      <c r="AIO274" s="5"/>
      <c r="AIP274" s="5"/>
      <c r="AIQ274" s="5"/>
      <c r="AIR274" s="5"/>
      <c r="AIS274" s="5"/>
      <c r="AIT274" s="5"/>
      <c r="AIU274" s="5"/>
      <c r="AIV274" s="5"/>
      <c r="AIW274" s="5"/>
      <c r="AIX274" s="5"/>
      <c r="AIY274" s="5"/>
      <c r="AIZ274" s="5"/>
      <c r="AJA274" s="5"/>
      <c r="AJB274" s="5"/>
      <c r="AJC274" s="5"/>
      <c r="AJD274" s="5"/>
      <c r="AJE274" s="5"/>
      <c r="AJF274" s="5"/>
      <c r="AJG274" s="5"/>
      <c r="AJH274" s="5"/>
      <c r="AJI274" s="5"/>
      <c r="AJJ274" s="5"/>
      <c r="AJK274" s="5"/>
      <c r="AJL274" s="5"/>
      <c r="AJM274" s="5"/>
      <c r="AJN274" s="5"/>
      <c r="AJO274" s="5"/>
      <c r="AJP274" s="5"/>
      <c r="AJQ274" s="5"/>
      <c r="AJR274" s="5"/>
      <c r="AJS274" s="5"/>
      <c r="AJT274" s="5"/>
      <c r="AJU274" s="5"/>
      <c r="AJV274" s="5"/>
      <c r="AJW274" s="5"/>
      <c r="AJX274" s="5"/>
      <c r="AJY274" s="5"/>
      <c r="AJZ274" s="5"/>
      <c r="AKA274" s="5"/>
      <c r="AKB274" s="5"/>
      <c r="AKC274" s="5"/>
      <c r="AKD274" s="5"/>
      <c r="AKE274" s="5"/>
      <c r="AKF274" s="5"/>
      <c r="AKG274" s="5"/>
      <c r="AKH274" s="5"/>
      <c r="AKI274" s="5"/>
      <c r="AKJ274" s="5"/>
      <c r="AKK274" s="5"/>
      <c r="AKL274" s="5"/>
      <c r="AKM274" s="5"/>
      <c r="AKN274" s="5"/>
      <c r="AKO274" s="5"/>
      <c r="AKP274" s="5"/>
      <c r="AKQ274" s="5"/>
      <c r="AKR274" s="5"/>
      <c r="AKS274" s="5"/>
      <c r="AKT274" s="5"/>
      <c r="AKU274" s="5"/>
      <c r="AKV274" s="5"/>
      <c r="AKW274" s="5"/>
      <c r="AKX274" s="5"/>
      <c r="AKY274" s="5"/>
      <c r="AKZ274" s="5"/>
      <c r="ALA274" s="5"/>
      <c r="ALB274" s="5"/>
      <c r="ALC274" s="5"/>
      <c r="ALD274" s="5"/>
      <c r="ALE274" s="5"/>
      <c r="ALF274" s="5"/>
      <c r="ALG274" s="5"/>
      <c r="ALH274" s="5"/>
      <c r="ALI274" s="5"/>
      <c r="ALJ274" s="5"/>
      <c r="ALK274" s="5"/>
      <c r="ALL274" s="5"/>
      <c r="ALM274" s="5"/>
      <c r="ALN274" s="5"/>
      <c r="ALO274" s="5"/>
      <c r="ALP274" s="5"/>
      <c r="ALQ274" s="5"/>
      <c r="ALR274" s="5"/>
      <c r="ALS274" s="5"/>
      <c r="ALT274" s="5"/>
      <c r="ALU274" s="5"/>
      <c r="ALV274" s="5"/>
      <c r="ALW274" s="5"/>
      <c r="ALX274" s="5"/>
      <c r="ALY274" s="5"/>
      <c r="ALZ274" s="5"/>
      <c r="AMA274" s="5"/>
      <c r="AMB274" s="5"/>
      <c r="AMC274" s="5"/>
      <c r="AMD274" s="5"/>
      <c r="AME274" s="5"/>
      <c r="AMF274" s="5"/>
      <c r="AMG274" s="5"/>
      <c r="AMH274" s="5"/>
      <c r="AMI274" s="5"/>
      <c r="AMJ274" s="5"/>
    </row>
    <row r="275" spans="1:1024" s="8" customFormat="1" x14ac:dyDescent="0.25">
      <c r="A275" s="2">
        <v>16</v>
      </c>
      <c r="B275" s="2" t="s">
        <v>592</v>
      </c>
      <c r="C275" s="2" t="s">
        <v>4903</v>
      </c>
      <c r="D275" s="2" t="s">
        <v>593</v>
      </c>
      <c r="E275" s="2">
        <v>2000</v>
      </c>
      <c r="F275" s="2" t="s">
        <v>592</v>
      </c>
      <c r="G275" s="2" t="s">
        <v>103</v>
      </c>
      <c r="H275" s="3" t="str">
        <f>VLOOKUP(B275,AddInfo!$A:$C,3,FALSE)</f>
        <v>Predictor</v>
      </c>
      <c r="I275" s="3">
        <f>VLOOKUP(B275,AddInfo!$A:$H,7,FALSE)</f>
        <v>0</v>
      </c>
      <c r="J275" s="3" t="s">
        <v>5017</v>
      </c>
      <c r="K275" s="3" t="s">
        <v>112</v>
      </c>
      <c r="L275" s="3" t="s">
        <v>119</v>
      </c>
      <c r="M275" s="25">
        <v>1963</v>
      </c>
      <c r="N275" s="25">
        <v>1993</v>
      </c>
      <c r="O275" s="25"/>
      <c r="P275" s="25"/>
      <c r="Q275" s="86"/>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c r="HH275" s="5"/>
      <c r="HI275" s="5"/>
      <c r="HJ275" s="5"/>
      <c r="HK275" s="5"/>
      <c r="HL275" s="5"/>
      <c r="HM275" s="5"/>
      <c r="HN275" s="5"/>
      <c r="HO275" s="5"/>
      <c r="HP275" s="5"/>
      <c r="HQ275" s="5"/>
      <c r="HR275" s="5"/>
      <c r="HS275" s="5"/>
      <c r="HT275" s="5"/>
      <c r="HU275" s="5"/>
      <c r="HV275" s="5"/>
      <c r="HW275" s="5"/>
      <c r="HX275" s="5"/>
      <c r="HY275" s="5"/>
      <c r="HZ275" s="5"/>
      <c r="IA275" s="5"/>
      <c r="IB275" s="5"/>
      <c r="IC275" s="5"/>
      <c r="ID275" s="5"/>
      <c r="IE275" s="5"/>
      <c r="IF275" s="5"/>
      <c r="IG275" s="5"/>
      <c r="IH275" s="5"/>
      <c r="II275" s="5"/>
      <c r="IJ275" s="5"/>
      <c r="IK275" s="5"/>
      <c r="IL275" s="5"/>
      <c r="IM275" s="5"/>
      <c r="IN275" s="5"/>
      <c r="IO275" s="5"/>
      <c r="IP275" s="5"/>
      <c r="IQ275" s="5"/>
      <c r="IR275" s="5"/>
      <c r="IS275" s="5"/>
      <c r="IT275" s="5"/>
      <c r="IU275" s="5"/>
      <c r="IV275" s="5"/>
      <c r="IW275" s="5"/>
      <c r="IX275" s="5"/>
      <c r="IY275" s="5"/>
      <c r="IZ275" s="5"/>
      <c r="JA275" s="5"/>
      <c r="JB275" s="5"/>
      <c r="JC275" s="5"/>
      <c r="JD275" s="5"/>
      <c r="JE275" s="5"/>
      <c r="JF275" s="5"/>
      <c r="JG275" s="5"/>
      <c r="JH275" s="5"/>
      <c r="JI275" s="5"/>
      <c r="JJ275" s="5"/>
      <c r="JK275" s="5"/>
      <c r="JL275" s="5"/>
      <c r="JM275" s="5"/>
      <c r="JN275" s="5"/>
      <c r="JO275" s="5"/>
      <c r="JP275" s="5"/>
      <c r="JQ275" s="5"/>
      <c r="JR275" s="5"/>
      <c r="JS275" s="5"/>
      <c r="JT275" s="5"/>
      <c r="JU275" s="5"/>
      <c r="JV275" s="5"/>
      <c r="JW275" s="5"/>
      <c r="JX275" s="5"/>
      <c r="JY275" s="5"/>
      <c r="JZ275" s="5"/>
      <c r="KA275" s="5"/>
      <c r="KB275" s="5"/>
      <c r="KC275" s="5"/>
      <c r="KD275" s="5"/>
      <c r="KE275" s="5"/>
      <c r="KF275" s="5"/>
      <c r="KG275" s="5"/>
      <c r="KH275" s="5"/>
      <c r="KI275" s="5"/>
      <c r="KJ275" s="5"/>
      <c r="KK275" s="5"/>
      <c r="KL275" s="5"/>
      <c r="KM275" s="5"/>
      <c r="KN275" s="5"/>
      <c r="KO275" s="5"/>
      <c r="KP275" s="5"/>
      <c r="KQ275" s="5"/>
      <c r="KR275" s="5"/>
      <c r="KS275" s="5"/>
      <c r="KT275" s="5"/>
      <c r="KU275" s="5"/>
      <c r="KV275" s="5"/>
      <c r="KW275" s="5"/>
      <c r="KX275" s="5"/>
      <c r="KY275" s="5"/>
      <c r="KZ275" s="5"/>
      <c r="LA275" s="5"/>
      <c r="LB275" s="5"/>
      <c r="LC275" s="5"/>
      <c r="LD275" s="5"/>
      <c r="LE275" s="5"/>
      <c r="LF275" s="5"/>
      <c r="LG275" s="5"/>
      <c r="LH275" s="5"/>
      <c r="LI275" s="5"/>
      <c r="LJ275" s="5"/>
      <c r="LK275" s="5"/>
      <c r="LL275" s="5"/>
      <c r="LM275" s="5"/>
      <c r="LN275" s="5"/>
      <c r="LO275" s="5"/>
      <c r="LP275" s="5"/>
      <c r="LQ275" s="5"/>
      <c r="LR275" s="5"/>
      <c r="LS275" s="5"/>
      <c r="LT275" s="5"/>
      <c r="LU275" s="5"/>
      <c r="LV275" s="5"/>
      <c r="LW275" s="5"/>
      <c r="LX275" s="5"/>
      <c r="LY275" s="5"/>
      <c r="LZ275" s="5"/>
      <c r="MA275" s="5"/>
      <c r="MB275" s="5"/>
      <c r="MC275" s="5"/>
      <c r="MD275" s="5"/>
      <c r="ME275" s="5"/>
      <c r="MF275" s="5"/>
      <c r="MG275" s="5"/>
      <c r="MH275" s="5"/>
      <c r="MI275" s="5"/>
      <c r="MJ275" s="5"/>
      <c r="MK275" s="5"/>
      <c r="ML275" s="5"/>
      <c r="MM275" s="5"/>
      <c r="MN275" s="5"/>
      <c r="MO275" s="5"/>
      <c r="MP275" s="5"/>
      <c r="MQ275" s="5"/>
      <c r="MR275" s="5"/>
      <c r="MS275" s="5"/>
      <c r="MT275" s="5"/>
      <c r="MU275" s="5"/>
      <c r="MV275" s="5"/>
      <c r="MW275" s="5"/>
      <c r="MX275" s="5"/>
      <c r="MY275" s="5"/>
      <c r="MZ275" s="5"/>
      <c r="NA275" s="5"/>
      <c r="NB275" s="5"/>
      <c r="NC275" s="5"/>
      <c r="ND275" s="5"/>
      <c r="NE275" s="5"/>
      <c r="NF275" s="5"/>
      <c r="NG275" s="5"/>
      <c r="NH275" s="5"/>
      <c r="NI275" s="5"/>
      <c r="NJ275" s="5"/>
      <c r="NK275" s="5"/>
      <c r="NL275" s="5"/>
      <c r="NM275" s="5"/>
      <c r="NN275" s="5"/>
      <c r="NO275" s="5"/>
      <c r="NP275" s="5"/>
      <c r="NQ275" s="5"/>
      <c r="NR275" s="5"/>
      <c r="NS275" s="5"/>
      <c r="NT275" s="5"/>
      <c r="NU275" s="5"/>
      <c r="NV275" s="5"/>
      <c r="NW275" s="5"/>
      <c r="NX275" s="5"/>
      <c r="NY275" s="5"/>
      <c r="NZ275" s="5"/>
      <c r="OA275" s="5"/>
      <c r="OB275" s="5"/>
      <c r="OC275" s="5"/>
      <c r="OD275" s="5"/>
      <c r="OE275" s="5"/>
      <c r="OF275" s="5"/>
      <c r="OG275" s="5"/>
      <c r="OH275" s="5"/>
      <c r="OI275" s="5"/>
      <c r="OJ275" s="5"/>
      <c r="OK275" s="5"/>
      <c r="OL275" s="5"/>
      <c r="OM275" s="5"/>
      <c r="ON275" s="5"/>
      <c r="OO275" s="5"/>
      <c r="OP275" s="5"/>
      <c r="OQ275" s="5"/>
      <c r="OR275" s="5"/>
      <c r="OS275" s="5"/>
      <c r="OT275" s="5"/>
      <c r="OU275" s="5"/>
      <c r="OV275" s="5"/>
      <c r="OW275" s="5"/>
      <c r="OX275" s="5"/>
      <c r="OY275" s="5"/>
      <c r="OZ275" s="5"/>
      <c r="PA275" s="5"/>
      <c r="PB275" s="5"/>
      <c r="PC275" s="5"/>
      <c r="PD275" s="5"/>
      <c r="PE275" s="5"/>
      <c r="PF275" s="5"/>
      <c r="PG275" s="5"/>
      <c r="PH275" s="5"/>
      <c r="PI275" s="5"/>
      <c r="PJ275" s="5"/>
      <c r="PK275" s="5"/>
      <c r="PL275" s="5"/>
      <c r="PM275" s="5"/>
      <c r="PN275" s="5"/>
      <c r="PO275" s="5"/>
      <c r="PP275" s="5"/>
      <c r="PQ275" s="5"/>
      <c r="PR275" s="5"/>
      <c r="PS275" s="5"/>
      <c r="PT275" s="5"/>
      <c r="PU275" s="5"/>
      <c r="PV275" s="5"/>
      <c r="PW275" s="5"/>
      <c r="PX275" s="5"/>
      <c r="PY275" s="5"/>
      <c r="PZ275" s="5"/>
      <c r="QA275" s="5"/>
      <c r="QB275" s="5"/>
      <c r="QC275" s="5"/>
      <c r="QD275" s="5"/>
      <c r="QE275" s="5"/>
      <c r="QF275" s="5"/>
      <c r="QG275" s="5"/>
      <c r="QH275" s="5"/>
      <c r="QI275" s="5"/>
      <c r="QJ275" s="5"/>
      <c r="QK275" s="5"/>
      <c r="QL275" s="5"/>
      <c r="QM275" s="5"/>
      <c r="QN275" s="5"/>
      <c r="QO275" s="5"/>
      <c r="QP275" s="5"/>
      <c r="QQ275" s="5"/>
      <c r="QR275" s="5"/>
      <c r="QS275" s="5"/>
      <c r="QT275" s="5"/>
      <c r="QU275" s="5"/>
      <c r="QV275" s="5"/>
      <c r="QW275" s="5"/>
      <c r="QX275" s="5"/>
      <c r="QY275" s="5"/>
      <c r="QZ275" s="5"/>
      <c r="RA275" s="5"/>
      <c r="RB275" s="5"/>
      <c r="RC275" s="5"/>
      <c r="RD275" s="5"/>
      <c r="RE275" s="5"/>
      <c r="RF275" s="5"/>
      <c r="RG275" s="5"/>
      <c r="RH275" s="5"/>
      <c r="RI275" s="5"/>
      <c r="RJ275" s="5"/>
      <c r="RK275" s="5"/>
      <c r="RL275" s="5"/>
      <c r="RM275" s="5"/>
      <c r="RN275" s="5"/>
      <c r="RO275" s="5"/>
      <c r="RP275" s="5"/>
      <c r="RQ275" s="5"/>
      <c r="RR275" s="5"/>
      <c r="RS275" s="5"/>
      <c r="RT275" s="5"/>
      <c r="RU275" s="5"/>
      <c r="RV275" s="5"/>
      <c r="RW275" s="5"/>
      <c r="RX275" s="5"/>
      <c r="RY275" s="5"/>
      <c r="RZ275" s="5"/>
      <c r="SA275" s="5"/>
      <c r="SB275" s="5"/>
      <c r="SC275" s="5"/>
      <c r="SD275" s="5"/>
      <c r="SE275" s="5"/>
      <c r="SF275" s="5"/>
      <c r="SG275" s="5"/>
      <c r="SH275" s="5"/>
      <c r="SI275" s="5"/>
      <c r="SJ275" s="5"/>
      <c r="SK275" s="5"/>
      <c r="SL275" s="5"/>
      <c r="SM275" s="5"/>
      <c r="SN275" s="5"/>
      <c r="SO275" s="5"/>
      <c r="SP275" s="5"/>
      <c r="SQ275" s="5"/>
      <c r="SR275" s="5"/>
      <c r="SS275" s="5"/>
      <c r="ST275" s="5"/>
      <c r="SU275" s="5"/>
      <c r="SV275" s="5"/>
      <c r="SW275" s="5"/>
      <c r="SX275" s="5"/>
      <c r="SY275" s="5"/>
      <c r="SZ275" s="5"/>
      <c r="TA275" s="5"/>
      <c r="TB275" s="5"/>
      <c r="TC275" s="5"/>
      <c r="TD275" s="5"/>
      <c r="TE275" s="5"/>
      <c r="TF275" s="5"/>
      <c r="TG275" s="5"/>
      <c r="TH275" s="5"/>
      <c r="TI275" s="5"/>
      <c r="TJ275" s="5"/>
      <c r="TK275" s="5"/>
      <c r="TL275" s="5"/>
      <c r="TM275" s="5"/>
      <c r="TN275" s="5"/>
      <c r="TO275" s="5"/>
      <c r="TP275" s="5"/>
      <c r="TQ275" s="5"/>
      <c r="TR275" s="5"/>
      <c r="TS275" s="5"/>
      <c r="TT275" s="5"/>
      <c r="TU275" s="5"/>
      <c r="TV275" s="5"/>
      <c r="TW275" s="5"/>
      <c r="TX275" s="5"/>
      <c r="TY275" s="5"/>
      <c r="TZ275" s="5"/>
      <c r="UA275" s="5"/>
      <c r="UB275" s="5"/>
      <c r="UC275" s="5"/>
      <c r="UD275" s="5"/>
      <c r="UE275" s="5"/>
      <c r="UF275" s="5"/>
      <c r="UG275" s="5"/>
      <c r="UH275" s="5"/>
      <c r="UI275" s="5"/>
      <c r="UJ275" s="5"/>
      <c r="UK275" s="5"/>
      <c r="UL275" s="5"/>
      <c r="UM275" s="5"/>
      <c r="UN275" s="5"/>
      <c r="UO275" s="5"/>
      <c r="UP275" s="5"/>
      <c r="UQ275" s="5"/>
      <c r="UR275" s="5"/>
      <c r="US275" s="5"/>
      <c r="UT275" s="5"/>
      <c r="UU275" s="5"/>
      <c r="UV275" s="5"/>
      <c r="UW275" s="5"/>
      <c r="UX275" s="5"/>
      <c r="UY275" s="5"/>
      <c r="UZ275" s="5"/>
      <c r="VA275" s="5"/>
      <c r="VB275" s="5"/>
      <c r="VC275" s="5"/>
      <c r="VD275" s="5"/>
      <c r="VE275" s="5"/>
      <c r="VF275" s="5"/>
      <c r="VG275" s="5"/>
      <c r="VH275" s="5"/>
      <c r="VI275" s="5"/>
      <c r="VJ275" s="5"/>
      <c r="VK275" s="5"/>
      <c r="VL275" s="5"/>
      <c r="VM275" s="5"/>
      <c r="VN275" s="5"/>
      <c r="VO275" s="5"/>
      <c r="VP275" s="5"/>
      <c r="VQ275" s="5"/>
      <c r="VR275" s="5"/>
      <c r="VS275" s="5"/>
      <c r="VT275" s="5"/>
      <c r="VU275" s="5"/>
      <c r="VV275" s="5"/>
      <c r="VW275" s="5"/>
      <c r="VX275" s="5"/>
      <c r="VY275" s="5"/>
      <c r="VZ275" s="5"/>
      <c r="WA275" s="5"/>
      <c r="WB275" s="5"/>
      <c r="WC275" s="5"/>
      <c r="WD275" s="5"/>
      <c r="WE275" s="5"/>
      <c r="WF275" s="5"/>
      <c r="WG275" s="5"/>
      <c r="WH275" s="5"/>
      <c r="WI275" s="5"/>
      <c r="WJ275" s="5"/>
      <c r="WK275" s="5"/>
      <c r="WL275" s="5"/>
      <c r="WM275" s="5"/>
      <c r="WN275" s="5"/>
      <c r="WO275" s="5"/>
      <c r="WP275" s="5"/>
      <c r="WQ275" s="5"/>
      <c r="WR275" s="5"/>
      <c r="WS275" s="5"/>
      <c r="WT275" s="5"/>
      <c r="WU275" s="5"/>
      <c r="WV275" s="5"/>
      <c r="WW275" s="5"/>
      <c r="WX275" s="5"/>
      <c r="WY275" s="5"/>
      <c r="WZ275" s="5"/>
      <c r="XA275" s="5"/>
      <c r="XB275" s="5"/>
      <c r="XC275" s="5"/>
      <c r="XD275" s="5"/>
      <c r="XE275" s="5"/>
      <c r="XF275" s="5"/>
      <c r="XG275" s="5"/>
      <c r="XH275" s="5"/>
      <c r="XI275" s="5"/>
      <c r="XJ275" s="5"/>
      <c r="XK275" s="5"/>
      <c r="XL275" s="5"/>
      <c r="XM275" s="5"/>
      <c r="XN275" s="5"/>
      <c r="XO275" s="5"/>
      <c r="XP275" s="5"/>
      <c r="XQ275" s="5"/>
      <c r="XR275" s="5"/>
      <c r="XS275" s="5"/>
      <c r="XT275" s="5"/>
      <c r="XU275" s="5"/>
      <c r="XV275" s="5"/>
      <c r="XW275" s="5"/>
      <c r="XX275" s="5"/>
      <c r="XY275" s="5"/>
      <c r="XZ275" s="5"/>
      <c r="YA275" s="5"/>
      <c r="YB275" s="5"/>
      <c r="YC275" s="5"/>
      <c r="YD275" s="5"/>
      <c r="YE275" s="5"/>
      <c r="YF275" s="5"/>
      <c r="YG275" s="5"/>
      <c r="YH275" s="5"/>
      <c r="YI275" s="5"/>
      <c r="YJ275" s="5"/>
      <c r="YK275" s="5"/>
      <c r="YL275" s="5"/>
      <c r="YM275" s="5"/>
      <c r="YN275" s="5"/>
      <c r="YO275" s="5"/>
      <c r="YP275" s="5"/>
      <c r="YQ275" s="5"/>
      <c r="YR275" s="5"/>
      <c r="YS275" s="5"/>
      <c r="YT275" s="5"/>
      <c r="YU275" s="5"/>
      <c r="YV275" s="5"/>
      <c r="YW275" s="5"/>
      <c r="YX275" s="5"/>
      <c r="YY275" s="5"/>
      <c r="YZ275" s="5"/>
      <c r="ZA275" s="5"/>
      <c r="ZB275" s="5"/>
      <c r="ZC275" s="5"/>
      <c r="ZD275" s="5"/>
      <c r="ZE275" s="5"/>
      <c r="ZF275" s="5"/>
      <c r="ZG275" s="5"/>
      <c r="ZH275" s="5"/>
      <c r="ZI275" s="5"/>
      <c r="ZJ275" s="5"/>
      <c r="ZK275" s="5"/>
      <c r="ZL275" s="5"/>
      <c r="ZM275" s="5"/>
      <c r="ZN275" s="5"/>
      <c r="ZO275" s="5"/>
      <c r="ZP275" s="5"/>
      <c r="ZQ275" s="5"/>
      <c r="ZR275" s="5"/>
      <c r="ZS275" s="5"/>
      <c r="ZT275" s="5"/>
      <c r="ZU275" s="5"/>
      <c r="ZV275" s="5"/>
      <c r="ZW275" s="5"/>
      <c r="ZX275" s="5"/>
      <c r="ZY275" s="5"/>
      <c r="ZZ275" s="5"/>
      <c r="AAA275" s="5"/>
      <c r="AAB275" s="5"/>
      <c r="AAC275" s="5"/>
      <c r="AAD275" s="5"/>
      <c r="AAE275" s="5"/>
      <c r="AAF275" s="5"/>
      <c r="AAG275" s="5"/>
      <c r="AAH275" s="5"/>
      <c r="AAI275" s="5"/>
      <c r="AAJ275" s="5"/>
      <c r="AAK275" s="5"/>
      <c r="AAL275" s="5"/>
      <c r="AAM275" s="5"/>
      <c r="AAN275" s="5"/>
      <c r="AAO275" s="5"/>
      <c r="AAP275" s="5"/>
      <c r="AAQ275" s="5"/>
      <c r="AAR275" s="5"/>
      <c r="AAS275" s="5"/>
      <c r="AAT275" s="5"/>
      <c r="AAU275" s="5"/>
      <c r="AAV275" s="5"/>
      <c r="AAW275" s="5"/>
      <c r="AAX275" s="5"/>
      <c r="AAY275" s="5"/>
      <c r="AAZ275" s="5"/>
      <c r="ABA275" s="5"/>
      <c r="ABB275" s="5"/>
      <c r="ABC275" s="5"/>
      <c r="ABD275" s="5"/>
      <c r="ABE275" s="5"/>
      <c r="ABF275" s="5"/>
      <c r="ABG275" s="5"/>
      <c r="ABH275" s="5"/>
      <c r="ABI275" s="5"/>
      <c r="ABJ275" s="5"/>
      <c r="ABK275" s="5"/>
      <c r="ABL275" s="5"/>
      <c r="ABM275" s="5"/>
      <c r="ABN275" s="5"/>
      <c r="ABO275" s="5"/>
      <c r="ABP275" s="5"/>
      <c r="ABQ275" s="5"/>
      <c r="ABR275" s="5"/>
      <c r="ABS275" s="5"/>
      <c r="ABT275" s="5"/>
      <c r="ABU275" s="5"/>
      <c r="ABV275" s="5"/>
      <c r="ABW275" s="5"/>
      <c r="ABX275" s="5"/>
      <c r="ABY275" s="5"/>
      <c r="ABZ275" s="5"/>
      <c r="ACA275" s="5"/>
      <c r="ACB275" s="5"/>
      <c r="ACC275" s="5"/>
      <c r="ACD275" s="5"/>
      <c r="ACE275" s="5"/>
      <c r="ACF275" s="5"/>
      <c r="ACG275" s="5"/>
      <c r="ACH275" s="5"/>
      <c r="ACI275" s="5"/>
      <c r="ACJ275" s="5"/>
      <c r="ACK275" s="5"/>
      <c r="ACL275" s="5"/>
      <c r="ACM275" s="5"/>
      <c r="ACN275" s="5"/>
      <c r="ACO275" s="5"/>
      <c r="ACP275" s="5"/>
      <c r="ACQ275" s="5"/>
      <c r="ACR275" s="5"/>
      <c r="ACS275" s="5"/>
      <c r="ACT275" s="5"/>
      <c r="ACU275" s="5"/>
      <c r="ACV275" s="5"/>
      <c r="ACW275" s="5"/>
      <c r="ACX275" s="5"/>
      <c r="ACY275" s="5"/>
      <c r="ACZ275" s="5"/>
      <c r="ADA275" s="5"/>
      <c r="ADB275" s="5"/>
      <c r="ADC275" s="5"/>
      <c r="ADD275" s="5"/>
      <c r="ADE275" s="5"/>
      <c r="ADF275" s="5"/>
      <c r="ADG275" s="5"/>
      <c r="ADH275" s="5"/>
      <c r="ADI275" s="5"/>
      <c r="ADJ275" s="5"/>
      <c r="ADK275" s="5"/>
      <c r="ADL275" s="5"/>
      <c r="ADM275" s="5"/>
      <c r="ADN275" s="5"/>
      <c r="ADO275" s="5"/>
      <c r="ADP275" s="5"/>
      <c r="ADQ275" s="5"/>
      <c r="ADR275" s="5"/>
      <c r="ADS275" s="5"/>
      <c r="ADT275" s="5"/>
      <c r="ADU275" s="5"/>
      <c r="ADV275" s="5"/>
      <c r="ADW275" s="5"/>
      <c r="ADX275" s="5"/>
      <c r="ADY275" s="5"/>
      <c r="ADZ275" s="5"/>
      <c r="AEA275" s="5"/>
      <c r="AEB275" s="5"/>
      <c r="AEC275" s="5"/>
      <c r="AED275" s="5"/>
      <c r="AEE275" s="5"/>
      <c r="AEF275" s="5"/>
      <c r="AEG275" s="5"/>
      <c r="AEH275" s="5"/>
      <c r="AEI275" s="5"/>
      <c r="AEJ275" s="5"/>
      <c r="AEK275" s="5"/>
      <c r="AEL275" s="5"/>
      <c r="AEM275" s="5"/>
      <c r="AEN275" s="5"/>
      <c r="AEO275" s="5"/>
      <c r="AEP275" s="5"/>
      <c r="AEQ275" s="5"/>
      <c r="AER275" s="5"/>
      <c r="AES275" s="5"/>
      <c r="AET275" s="5"/>
      <c r="AEU275" s="5"/>
      <c r="AEV275" s="5"/>
      <c r="AEW275" s="5"/>
      <c r="AEX275" s="5"/>
      <c r="AEY275" s="5"/>
      <c r="AEZ275" s="5"/>
      <c r="AFA275" s="5"/>
      <c r="AFB275" s="5"/>
      <c r="AFC275" s="5"/>
      <c r="AFD275" s="5"/>
      <c r="AFE275" s="5"/>
      <c r="AFF275" s="5"/>
      <c r="AFG275" s="5"/>
      <c r="AFH275" s="5"/>
      <c r="AFI275" s="5"/>
      <c r="AFJ275" s="5"/>
      <c r="AFK275" s="5"/>
      <c r="AFL275" s="5"/>
      <c r="AFM275" s="5"/>
      <c r="AFN275" s="5"/>
      <c r="AFO275" s="5"/>
      <c r="AFP275" s="5"/>
      <c r="AFQ275" s="5"/>
      <c r="AFR275" s="5"/>
      <c r="AFS275" s="5"/>
      <c r="AFT275" s="5"/>
      <c r="AFU275" s="5"/>
      <c r="AFV275" s="5"/>
      <c r="AFW275" s="5"/>
      <c r="AFX275" s="5"/>
      <c r="AFY275" s="5"/>
      <c r="AFZ275" s="5"/>
      <c r="AGA275" s="5"/>
      <c r="AGB275" s="5"/>
      <c r="AGC275" s="5"/>
      <c r="AGD275" s="5"/>
      <c r="AGE275" s="5"/>
      <c r="AGF275" s="5"/>
      <c r="AGG275" s="5"/>
      <c r="AGH275" s="5"/>
      <c r="AGI275" s="5"/>
      <c r="AGJ275" s="5"/>
      <c r="AGK275" s="5"/>
      <c r="AGL275" s="5"/>
      <c r="AGM275" s="5"/>
      <c r="AGN275" s="5"/>
      <c r="AGO275" s="5"/>
      <c r="AGP275" s="5"/>
      <c r="AGQ275" s="5"/>
      <c r="AGR275" s="5"/>
      <c r="AGS275" s="5"/>
      <c r="AGT275" s="5"/>
      <c r="AGU275" s="5"/>
      <c r="AGV275" s="5"/>
      <c r="AGW275" s="5"/>
      <c r="AGX275" s="5"/>
      <c r="AGY275" s="5"/>
      <c r="AGZ275" s="5"/>
      <c r="AHA275" s="5"/>
      <c r="AHB275" s="5"/>
      <c r="AHC275" s="5"/>
      <c r="AHD275" s="5"/>
      <c r="AHE275" s="5"/>
      <c r="AHF275" s="5"/>
      <c r="AHG275" s="5"/>
      <c r="AHH275" s="5"/>
      <c r="AHI275" s="5"/>
      <c r="AHJ275" s="5"/>
      <c r="AHK275" s="5"/>
      <c r="AHL275" s="5"/>
      <c r="AHM275" s="5"/>
      <c r="AHN275" s="5"/>
      <c r="AHO275" s="5"/>
      <c r="AHP275" s="5"/>
      <c r="AHQ275" s="5"/>
      <c r="AHR275" s="5"/>
      <c r="AHS275" s="5"/>
      <c r="AHT275" s="5"/>
      <c r="AHU275" s="5"/>
      <c r="AHV275" s="5"/>
      <c r="AHW275" s="5"/>
      <c r="AHX275" s="5"/>
      <c r="AHY275" s="5"/>
      <c r="AHZ275" s="5"/>
      <c r="AIA275" s="5"/>
      <c r="AIB275" s="5"/>
      <c r="AIC275" s="5"/>
      <c r="AID275" s="5"/>
      <c r="AIE275" s="5"/>
      <c r="AIF275" s="5"/>
      <c r="AIG275" s="5"/>
      <c r="AIH275" s="5"/>
      <c r="AII275" s="5"/>
      <c r="AIJ275" s="5"/>
      <c r="AIK275" s="5"/>
      <c r="AIL275" s="5"/>
      <c r="AIM275" s="5"/>
      <c r="AIN275" s="5"/>
      <c r="AIO275" s="5"/>
      <c r="AIP275" s="5"/>
      <c r="AIQ275" s="5"/>
      <c r="AIR275" s="5"/>
      <c r="AIS275" s="5"/>
      <c r="AIT275" s="5"/>
      <c r="AIU275" s="5"/>
      <c r="AIV275" s="5"/>
      <c r="AIW275" s="5"/>
      <c r="AIX275" s="5"/>
      <c r="AIY275" s="5"/>
      <c r="AIZ275" s="5"/>
      <c r="AJA275" s="5"/>
      <c r="AJB275" s="5"/>
      <c r="AJC275" s="5"/>
      <c r="AJD275" s="5"/>
      <c r="AJE275" s="5"/>
      <c r="AJF275" s="5"/>
      <c r="AJG275" s="5"/>
      <c r="AJH275" s="5"/>
      <c r="AJI275" s="5"/>
      <c r="AJJ275" s="5"/>
      <c r="AJK275" s="5"/>
      <c r="AJL275" s="5"/>
      <c r="AJM275" s="5"/>
      <c r="AJN275" s="5"/>
      <c r="AJO275" s="5"/>
      <c r="AJP275" s="5"/>
      <c r="AJQ275" s="5"/>
      <c r="AJR275" s="5"/>
      <c r="AJS275" s="5"/>
      <c r="AJT275" s="5"/>
      <c r="AJU275" s="5"/>
      <c r="AJV275" s="5"/>
      <c r="AJW275" s="5"/>
      <c r="AJX275" s="5"/>
      <c r="AJY275" s="5"/>
      <c r="AJZ275" s="5"/>
      <c r="AKA275" s="5"/>
      <c r="AKB275" s="5"/>
      <c r="AKC275" s="5"/>
      <c r="AKD275" s="5"/>
      <c r="AKE275" s="5"/>
      <c r="AKF275" s="5"/>
      <c r="AKG275" s="5"/>
      <c r="AKH275" s="5"/>
      <c r="AKI275" s="5"/>
      <c r="AKJ275" s="5"/>
      <c r="AKK275" s="5"/>
      <c r="AKL275" s="5"/>
      <c r="AKM275" s="5"/>
      <c r="AKN275" s="5"/>
      <c r="AKO275" s="5"/>
      <c r="AKP275" s="5"/>
      <c r="AKQ275" s="5"/>
      <c r="AKR275" s="5"/>
      <c r="AKS275" s="5"/>
      <c r="AKT275" s="5"/>
      <c r="AKU275" s="5"/>
      <c r="AKV275" s="5"/>
      <c r="AKW275" s="5"/>
      <c r="AKX275" s="5"/>
      <c r="AKY275" s="5"/>
      <c r="AKZ275" s="5"/>
      <c r="ALA275" s="5"/>
      <c r="ALB275" s="5"/>
      <c r="ALC275" s="5"/>
      <c r="ALD275" s="5"/>
      <c r="ALE275" s="5"/>
      <c r="ALF275" s="5"/>
      <c r="ALG275" s="5"/>
      <c r="ALH275" s="5"/>
      <c r="ALI275" s="5"/>
      <c r="ALJ275" s="5"/>
      <c r="ALK275" s="5"/>
      <c r="ALL275" s="5"/>
      <c r="ALM275" s="5"/>
      <c r="ALN275" s="5"/>
      <c r="ALO275" s="5"/>
      <c r="ALP275" s="5"/>
      <c r="ALQ275" s="5"/>
      <c r="ALR275" s="5"/>
      <c r="ALS275" s="5"/>
      <c r="ALT275" s="5"/>
      <c r="ALU275" s="5"/>
      <c r="ALV275" s="5"/>
      <c r="ALW275" s="5"/>
      <c r="ALX275" s="5"/>
      <c r="ALY275" s="5"/>
      <c r="ALZ275" s="5"/>
      <c r="AMA275" s="5"/>
      <c r="AMB275" s="5"/>
      <c r="AMC275" s="5"/>
      <c r="AMD275" s="5"/>
      <c r="AME275" s="5"/>
      <c r="AMF275" s="5"/>
      <c r="AMG275" s="5"/>
      <c r="AMH275" s="5"/>
      <c r="AMI275" s="5"/>
      <c r="AMJ275" s="5"/>
    </row>
    <row r="276" spans="1:1024" s="8" customFormat="1" x14ac:dyDescent="0.25">
      <c r="A276" s="2">
        <v>74</v>
      </c>
      <c r="B276" s="2" t="s">
        <v>616</v>
      </c>
      <c r="C276" s="2" t="s">
        <v>619</v>
      </c>
      <c r="D276" s="2" t="s">
        <v>617</v>
      </c>
      <c r="E276" s="2">
        <v>2008</v>
      </c>
      <c r="F276" s="2" t="s">
        <v>4815</v>
      </c>
      <c r="G276" s="2" t="s">
        <v>61</v>
      </c>
      <c r="H276" s="3" t="str">
        <f>VLOOKUP(B276,AddInfo!$A:$C,3,FALSE)</f>
        <v>Predictor</v>
      </c>
      <c r="I276" s="3">
        <f>VLOOKUP(B276,AddInfo!$A:$H,7,FALSE)</f>
        <v>0</v>
      </c>
      <c r="J276" s="3" t="s">
        <v>5017</v>
      </c>
      <c r="K276" s="3" t="s">
        <v>112</v>
      </c>
      <c r="L276" s="3" t="s">
        <v>24</v>
      </c>
      <c r="M276" s="25">
        <v>1965</v>
      </c>
      <c r="N276" s="25">
        <v>2002</v>
      </c>
      <c r="O276" s="25"/>
      <c r="P276" s="25"/>
      <c r="Q276" s="86"/>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c r="HH276" s="5"/>
      <c r="HI276" s="5"/>
      <c r="HJ276" s="5"/>
      <c r="HK276" s="5"/>
      <c r="HL276" s="5"/>
      <c r="HM276" s="5"/>
      <c r="HN276" s="5"/>
      <c r="HO276" s="5"/>
      <c r="HP276" s="5"/>
      <c r="HQ276" s="5"/>
      <c r="HR276" s="5"/>
      <c r="HS276" s="5"/>
      <c r="HT276" s="5"/>
      <c r="HU276" s="5"/>
      <c r="HV276" s="5"/>
      <c r="HW276" s="5"/>
      <c r="HX276" s="5"/>
      <c r="HY276" s="5"/>
      <c r="HZ276" s="5"/>
      <c r="IA276" s="5"/>
      <c r="IB276" s="5"/>
      <c r="IC276" s="5"/>
      <c r="ID276" s="5"/>
      <c r="IE276" s="5"/>
      <c r="IF276" s="5"/>
      <c r="IG276" s="5"/>
      <c r="IH276" s="5"/>
      <c r="II276" s="5"/>
      <c r="IJ276" s="5"/>
      <c r="IK276" s="5"/>
      <c r="IL276" s="5"/>
      <c r="IM276" s="5"/>
      <c r="IN276" s="5"/>
      <c r="IO276" s="5"/>
      <c r="IP276" s="5"/>
      <c r="IQ276" s="5"/>
      <c r="IR276" s="5"/>
      <c r="IS276" s="5"/>
      <c r="IT276" s="5"/>
      <c r="IU276" s="5"/>
      <c r="IV276" s="5"/>
      <c r="IW276" s="5"/>
      <c r="IX276" s="5"/>
      <c r="IY276" s="5"/>
      <c r="IZ276" s="5"/>
      <c r="JA276" s="5"/>
      <c r="JB276" s="5"/>
      <c r="JC276" s="5"/>
      <c r="JD276" s="5"/>
      <c r="JE276" s="5"/>
      <c r="JF276" s="5"/>
      <c r="JG276" s="5"/>
      <c r="JH276" s="5"/>
      <c r="JI276" s="5"/>
      <c r="JJ276" s="5"/>
      <c r="JK276" s="5"/>
      <c r="JL276" s="5"/>
      <c r="JM276" s="5"/>
      <c r="JN276" s="5"/>
      <c r="JO276" s="5"/>
      <c r="JP276" s="5"/>
      <c r="JQ276" s="5"/>
      <c r="JR276" s="5"/>
      <c r="JS276" s="5"/>
      <c r="JT276" s="5"/>
      <c r="JU276" s="5"/>
      <c r="JV276" s="5"/>
      <c r="JW276" s="5"/>
      <c r="JX276" s="5"/>
      <c r="JY276" s="5"/>
      <c r="JZ276" s="5"/>
      <c r="KA276" s="5"/>
      <c r="KB276" s="5"/>
      <c r="KC276" s="5"/>
      <c r="KD276" s="5"/>
      <c r="KE276" s="5"/>
      <c r="KF276" s="5"/>
      <c r="KG276" s="5"/>
      <c r="KH276" s="5"/>
      <c r="KI276" s="5"/>
      <c r="KJ276" s="5"/>
      <c r="KK276" s="5"/>
      <c r="KL276" s="5"/>
      <c r="KM276" s="5"/>
      <c r="KN276" s="5"/>
      <c r="KO276" s="5"/>
      <c r="KP276" s="5"/>
      <c r="KQ276" s="5"/>
      <c r="KR276" s="5"/>
      <c r="KS276" s="5"/>
      <c r="KT276" s="5"/>
      <c r="KU276" s="5"/>
      <c r="KV276" s="5"/>
      <c r="KW276" s="5"/>
      <c r="KX276" s="5"/>
      <c r="KY276" s="5"/>
      <c r="KZ276" s="5"/>
      <c r="LA276" s="5"/>
      <c r="LB276" s="5"/>
      <c r="LC276" s="5"/>
      <c r="LD276" s="5"/>
      <c r="LE276" s="5"/>
      <c r="LF276" s="5"/>
      <c r="LG276" s="5"/>
      <c r="LH276" s="5"/>
      <c r="LI276" s="5"/>
      <c r="LJ276" s="5"/>
      <c r="LK276" s="5"/>
      <c r="LL276" s="5"/>
      <c r="LM276" s="5"/>
      <c r="LN276" s="5"/>
      <c r="LO276" s="5"/>
      <c r="LP276" s="5"/>
      <c r="LQ276" s="5"/>
      <c r="LR276" s="5"/>
      <c r="LS276" s="5"/>
      <c r="LT276" s="5"/>
      <c r="LU276" s="5"/>
      <c r="LV276" s="5"/>
      <c r="LW276" s="5"/>
      <c r="LX276" s="5"/>
      <c r="LY276" s="5"/>
      <c r="LZ276" s="5"/>
      <c r="MA276" s="5"/>
      <c r="MB276" s="5"/>
      <c r="MC276" s="5"/>
      <c r="MD276" s="5"/>
      <c r="ME276" s="5"/>
      <c r="MF276" s="5"/>
      <c r="MG276" s="5"/>
      <c r="MH276" s="5"/>
      <c r="MI276" s="5"/>
      <c r="MJ276" s="5"/>
      <c r="MK276" s="5"/>
      <c r="ML276" s="5"/>
      <c r="MM276" s="5"/>
      <c r="MN276" s="5"/>
      <c r="MO276" s="5"/>
      <c r="MP276" s="5"/>
      <c r="MQ276" s="5"/>
      <c r="MR276" s="5"/>
      <c r="MS276" s="5"/>
      <c r="MT276" s="5"/>
      <c r="MU276" s="5"/>
      <c r="MV276" s="5"/>
      <c r="MW276" s="5"/>
      <c r="MX276" s="5"/>
      <c r="MY276" s="5"/>
      <c r="MZ276" s="5"/>
      <c r="NA276" s="5"/>
      <c r="NB276" s="5"/>
      <c r="NC276" s="5"/>
      <c r="ND276" s="5"/>
      <c r="NE276" s="5"/>
      <c r="NF276" s="5"/>
      <c r="NG276" s="5"/>
      <c r="NH276" s="5"/>
      <c r="NI276" s="5"/>
      <c r="NJ276" s="5"/>
      <c r="NK276" s="5"/>
      <c r="NL276" s="5"/>
      <c r="NM276" s="5"/>
      <c r="NN276" s="5"/>
      <c r="NO276" s="5"/>
      <c r="NP276" s="5"/>
      <c r="NQ276" s="5"/>
      <c r="NR276" s="5"/>
      <c r="NS276" s="5"/>
      <c r="NT276" s="5"/>
      <c r="NU276" s="5"/>
      <c r="NV276" s="5"/>
      <c r="NW276" s="5"/>
      <c r="NX276" s="5"/>
      <c r="NY276" s="5"/>
      <c r="NZ276" s="5"/>
      <c r="OA276" s="5"/>
      <c r="OB276" s="5"/>
      <c r="OC276" s="5"/>
      <c r="OD276" s="5"/>
      <c r="OE276" s="5"/>
      <c r="OF276" s="5"/>
      <c r="OG276" s="5"/>
      <c r="OH276" s="5"/>
      <c r="OI276" s="5"/>
      <c r="OJ276" s="5"/>
      <c r="OK276" s="5"/>
      <c r="OL276" s="5"/>
      <c r="OM276" s="5"/>
      <c r="ON276" s="5"/>
      <c r="OO276" s="5"/>
      <c r="OP276" s="5"/>
      <c r="OQ276" s="5"/>
      <c r="OR276" s="5"/>
      <c r="OS276" s="5"/>
      <c r="OT276" s="5"/>
      <c r="OU276" s="5"/>
      <c r="OV276" s="5"/>
      <c r="OW276" s="5"/>
      <c r="OX276" s="5"/>
      <c r="OY276" s="5"/>
      <c r="OZ276" s="5"/>
      <c r="PA276" s="5"/>
      <c r="PB276" s="5"/>
      <c r="PC276" s="5"/>
      <c r="PD276" s="5"/>
      <c r="PE276" s="5"/>
      <c r="PF276" s="5"/>
      <c r="PG276" s="5"/>
      <c r="PH276" s="5"/>
      <c r="PI276" s="5"/>
      <c r="PJ276" s="5"/>
      <c r="PK276" s="5"/>
      <c r="PL276" s="5"/>
      <c r="PM276" s="5"/>
      <c r="PN276" s="5"/>
      <c r="PO276" s="5"/>
      <c r="PP276" s="5"/>
      <c r="PQ276" s="5"/>
      <c r="PR276" s="5"/>
      <c r="PS276" s="5"/>
      <c r="PT276" s="5"/>
      <c r="PU276" s="5"/>
      <c r="PV276" s="5"/>
      <c r="PW276" s="5"/>
      <c r="PX276" s="5"/>
      <c r="PY276" s="5"/>
      <c r="PZ276" s="5"/>
      <c r="QA276" s="5"/>
      <c r="QB276" s="5"/>
      <c r="QC276" s="5"/>
      <c r="QD276" s="5"/>
      <c r="QE276" s="5"/>
      <c r="QF276" s="5"/>
      <c r="QG276" s="5"/>
      <c r="QH276" s="5"/>
      <c r="QI276" s="5"/>
      <c r="QJ276" s="5"/>
      <c r="QK276" s="5"/>
      <c r="QL276" s="5"/>
      <c r="QM276" s="5"/>
      <c r="QN276" s="5"/>
      <c r="QO276" s="5"/>
      <c r="QP276" s="5"/>
      <c r="QQ276" s="5"/>
      <c r="QR276" s="5"/>
      <c r="QS276" s="5"/>
      <c r="QT276" s="5"/>
      <c r="QU276" s="5"/>
      <c r="QV276" s="5"/>
      <c r="QW276" s="5"/>
      <c r="QX276" s="5"/>
      <c r="QY276" s="5"/>
      <c r="QZ276" s="5"/>
      <c r="RA276" s="5"/>
      <c r="RB276" s="5"/>
      <c r="RC276" s="5"/>
      <c r="RD276" s="5"/>
      <c r="RE276" s="5"/>
      <c r="RF276" s="5"/>
      <c r="RG276" s="5"/>
      <c r="RH276" s="5"/>
      <c r="RI276" s="5"/>
      <c r="RJ276" s="5"/>
      <c r="RK276" s="5"/>
      <c r="RL276" s="5"/>
      <c r="RM276" s="5"/>
      <c r="RN276" s="5"/>
      <c r="RO276" s="5"/>
      <c r="RP276" s="5"/>
      <c r="RQ276" s="5"/>
      <c r="RR276" s="5"/>
      <c r="RS276" s="5"/>
      <c r="RT276" s="5"/>
      <c r="RU276" s="5"/>
      <c r="RV276" s="5"/>
      <c r="RW276" s="5"/>
      <c r="RX276" s="5"/>
      <c r="RY276" s="5"/>
      <c r="RZ276" s="5"/>
      <c r="SA276" s="5"/>
      <c r="SB276" s="5"/>
      <c r="SC276" s="5"/>
      <c r="SD276" s="5"/>
      <c r="SE276" s="5"/>
      <c r="SF276" s="5"/>
      <c r="SG276" s="5"/>
      <c r="SH276" s="5"/>
      <c r="SI276" s="5"/>
      <c r="SJ276" s="5"/>
      <c r="SK276" s="5"/>
      <c r="SL276" s="5"/>
      <c r="SM276" s="5"/>
      <c r="SN276" s="5"/>
      <c r="SO276" s="5"/>
      <c r="SP276" s="5"/>
      <c r="SQ276" s="5"/>
      <c r="SR276" s="5"/>
      <c r="SS276" s="5"/>
      <c r="ST276" s="5"/>
      <c r="SU276" s="5"/>
      <c r="SV276" s="5"/>
      <c r="SW276" s="5"/>
      <c r="SX276" s="5"/>
      <c r="SY276" s="5"/>
      <c r="SZ276" s="5"/>
      <c r="TA276" s="5"/>
      <c r="TB276" s="5"/>
      <c r="TC276" s="5"/>
      <c r="TD276" s="5"/>
      <c r="TE276" s="5"/>
      <c r="TF276" s="5"/>
      <c r="TG276" s="5"/>
      <c r="TH276" s="5"/>
      <c r="TI276" s="5"/>
      <c r="TJ276" s="5"/>
      <c r="TK276" s="5"/>
      <c r="TL276" s="5"/>
      <c r="TM276" s="5"/>
      <c r="TN276" s="5"/>
      <c r="TO276" s="5"/>
      <c r="TP276" s="5"/>
      <c r="TQ276" s="5"/>
      <c r="TR276" s="5"/>
      <c r="TS276" s="5"/>
      <c r="TT276" s="5"/>
      <c r="TU276" s="5"/>
      <c r="TV276" s="5"/>
      <c r="TW276" s="5"/>
      <c r="TX276" s="5"/>
      <c r="TY276" s="5"/>
      <c r="TZ276" s="5"/>
      <c r="UA276" s="5"/>
      <c r="UB276" s="5"/>
      <c r="UC276" s="5"/>
      <c r="UD276" s="5"/>
      <c r="UE276" s="5"/>
      <c r="UF276" s="5"/>
      <c r="UG276" s="5"/>
      <c r="UH276" s="5"/>
      <c r="UI276" s="5"/>
      <c r="UJ276" s="5"/>
      <c r="UK276" s="5"/>
      <c r="UL276" s="5"/>
      <c r="UM276" s="5"/>
      <c r="UN276" s="5"/>
      <c r="UO276" s="5"/>
      <c r="UP276" s="5"/>
      <c r="UQ276" s="5"/>
      <c r="UR276" s="5"/>
      <c r="US276" s="5"/>
      <c r="UT276" s="5"/>
      <c r="UU276" s="5"/>
      <c r="UV276" s="5"/>
      <c r="UW276" s="5"/>
      <c r="UX276" s="5"/>
      <c r="UY276" s="5"/>
      <c r="UZ276" s="5"/>
      <c r="VA276" s="5"/>
      <c r="VB276" s="5"/>
      <c r="VC276" s="5"/>
      <c r="VD276" s="5"/>
      <c r="VE276" s="5"/>
      <c r="VF276" s="5"/>
      <c r="VG276" s="5"/>
      <c r="VH276" s="5"/>
      <c r="VI276" s="5"/>
      <c r="VJ276" s="5"/>
      <c r="VK276" s="5"/>
      <c r="VL276" s="5"/>
      <c r="VM276" s="5"/>
      <c r="VN276" s="5"/>
      <c r="VO276" s="5"/>
      <c r="VP276" s="5"/>
      <c r="VQ276" s="5"/>
      <c r="VR276" s="5"/>
      <c r="VS276" s="5"/>
      <c r="VT276" s="5"/>
      <c r="VU276" s="5"/>
      <c r="VV276" s="5"/>
      <c r="VW276" s="5"/>
      <c r="VX276" s="5"/>
      <c r="VY276" s="5"/>
      <c r="VZ276" s="5"/>
      <c r="WA276" s="5"/>
      <c r="WB276" s="5"/>
      <c r="WC276" s="5"/>
      <c r="WD276" s="5"/>
      <c r="WE276" s="5"/>
      <c r="WF276" s="5"/>
      <c r="WG276" s="5"/>
      <c r="WH276" s="5"/>
      <c r="WI276" s="5"/>
      <c r="WJ276" s="5"/>
      <c r="WK276" s="5"/>
      <c r="WL276" s="5"/>
      <c r="WM276" s="5"/>
      <c r="WN276" s="5"/>
      <c r="WO276" s="5"/>
      <c r="WP276" s="5"/>
      <c r="WQ276" s="5"/>
      <c r="WR276" s="5"/>
      <c r="WS276" s="5"/>
      <c r="WT276" s="5"/>
      <c r="WU276" s="5"/>
      <c r="WV276" s="5"/>
      <c r="WW276" s="5"/>
      <c r="WX276" s="5"/>
      <c r="WY276" s="5"/>
      <c r="WZ276" s="5"/>
      <c r="XA276" s="5"/>
      <c r="XB276" s="5"/>
      <c r="XC276" s="5"/>
      <c r="XD276" s="5"/>
      <c r="XE276" s="5"/>
      <c r="XF276" s="5"/>
      <c r="XG276" s="5"/>
      <c r="XH276" s="5"/>
      <c r="XI276" s="5"/>
      <c r="XJ276" s="5"/>
      <c r="XK276" s="5"/>
      <c r="XL276" s="5"/>
      <c r="XM276" s="5"/>
      <c r="XN276" s="5"/>
      <c r="XO276" s="5"/>
      <c r="XP276" s="5"/>
      <c r="XQ276" s="5"/>
      <c r="XR276" s="5"/>
      <c r="XS276" s="5"/>
      <c r="XT276" s="5"/>
      <c r="XU276" s="5"/>
      <c r="XV276" s="5"/>
      <c r="XW276" s="5"/>
      <c r="XX276" s="5"/>
      <c r="XY276" s="5"/>
      <c r="XZ276" s="5"/>
      <c r="YA276" s="5"/>
      <c r="YB276" s="5"/>
      <c r="YC276" s="5"/>
      <c r="YD276" s="5"/>
      <c r="YE276" s="5"/>
      <c r="YF276" s="5"/>
      <c r="YG276" s="5"/>
      <c r="YH276" s="5"/>
      <c r="YI276" s="5"/>
      <c r="YJ276" s="5"/>
      <c r="YK276" s="5"/>
      <c r="YL276" s="5"/>
      <c r="YM276" s="5"/>
      <c r="YN276" s="5"/>
      <c r="YO276" s="5"/>
      <c r="YP276" s="5"/>
      <c r="YQ276" s="5"/>
      <c r="YR276" s="5"/>
      <c r="YS276" s="5"/>
      <c r="YT276" s="5"/>
      <c r="YU276" s="5"/>
      <c r="YV276" s="5"/>
      <c r="YW276" s="5"/>
      <c r="YX276" s="5"/>
      <c r="YY276" s="5"/>
      <c r="YZ276" s="5"/>
      <c r="ZA276" s="5"/>
      <c r="ZB276" s="5"/>
      <c r="ZC276" s="5"/>
      <c r="ZD276" s="5"/>
      <c r="ZE276" s="5"/>
      <c r="ZF276" s="5"/>
      <c r="ZG276" s="5"/>
      <c r="ZH276" s="5"/>
      <c r="ZI276" s="5"/>
      <c r="ZJ276" s="5"/>
      <c r="ZK276" s="5"/>
      <c r="ZL276" s="5"/>
      <c r="ZM276" s="5"/>
      <c r="ZN276" s="5"/>
      <c r="ZO276" s="5"/>
      <c r="ZP276" s="5"/>
      <c r="ZQ276" s="5"/>
      <c r="ZR276" s="5"/>
      <c r="ZS276" s="5"/>
      <c r="ZT276" s="5"/>
      <c r="ZU276" s="5"/>
      <c r="ZV276" s="5"/>
      <c r="ZW276" s="5"/>
      <c r="ZX276" s="5"/>
      <c r="ZY276" s="5"/>
      <c r="ZZ276" s="5"/>
      <c r="AAA276" s="5"/>
      <c r="AAB276" s="5"/>
      <c r="AAC276" s="5"/>
      <c r="AAD276" s="5"/>
      <c r="AAE276" s="5"/>
      <c r="AAF276" s="5"/>
      <c r="AAG276" s="5"/>
      <c r="AAH276" s="5"/>
      <c r="AAI276" s="5"/>
      <c r="AAJ276" s="5"/>
      <c r="AAK276" s="5"/>
      <c r="AAL276" s="5"/>
      <c r="AAM276" s="5"/>
      <c r="AAN276" s="5"/>
      <c r="AAO276" s="5"/>
      <c r="AAP276" s="5"/>
      <c r="AAQ276" s="5"/>
      <c r="AAR276" s="5"/>
      <c r="AAS276" s="5"/>
      <c r="AAT276" s="5"/>
      <c r="AAU276" s="5"/>
      <c r="AAV276" s="5"/>
      <c r="AAW276" s="5"/>
      <c r="AAX276" s="5"/>
      <c r="AAY276" s="5"/>
      <c r="AAZ276" s="5"/>
      <c r="ABA276" s="5"/>
      <c r="ABB276" s="5"/>
      <c r="ABC276" s="5"/>
      <c r="ABD276" s="5"/>
      <c r="ABE276" s="5"/>
      <c r="ABF276" s="5"/>
      <c r="ABG276" s="5"/>
      <c r="ABH276" s="5"/>
      <c r="ABI276" s="5"/>
      <c r="ABJ276" s="5"/>
      <c r="ABK276" s="5"/>
      <c r="ABL276" s="5"/>
      <c r="ABM276" s="5"/>
      <c r="ABN276" s="5"/>
      <c r="ABO276" s="5"/>
      <c r="ABP276" s="5"/>
      <c r="ABQ276" s="5"/>
      <c r="ABR276" s="5"/>
      <c r="ABS276" s="5"/>
      <c r="ABT276" s="5"/>
      <c r="ABU276" s="5"/>
      <c r="ABV276" s="5"/>
      <c r="ABW276" s="5"/>
      <c r="ABX276" s="5"/>
      <c r="ABY276" s="5"/>
      <c r="ABZ276" s="5"/>
      <c r="ACA276" s="5"/>
      <c r="ACB276" s="5"/>
      <c r="ACC276" s="5"/>
      <c r="ACD276" s="5"/>
      <c r="ACE276" s="5"/>
      <c r="ACF276" s="5"/>
      <c r="ACG276" s="5"/>
      <c r="ACH276" s="5"/>
      <c r="ACI276" s="5"/>
      <c r="ACJ276" s="5"/>
      <c r="ACK276" s="5"/>
      <c r="ACL276" s="5"/>
      <c r="ACM276" s="5"/>
      <c r="ACN276" s="5"/>
      <c r="ACO276" s="5"/>
      <c r="ACP276" s="5"/>
      <c r="ACQ276" s="5"/>
      <c r="ACR276" s="5"/>
      <c r="ACS276" s="5"/>
      <c r="ACT276" s="5"/>
      <c r="ACU276" s="5"/>
      <c r="ACV276" s="5"/>
      <c r="ACW276" s="5"/>
      <c r="ACX276" s="5"/>
      <c r="ACY276" s="5"/>
      <c r="ACZ276" s="5"/>
      <c r="ADA276" s="5"/>
      <c r="ADB276" s="5"/>
      <c r="ADC276" s="5"/>
      <c r="ADD276" s="5"/>
      <c r="ADE276" s="5"/>
      <c r="ADF276" s="5"/>
      <c r="ADG276" s="5"/>
      <c r="ADH276" s="5"/>
      <c r="ADI276" s="5"/>
      <c r="ADJ276" s="5"/>
      <c r="ADK276" s="5"/>
      <c r="ADL276" s="5"/>
      <c r="ADM276" s="5"/>
      <c r="ADN276" s="5"/>
      <c r="ADO276" s="5"/>
      <c r="ADP276" s="5"/>
      <c r="ADQ276" s="5"/>
      <c r="ADR276" s="5"/>
      <c r="ADS276" s="5"/>
      <c r="ADT276" s="5"/>
      <c r="ADU276" s="5"/>
      <c r="ADV276" s="5"/>
      <c r="ADW276" s="5"/>
      <c r="ADX276" s="5"/>
      <c r="ADY276" s="5"/>
      <c r="ADZ276" s="5"/>
      <c r="AEA276" s="5"/>
      <c r="AEB276" s="5"/>
      <c r="AEC276" s="5"/>
      <c r="AED276" s="5"/>
      <c r="AEE276" s="5"/>
      <c r="AEF276" s="5"/>
      <c r="AEG276" s="5"/>
      <c r="AEH276" s="5"/>
      <c r="AEI276" s="5"/>
      <c r="AEJ276" s="5"/>
      <c r="AEK276" s="5"/>
      <c r="AEL276" s="5"/>
      <c r="AEM276" s="5"/>
      <c r="AEN276" s="5"/>
      <c r="AEO276" s="5"/>
      <c r="AEP276" s="5"/>
      <c r="AEQ276" s="5"/>
      <c r="AER276" s="5"/>
      <c r="AES276" s="5"/>
      <c r="AET276" s="5"/>
      <c r="AEU276" s="5"/>
      <c r="AEV276" s="5"/>
      <c r="AEW276" s="5"/>
      <c r="AEX276" s="5"/>
      <c r="AEY276" s="5"/>
      <c r="AEZ276" s="5"/>
      <c r="AFA276" s="5"/>
      <c r="AFB276" s="5"/>
      <c r="AFC276" s="5"/>
      <c r="AFD276" s="5"/>
      <c r="AFE276" s="5"/>
      <c r="AFF276" s="5"/>
      <c r="AFG276" s="5"/>
      <c r="AFH276" s="5"/>
      <c r="AFI276" s="5"/>
      <c r="AFJ276" s="5"/>
      <c r="AFK276" s="5"/>
      <c r="AFL276" s="5"/>
      <c r="AFM276" s="5"/>
      <c r="AFN276" s="5"/>
      <c r="AFO276" s="5"/>
      <c r="AFP276" s="5"/>
      <c r="AFQ276" s="5"/>
      <c r="AFR276" s="5"/>
      <c r="AFS276" s="5"/>
      <c r="AFT276" s="5"/>
      <c r="AFU276" s="5"/>
      <c r="AFV276" s="5"/>
      <c r="AFW276" s="5"/>
      <c r="AFX276" s="5"/>
      <c r="AFY276" s="5"/>
      <c r="AFZ276" s="5"/>
      <c r="AGA276" s="5"/>
      <c r="AGB276" s="5"/>
      <c r="AGC276" s="5"/>
      <c r="AGD276" s="5"/>
      <c r="AGE276" s="5"/>
      <c r="AGF276" s="5"/>
      <c r="AGG276" s="5"/>
      <c r="AGH276" s="5"/>
      <c r="AGI276" s="5"/>
      <c r="AGJ276" s="5"/>
      <c r="AGK276" s="5"/>
      <c r="AGL276" s="5"/>
      <c r="AGM276" s="5"/>
      <c r="AGN276" s="5"/>
      <c r="AGO276" s="5"/>
      <c r="AGP276" s="5"/>
      <c r="AGQ276" s="5"/>
      <c r="AGR276" s="5"/>
      <c r="AGS276" s="5"/>
      <c r="AGT276" s="5"/>
      <c r="AGU276" s="5"/>
      <c r="AGV276" s="5"/>
      <c r="AGW276" s="5"/>
      <c r="AGX276" s="5"/>
      <c r="AGY276" s="5"/>
      <c r="AGZ276" s="5"/>
      <c r="AHA276" s="5"/>
      <c r="AHB276" s="5"/>
      <c r="AHC276" s="5"/>
      <c r="AHD276" s="5"/>
      <c r="AHE276" s="5"/>
      <c r="AHF276" s="5"/>
      <c r="AHG276" s="5"/>
      <c r="AHH276" s="5"/>
      <c r="AHI276" s="5"/>
      <c r="AHJ276" s="5"/>
      <c r="AHK276" s="5"/>
      <c r="AHL276" s="5"/>
      <c r="AHM276" s="5"/>
      <c r="AHN276" s="5"/>
      <c r="AHO276" s="5"/>
      <c r="AHP276" s="5"/>
      <c r="AHQ276" s="5"/>
      <c r="AHR276" s="5"/>
      <c r="AHS276" s="5"/>
      <c r="AHT276" s="5"/>
      <c r="AHU276" s="5"/>
      <c r="AHV276" s="5"/>
      <c r="AHW276" s="5"/>
      <c r="AHX276" s="5"/>
      <c r="AHY276" s="5"/>
      <c r="AHZ276" s="5"/>
      <c r="AIA276" s="5"/>
      <c r="AIB276" s="5"/>
      <c r="AIC276" s="5"/>
      <c r="AID276" s="5"/>
      <c r="AIE276" s="5"/>
      <c r="AIF276" s="5"/>
      <c r="AIG276" s="5"/>
      <c r="AIH276" s="5"/>
      <c r="AII276" s="5"/>
      <c r="AIJ276" s="5"/>
      <c r="AIK276" s="5"/>
      <c r="AIL276" s="5"/>
      <c r="AIM276" s="5"/>
      <c r="AIN276" s="5"/>
      <c r="AIO276" s="5"/>
      <c r="AIP276" s="5"/>
      <c r="AIQ276" s="5"/>
      <c r="AIR276" s="5"/>
      <c r="AIS276" s="5"/>
      <c r="AIT276" s="5"/>
      <c r="AIU276" s="5"/>
      <c r="AIV276" s="5"/>
      <c r="AIW276" s="5"/>
      <c r="AIX276" s="5"/>
      <c r="AIY276" s="5"/>
      <c r="AIZ276" s="5"/>
      <c r="AJA276" s="5"/>
      <c r="AJB276" s="5"/>
      <c r="AJC276" s="5"/>
      <c r="AJD276" s="5"/>
      <c r="AJE276" s="5"/>
      <c r="AJF276" s="5"/>
      <c r="AJG276" s="5"/>
      <c r="AJH276" s="5"/>
      <c r="AJI276" s="5"/>
      <c r="AJJ276" s="5"/>
      <c r="AJK276" s="5"/>
      <c r="AJL276" s="5"/>
      <c r="AJM276" s="5"/>
      <c r="AJN276" s="5"/>
      <c r="AJO276" s="5"/>
      <c r="AJP276" s="5"/>
      <c r="AJQ276" s="5"/>
      <c r="AJR276" s="5"/>
      <c r="AJS276" s="5"/>
      <c r="AJT276" s="5"/>
      <c r="AJU276" s="5"/>
      <c r="AJV276" s="5"/>
      <c r="AJW276" s="5"/>
      <c r="AJX276" s="5"/>
      <c r="AJY276" s="5"/>
      <c r="AJZ276" s="5"/>
      <c r="AKA276" s="5"/>
      <c r="AKB276" s="5"/>
      <c r="AKC276" s="5"/>
      <c r="AKD276" s="5"/>
      <c r="AKE276" s="5"/>
      <c r="AKF276" s="5"/>
      <c r="AKG276" s="5"/>
      <c r="AKH276" s="5"/>
      <c r="AKI276" s="5"/>
      <c r="AKJ276" s="5"/>
      <c r="AKK276" s="5"/>
      <c r="AKL276" s="5"/>
      <c r="AKM276" s="5"/>
      <c r="AKN276" s="5"/>
      <c r="AKO276" s="5"/>
      <c r="AKP276" s="5"/>
      <c r="AKQ276" s="5"/>
      <c r="AKR276" s="5"/>
      <c r="AKS276" s="5"/>
      <c r="AKT276" s="5"/>
      <c r="AKU276" s="5"/>
      <c r="AKV276" s="5"/>
      <c r="AKW276" s="5"/>
      <c r="AKX276" s="5"/>
      <c r="AKY276" s="5"/>
      <c r="AKZ276" s="5"/>
      <c r="ALA276" s="5"/>
      <c r="ALB276" s="5"/>
      <c r="ALC276" s="5"/>
      <c r="ALD276" s="5"/>
      <c r="ALE276" s="5"/>
      <c r="ALF276" s="5"/>
      <c r="ALG276" s="5"/>
      <c r="ALH276" s="5"/>
      <c r="ALI276" s="5"/>
      <c r="ALJ276" s="5"/>
      <c r="ALK276" s="5"/>
      <c r="ALL276" s="5"/>
      <c r="ALM276" s="5"/>
      <c r="ALN276" s="5"/>
      <c r="ALO276" s="5"/>
      <c r="ALP276" s="5"/>
      <c r="ALQ276" s="5"/>
      <c r="ALR276" s="5"/>
      <c r="ALS276" s="5"/>
      <c r="ALT276" s="5"/>
      <c r="ALU276" s="5"/>
      <c r="ALV276" s="5"/>
      <c r="ALW276" s="5"/>
      <c r="ALX276" s="5"/>
      <c r="ALY276" s="5"/>
      <c r="ALZ276" s="5"/>
      <c r="AMA276" s="5"/>
      <c r="AMB276" s="5"/>
      <c r="AMC276" s="5"/>
      <c r="AMD276" s="5"/>
      <c r="AME276" s="5"/>
      <c r="AMF276" s="5"/>
      <c r="AMG276" s="5"/>
      <c r="AMH276" s="5"/>
      <c r="AMI276" s="5"/>
      <c r="AMJ276" s="5"/>
    </row>
    <row r="277" spans="1:1024" s="8" customFormat="1" x14ac:dyDescent="0.25">
      <c r="A277" s="2" t="s">
        <v>3457</v>
      </c>
      <c r="B277" s="2" t="s">
        <v>3384</v>
      </c>
      <c r="C277" s="2" t="s">
        <v>4906</v>
      </c>
      <c r="D277" s="2" t="s">
        <v>617</v>
      </c>
      <c r="E277" s="2">
        <v>2008</v>
      </c>
      <c r="F277" s="2" t="s">
        <v>4816</v>
      </c>
      <c r="G277" s="2" t="s">
        <v>61</v>
      </c>
      <c r="H277" s="3" t="str">
        <f>VLOOKUP(B277,AddInfo!$A:$C,3,FALSE)</f>
        <v>Predictor</v>
      </c>
      <c r="I277" s="3">
        <f>VLOOKUP(B277,AddInfo!$A:$H,7,FALSE)</f>
        <v>0</v>
      </c>
      <c r="J277" s="3" t="s">
        <v>5017</v>
      </c>
      <c r="K277" s="3" t="s">
        <v>112</v>
      </c>
      <c r="L277" s="3" t="s">
        <v>24</v>
      </c>
      <c r="M277" s="25">
        <v>1965</v>
      </c>
      <c r="N277" s="25">
        <v>2002</v>
      </c>
      <c r="O277" s="25"/>
      <c r="P277" s="25"/>
      <c r="Q277" s="86"/>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c r="HH277" s="5"/>
      <c r="HI277" s="5"/>
      <c r="HJ277" s="5"/>
      <c r="HK277" s="5"/>
      <c r="HL277" s="5"/>
      <c r="HM277" s="5"/>
      <c r="HN277" s="5"/>
      <c r="HO277" s="5"/>
      <c r="HP277" s="5"/>
      <c r="HQ277" s="5"/>
      <c r="HR277" s="5"/>
      <c r="HS277" s="5"/>
      <c r="HT277" s="5"/>
      <c r="HU277" s="5"/>
      <c r="HV277" s="5"/>
      <c r="HW277" s="5"/>
      <c r="HX277" s="5"/>
      <c r="HY277" s="5"/>
      <c r="HZ277" s="5"/>
      <c r="IA277" s="5"/>
      <c r="IB277" s="5"/>
      <c r="IC277" s="5"/>
      <c r="ID277" s="5"/>
      <c r="IE277" s="5"/>
      <c r="IF277" s="5"/>
      <c r="IG277" s="5"/>
      <c r="IH277" s="5"/>
      <c r="II277" s="5"/>
      <c r="IJ277" s="5"/>
      <c r="IK277" s="5"/>
      <c r="IL277" s="5"/>
      <c r="IM277" s="5"/>
      <c r="IN277" s="5"/>
      <c r="IO277" s="5"/>
      <c r="IP277" s="5"/>
      <c r="IQ277" s="5"/>
      <c r="IR277" s="5"/>
      <c r="IS277" s="5"/>
      <c r="IT277" s="5"/>
      <c r="IU277" s="5"/>
      <c r="IV277" s="5"/>
      <c r="IW277" s="5"/>
      <c r="IX277" s="5"/>
      <c r="IY277" s="5"/>
      <c r="IZ277" s="5"/>
      <c r="JA277" s="5"/>
      <c r="JB277" s="5"/>
      <c r="JC277" s="5"/>
      <c r="JD277" s="5"/>
      <c r="JE277" s="5"/>
      <c r="JF277" s="5"/>
      <c r="JG277" s="5"/>
      <c r="JH277" s="5"/>
      <c r="JI277" s="5"/>
      <c r="JJ277" s="5"/>
      <c r="JK277" s="5"/>
      <c r="JL277" s="5"/>
      <c r="JM277" s="5"/>
      <c r="JN277" s="5"/>
      <c r="JO277" s="5"/>
      <c r="JP277" s="5"/>
      <c r="JQ277" s="5"/>
      <c r="JR277" s="5"/>
      <c r="JS277" s="5"/>
      <c r="JT277" s="5"/>
      <c r="JU277" s="5"/>
      <c r="JV277" s="5"/>
      <c r="JW277" s="5"/>
      <c r="JX277" s="5"/>
      <c r="JY277" s="5"/>
      <c r="JZ277" s="5"/>
      <c r="KA277" s="5"/>
      <c r="KB277" s="5"/>
      <c r="KC277" s="5"/>
      <c r="KD277" s="5"/>
      <c r="KE277" s="5"/>
      <c r="KF277" s="5"/>
      <c r="KG277" s="5"/>
      <c r="KH277" s="5"/>
      <c r="KI277" s="5"/>
      <c r="KJ277" s="5"/>
      <c r="KK277" s="5"/>
      <c r="KL277" s="5"/>
      <c r="KM277" s="5"/>
      <c r="KN277" s="5"/>
      <c r="KO277" s="5"/>
      <c r="KP277" s="5"/>
      <c r="KQ277" s="5"/>
      <c r="KR277" s="5"/>
      <c r="KS277" s="5"/>
      <c r="KT277" s="5"/>
      <c r="KU277" s="5"/>
      <c r="KV277" s="5"/>
      <c r="KW277" s="5"/>
      <c r="KX277" s="5"/>
      <c r="KY277" s="5"/>
      <c r="KZ277" s="5"/>
      <c r="LA277" s="5"/>
      <c r="LB277" s="5"/>
      <c r="LC277" s="5"/>
      <c r="LD277" s="5"/>
      <c r="LE277" s="5"/>
      <c r="LF277" s="5"/>
      <c r="LG277" s="5"/>
      <c r="LH277" s="5"/>
      <c r="LI277" s="5"/>
      <c r="LJ277" s="5"/>
      <c r="LK277" s="5"/>
      <c r="LL277" s="5"/>
      <c r="LM277" s="5"/>
      <c r="LN277" s="5"/>
      <c r="LO277" s="5"/>
      <c r="LP277" s="5"/>
      <c r="LQ277" s="5"/>
      <c r="LR277" s="5"/>
      <c r="LS277" s="5"/>
      <c r="LT277" s="5"/>
      <c r="LU277" s="5"/>
      <c r="LV277" s="5"/>
      <c r="LW277" s="5"/>
      <c r="LX277" s="5"/>
      <c r="LY277" s="5"/>
      <c r="LZ277" s="5"/>
      <c r="MA277" s="5"/>
      <c r="MB277" s="5"/>
      <c r="MC277" s="5"/>
      <c r="MD277" s="5"/>
      <c r="ME277" s="5"/>
      <c r="MF277" s="5"/>
      <c r="MG277" s="5"/>
      <c r="MH277" s="5"/>
      <c r="MI277" s="5"/>
      <c r="MJ277" s="5"/>
      <c r="MK277" s="5"/>
      <c r="ML277" s="5"/>
      <c r="MM277" s="5"/>
      <c r="MN277" s="5"/>
      <c r="MO277" s="5"/>
      <c r="MP277" s="5"/>
      <c r="MQ277" s="5"/>
      <c r="MR277" s="5"/>
      <c r="MS277" s="5"/>
      <c r="MT277" s="5"/>
      <c r="MU277" s="5"/>
      <c r="MV277" s="5"/>
      <c r="MW277" s="5"/>
      <c r="MX277" s="5"/>
      <c r="MY277" s="5"/>
      <c r="MZ277" s="5"/>
      <c r="NA277" s="5"/>
      <c r="NB277" s="5"/>
      <c r="NC277" s="5"/>
      <c r="ND277" s="5"/>
      <c r="NE277" s="5"/>
      <c r="NF277" s="5"/>
      <c r="NG277" s="5"/>
      <c r="NH277" s="5"/>
      <c r="NI277" s="5"/>
      <c r="NJ277" s="5"/>
      <c r="NK277" s="5"/>
      <c r="NL277" s="5"/>
      <c r="NM277" s="5"/>
      <c r="NN277" s="5"/>
      <c r="NO277" s="5"/>
      <c r="NP277" s="5"/>
      <c r="NQ277" s="5"/>
      <c r="NR277" s="5"/>
      <c r="NS277" s="5"/>
      <c r="NT277" s="5"/>
      <c r="NU277" s="5"/>
      <c r="NV277" s="5"/>
      <c r="NW277" s="5"/>
      <c r="NX277" s="5"/>
      <c r="NY277" s="5"/>
      <c r="NZ277" s="5"/>
      <c r="OA277" s="5"/>
      <c r="OB277" s="5"/>
      <c r="OC277" s="5"/>
      <c r="OD277" s="5"/>
      <c r="OE277" s="5"/>
      <c r="OF277" s="5"/>
      <c r="OG277" s="5"/>
      <c r="OH277" s="5"/>
      <c r="OI277" s="5"/>
      <c r="OJ277" s="5"/>
      <c r="OK277" s="5"/>
      <c r="OL277" s="5"/>
      <c r="OM277" s="5"/>
      <c r="ON277" s="5"/>
      <c r="OO277" s="5"/>
      <c r="OP277" s="5"/>
      <c r="OQ277" s="5"/>
      <c r="OR277" s="5"/>
      <c r="OS277" s="5"/>
      <c r="OT277" s="5"/>
      <c r="OU277" s="5"/>
      <c r="OV277" s="5"/>
      <c r="OW277" s="5"/>
      <c r="OX277" s="5"/>
      <c r="OY277" s="5"/>
      <c r="OZ277" s="5"/>
      <c r="PA277" s="5"/>
      <c r="PB277" s="5"/>
      <c r="PC277" s="5"/>
      <c r="PD277" s="5"/>
      <c r="PE277" s="5"/>
      <c r="PF277" s="5"/>
      <c r="PG277" s="5"/>
      <c r="PH277" s="5"/>
      <c r="PI277" s="5"/>
      <c r="PJ277" s="5"/>
      <c r="PK277" s="5"/>
      <c r="PL277" s="5"/>
      <c r="PM277" s="5"/>
      <c r="PN277" s="5"/>
      <c r="PO277" s="5"/>
      <c r="PP277" s="5"/>
      <c r="PQ277" s="5"/>
      <c r="PR277" s="5"/>
      <c r="PS277" s="5"/>
      <c r="PT277" s="5"/>
      <c r="PU277" s="5"/>
      <c r="PV277" s="5"/>
      <c r="PW277" s="5"/>
      <c r="PX277" s="5"/>
      <c r="PY277" s="5"/>
      <c r="PZ277" s="5"/>
      <c r="QA277" s="5"/>
      <c r="QB277" s="5"/>
      <c r="QC277" s="5"/>
      <c r="QD277" s="5"/>
      <c r="QE277" s="5"/>
      <c r="QF277" s="5"/>
      <c r="QG277" s="5"/>
      <c r="QH277" s="5"/>
      <c r="QI277" s="5"/>
      <c r="QJ277" s="5"/>
      <c r="QK277" s="5"/>
      <c r="QL277" s="5"/>
      <c r="QM277" s="5"/>
      <c r="QN277" s="5"/>
      <c r="QO277" s="5"/>
      <c r="QP277" s="5"/>
      <c r="QQ277" s="5"/>
      <c r="QR277" s="5"/>
      <c r="QS277" s="5"/>
      <c r="QT277" s="5"/>
      <c r="QU277" s="5"/>
      <c r="QV277" s="5"/>
      <c r="QW277" s="5"/>
      <c r="QX277" s="5"/>
      <c r="QY277" s="5"/>
      <c r="QZ277" s="5"/>
      <c r="RA277" s="5"/>
      <c r="RB277" s="5"/>
      <c r="RC277" s="5"/>
      <c r="RD277" s="5"/>
      <c r="RE277" s="5"/>
      <c r="RF277" s="5"/>
      <c r="RG277" s="5"/>
      <c r="RH277" s="5"/>
      <c r="RI277" s="5"/>
      <c r="RJ277" s="5"/>
      <c r="RK277" s="5"/>
      <c r="RL277" s="5"/>
      <c r="RM277" s="5"/>
      <c r="RN277" s="5"/>
      <c r="RO277" s="5"/>
      <c r="RP277" s="5"/>
      <c r="RQ277" s="5"/>
      <c r="RR277" s="5"/>
      <c r="RS277" s="5"/>
      <c r="RT277" s="5"/>
      <c r="RU277" s="5"/>
      <c r="RV277" s="5"/>
      <c r="RW277" s="5"/>
      <c r="RX277" s="5"/>
      <c r="RY277" s="5"/>
      <c r="RZ277" s="5"/>
      <c r="SA277" s="5"/>
      <c r="SB277" s="5"/>
      <c r="SC277" s="5"/>
      <c r="SD277" s="5"/>
      <c r="SE277" s="5"/>
      <c r="SF277" s="5"/>
      <c r="SG277" s="5"/>
      <c r="SH277" s="5"/>
      <c r="SI277" s="5"/>
      <c r="SJ277" s="5"/>
      <c r="SK277" s="5"/>
      <c r="SL277" s="5"/>
      <c r="SM277" s="5"/>
      <c r="SN277" s="5"/>
      <c r="SO277" s="5"/>
      <c r="SP277" s="5"/>
      <c r="SQ277" s="5"/>
      <c r="SR277" s="5"/>
      <c r="SS277" s="5"/>
      <c r="ST277" s="5"/>
      <c r="SU277" s="5"/>
      <c r="SV277" s="5"/>
      <c r="SW277" s="5"/>
      <c r="SX277" s="5"/>
      <c r="SY277" s="5"/>
      <c r="SZ277" s="5"/>
      <c r="TA277" s="5"/>
      <c r="TB277" s="5"/>
      <c r="TC277" s="5"/>
      <c r="TD277" s="5"/>
      <c r="TE277" s="5"/>
      <c r="TF277" s="5"/>
      <c r="TG277" s="5"/>
      <c r="TH277" s="5"/>
      <c r="TI277" s="5"/>
      <c r="TJ277" s="5"/>
      <c r="TK277" s="5"/>
      <c r="TL277" s="5"/>
      <c r="TM277" s="5"/>
      <c r="TN277" s="5"/>
      <c r="TO277" s="5"/>
      <c r="TP277" s="5"/>
      <c r="TQ277" s="5"/>
      <c r="TR277" s="5"/>
      <c r="TS277" s="5"/>
      <c r="TT277" s="5"/>
      <c r="TU277" s="5"/>
      <c r="TV277" s="5"/>
      <c r="TW277" s="5"/>
      <c r="TX277" s="5"/>
      <c r="TY277" s="5"/>
      <c r="TZ277" s="5"/>
      <c r="UA277" s="5"/>
      <c r="UB277" s="5"/>
      <c r="UC277" s="5"/>
      <c r="UD277" s="5"/>
      <c r="UE277" s="5"/>
      <c r="UF277" s="5"/>
      <c r="UG277" s="5"/>
      <c r="UH277" s="5"/>
      <c r="UI277" s="5"/>
      <c r="UJ277" s="5"/>
      <c r="UK277" s="5"/>
      <c r="UL277" s="5"/>
      <c r="UM277" s="5"/>
      <c r="UN277" s="5"/>
      <c r="UO277" s="5"/>
      <c r="UP277" s="5"/>
      <c r="UQ277" s="5"/>
      <c r="UR277" s="5"/>
      <c r="US277" s="5"/>
      <c r="UT277" s="5"/>
      <c r="UU277" s="5"/>
      <c r="UV277" s="5"/>
      <c r="UW277" s="5"/>
      <c r="UX277" s="5"/>
      <c r="UY277" s="5"/>
      <c r="UZ277" s="5"/>
      <c r="VA277" s="5"/>
      <c r="VB277" s="5"/>
      <c r="VC277" s="5"/>
      <c r="VD277" s="5"/>
      <c r="VE277" s="5"/>
      <c r="VF277" s="5"/>
      <c r="VG277" s="5"/>
      <c r="VH277" s="5"/>
      <c r="VI277" s="5"/>
      <c r="VJ277" s="5"/>
      <c r="VK277" s="5"/>
      <c r="VL277" s="5"/>
      <c r="VM277" s="5"/>
      <c r="VN277" s="5"/>
      <c r="VO277" s="5"/>
      <c r="VP277" s="5"/>
      <c r="VQ277" s="5"/>
      <c r="VR277" s="5"/>
      <c r="VS277" s="5"/>
      <c r="VT277" s="5"/>
      <c r="VU277" s="5"/>
      <c r="VV277" s="5"/>
      <c r="VW277" s="5"/>
      <c r="VX277" s="5"/>
      <c r="VY277" s="5"/>
      <c r="VZ277" s="5"/>
      <c r="WA277" s="5"/>
      <c r="WB277" s="5"/>
      <c r="WC277" s="5"/>
      <c r="WD277" s="5"/>
      <c r="WE277" s="5"/>
      <c r="WF277" s="5"/>
      <c r="WG277" s="5"/>
      <c r="WH277" s="5"/>
      <c r="WI277" s="5"/>
      <c r="WJ277" s="5"/>
      <c r="WK277" s="5"/>
      <c r="WL277" s="5"/>
      <c r="WM277" s="5"/>
      <c r="WN277" s="5"/>
      <c r="WO277" s="5"/>
      <c r="WP277" s="5"/>
      <c r="WQ277" s="5"/>
      <c r="WR277" s="5"/>
      <c r="WS277" s="5"/>
      <c r="WT277" s="5"/>
      <c r="WU277" s="5"/>
      <c r="WV277" s="5"/>
      <c r="WW277" s="5"/>
      <c r="WX277" s="5"/>
      <c r="WY277" s="5"/>
      <c r="WZ277" s="5"/>
      <c r="XA277" s="5"/>
      <c r="XB277" s="5"/>
      <c r="XC277" s="5"/>
      <c r="XD277" s="5"/>
      <c r="XE277" s="5"/>
      <c r="XF277" s="5"/>
      <c r="XG277" s="5"/>
      <c r="XH277" s="5"/>
      <c r="XI277" s="5"/>
      <c r="XJ277" s="5"/>
      <c r="XK277" s="5"/>
      <c r="XL277" s="5"/>
      <c r="XM277" s="5"/>
      <c r="XN277" s="5"/>
      <c r="XO277" s="5"/>
      <c r="XP277" s="5"/>
      <c r="XQ277" s="5"/>
      <c r="XR277" s="5"/>
      <c r="XS277" s="5"/>
      <c r="XT277" s="5"/>
      <c r="XU277" s="5"/>
      <c r="XV277" s="5"/>
      <c r="XW277" s="5"/>
      <c r="XX277" s="5"/>
      <c r="XY277" s="5"/>
      <c r="XZ277" s="5"/>
      <c r="YA277" s="5"/>
      <c r="YB277" s="5"/>
      <c r="YC277" s="5"/>
      <c r="YD277" s="5"/>
      <c r="YE277" s="5"/>
      <c r="YF277" s="5"/>
      <c r="YG277" s="5"/>
      <c r="YH277" s="5"/>
      <c r="YI277" s="5"/>
      <c r="YJ277" s="5"/>
      <c r="YK277" s="5"/>
      <c r="YL277" s="5"/>
      <c r="YM277" s="5"/>
      <c r="YN277" s="5"/>
      <c r="YO277" s="5"/>
      <c r="YP277" s="5"/>
      <c r="YQ277" s="5"/>
      <c r="YR277" s="5"/>
      <c r="YS277" s="5"/>
      <c r="YT277" s="5"/>
      <c r="YU277" s="5"/>
      <c r="YV277" s="5"/>
      <c r="YW277" s="5"/>
      <c r="YX277" s="5"/>
      <c r="YY277" s="5"/>
      <c r="YZ277" s="5"/>
      <c r="ZA277" s="5"/>
      <c r="ZB277" s="5"/>
      <c r="ZC277" s="5"/>
      <c r="ZD277" s="5"/>
      <c r="ZE277" s="5"/>
      <c r="ZF277" s="5"/>
      <c r="ZG277" s="5"/>
      <c r="ZH277" s="5"/>
      <c r="ZI277" s="5"/>
      <c r="ZJ277" s="5"/>
      <c r="ZK277" s="5"/>
      <c r="ZL277" s="5"/>
      <c r="ZM277" s="5"/>
      <c r="ZN277" s="5"/>
      <c r="ZO277" s="5"/>
      <c r="ZP277" s="5"/>
      <c r="ZQ277" s="5"/>
      <c r="ZR277" s="5"/>
      <c r="ZS277" s="5"/>
      <c r="ZT277" s="5"/>
      <c r="ZU277" s="5"/>
      <c r="ZV277" s="5"/>
      <c r="ZW277" s="5"/>
      <c r="ZX277" s="5"/>
      <c r="ZY277" s="5"/>
      <c r="ZZ277" s="5"/>
      <c r="AAA277" s="5"/>
      <c r="AAB277" s="5"/>
      <c r="AAC277" s="5"/>
      <c r="AAD277" s="5"/>
      <c r="AAE277" s="5"/>
      <c r="AAF277" s="5"/>
      <c r="AAG277" s="5"/>
      <c r="AAH277" s="5"/>
      <c r="AAI277" s="5"/>
      <c r="AAJ277" s="5"/>
      <c r="AAK277" s="5"/>
      <c r="AAL277" s="5"/>
      <c r="AAM277" s="5"/>
      <c r="AAN277" s="5"/>
      <c r="AAO277" s="5"/>
      <c r="AAP277" s="5"/>
      <c r="AAQ277" s="5"/>
      <c r="AAR277" s="5"/>
      <c r="AAS277" s="5"/>
      <c r="AAT277" s="5"/>
      <c r="AAU277" s="5"/>
      <c r="AAV277" s="5"/>
      <c r="AAW277" s="5"/>
      <c r="AAX277" s="5"/>
      <c r="AAY277" s="5"/>
      <c r="AAZ277" s="5"/>
      <c r="ABA277" s="5"/>
      <c r="ABB277" s="5"/>
      <c r="ABC277" s="5"/>
      <c r="ABD277" s="5"/>
      <c r="ABE277" s="5"/>
      <c r="ABF277" s="5"/>
      <c r="ABG277" s="5"/>
      <c r="ABH277" s="5"/>
      <c r="ABI277" s="5"/>
      <c r="ABJ277" s="5"/>
      <c r="ABK277" s="5"/>
      <c r="ABL277" s="5"/>
      <c r="ABM277" s="5"/>
      <c r="ABN277" s="5"/>
      <c r="ABO277" s="5"/>
      <c r="ABP277" s="5"/>
      <c r="ABQ277" s="5"/>
      <c r="ABR277" s="5"/>
      <c r="ABS277" s="5"/>
      <c r="ABT277" s="5"/>
      <c r="ABU277" s="5"/>
      <c r="ABV277" s="5"/>
      <c r="ABW277" s="5"/>
      <c r="ABX277" s="5"/>
      <c r="ABY277" s="5"/>
      <c r="ABZ277" s="5"/>
      <c r="ACA277" s="5"/>
      <c r="ACB277" s="5"/>
      <c r="ACC277" s="5"/>
      <c r="ACD277" s="5"/>
      <c r="ACE277" s="5"/>
      <c r="ACF277" s="5"/>
      <c r="ACG277" s="5"/>
      <c r="ACH277" s="5"/>
      <c r="ACI277" s="5"/>
      <c r="ACJ277" s="5"/>
      <c r="ACK277" s="5"/>
      <c r="ACL277" s="5"/>
      <c r="ACM277" s="5"/>
      <c r="ACN277" s="5"/>
      <c r="ACO277" s="5"/>
      <c r="ACP277" s="5"/>
      <c r="ACQ277" s="5"/>
      <c r="ACR277" s="5"/>
      <c r="ACS277" s="5"/>
      <c r="ACT277" s="5"/>
      <c r="ACU277" s="5"/>
      <c r="ACV277" s="5"/>
      <c r="ACW277" s="5"/>
      <c r="ACX277" s="5"/>
      <c r="ACY277" s="5"/>
      <c r="ACZ277" s="5"/>
      <c r="ADA277" s="5"/>
      <c r="ADB277" s="5"/>
      <c r="ADC277" s="5"/>
      <c r="ADD277" s="5"/>
      <c r="ADE277" s="5"/>
      <c r="ADF277" s="5"/>
      <c r="ADG277" s="5"/>
      <c r="ADH277" s="5"/>
      <c r="ADI277" s="5"/>
      <c r="ADJ277" s="5"/>
      <c r="ADK277" s="5"/>
      <c r="ADL277" s="5"/>
      <c r="ADM277" s="5"/>
      <c r="ADN277" s="5"/>
      <c r="ADO277" s="5"/>
      <c r="ADP277" s="5"/>
      <c r="ADQ277" s="5"/>
      <c r="ADR277" s="5"/>
      <c r="ADS277" s="5"/>
      <c r="ADT277" s="5"/>
      <c r="ADU277" s="5"/>
      <c r="ADV277" s="5"/>
      <c r="ADW277" s="5"/>
      <c r="ADX277" s="5"/>
      <c r="ADY277" s="5"/>
      <c r="ADZ277" s="5"/>
      <c r="AEA277" s="5"/>
      <c r="AEB277" s="5"/>
      <c r="AEC277" s="5"/>
      <c r="AED277" s="5"/>
      <c r="AEE277" s="5"/>
      <c r="AEF277" s="5"/>
      <c r="AEG277" s="5"/>
      <c r="AEH277" s="5"/>
      <c r="AEI277" s="5"/>
      <c r="AEJ277" s="5"/>
      <c r="AEK277" s="5"/>
      <c r="AEL277" s="5"/>
      <c r="AEM277" s="5"/>
      <c r="AEN277" s="5"/>
      <c r="AEO277" s="5"/>
      <c r="AEP277" s="5"/>
      <c r="AEQ277" s="5"/>
      <c r="AER277" s="5"/>
      <c r="AES277" s="5"/>
      <c r="AET277" s="5"/>
      <c r="AEU277" s="5"/>
      <c r="AEV277" s="5"/>
      <c r="AEW277" s="5"/>
      <c r="AEX277" s="5"/>
      <c r="AEY277" s="5"/>
      <c r="AEZ277" s="5"/>
      <c r="AFA277" s="5"/>
      <c r="AFB277" s="5"/>
      <c r="AFC277" s="5"/>
      <c r="AFD277" s="5"/>
      <c r="AFE277" s="5"/>
      <c r="AFF277" s="5"/>
      <c r="AFG277" s="5"/>
      <c r="AFH277" s="5"/>
      <c r="AFI277" s="5"/>
      <c r="AFJ277" s="5"/>
      <c r="AFK277" s="5"/>
      <c r="AFL277" s="5"/>
      <c r="AFM277" s="5"/>
      <c r="AFN277" s="5"/>
      <c r="AFO277" s="5"/>
      <c r="AFP277" s="5"/>
      <c r="AFQ277" s="5"/>
      <c r="AFR277" s="5"/>
      <c r="AFS277" s="5"/>
      <c r="AFT277" s="5"/>
      <c r="AFU277" s="5"/>
      <c r="AFV277" s="5"/>
      <c r="AFW277" s="5"/>
      <c r="AFX277" s="5"/>
      <c r="AFY277" s="5"/>
      <c r="AFZ277" s="5"/>
      <c r="AGA277" s="5"/>
      <c r="AGB277" s="5"/>
      <c r="AGC277" s="5"/>
      <c r="AGD277" s="5"/>
      <c r="AGE277" s="5"/>
      <c r="AGF277" s="5"/>
      <c r="AGG277" s="5"/>
      <c r="AGH277" s="5"/>
      <c r="AGI277" s="5"/>
      <c r="AGJ277" s="5"/>
      <c r="AGK277" s="5"/>
      <c r="AGL277" s="5"/>
      <c r="AGM277" s="5"/>
      <c r="AGN277" s="5"/>
      <c r="AGO277" s="5"/>
      <c r="AGP277" s="5"/>
      <c r="AGQ277" s="5"/>
      <c r="AGR277" s="5"/>
      <c r="AGS277" s="5"/>
      <c r="AGT277" s="5"/>
      <c r="AGU277" s="5"/>
      <c r="AGV277" s="5"/>
      <c r="AGW277" s="5"/>
      <c r="AGX277" s="5"/>
      <c r="AGY277" s="5"/>
      <c r="AGZ277" s="5"/>
      <c r="AHA277" s="5"/>
      <c r="AHB277" s="5"/>
      <c r="AHC277" s="5"/>
      <c r="AHD277" s="5"/>
      <c r="AHE277" s="5"/>
      <c r="AHF277" s="5"/>
      <c r="AHG277" s="5"/>
      <c r="AHH277" s="5"/>
      <c r="AHI277" s="5"/>
      <c r="AHJ277" s="5"/>
      <c r="AHK277" s="5"/>
      <c r="AHL277" s="5"/>
      <c r="AHM277" s="5"/>
      <c r="AHN277" s="5"/>
      <c r="AHO277" s="5"/>
      <c r="AHP277" s="5"/>
      <c r="AHQ277" s="5"/>
      <c r="AHR277" s="5"/>
      <c r="AHS277" s="5"/>
      <c r="AHT277" s="5"/>
      <c r="AHU277" s="5"/>
      <c r="AHV277" s="5"/>
      <c r="AHW277" s="5"/>
      <c r="AHX277" s="5"/>
      <c r="AHY277" s="5"/>
      <c r="AHZ277" s="5"/>
      <c r="AIA277" s="5"/>
      <c r="AIB277" s="5"/>
      <c r="AIC277" s="5"/>
      <c r="AID277" s="5"/>
      <c r="AIE277" s="5"/>
      <c r="AIF277" s="5"/>
      <c r="AIG277" s="5"/>
      <c r="AIH277" s="5"/>
      <c r="AII277" s="5"/>
      <c r="AIJ277" s="5"/>
      <c r="AIK277" s="5"/>
      <c r="AIL277" s="5"/>
      <c r="AIM277" s="5"/>
      <c r="AIN277" s="5"/>
      <c r="AIO277" s="5"/>
      <c r="AIP277" s="5"/>
      <c r="AIQ277" s="5"/>
      <c r="AIR277" s="5"/>
      <c r="AIS277" s="5"/>
      <c r="AIT277" s="5"/>
      <c r="AIU277" s="5"/>
      <c r="AIV277" s="5"/>
      <c r="AIW277" s="5"/>
      <c r="AIX277" s="5"/>
      <c r="AIY277" s="5"/>
      <c r="AIZ277" s="5"/>
      <c r="AJA277" s="5"/>
      <c r="AJB277" s="5"/>
      <c r="AJC277" s="5"/>
      <c r="AJD277" s="5"/>
      <c r="AJE277" s="5"/>
      <c r="AJF277" s="5"/>
      <c r="AJG277" s="5"/>
      <c r="AJH277" s="5"/>
      <c r="AJI277" s="5"/>
      <c r="AJJ277" s="5"/>
      <c r="AJK277" s="5"/>
      <c r="AJL277" s="5"/>
      <c r="AJM277" s="5"/>
      <c r="AJN277" s="5"/>
      <c r="AJO277" s="5"/>
      <c r="AJP277" s="5"/>
      <c r="AJQ277" s="5"/>
      <c r="AJR277" s="5"/>
      <c r="AJS277" s="5"/>
      <c r="AJT277" s="5"/>
      <c r="AJU277" s="5"/>
      <c r="AJV277" s="5"/>
      <c r="AJW277" s="5"/>
      <c r="AJX277" s="5"/>
      <c r="AJY277" s="5"/>
      <c r="AJZ277" s="5"/>
      <c r="AKA277" s="5"/>
      <c r="AKB277" s="5"/>
      <c r="AKC277" s="5"/>
      <c r="AKD277" s="5"/>
      <c r="AKE277" s="5"/>
      <c r="AKF277" s="5"/>
      <c r="AKG277" s="5"/>
      <c r="AKH277" s="5"/>
      <c r="AKI277" s="5"/>
      <c r="AKJ277" s="5"/>
      <c r="AKK277" s="5"/>
      <c r="AKL277" s="5"/>
      <c r="AKM277" s="5"/>
      <c r="AKN277" s="5"/>
      <c r="AKO277" s="5"/>
      <c r="AKP277" s="5"/>
      <c r="AKQ277" s="5"/>
      <c r="AKR277" s="5"/>
      <c r="AKS277" s="5"/>
      <c r="AKT277" s="5"/>
      <c r="AKU277" s="5"/>
      <c r="AKV277" s="5"/>
      <c r="AKW277" s="5"/>
      <c r="AKX277" s="5"/>
      <c r="AKY277" s="5"/>
      <c r="AKZ277" s="5"/>
      <c r="ALA277" s="5"/>
      <c r="ALB277" s="5"/>
      <c r="ALC277" s="5"/>
      <c r="ALD277" s="5"/>
      <c r="ALE277" s="5"/>
      <c r="ALF277" s="5"/>
      <c r="ALG277" s="5"/>
      <c r="ALH277" s="5"/>
      <c r="ALI277" s="5"/>
      <c r="ALJ277" s="5"/>
      <c r="ALK277" s="5"/>
      <c r="ALL277" s="5"/>
      <c r="ALM277" s="5"/>
      <c r="ALN277" s="5"/>
      <c r="ALO277" s="5"/>
      <c r="ALP277" s="5"/>
      <c r="ALQ277" s="5"/>
      <c r="ALR277" s="5"/>
      <c r="ALS277" s="5"/>
      <c r="ALT277" s="5"/>
      <c r="ALU277" s="5"/>
      <c r="ALV277" s="5"/>
      <c r="ALW277" s="5"/>
      <c r="ALX277" s="5"/>
      <c r="ALY277" s="5"/>
      <c r="ALZ277" s="5"/>
      <c r="AMA277" s="5"/>
      <c r="AMB277" s="5"/>
      <c r="AMC277" s="5"/>
      <c r="AMD277" s="5"/>
      <c r="AME277" s="5"/>
      <c r="AMF277" s="5"/>
      <c r="AMG277" s="5"/>
      <c r="AMH277" s="5"/>
      <c r="AMI277" s="5"/>
      <c r="AMJ277" s="5"/>
    </row>
    <row r="278" spans="1:1024" s="8" customFormat="1" x14ac:dyDescent="0.25">
      <c r="A278" s="2" t="s">
        <v>3458</v>
      </c>
      <c r="B278" s="2" t="s">
        <v>3385</v>
      </c>
      <c r="C278" s="2" t="s">
        <v>4907</v>
      </c>
      <c r="D278" s="2" t="s">
        <v>617</v>
      </c>
      <c r="E278" s="2">
        <v>2008</v>
      </c>
      <c r="F278" s="2" t="s">
        <v>4819</v>
      </c>
      <c r="G278" s="2" t="s">
        <v>61</v>
      </c>
      <c r="H278" s="3" t="str">
        <f>VLOOKUP(B278,AddInfo!$A:$C,3,FALSE)</f>
        <v>Placebo</v>
      </c>
      <c r="I278" s="3">
        <f>VLOOKUP(B278,AddInfo!$A:$H,7,FALSE)</f>
        <v>0</v>
      </c>
      <c r="J278" s="3" t="s">
        <v>5017</v>
      </c>
      <c r="K278" s="3" t="s">
        <v>112</v>
      </c>
      <c r="L278" s="3" t="s">
        <v>24</v>
      </c>
      <c r="M278" s="25">
        <v>1965</v>
      </c>
      <c r="N278" s="25">
        <v>2002</v>
      </c>
      <c r="O278" s="25"/>
      <c r="P278" s="25"/>
      <c r="Q278" s="86"/>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c r="HH278" s="5"/>
      <c r="HI278" s="5"/>
      <c r="HJ278" s="5"/>
      <c r="HK278" s="5"/>
      <c r="HL278" s="5"/>
      <c r="HM278" s="5"/>
      <c r="HN278" s="5"/>
      <c r="HO278" s="5"/>
      <c r="HP278" s="5"/>
      <c r="HQ278" s="5"/>
      <c r="HR278" s="5"/>
      <c r="HS278" s="5"/>
      <c r="HT278" s="5"/>
      <c r="HU278" s="5"/>
      <c r="HV278" s="5"/>
      <c r="HW278" s="5"/>
      <c r="HX278" s="5"/>
      <c r="HY278" s="5"/>
      <c r="HZ278" s="5"/>
      <c r="IA278" s="5"/>
      <c r="IB278" s="5"/>
      <c r="IC278" s="5"/>
      <c r="ID278" s="5"/>
      <c r="IE278" s="5"/>
      <c r="IF278" s="5"/>
      <c r="IG278" s="5"/>
      <c r="IH278" s="5"/>
      <c r="II278" s="5"/>
      <c r="IJ278" s="5"/>
      <c r="IK278" s="5"/>
      <c r="IL278" s="5"/>
      <c r="IM278" s="5"/>
      <c r="IN278" s="5"/>
      <c r="IO278" s="5"/>
      <c r="IP278" s="5"/>
      <c r="IQ278" s="5"/>
      <c r="IR278" s="5"/>
      <c r="IS278" s="5"/>
      <c r="IT278" s="5"/>
      <c r="IU278" s="5"/>
      <c r="IV278" s="5"/>
      <c r="IW278" s="5"/>
      <c r="IX278" s="5"/>
      <c r="IY278" s="5"/>
      <c r="IZ278" s="5"/>
      <c r="JA278" s="5"/>
      <c r="JB278" s="5"/>
      <c r="JC278" s="5"/>
      <c r="JD278" s="5"/>
      <c r="JE278" s="5"/>
      <c r="JF278" s="5"/>
      <c r="JG278" s="5"/>
      <c r="JH278" s="5"/>
      <c r="JI278" s="5"/>
      <c r="JJ278" s="5"/>
      <c r="JK278" s="5"/>
      <c r="JL278" s="5"/>
      <c r="JM278" s="5"/>
      <c r="JN278" s="5"/>
      <c r="JO278" s="5"/>
      <c r="JP278" s="5"/>
      <c r="JQ278" s="5"/>
      <c r="JR278" s="5"/>
      <c r="JS278" s="5"/>
      <c r="JT278" s="5"/>
      <c r="JU278" s="5"/>
      <c r="JV278" s="5"/>
      <c r="JW278" s="5"/>
      <c r="JX278" s="5"/>
      <c r="JY278" s="5"/>
      <c r="JZ278" s="5"/>
      <c r="KA278" s="5"/>
      <c r="KB278" s="5"/>
      <c r="KC278" s="5"/>
      <c r="KD278" s="5"/>
      <c r="KE278" s="5"/>
      <c r="KF278" s="5"/>
      <c r="KG278" s="5"/>
      <c r="KH278" s="5"/>
      <c r="KI278" s="5"/>
      <c r="KJ278" s="5"/>
      <c r="KK278" s="5"/>
      <c r="KL278" s="5"/>
      <c r="KM278" s="5"/>
      <c r="KN278" s="5"/>
      <c r="KO278" s="5"/>
      <c r="KP278" s="5"/>
      <c r="KQ278" s="5"/>
      <c r="KR278" s="5"/>
      <c r="KS278" s="5"/>
      <c r="KT278" s="5"/>
      <c r="KU278" s="5"/>
      <c r="KV278" s="5"/>
      <c r="KW278" s="5"/>
      <c r="KX278" s="5"/>
      <c r="KY278" s="5"/>
      <c r="KZ278" s="5"/>
      <c r="LA278" s="5"/>
      <c r="LB278" s="5"/>
      <c r="LC278" s="5"/>
      <c r="LD278" s="5"/>
      <c r="LE278" s="5"/>
      <c r="LF278" s="5"/>
      <c r="LG278" s="5"/>
      <c r="LH278" s="5"/>
      <c r="LI278" s="5"/>
      <c r="LJ278" s="5"/>
      <c r="LK278" s="5"/>
      <c r="LL278" s="5"/>
      <c r="LM278" s="5"/>
      <c r="LN278" s="5"/>
      <c r="LO278" s="5"/>
      <c r="LP278" s="5"/>
      <c r="LQ278" s="5"/>
      <c r="LR278" s="5"/>
      <c r="LS278" s="5"/>
      <c r="LT278" s="5"/>
      <c r="LU278" s="5"/>
      <c r="LV278" s="5"/>
      <c r="LW278" s="5"/>
      <c r="LX278" s="5"/>
      <c r="LY278" s="5"/>
      <c r="LZ278" s="5"/>
      <c r="MA278" s="5"/>
      <c r="MB278" s="5"/>
      <c r="MC278" s="5"/>
      <c r="MD278" s="5"/>
      <c r="ME278" s="5"/>
      <c r="MF278" s="5"/>
      <c r="MG278" s="5"/>
      <c r="MH278" s="5"/>
      <c r="MI278" s="5"/>
      <c r="MJ278" s="5"/>
      <c r="MK278" s="5"/>
      <c r="ML278" s="5"/>
      <c r="MM278" s="5"/>
      <c r="MN278" s="5"/>
      <c r="MO278" s="5"/>
      <c r="MP278" s="5"/>
      <c r="MQ278" s="5"/>
      <c r="MR278" s="5"/>
      <c r="MS278" s="5"/>
      <c r="MT278" s="5"/>
      <c r="MU278" s="5"/>
      <c r="MV278" s="5"/>
      <c r="MW278" s="5"/>
      <c r="MX278" s="5"/>
      <c r="MY278" s="5"/>
      <c r="MZ278" s="5"/>
      <c r="NA278" s="5"/>
      <c r="NB278" s="5"/>
      <c r="NC278" s="5"/>
      <c r="ND278" s="5"/>
      <c r="NE278" s="5"/>
      <c r="NF278" s="5"/>
      <c r="NG278" s="5"/>
      <c r="NH278" s="5"/>
      <c r="NI278" s="5"/>
      <c r="NJ278" s="5"/>
      <c r="NK278" s="5"/>
      <c r="NL278" s="5"/>
      <c r="NM278" s="5"/>
      <c r="NN278" s="5"/>
      <c r="NO278" s="5"/>
      <c r="NP278" s="5"/>
      <c r="NQ278" s="5"/>
      <c r="NR278" s="5"/>
      <c r="NS278" s="5"/>
      <c r="NT278" s="5"/>
      <c r="NU278" s="5"/>
      <c r="NV278" s="5"/>
      <c r="NW278" s="5"/>
      <c r="NX278" s="5"/>
      <c r="NY278" s="5"/>
      <c r="NZ278" s="5"/>
      <c r="OA278" s="5"/>
      <c r="OB278" s="5"/>
      <c r="OC278" s="5"/>
      <c r="OD278" s="5"/>
      <c r="OE278" s="5"/>
      <c r="OF278" s="5"/>
      <c r="OG278" s="5"/>
      <c r="OH278" s="5"/>
      <c r="OI278" s="5"/>
      <c r="OJ278" s="5"/>
      <c r="OK278" s="5"/>
      <c r="OL278" s="5"/>
      <c r="OM278" s="5"/>
      <c r="ON278" s="5"/>
      <c r="OO278" s="5"/>
      <c r="OP278" s="5"/>
      <c r="OQ278" s="5"/>
      <c r="OR278" s="5"/>
      <c r="OS278" s="5"/>
      <c r="OT278" s="5"/>
      <c r="OU278" s="5"/>
      <c r="OV278" s="5"/>
      <c r="OW278" s="5"/>
      <c r="OX278" s="5"/>
      <c r="OY278" s="5"/>
      <c r="OZ278" s="5"/>
      <c r="PA278" s="5"/>
      <c r="PB278" s="5"/>
      <c r="PC278" s="5"/>
      <c r="PD278" s="5"/>
      <c r="PE278" s="5"/>
      <c r="PF278" s="5"/>
      <c r="PG278" s="5"/>
      <c r="PH278" s="5"/>
      <c r="PI278" s="5"/>
      <c r="PJ278" s="5"/>
      <c r="PK278" s="5"/>
      <c r="PL278" s="5"/>
      <c r="PM278" s="5"/>
      <c r="PN278" s="5"/>
      <c r="PO278" s="5"/>
      <c r="PP278" s="5"/>
      <c r="PQ278" s="5"/>
      <c r="PR278" s="5"/>
      <c r="PS278" s="5"/>
      <c r="PT278" s="5"/>
      <c r="PU278" s="5"/>
      <c r="PV278" s="5"/>
      <c r="PW278" s="5"/>
      <c r="PX278" s="5"/>
      <c r="PY278" s="5"/>
      <c r="PZ278" s="5"/>
      <c r="QA278" s="5"/>
      <c r="QB278" s="5"/>
      <c r="QC278" s="5"/>
      <c r="QD278" s="5"/>
      <c r="QE278" s="5"/>
      <c r="QF278" s="5"/>
      <c r="QG278" s="5"/>
      <c r="QH278" s="5"/>
      <c r="QI278" s="5"/>
      <c r="QJ278" s="5"/>
      <c r="QK278" s="5"/>
      <c r="QL278" s="5"/>
      <c r="QM278" s="5"/>
      <c r="QN278" s="5"/>
      <c r="QO278" s="5"/>
      <c r="QP278" s="5"/>
      <c r="QQ278" s="5"/>
      <c r="QR278" s="5"/>
      <c r="QS278" s="5"/>
      <c r="QT278" s="5"/>
      <c r="QU278" s="5"/>
      <c r="QV278" s="5"/>
      <c r="QW278" s="5"/>
      <c r="QX278" s="5"/>
      <c r="QY278" s="5"/>
      <c r="QZ278" s="5"/>
      <c r="RA278" s="5"/>
      <c r="RB278" s="5"/>
      <c r="RC278" s="5"/>
      <c r="RD278" s="5"/>
      <c r="RE278" s="5"/>
      <c r="RF278" s="5"/>
      <c r="RG278" s="5"/>
      <c r="RH278" s="5"/>
      <c r="RI278" s="5"/>
      <c r="RJ278" s="5"/>
      <c r="RK278" s="5"/>
      <c r="RL278" s="5"/>
      <c r="RM278" s="5"/>
      <c r="RN278" s="5"/>
      <c r="RO278" s="5"/>
      <c r="RP278" s="5"/>
      <c r="RQ278" s="5"/>
      <c r="RR278" s="5"/>
      <c r="RS278" s="5"/>
      <c r="RT278" s="5"/>
      <c r="RU278" s="5"/>
      <c r="RV278" s="5"/>
      <c r="RW278" s="5"/>
      <c r="RX278" s="5"/>
      <c r="RY278" s="5"/>
      <c r="RZ278" s="5"/>
      <c r="SA278" s="5"/>
      <c r="SB278" s="5"/>
      <c r="SC278" s="5"/>
      <c r="SD278" s="5"/>
      <c r="SE278" s="5"/>
      <c r="SF278" s="5"/>
      <c r="SG278" s="5"/>
      <c r="SH278" s="5"/>
      <c r="SI278" s="5"/>
      <c r="SJ278" s="5"/>
      <c r="SK278" s="5"/>
      <c r="SL278" s="5"/>
      <c r="SM278" s="5"/>
      <c r="SN278" s="5"/>
      <c r="SO278" s="5"/>
      <c r="SP278" s="5"/>
      <c r="SQ278" s="5"/>
      <c r="SR278" s="5"/>
      <c r="SS278" s="5"/>
      <c r="ST278" s="5"/>
      <c r="SU278" s="5"/>
      <c r="SV278" s="5"/>
      <c r="SW278" s="5"/>
      <c r="SX278" s="5"/>
      <c r="SY278" s="5"/>
      <c r="SZ278" s="5"/>
      <c r="TA278" s="5"/>
      <c r="TB278" s="5"/>
      <c r="TC278" s="5"/>
      <c r="TD278" s="5"/>
      <c r="TE278" s="5"/>
      <c r="TF278" s="5"/>
      <c r="TG278" s="5"/>
      <c r="TH278" s="5"/>
      <c r="TI278" s="5"/>
      <c r="TJ278" s="5"/>
      <c r="TK278" s="5"/>
      <c r="TL278" s="5"/>
      <c r="TM278" s="5"/>
      <c r="TN278" s="5"/>
      <c r="TO278" s="5"/>
      <c r="TP278" s="5"/>
      <c r="TQ278" s="5"/>
      <c r="TR278" s="5"/>
      <c r="TS278" s="5"/>
      <c r="TT278" s="5"/>
      <c r="TU278" s="5"/>
      <c r="TV278" s="5"/>
      <c r="TW278" s="5"/>
      <c r="TX278" s="5"/>
      <c r="TY278" s="5"/>
      <c r="TZ278" s="5"/>
      <c r="UA278" s="5"/>
      <c r="UB278" s="5"/>
      <c r="UC278" s="5"/>
      <c r="UD278" s="5"/>
      <c r="UE278" s="5"/>
      <c r="UF278" s="5"/>
      <c r="UG278" s="5"/>
      <c r="UH278" s="5"/>
      <c r="UI278" s="5"/>
      <c r="UJ278" s="5"/>
      <c r="UK278" s="5"/>
      <c r="UL278" s="5"/>
      <c r="UM278" s="5"/>
      <c r="UN278" s="5"/>
      <c r="UO278" s="5"/>
      <c r="UP278" s="5"/>
      <c r="UQ278" s="5"/>
      <c r="UR278" s="5"/>
      <c r="US278" s="5"/>
      <c r="UT278" s="5"/>
      <c r="UU278" s="5"/>
      <c r="UV278" s="5"/>
      <c r="UW278" s="5"/>
      <c r="UX278" s="5"/>
      <c r="UY278" s="5"/>
      <c r="UZ278" s="5"/>
      <c r="VA278" s="5"/>
      <c r="VB278" s="5"/>
      <c r="VC278" s="5"/>
      <c r="VD278" s="5"/>
      <c r="VE278" s="5"/>
      <c r="VF278" s="5"/>
      <c r="VG278" s="5"/>
      <c r="VH278" s="5"/>
      <c r="VI278" s="5"/>
      <c r="VJ278" s="5"/>
      <c r="VK278" s="5"/>
      <c r="VL278" s="5"/>
      <c r="VM278" s="5"/>
      <c r="VN278" s="5"/>
      <c r="VO278" s="5"/>
      <c r="VP278" s="5"/>
      <c r="VQ278" s="5"/>
      <c r="VR278" s="5"/>
      <c r="VS278" s="5"/>
      <c r="VT278" s="5"/>
      <c r="VU278" s="5"/>
      <c r="VV278" s="5"/>
      <c r="VW278" s="5"/>
      <c r="VX278" s="5"/>
      <c r="VY278" s="5"/>
      <c r="VZ278" s="5"/>
      <c r="WA278" s="5"/>
      <c r="WB278" s="5"/>
      <c r="WC278" s="5"/>
      <c r="WD278" s="5"/>
      <c r="WE278" s="5"/>
      <c r="WF278" s="5"/>
      <c r="WG278" s="5"/>
      <c r="WH278" s="5"/>
      <c r="WI278" s="5"/>
      <c r="WJ278" s="5"/>
      <c r="WK278" s="5"/>
      <c r="WL278" s="5"/>
      <c r="WM278" s="5"/>
      <c r="WN278" s="5"/>
      <c r="WO278" s="5"/>
      <c r="WP278" s="5"/>
      <c r="WQ278" s="5"/>
      <c r="WR278" s="5"/>
      <c r="WS278" s="5"/>
      <c r="WT278" s="5"/>
      <c r="WU278" s="5"/>
      <c r="WV278" s="5"/>
      <c r="WW278" s="5"/>
      <c r="WX278" s="5"/>
      <c r="WY278" s="5"/>
      <c r="WZ278" s="5"/>
      <c r="XA278" s="5"/>
      <c r="XB278" s="5"/>
      <c r="XC278" s="5"/>
      <c r="XD278" s="5"/>
      <c r="XE278" s="5"/>
      <c r="XF278" s="5"/>
      <c r="XG278" s="5"/>
      <c r="XH278" s="5"/>
      <c r="XI278" s="5"/>
      <c r="XJ278" s="5"/>
      <c r="XK278" s="5"/>
      <c r="XL278" s="5"/>
      <c r="XM278" s="5"/>
      <c r="XN278" s="5"/>
      <c r="XO278" s="5"/>
      <c r="XP278" s="5"/>
      <c r="XQ278" s="5"/>
      <c r="XR278" s="5"/>
      <c r="XS278" s="5"/>
      <c r="XT278" s="5"/>
      <c r="XU278" s="5"/>
      <c r="XV278" s="5"/>
      <c r="XW278" s="5"/>
      <c r="XX278" s="5"/>
      <c r="XY278" s="5"/>
      <c r="XZ278" s="5"/>
      <c r="YA278" s="5"/>
      <c r="YB278" s="5"/>
      <c r="YC278" s="5"/>
      <c r="YD278" s="5"/>
      <c r="YE278" s="5"/>
      <c r="YF278" s="5"/>
      <c r="YG278" s="5"/>
      <c r="YH278" s="5"/>
      <c r="YI278" s="5"/>
      <c r="YJ278" s="5"/>
      <c r="YK278" s="5"/>
      <c r="YL278" s="5"/>
      <c r="YM278" s="5"/>
      <c r="YN278" s="5"/>
      <c r="YO278" s="5"/>
      <c r="YP278" s="5"/>
      <c r="YQ278" s="5"/>
      <c r="YR278" s="5"/>
      <c r="YS278" s="5"/>
      <c r="YT278" s="5"/>
      <c r="YU278" s="5"/>
      <c r="YV278" s="5"/>
      <c r="YW278" s="5"/>
      <c r="YX278" s="5"/>
      <c r="YY278" s="5"/>
      <c r="YZ278" s="5"/>
      <c r="ZA278" s="5"/>
      <c r="ZB278" s="5"/>
      <c r="ZC278" s="5"/>
      <c r="ZD278" s="5"/>
      <c r="ZE278" s="5"/>
      <c r="ZF278" s="5"/>
      <c r="ZG278" s="5"/>
      <c r="ZH278" s="5"/>
      <c r="ZI278" s="5"/>
      <c r="ZJ278" s="5"/>
      <c r="ZK278" s="5"/>
      <c r="ZL278" s="5"/>
      <c r="ZM278" s="5"/>
      <c r="ZN278" s="5"/>
      <c r="ZO278" s="5"/>
      <c r="ZP278" s="5"/>
      <c r="ZQ278" s="5"/>
      <c r="ZR278" s="5"/>
      <c r="ZS278" s="5"/>
      <c r="ZT278" s="5"/>
      <c r="ZU278" s="5"/>
      <c r="ZV278" s="5"/>
      <c r="ZW278" s="5"/>
      <c r="ZX278" s="5"/>
      <c r="ZY278" s="5"/>
      <c r="ZZ278" s="5"/>
      <c r="AAA278" s="5"/>
      <c r="AAB278" s="5"/>
      <c r="AAC278" s="5"/>
      <c r="AAD278" s="5"/>
      <c r="AAE278" s="5"/>
      <c r="AAF278" s="5"/>
      <c r="AAG278" s="5"/>
      <c r="AAH278" s="5"/>
      <c r="AAI278" s="5"/>
      <c r="AAJ278" s="5"/>
      <c r="AAK278" s="5"/>
      <c r="AAL278" s="5"/>
      <c r="AAM278" s="5"/>
      <c r="AAN278" s="5"/>
      <c r="AAO278" s="5"/>
      <c r="AAP278" s="5"/>
      <c r="AAQ278" s="5"/>
      <c r="AAR278" s="5"/>
      <c r="AAS278" s="5"/>
      <c r="AAT278" s="5"/>
      <c r="AAU278" s="5"/>
      <c r="AAV278" s="5"/>
      <c r="AAW278" s="5"/>
      <c r="AAX278" s="5"/>
      <c r="AAY278" s="5"/>
      <c r="AAZ278" s="5"/>
      <c r="ABA278" s="5"/>
      <c r="ABB278" s="5"/>
      <c r="ABC278" s="5"/>
      <c r="ABD278" s="5"/>
      <c r="ABE278" s="5"/>
      <c r="ABF278" s="5"/>
      <c r="ABG278" s="5"/>
      <c r="ABH278" s="5"/>
      <c r="ABI278" s="5"/>
      <c r="ABJ278" s="5"/>
      <c r="ABK278" s="5"/>
      <c r="ABL278" s="5"/>
      <c r="ABM278" s="5"/>
      <c r="ABN278" s="5"/>
      <c r="ABO278" s="5"/>
      <c r="ABP278" s="5"/>
      <c r="ABQ278" s="5"/>
      <c r="ABR278" s="5"/>
      <c r="ABS278" s="5"/>
      <c r="ABT278" s="5"/>
      <c r="ABU278" s="5"/>
      <c r="ABV278" s="5"/>
      <c r="ABW278" s="5"/>
      <c r="ABX278" s="5"/>
      <c r="ABY278" s="5"/>
      <c r="ABZ278" s="5"/>
      <c r="ACA278" s="5"/>
      <c r="ACB278" s="5"/>
      <c r="ACC278" s="5"/>
      <c r="ACD278" s="5"/>
      <c r="ACE278" s="5"/>
      <c r="ACF278" s="5"/>
      <c r="ACG278" s="5"/>
      <c r="ACH278" s="5"/>
      <c r="ACI278" s="5"/>
      <c r="ACJ278" s="5"/>
      <c r="ACK278" s="5"/>
      <c r="ACL278" s="5"/>
      <c r="ACM278" s="5"/>
      <c r="ACN278" s="5"/>
      <c r="ACO278" s="5"/>
      <c r="ACP278" s="5"/>
      <c r="ACQ278" s="5"/>
      <c r="ACR278" s="5"/>
      <c r="ACS278" s="5"/>
      <c r="ACT278" s="5"/>
      <c r="ACU278" s="5"/>
      <c r="ACV278" s="5"/>
      <c r="ACW278" s="5"/>
      <c r="ACX278" s="5"/>
      <c r="ACY278" s="5"/>
      <c r="ACZ278" s="5"/>
      <c r="ADA278" s="5"/>
      <c r="ADB278" s="5"/>
      <c r="ADC278" s="5"/>
      <c r="ADD278" s="5"/>
      <c r="ADE278" s="5"/>
      <c r="ADF278" s="5"/>
      <c r="ADG278" s="5"/>
      <c r="ADH278" s="5"/>
      <c r="ADI278" s="5"/>
      <c r="ADJ278" s="5"/>
      <c r="ADK278" s="5"/>
      <c r="ADL278" s="5"/>
      <c r="ADM278" s="5"/>
      <c r="ADN278" s="5"/>
      <c r="ADO278" s="5"/>
      <c r="ADP278" s="5"/>
      <c r="ADQ278" s="5"/>
      <c r="ADR278" s="5"/>
      <c r="ADS278" s="5"/>
      <c r="ADT278" s="5"/>
      <c r="ADU278" s="5"/>
      <c r="ADV278" s="5"/>
      <c r="ADW278" s="5"/>
      <c r="ADX278" s="5"/>
      <c r="ADY278" s="5"/>
      <c r="ADZ278" s="5"/>
      <c r="AEA278" s="5"/>
      <c r="AEB278" s="5"/>
      <c r="AEC278" s="5"/>
      <c r="AED278" s="5"/>
      <c r="AEE278" s="5"/>
      <c r="AEF278" s="5"/>
      <c r="AEG278" s="5"/>
      <c r="AEH278" s="5"/>
      <c r="AEI278" s="5"/>
      <c r="AEJ278" s="5"/>
      <c r="AEK278" s="5"/>
      <c r="AEL278" s="5"/>
      <c r="AEM278" s="5"/>
      <c r="AEN278" s="5"/>
      <c r="AEO278" s="5"/>
      <c r="AEP278" s="5"/>
      <c r="AEQ278" s="5"/>
      <c r="AER278" s="5"/>
      <c r="AES278" s="5"/>
      <c r="AET278" s="5"/>
      <c r="AEU278" s="5"/>
      <c r="AEV278" s="5"/>
      <c r="AEW278" s="5"/>
      <c r="AEX278" s="5"/>
      <c r="AEY278" s="5"/>
      <c r="AEZ278" s="5"/>
      <c r="AFA278" s="5"/>
      <c r="AFB278" s="5"/>
      <c r="AFC278" s="5"/>
      <c r="AFD278" s="5"/>
      <c r="AFE278" s="5"/>
      <c r="AFF278" s="5"/>
      <c r="AFG278" s="5"/>
      <c r="AFH278" s="5"/>
      <c r="AFI278" s="5"/>
      <c r="AFJ278" s="5"/>
      <c r="AFK278" s="5"/>
      <c r="AFL278" s="5"/>
      <c r="AFM278" s="5"/>
      <c r="AFN278" s="5"/>
      <c r="AFO278" s="5"/>
      <c r="AFP278" s="5"/>
      <c r="AFQ278" s="5"/>
      <c r="AFR278" s="5"/>
      <c r="AFS278" s="5"/>
      <c r="AFT278" s="5"/>
      <c r="AFU278" s="5"/>
      <c r="AFV278" s="5"/>
      <c r="AFW278" s="5"/>
      <c r="AFX278" s="5"/>
      <c r="AFY278" s="5"/>
      <c r="AFZ278" s="5"/>
      <c r="AGA278" s="5"/>
      <c r="AGB278" s="5"/>
      <c r="AGC278" s="5"/>
      <c r="AGD278" s="5"/>
      <c r="AGE278" s="5"/>
      <c r="AGF278" s="5"/>
      <c r="AGG278" s="5"/>
      <c r="AGH278" s="5"/>
      <c r="AGI278" s="5"/>
      <c r="AGJ278" s="5"/>
      <c r="AGK278" s="5"/>
      <c r="AGL278" s="5"/>
      <c r="AGM278" s="5"/>
      <c r="AGN278" s="5"/>
      <c r="AGO278" s="5"/>
      <c r="AGP278" s="5"/>
      <c r="AGQ278" s="5"/>
      <c r="AGR278" s="5"/>
      <c r="AGS278" s="5"/>
      <c r="AGT278" s="5"/>
      <c r="AGU278" s="5"/>
      <c r="AGV278" s="5"/>
      <c r="AGW278" s="5"/>
      <c r="AGX278" s="5"/>
      <c r="AGY278" s="5"/>
      <c r="AGZ278" s="5"/>
      <c r="AHA278" s="5"/>
      <c r="AHB278" s="5"/>
      <c r="AHC278" s="5"/>
      <c r="AHD278" s="5"/>
      <c r="AHE278" s="5"/>
      <c r="AHF278" s="5"/>
      <c r="AHG278" s="5"/>
      <c r="AHH278" s="5"/>
      <c r="AHI278" s="5"/>
      <c r="AHJ278" s="5"/>
      <c r="AHK278" s="5"/>
      <c r="AHL278" s="5"/>
      <c r="AHM278" s="5"/>
      <c r="AHN278" s="5"/>
      <c r="AHO278" s="5"/>
      <c r="AHP278" s="5"/>
      <c r="AHQ278" s="5"/>
      <c r="AHR278" s="5"/>
      <c r="AHS278" s="5"/>
      <c r="AHT278" s="5"/>
      <c r="AHU278" s="5"/>
      <c r="AHV278" s="5"/>
      <c r="AHW278" s="5"/>
      <c r="AHX278" s="5"/>
      <c r="AHY278" s="5"/>
      <c r="AHZ278" s="5"/>
      <c r="AIA278" s="5"/>
      <c r="AIB278" s="5"/>
      <c r="AIC278" s="5"/>
      <c r="AID278" s="5"/>
      <c r="AIE278" s="5"/>
      <c r="AIF278" s="5"/>
      <c r="AIG278" s="5"/>
      <c r="AIH278" s="5"/>
      <c r="AII278" s="5"/>
      <c r="AIJ278" s="5"/>
      <c r="AIK278" s="5"/>
      <c r="AIL278" s="5"/>
      <c r="AIM278" s="5"/>
      <c r="AIN278" s="5"/>
      <c r="AIO278" s="5"/>
      <c r="AIP278" s="5"/>
      <c r="AIQ278" s="5"/>
      <c r="AIR278" s="5"/>
      <c r="AIS278" s="5"/>
      <c r="AIT278" s="5"/>
      <c r="AIU278" s="5"/>
      <c r="AIV278" s="5"/>
      <c r="AIW278" s="5"/>
      <c r="AIX278" s="5"/>
      <c r="AIY278" s="5"/>
      <c r="AIZ278" s="5"/>
      <c r="AJA278" s="5"/>
      <c r="AJB278" s="5"/>
      <c r="AJC278" s="5"/>
      <c r="AJD278" s="5"/>
      <c r="AJE278" s="5"/>
      <c r="AJF278" s="5"/>
      <c r="AJG278" s="5"/>
      <c r="AJH278" s="5"/>
      <c r="AJI278" s="5"/>
      <c r="AJJ278" s="5"/>
      <c r="AJK278" s="5"/>
      <c r="AJL278" s="5"/>
      <c r="AJM278" s="5"/>
      <c r="AJN278" s="5"/>
      <c r="AJO278" s="5"/>
      <c r="AJP278" s="5"/>
      <c r="AJQ278" s="5"/>
      <c r="AJR278" s="5"/>
      <c r="AJS278" s="5"/>
      <c r="AJT278" s="5"/>
      <c r="AJU278" s="5"/>
      <c r="AJV278" s="5"/>
      <c r="AJW278" s="5"/>
      <c r="AJX278" s="5"/>
      <c r="AJY278" s="5"/>
      <c r="AJZ278" s="5"/>
      <c r="AKA278" s="5"/>
      <c r="AKB278" s="5"/>
      <c r="AKC278" s="5"/>
      <c r="AKD278" s="5"/>
      <c r="AKE278" s="5"/>
      <c r="AKF278" s="5"/>
      <c r="AKG278" s="5"/>
      <c r="AKH278" s="5"/>
      <c r="AKI278" s="5"/>
      <c r="AKJ278" s="5"/>
      <c r="AKK278" s="5"/>
      <c r="AKL278" s="5"/>
      <c r="AKM278" s="5"/>
      <c r="AKN278" s="5"/>
      <c r="AKO278" s="5"/>
      <c r="AKP278" s="5"/>
      <c r="AKQ278" s="5"/>
      <c r="AKR278" s="5"/>
      <c r="AKS278" s="5"/>
      <c r="AKT278" s="5"/>
      <c r="AKU278" s="5"/>
      <c r="AKV278" s="5"/>
      <c r="AKW278" s="5"/>
      <c r="AKX278" s="5"/>
      <c r="AKY278" s="5"/>
      <c r="AKZ278" s="5"/>
      <c r="ALA278" s="5"/>
      <c r="ALB278" s="5"/>
      <c r="ALC278" s="5"/>
      <c r="ALD278" s="5"/>
      <c r="ALE278" s="5"/>
      <c r="ALF278" s="5"/>
      <c r="ALG278" s="5"/>
      <c r="ALH278" s="5"/>
      <c r="ALI278" s="5"/>
      <c r="ALJ278" s="5"/>
      <c r="ALK278" s="5"/>
      <c r="ALL278" s="5"/>
      <c r="ALM278" s="5"/>
      <c r="ALN278" s="5"/>
      <c r="ALO278" s="5"/>
      <c r="ALP278" s="5"/>
      <c r="ALQ278" s="5"/>
      <c r="ALR278" s="5"/>
      <c r="ALS278" s="5"/>
      <c r="ALT278" s="5"/>
      <c r="ALU278" s="5"/>
      <c r="ALV278" s="5"/>
      <c r="ALW278" s="5"/>
      <c r="ALX278" s="5"/>
      <c r="ALY278" s="5"/>
      <c r="ALZ278" s="5"/>
      <c r="AMA278" s="5"/>
      <c r="AMB278" s="5"/>
      <c r="AMC278" s="5"/>
      <c r="AMD278" s="5"/>
      <c r="AME278" s="5"/>
      <c r="AMF278" s="5"/>
      <c r="AMG278" s="5"/>
      <c r="AMH278" s="5"/>
      <c r="AMI278" s="5"/>
      <c r="AMJ278" s="5"/>
    </row>
    <row r="279" spans="1:1024" s="8" customFormat="1" x14ac:dyDescent="0.25">
      <c r="A279" s="2" t="s">
        <v>3459</v>
      </c>
      <c r="B279" s="2" t="s">
        <v>3386</v>
      </c>
      <c r="C279" s="2" t="s">
        <v>4908</v>
      </c>
      <c r="D279" s="2" t="s">
        <v>617</v>
      </c>
      <c r="E279" s="2">
        <v>2008</v>
      </c>
      <c r="F279" s="2" t="s">
        <v>4817</v>
      </c>
      <c r="G279" s="2" t="s">
        <v>61</v>
      </c>
      <c r="H279" s="3" t="str">
        <f>VLOOKUP(B279,AddInfo!$A:$C,3,FALSE)</f>
        <v>Predictor</v>
      </c>
      <c r="I279" s="3">
        <f>VLOOKUP(B279,AddInfo!$A:$H,7,FALSE)</f>
        <v>0</v>
      </c>
      <c r="J279" s="3" t="s">
        <v>5017</v>
      </c>
      <c r="K279" s="3" t="s">
        <v>112</v>
      </c>
      <c r="L279" s="3" t="s">
        <v>24</v>
      </c>
      <c r="M279" s="25">
        <v>1965</v>
      </c>
      <c r="N279" s="25">
        <v>2002</v>
      </c>
      <c r="O279" s="25"/>
      <c r="P279" s="25"/>
      <c r="Q279" s="86"/>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c r="HH279" s="5"/>
      <c r="HI279" s="5"/>
      <c r="HJ279" s="5"/>
      <c r="HK279" s="5"/>
      <c r="HL279" s="5"/>
      <c r="HM279" s="5"/>
      <c r="HN279" s="5"/>
      <c r="HO279" s="5"/>
      <c r="HP279" s="5"/>
      <c r="HQ279" s="5"/>
      <c r="HR279" s="5"/>
      <c r="HS279" s="5"/>
      <c r="HT279" s="5"/>
      <c r="HU279" s="5"/>
      <c r="HV279" s="5"/>
      <c r="HW279" s="5"/>
      <c r="HX279" s="5"/>
      <c r="HY279" s="5"/>
      <c r="HZ279" s="5"/>
      <c r="IA279" s="5"/>
      <c r="IB279" s="5"/>
      <c r="IC279" s="5"/>
      <c r="ID279" s="5"/>
      <c r="IE279" s="5"/>
      <c r="IF279" s="5"/>
      <c r="IG279" s="5"/>
      <c r="IH279" s="5"/>
      <c r="II279" s="5"/>
      <c r="IJ279" s="5"/>
      <c r="IK279" s="5"/>
      <c r="IL279" s="5"/>
      <c r="IM279" s="5"/>
      <c r="IN279" s="5"/>
      <c r="IO279" s="5"/>
      <c r="IP279" s="5"/>
      <c r="IQ279" s="5"/>
      <c r="IR279" s="5"/>
      <c r="IS279" s="5"/>
      <c r="IT279" s="5"/>
      <c r="IU279" s="5"/>
      <c r="IV279" s="5"/>
      <c r="IW279" s="5"/>
      <c r="IX279" s="5"/>
      <c r="IY279" s="5"/>
      <c r="IZ279" s="5"/>
      <c r="JA279" s="5"/>
      <c r="JB279" s="5"/>
      <c r="JC279" s="5"/>
      <c r="JD279" s="5"/>
      <c r="JE279" s="5"/>
      <c r="JF279" s="5"/>
      <c r="JG279" s="5"/>
      <c r="JH279" s="5"/>
      <c r="JI279" s="5"/>
      <c r="JJ279" s="5"/>
      <c r="JK279" s="5"/>
      <c r="JL279" s="5"/>
      <c r="JM279" s="5"/>
      <c r="JN279" s="5"/>
      <c r="JO279" s="5"/>
      <c r="JP279" s="5"/>
      <c r="JQ279" s="5"/>
      <c r="JR279" s="5"/>
      <c r="JS279" s="5"/>
      <c r="JT279" s="5"/>
      <c r="JU279" s="5"/>
      <c r="JV279" s="5"/>
      <c r="JW279" s="5"/>
      <c r="JX279" s="5"/>
      <c r="JY279" s="5"/>
      <c r="JZ279" s="5"/>
      <c r="KA279" s="5"/>
      <c r="KB279" s="5"/>
      <c r="KC279" s="5"/>
      <c r="KD279" s="5"/>
      <c r="KE279" s="5"/>
      <c r="KF279" s="5"/>
      <c r="KG279" s="5"/>
      <c r="KH279" s="5"/>
      <c r="KI279" s="5"/>
      <c r="KJ279" s="5"/>
      <c r="KK279" s="5"/>
      <c r="KL279" s="5"/>
      <c r="KM279" s="5"/>
      <c r="KN279" s="5"/>
      <c r="KO279" s="5"/>
      <c r="KP279" s="5"/>
      <c r="KQ279" s="5"/>
      <c r="KR279" s="5"/>
      <c r="KS279" s="5"/>
      <c r="KT279" s="5"/>
      <c r="KU279" s="5"/>
      <c r="KV279" s="5"/>
      <c r="KW279" s="5"/>
      <c r="KX279" s="5"/>
      <c r="KY279" s="5"/>
      <c r="KZ279" s="5"/>
      <c r="LA279" s="5"/>
      <c r="LB279" s="5"/>
      <c r="LC279" s="5"/>
      <c r="LD279" s="5"/>
      <c r="LE279" s="5"/>
      <c r="LF279" s="5"/>
      <c r="LG279" s="5"/>
      <c r="LH279" s="5"/>
      <c r="LI279" s="5"/>
      <c r="LJ279" s="5"/>
      <c r="LK279" s="5"/>
      <c r="LL279" s="5"/>
      <c r="LM279" s="5"/>
      <c r="LN279" s="5"/>
      <c r="LO279" s="5"/>
      <c r="LP279" s="5"/>
      <c r="LQ279" s="5"/>
      <c r="LR279" s="5"/>
      <c r="LS279" s="5"/>
      <c r="LT279" s="5"/>
      <c r="LU279" s="5"/>
      <c r="LV279" s="5"/>
      <c r="LW279" s="5"/>
      <c r="LX279" s="5"/>
      <c r="LY279" s="5"/>
      <c r="LZ279" s="5"/>
      <c r="MA279" s="5"/>
      <c r="MB279" s="5"/>
      <c r="MC279" s="5"/>
      <c r="MD279" s="5"/>
      <c r="ME279" s="5"/>
      <c r="MF279" s="5"/>
      <c r="MG279" s="5"/>
      <c r="MH279" s="5"/>
      <c r="MI279" s="5"/>
      <c r="MJ279" s="5"/>
      <c r="MK279" s="5"/>
      <c r="ML279" s="5"/>
      <c r="MM279" s="5"/>
      <c r="MN279" s="5"/>
      <c r="MO279" s="5"/>
      <c r="MP279" s="5"/>
      <c r="MQ279" s="5"/>
      <c r="MR279" s="5"/>
      <c r="MS279" s="5"/>
      <c r="MT279" s="5"/>
      <c r="MU279" s="5"/>
      <c r="MV279" s="5"/>
      <c r="MW279" s="5"/>
      <c r="MX279" s="5"/>
      <c r="MY279" s="5"/>
      <c r="MZ279" s="5"/>
      <c r="NA279" s="5"/>
      <c r="NB279" s="5"/>
      <c r="NC279" s="5"/>
      <c r="ND279" s="5"/>
      <c r="NE279" s="5"/>
      <c r="NF279" s="5"/>
      <c r="NG279" s="5"/>
      <c r="NH279" s="5"/>
      <c r="NI279" s="5"/>
      <c r="NJ279" s="5"/>
      <c r="NK279" s="5"/>
      <c r="NL279" s="5"/>
      <c r="NM279" s="5"/>
      <c r="NN279" s="5"/>
      <c r="NO279" s="5"/>
      <c r="NP279" s="5"/>
      <c r="NQ279" s="5"/>
      <c r="NR279" s="5"/>
      <c r="NS279" s="5"/>
      <c r="NT279" s="5"/>
      <c r="NU279" s="5"/>
      <c r="NV279" s="5"/>
      <c r="NW279" s="5"/>
      <c r="NX279" s="5"/>
      <c r="NY279" s="5"/>
      <c r="NZ279" s="5"/>
      <c r="OA279" s="5"/>
      <c r="OB279" s="5"/>
      <c r="OC279" s="5"/>
      <c r="OD279" s="5"/>
      <c r="OE279" s="5"/>
      <c r="OF279" s="5"/>
      <c r="OG279" s="5"/>
      <c r="OH279" s="5"/>
      <c r="OI279" s="5"/>
      <c r="OJ279" s="5"/>
      <c r="OK279" s="5"/>
      <c r="OL279" s="5"/>
      <c r="OM279" s="5"/>
      <c r="ON279" s="5"/>
      <c r="OO279" s="5"/>
      <c r="OP279" s="5"/>
      <c r="OQ279" s="5"/>
      <c r="OR279" s="5"/>
      <c r="OS279" s="5"/>
      <c r="OT279" s="5"/>
      <c r="OU279" s="5"/>
      <c r="OV279" s="5"/>
      <c r="OW279" s="5"/>
      <c r="OX279" s="5"/>
      <c r="OY279" s="5"/>
      <c r="OZ279" s="5"/>
      <c r="PA279" s="5"/>
      <c r="PB279" s="5"/>
      <c r="PC279" s="5"/>
      <c r="PD279" s="5"/>
      <c r="PE279" s="5"/>
      <c r="PF279" s="5"/>
      <c r="PG279" s="5"/>
      <c r="PH279" s="5"/>
      <c r="PI279" s="5"/>
      <c r="PJ279" s="5"/>
      <c r="PK279" s="5"/>
      <c r="PL279" s="5"/>
      <c r="PM279" s="5"/>
      <c r="PN279" s="5"/>
      <c r="PO279" s="5"/>
      <c r="PP279" s="5"/>
      <c r="PQ279" s="5"/>
      <c r="PR279" s="5"/>
      <c r="PS279" s="5"/>
      <c r="PT279" s="5"/>
      <c r="PU279" s="5"/>
      <c r="PV279" s="5"/>
      <c r="PW279" s="5"/>
      <c r="PX279" s="5"/>
      <c r="PY279" s="5"/>
      <c r="PZ279" s="5"/>
      <c r="QA279" s="5"/>
      <c r="QB279" s="5"/>
      <c r="QC279" s="5"/>
      <c r="QD279" s="5"/>
      <c r="QE279" s="5"/>
      <c r="QF279" s="5"/>
      <c r="QG279" s="5"/>
      <c r="QH279" s="5"/>
      <c r="QI279" s="5"/>
      <c r="QJ279" s="5"/>
      <c r="QK279" s="5"/>
      <c r="QL279" s="5"/>
      <c r="QM279" s="5"/>
      <c r="QN279" s="5"/>
      <c r="QO279" s="5"/>
      <c r="QP279" s="5"/>
      <c r="QQ279" s="5"/>
      <c r="QR279" s="5"/>
      <c r="QS279" s="5"/>
      <c r="QT279" s="5"/>
      <c r="QU279" s="5"/>
      <c r="QV279" s="5"/>
      <c r="QW279" s="5"/>
      <c r="QX279" s="5"/>
      <c r="QY279" s="5"/>
      <c r="QZ279" s="5"/>
      <c r="RA279" s="5"/>
      <c r="RB279" s="5"/>
      <c r="RC279" s="5"/>
      <c r="RD279" s="5"/>
      <c r="RE279" s="5"/>
      <c r="RF279" s="5"/>
      <c r="RG279" s="5"/>
      <c r="RH279" s="5"/>
      <c r="RI279" s="5"/>
      <c r="RJ279" s="5"/>
      <c r="RK279" s="5"/>
      <c r="RL279" s="5"/>
      <c r="RM279" s="5"/>
      <c r="RN279" s="5"/>
      <c r="RO279" s="5"/>
      <c r="RP279" s="5"/>
      <c r="RQ279" s="5"/>
      <c r="RR279" s="5"/>
      <c r="RS279" s="5"/>
      <c r="RT279" s="5"/>
      <c r="RU279" s="5"/>
      <c r="RV279" s="5"/>
      <c r="RW279" s="5"/>
      <c r="RX279" s="5"/>
      <c r="RY279" s="5"/>
      <c r="RZ279" s="5"/>
      <c r="SA279" s="5"/>
      <c r="SB279" s="5"/>
      <c r="SC279" s="5"/>
      <c r="SD279" s="5"/>
      <c r="SE279" s="5"/>
      <c r="SF279" s="5"/>
      <c r="SG279" s="5"/>
      <c r="SH279" s="5"/>
      <c r="SI279" s="5"/>
      <c r="SJ279" s="5"/>
      <c r="SK279" s="5"/>
      <c r="SL279" s="5"/>
      <c r="SM279" s="5"/>
      <c r="SN279" s="5"/>
      <c r="SO279" s="5"/>
      <c r="SP279" s="5"/>
      <c r="SQ279" s="5"/>
      <c r="SR279" s="5"/>
      <c r="SS279" s="5"/>
      <c r="ST279" s="5"/>
      <c r="SU279" s="5"/>
      <c r="SV279" s="5"/>
      <c r="SW279" s="5"/>
      <c r="SX279" s="5"/>
      <c r="SY279" s="5"/>
      <c r="SZ279" s="5"/>
      <c r="TA279" s="5"/>
      <c r="TB279" s="5"/>
      <c r="TC279" s="5"/>
      <c r="TD279" s="5"/>
      <c r="TE279" s="5"/>
      <c r="TF279" s="5"/>
      <c r="TG279" s="5"/>
      <c r="TH279" s="5"/>
      <c r="TI279" s="5"/>
      <c r="TJ279" s="5"/>
      <c r="TK279" s="5"/>
      <c r="TL279" s="5"/>
      <c r="TM279" s="5"/>
      <c r="TN279" s="5"/>
      <c r="TO279" s="5"/>
      <c r="TP279" s="5"/>
      <c r="TQ279" s="5"/>
      <c r="TR279" s="5"/>
      <c r="TS279" s="5"/>
      <c r="TT279" s="5"/>
      <c r="TU279" s="5"/>
      <c r="TV279" s="5"/>
      <c r="TW279" s="5"/>
      <c r="TX279" s="5"/>
      <c r="TY279" s="5"/>
      <c r="TZ279" s="5"/>
      <c r="UA279" s="5"/>
      <c r="UB279" s="5"/>
      <c r="UC279" s="5"/>
      <c r="UD279" s="5"/>
      <c r="UE279" s="5"/>
      <c r="UF279" s="5"/>
      <c r="UG279" s="5"/>
      <c r="UH279" s="5"/>
      <c r="UI279" s="5"/>
      <c r="UJ279" s="5"/>
      <c r="UK279" s="5"/>
      <c r="UL279" s="5"/>
      <c r="UM279" s="5"/>
      <c r="UN279" s="5"/>
      <c r="UO279" s="5"/>
      <c r="UP279" s="5"/>
      <c r="UQ279" s="5"/>
      <c r="UR279" s="5"/>
      <c r="US279" s="5"/>
      <c r="UT279" s="5"/>
      <c r="UU279" s="5"/>
      <c r="UV279" s="5"/>
      <c r="UW279" s="5"/>
      <c r="UX279" s="5"/>
      <c r="UY279" s="5"/>
      <c r="UZ279" s="5"/>
      <c r="VA279" s="5"/>
      <c r="VB279" s="5"/>
      <c r="VC279" s="5"/>
      <c r="VD279" s="5"/>
      <c r="VE279" s="5"/>
      <c r="VF279" s="5"/>
      <c r="VG279" s="5"/>
      <c r="VH279" s="5"/>
      <c r="VI279" s="5"/>
      <c r="VJ279" s="5"/>
      <c r="VK279" s="5"/>
      <c r="VL279" s="5"/>
      <c r="VM279" s="5"/>
      <c r="VN279" s="5"/>
      <c r="VO279" s="5"/>
      <c r="VP279" s="5"/>
      <c r="VQ279" s="5"/>
      <c r="VR279" s="5"/>
      <c r="VS279" s="5"/>
      <c r="VT279" s="5"/>
      <c r="VU279" s="5"/>
      <c r="VV279" s="5"/>
      <c r="VW279" s="5"/>
      <c r="VX279" s="5"/>
      <c r="VY279" s="5"/>
      <c r="VZ279" s="5"/>
      <c r="WA279" s="5"/>
      <c r="WB279" s="5"/>
      <c r="WC279" s="5"/>
      <c r="WD279" s="5"/>
      <c r="WE279" s="5"/>
      <c r="WF279" s="5"/>
      <c r="WG279" s="5"/>
      <c r="WH279" s="5"/>
      <c r="WI279" s="5"/>
      <c r="WJ279" s="5"/>
      <c r="WK279" s="5"/>
      <c r="WL279" s="5"/>
      <c r="WM279" s="5"/>
      <c r="WN279" s="5"/>
      <c r="WO279" s="5"/>
      <c r="WP279" s="5"/>
      <c r="WQ279" s="5"/>
      <c r="WR279" s="5"/>
      <c r="WS279" s="5"/>
      <c r="WT279" s="5"/>
      <c r="WU279" s="5"/>
      <c r="WV279" s="5"/>
      <c r="WW279" s="5"/>
      <c r="WX279" s="5"/>
      <c r="WY279" s="5"/>
      <c r="WZ279" s="5"/>
      <c r="XA279" s="5"/>
      <c r="XB279" s="5"/>
      <c r="XC279" s="5"/>
      <c r="XD279" s="5"/>
      <c r="XE279" s="5"/>
      <c r="XF279" s="5"/>
      <c r="XG279" s="5"/>
      <c r="XH279" s="5"/>
      <c r="XI279" s="5"/>
      <c r="XJ279" s="5"/>
      <c r="XK279" s="5"/>
      <c r="XL279" s="5"/>
      <c r="XM279" s="5"/>
      <c r="XN279" s="5"/>
      <c r="XO279" s="5"/>
      <c r="XP279" s="5"/>
      <c r="XQ279" s="5"/>
      <c r="XR279" s="5"/>
      <c r="XS279" s="5"/>
      <c r="XT279" s="5"/>
      <c r="XU279" s="5"/>
      <c r="XV279" s="5"/>
      <c r="XW279" s="5"/>
      <c r="XX279" s="5"/>
      <c r="XY279" s="5"/>
      <c r="XZ279" s="5"/>
      <c r="YA279" s="5"/>
      <c r="YB279" s="5"/>
      <c r="YC279" s="5"/>
      <c r="YD279" s="5"/>
      <c r="YE279" s="5"/>
      <c r="YF279" s="5"/>
      <c r="YG279" s="5"/>
      <c r="YH279" s="5"/>
      <c r="YI279" s="5"/>
      <c r="YJ279" s="5"/>
      <c r="YK279" s="5"/>
      <c r="YL279" s="5"/>
      <c r="YM279" s="5"/>
      <c r="YN279" s="5"/>
      <c r="YO279" s="5"/>
      <c r="YP279" s="5"/>
      <c r="YQ279" s="5"/>
      <c r="YR279" s="5"/>
      <c r="YS279" s="5"/>
      <c r="YT279" s="5"/>
      <c r="YU279" s="5"/>
      <c r="YV279" s="5"/>
      <c r="YW279" s="5"/>
      <c r="YX279" s="5"/>
      <c r="YY279" s="5"/>
      <c r="YZ279" s="5"/>
      <c r="ZA279" s="5"/>
      <c r="ZB279" s="5"/>
      <c r="ZC279" s="5"/>
      <c r="ZD279" s="5"/>
      <c r="ZE279" s="5"/>
      <c r="ZF279" s="5"/>
      <c r="ZG279" s="5"/>
      <c r="ZH279" s="5"/>
      <c r="ZI279" s="5"/>
      <c r="ZJ279" s="5"/>
      <c r="ZK279" s="5"/>
      <c r="ZL279" s="5"/>
      <c r="ZM279" s="5"/>
      <c r="ZN279" s="5"/>
      <c r="ZO279" s="5"/>
      <c r="ZP279" s="5"/>
      <c r="ZQ279" s="5"/>
      <c r="ZR279" s="5"/>
      <c r="ZS279" s="5"/>
      <c r="ZT279" s="5"/>
      <c r="ZU279" s="5"/>
      <c r="ZV279" s="5"/>
      <c r="ZW279" s="5"/>
      <c r="ZX279" s="5"/>
      <c r="ZY279" s="5"/>
      <c r="ZZ279" s="5"/>
      <c r="AAA279" s="5"/>
      <c r="AAB279" s="5"/>
      <c r="AAC279" s="5"/>
      <c r="AAD279" s="5"/>
      <c r="AAE279" s="5"/>
      <c r="AAF279" s="5"/>
      <c r="AAG279" s="5"/>
      <c r="AAH279" s="5"/>
      <c r="AAI279" s="5"/>
      <c r="AAJ279" s="5"/>
      <c r="AAK279" s="5"/>
      <c r="AAL279" s="5"/>
      <c r="AAM279" s="5"/>
      <c r="AAN279" s="5"/>
      <c r="AAO279" s="5"/>
      <c r="AAP279" s="5"/>
      <c r="AAQ279" s="5"/>
      <c r="AAR279" s="5"/>
      <c r="AAS279" s="5"/>
      <c r="AAT279" s="5"/>
      <c r="AAU279" s="5"/>
      <c r="AAV279" s="5"/>
      <c r="AAW279" s="5"/>
      <c r="AAX279" s="5"/>
      <c r="AAY279" s="5"/>
      <c r="AAZ279" s="5"/>
      <c r="ABA279" s="5"/>
      <c r="ABB279" s="5"/>
      <c r="ABC279" s="5"/>
      <c r="ABD279" s="5"/>
      <c r="ABE279" s="5"/>
      <c r="ABF279" s="5"/>
      <c r="ABG279" s="5"/>
      <c r="ABH279" s="5"/>
      <c r="ABI279" s="5"/>
      <c r="ABJ279" s="5"/>
      <c r="ABK279" s="5"/>
      <c r="ABL279" s="5"/>
      <c r="ABM279" s="5"/>
      <c r="ABN279" s="5"/>
      <c r="ABO279" s="5"/>
      <c r="ABP279" s="5"/>
      <c r="ABQ279" s="5"/>
      <c r="ABR279" s="5"/>
      <c r="ABS279" s="5"/>
      <c r="ABT279" s="5"/>
      <c r="ABU279" s="5"/>
      <c r="ABV279" s="5"/>
      <c r="ABW279" s="5"/>
      <c r="ABX279" s="5"/>
      <c r="ABY279" s="5"/>
      <c r="ABZ279" s="5"/>
      <c r="ACA279" s="5"/>
      <c r="ACB279" s="5"/>
      <c r="ACC279" s="5"/>
      <c r="ACD279" s="5"/>
      <c r="ACE279" s="5"/>
      <c r="ACF279" s="5"/>
      <c r="ACG279" s="5"/>
      <c r="ACH279" s="5"/>
      <c r="ACI279" s="5"/>
      <c r="ACJ279" s="5"/>
      <c r="ACK279" s="5"/>
      <c r="ACL279" s="5"/>
      <c r="ACM279" s="5"/>
      <c r="ACN279" s="5"/>
      <c r="ACO279" s="5"/>
      <c r="ACP279" s="5"/>
      <c r="ACQ279" s="5"/>
      <c r="ACR279" s="5"/>
      <c r="ACS279" s="5"/>
      <c r="ACT279" s="5"/>
      <c r="ACU279" s="5"/>
      <c r="ACV279" s="5"/>
      <c r="ACW279" s="5"/>
      <c r="ACX279" s="5"/>
      <c r="ACY279" s="5"/>
      <c r="ACZ279" s="5"/>
      <c r="ADA279" s="5"/>
      <c r="ADB279" s="5"/>
      <c r="ADC279" s="5"/>
      <c r="ADD279" s="5"/>
      <c r="ADE279" s="5"/>
      <c r="ADF279" s="5"/>
      <c r="ADG279" s="5"/>
      <c r="ADH279" s="5"/>
      <c r="ADI279" s="5"/>
      <c r="ADJ279" s="5"/>
      <c r="ADK279" s="5"/>
      <c r="ADL279" s="5"/>
      <c r="ADM279" s="5"/>
      <c r="ADN279" s="5"/>
      <c r="ADO279" s="5"/>
      <c r="ADP279" s="5"/>
      <c r="ADQ279" s="5"/>
      <c r="ADR279" s="5"/>
      <c r="ADS279" s="5"/>
      <c r="ADT279" s="5"/>
      <c r="ADU279" s="5"/>
      <c r="ADV279" s="5"/>
      <c r="ADW279" s="5"/>
      <c r="ADX279" s="5"/>
      <c r="ADY279" s="5"/>
      <c r="ADZ279" s="5"/>
      <c r="AEA279" s="5"/>
      <c r="AEB279" s="5"/>
      <c r="AEC279" s="5"/>
      <c r="AED279" s="5"/>
      <c r="AEE279" s="5"/>
      <c r="AEF279" s="5"/>
      <c r="AEG279" s="5"/>
      <c r="AEH279" s="5"/>
      <c r="AEI279" s="5"/>
      <c r="AEJ279" s="5"/>
      <c r="AEK279" s="5"/>
      <c r="AEL279" s="5"/>
      <c r="AEM279" s="5"/>
      <c r="AEN279" s="5"/>
      <c r="AEO279" s="5"/>
      <c r="AEP279" s="5"/>
      <c r="AEQ279" s="5"/>
      <c r="AER279" s="5"/>
      <c r="AES279" s="5"/>
      <c r="AET279" s="5"/>
      <c r="AEU279" s="5"/>
      <c r="AEV279" s="5"/>
      <c r="AEW279" s="5"/>
      <c r="AEX279" s="5"/>
      <c r="AEY279" s="5"/>
      <c r="AEZ279" s="5"/>
      <c r="AFA279" s="5"/>
      <c r="AFB279" s="5"/>
      <c r="AFC279" s="5"/>
      <c r="AFD279" s="5"/>
      <c r="AFE279" s="5"/>
      <c r="AFF279" s="5"/>
      <c r="AFG279" s="5"/>
      <c r="AFH279" s="5"/>
      <c r="AFI279" s="5"/>
      <c r="AFJ279" s="5"/>
      <c r="AFK279" s="5"/>
      <c r="AFL279" s="5"/>
      <c r="AFM279" s="5"/>
      <c r="AFN279" s="5"/>
      <c r="AFO279" s="5"/>
      <c r="AFP279" s="5"/>
      <c r="AFQ279" s="5"/>
      <c r="AFR279" s="5"/>
      <c r="AFS279" s="5"/>
      <c r="AFT279" s="5"/>
      <c r="AFU279" s="5"/>
      <c r="AFV279" s="5"/>
      <c r="AFW279" s="5"/>
      <c r="AFX279" s="5"/>
      <c r="AFY279" s="5"/>
      <c r="AFZ279" s="5"/>
      <c r="AGA279" s="5"/>
      <c r="AGB279" s="5"/>
      <c r="AGC279" s="5"/>
      <c r="AGD279" s="5"/>
      <c r="AGE279" s="5"/>
      <c r="AGF279" s="5"/>
      <c r="AGG279" s="5"/>
      <c r="AGH279" s="5"/>
      <c r="AGI279" s="5"/>
      <c r="AGJ279" s="5"/>
      <c r="AGK279" s="5"/>
      <c r="AGL279" s="5"/>
      <c r="AGM279" s="5"/>
      <c r="AGN279" s="5"/>
      <c r="AGO279" s="5"/>
      <c r="AGP279" s="5"/>
      <c r="AGQ279" s="5"/>
      <c r="AGR279" s="5"/>
      <c r="AGS279" s="5"/>
      <c r="AGT279" s="5"/>
      <c r="AGU279" s="5"/>
      <c r="AGV279" s="5"/>
      <c r="AGW279" s="5"/>
      <c r="AGX279" s="5"/>
      <c r="AGY279" s="5"/>
      <c r="AGZ279" s="5"/>
      <c r="AHA279" s="5"/>
      <c r="AHB279" s="5"/>
      <c r="AHC279" s="5"/>
      <c r="AHD279" s="5"/>
      <c r="AHE279" s="5"/>
      <c r="AHF279" s="5"/>
      <c r="AHG279" s="5"/>
      <c r="AHH279" s="5"/>
      <c r="AHI279" s="5"/>
      <c r="AHJ279" s="5"/>
      <c r="AHK279" s="5"/>
      <c r="AHL279" s="5"/>
      <c r="AHM279" s="5"/>
      <c r="AHN279" s="5"/>
      <c r="AHO279" s="5"/>
      <c r="AHP279" s="5"/>
      <c r="AHQ279" s="5"/>
      <c r="AHR279" s="5"/>
      <c r="AHS279" s="5"/>
      <c r="AHT279" s="5"/>
      <c r="AHU279" s="5"/>
      <c r="AHV279" s="5"/>
      <c r="AHW279" s="5"/>
      <c r="AHX279" s="5"/>
      <c r="AHY279" s="5"/>
      <c r="AHZ279" s="5"/>
      <c r="AIA279" s="5"/>
      <c r="AIB279" s="5"/>
      <c r="AIC279" s="5"/>
      <c r="AID279" s="5"/>
      <c r="AIE279" s="5"/>
      <c r="AIF279" s="5"/>
      <c r="AIG279" s="5"/>
      <c r="AIH279" s="5"/>
      <c r="AII279" s="5"/>
      <c r="AIJ279" s="5"/>
      <c r="AIK279" s="5"/>
      <c r="AIL279" s="5"/>
      <c r="AIM279" s="5"/>
      <c r="AIN279" s="5"/>
      <c r="AIO279" s="5"/>
      <c r="AIP279" s="5"/>
      <c r="AIQ279" s="5"/>
      <c r="AIR279" s="5"/>
      <c r="AIS279" s="5"/>
      <c r="AIT279" s="5"/>
      <c r="AIU279" s="5"/>
      <c r="AIV279" s="5"/>
      <c r="AIW279" s="5"/>
      <c r="AIX279" s="5"/>
      <c r="AIY279" s="5"/>
      <c r="AIZ279" s="5"/>
      <c r="AJA279" s="5"/>
      <c r="AJB279" s="5"/>
      <c r="AJC279" s="5"/>
      <c r="AJD279" s="5"/>
      <c r="AJE279" s="5"/>
      <c r="AJF279" s="5"/>
      <c r="AJG279" s="5"/>
      <c r="AJH279" s="5"/>
      <c r="AJI279" s="5"/>
      <c r="AJJ279" s="5"/>
      <c r="AJK279" s="5"/>
      <c r="AJL279" s="5"/>
      <c r="AJM279" s="5"/>
      <c r="AJN279" s="5"/>
      <c r="AJO279" s="5"/>
      <c r="AJP279" s="5"/>
      <c r="AJQ279" s="5"/>
      <c r="AJR279" s="5"/>
      <c r="AJS279" s="5"/>
      <c r="AJT279" s="5"/>
      <c r="AJU279" s="5"/>
      <c r="AJV279" s="5"/>
      <c r="AJW279" s="5"/>
      <c r="AJX279" s="5"/>
      <c r="AJY279" s="5"/>
      <c r="AJZ279" s="5"/>
      <c r="AKA279" s="5"/>
      <c r="AKB279" s="5"/>
      <c r="AKC279" s="5"/>
      <c r="AKD279" s="5"/>
      <c r="AKE279" s="5"/>
      <c r="AKF279" s="5"/>
      <c r="AKG279" s="5"/>
      <c r="AKH279" s="5"/>
      <c r="AKI279" s="5"/>
      <c r="AKJ279" s="5"/>
      <c r="AKK279" s="5"/>
      <c r="AKL279" s="5"/>
      <c r="AKM279" s="5"/>
      <c r="AKN279" s="5"/>
      <c r="AKO279" s="5"/>
      <c r="AKP279" s="5"/>
      <c r="AKQ279" s="5"/>
      <c r="AKR279" s="5"/>
      <c r="AKS279" s="5"/>
      <c r="AKT279" s="5"/>
      <c r="AKU279" s="5"/>
      <c r="AKV279" s="5"/>
      <c r="AKW279" s="5"/>
      <c r="AKX279" s="5"/>
      <c r="AKY279" s="5"/>
      <c r="AKZ279" s="5"/>
      <c r="ALA279" s="5"/>
      <c r="ALB279" s="5"/>
      <c r="ALC279" s="5"/>
      <c r="ALD279" s="5"/>
      <c r="ALE279" s="5"/>
      <c r="ALF279" s="5"/>
      <c r="ALG279" s="5"/>
      <c r="ALH279" s="5"/>
      <c r="ALI279" s="5"/>
      <c r="ALJ279" s="5"/>
      <c r="ALK279" s="5"/>
      <c r="ALL279" s="5"/>
      <c r="ALM279" s="5"/>
      <c r="ALN279" s="5"/>
      <c r="ALO279" s="5"/>
      <c r="ALP279" s="5"/>
      <c r="ALQ279" s="5"/>
      <c r="ALR279" s="5"/>
      <c r="ALS279" s="5"/>
      <c r="ALT279" s="5"/>
      <c r="ALU279" s="5"/>
      <c r="ALV279" s="5"/>
      <c r="ALW279" s="5"/>
      <c r="ALX279" s="5"/>
      <c r="ALY279" s="5"/>
      <c r="ALZ279" s="5"/>
      <c r="AMA279" s="5"/>
      <c r="AMB279" s="5"/>
      <c r="AMC279" s="5"/>
      <c r="AMD279" s="5"/>
      <c r="AME279" s="5"/>
      <c r="AMF279" s="5"/>
      <c r="AMG279" s="5"/>
      <c r="AMH279" s="5"/>
      <c r="AMI279" s="5"/>
      <c r="AMJ279" s="5"/>
    </row>
    <row r="280" spans="1:1024" x14ac:dyDescent="0.25">
      <c r="A280" s="2" t="s">
        <v>3460</v>
      </c>
      <c r="B280" s="2" t="s">
        <v>3387</v>
      </c>
      <c r="C280" s="2" t="s">
        <v>4909</v>
      </c>
      <c r="D280" s="2" t="s">
        <v>617</v>
      </c>
      <c r="E280" s="2">
        <v>2008</v>
      </c>
      <c r="F280" s="2" t="s">
        <v>4820</v>
      </c>
      <c r="G280" s="2" t="s">
        <v>61</v>
      </c>
      <c r="H280" s="3" t="str">
        <f>VLOOKUP(B280,AddInfo!$A:$C,3,FALSE)</f>
        <v>Predictor</v>
      </c>
      <c r="I280" s="3">
        <f>VLOOKUP(B280,AddInfo!$A:$H,7,FALSE)</f>
        <v>0</v>
      </c>
      <c r="J280" s="3" t="s">
        <v>5017</v>
      </c>
      <c r="K280" s="3" t="s">
        <v>112</v>
      </c>
      <c r="L280" s="3" t="s">
        <v>24</v>
      </c>
      <c r="M280" s="25">
        <v>1965</v>
      </c>
      <c r="N280" s="25">
        <v>2002</v>
      </c>
    </row>
    <row r="281" spans="1:1024" s="8" customFormat="1" x14ac:dyDescent="0.25">
      <c r="A281" s="2" t="s">
        <v>3454</v>
      </c>
      <c r="B281" s="2" t="s">
        <v>3391</v>
      </c>
      <c r="C281" s="2" t="s">
        <v>4910</v>
      </c>
      <c r="D281" s="2" t="s">
        <v>617</v>
      </c>
      <c r="E281" s="2">
        <v>2008</v>
      </c>
      <c r="F281" s="2" t="s">
        <v>4824</v>
      </c>
      <c r="G281" s="2" t="s">
        <v>61</v>
      </c>
      <c r="H281" s="3" t="str">
        <f>VLOOKUP(B281,AddInfo!$A:$C,3,FALSE)</f>
        <v>Predictor</v>
      </c>
      <c r="I281" s="3">
        <f>VLOOKUP(B281,AddInfo!$A:$H,7,FALSE)</f>
        <v>0</v>
      </c>
      <c r="J281" s="3" t="s">
        <v>5017</v>
      </c>
      <c r="K281" s="3" t="s">
        <v>112</v>
      </c>
      <c r="L281" s="3" t="s">
        <v>24</v>
      </c>
      <c r="M281" s="25">
        <v>1965</v>
      </c>
      <c r="N281" s="25">
        <v>2002</v>
      </c>
      <c r="O281" s="25"/>
      <c r="P281" s="25"/>
      <c r="Q281" s="86"/>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c r="HH281" s="5"/>
      <c r="HI281" s="5"/>
      <c r="HJ281" s="5"/>
      <c r="HK281" s="5"/>
      <c r="HL281" s="5"/>
      <c r="HM281" s="5"/>
      <c r="HN281" s="5"/>
      <c r="HO281" s="5"/>
      <c r="HP281" s="5"/>
      <c r="HQ281" s="5"/>
      <c r="HR281" s="5"/>
      <c r="HS281" s="5"/>
      <c r="HT281" s="5"/>
      <c r="HU281" s="5"/>
      <c r="HV281" s="5"/>
      <c r="HW281" s="5"/>
      <c r="HX281" s="5"/>
      <c r="HY281" s="5"/>
      <c r="HZ281" s="5"/>
      <c r="IA281" s="5"/>
      <c r="IB281" s="5"/>
      <c r="IC281" s="5"/>
      <c r="ID281" s="5"/>
      <c r="IE281" s="5"/>
      <c r="IF281" s="5"/>
      <c r="IG281" s="5"/>
      <c r="IH281" s="5"/>
      <c r="II281" s="5"/>
      <c r="IJ281" s="5"/>
      <c r="IK281" s="5"/>
      <c r="IL281" s="5"/>
      <c r="IM281" s="5"/>
      <c r="IN281" s="5"/>
      <c r="IO281" s="5"/>
      <c r="IP281" s="5"/>
      <c r="IQ281" s="5"/>
      <c r="IR281" s="5"/>
      <c r="IS281" s="5"/>
      <c r="IT281" s="5"/>
      <c r="IU281" s="5"/>
      <c r="IV281" s="5"/>
      <c r="IW281" s="5"/>
      <c r="IX281" s="5"/>
      <c r="IY281" s="5"/>
      <c r="IZ281" s="5"/>
      <c r="JA281" s="5"/>
      <c r="JB281" s="5"/>
      <c r="JC281" s="5"/>
      <c r="JD281" s="5"/>
      <c r="JE281" s="5"/>
      <c r="JF281" s="5"/>
      <c r="JG281" s="5"/>
      <c r="JH281" s="5"/>
      <c r="JI281" s="5"/>
      <c r="JJ281" s="5"/>
      <c r="JK281" s="5"/>
      <c r="JL281" s="5"/>
      <c r="JM281" s="5"/>
      <c r="JN281" s="5"/>
      <c r="JO281" s="5"/>
      <c r="JP281" s="5"/>
      <c r="JQ281" s="5"/>
      <c r="JR281" s="5"/>
      <c r="JS281" s="5"/>
      <c r="JT281" s="5"/>
      <c r="JU281" s="5"/>
      <c r="JV281" s="5"/>
      <c r="JW281" s="5"/>
      <c r="JX281" s="5"/>
      <c r="JY281" s="5"/>
      <c r="JZ281" s="5"/>
      <c r="KA281" s="5"/>
      <c r="KB281" s="5"/>
      <c r="KC281" s="5"/>
      <c r="KD281" s="5"/>
      <c r="KE281" s="5"/>
      <c r="KF281" s="5"/>
      <c r="KG281" s="5"/>
      <c r="KH281" s="5"/>
      <c r="KI281" s="5"/>
      <c r="KJ281" s="5"/>
      <c r="KK281" s="5"/>
      <c r="KL281" s="5"/>
      <c r="KM281" s="5"/>
      <c r="KN281" s="5"/>
      <c r="KO281" s="5"/>
      <c r="KP281" s="5"/>
      <c r="KQ281" s="5"/>
      <c r="KR281" s="5"/>
      <c r="KS281" s="5"/>
      <c r="KT281" s="5"/>
      <c r="KU281" s="5"/>
      <c r="KV281" s="5"/>
      <c r="KW281" s="5"/>
      <c r="KX281" s="5"/>
      <c r="KY281" s="5"/>
      <c r="KZ281" s="5"/>
      <c r="LA281" s="5"/>
      <c r="LB281" s="5"/>
      <c r="LC281" s="5"/>
      <c r="LD281" s="5"/>
      <c r="LE281" s="5"/>
      <c r="LF281" s="5"/>
      <c r="LG281" s="5"/>
      <c r="LH281" s="5"/>
      <c r="LI281" s="5"/>
      <c r="LJ281" s="5"/>
      <c r="LK281" s="5"/>
      <c r="LL281" s="5"/>
      <c r="LM281" s="5"/>
      <c r="LN281" s="5"/>
      <c r="LO281" s="5"/>
      <c r="LP281" s="5"/>
      <c r="LQ281" s="5"/>
      <c r="LR281" s="5"/>
      <c r="LS281" s="5"/>
      <c r="LT281" s="5"/>
      <c r="LU281" s="5"/>
      <c r="LV281" s="5"/>
      <c r="LW281" s="5"/>
      <c r="LX281" s="5"/>
      <c r="LY281" s="5"/>
      <c r="LZ281" s="5"/>
      <c r="MA281" s="5"/>
      <c r="MB281" s="5"/>
      <c r="MC281" s="5"/>
      <c r="MD281" s="5"/>
      <c r="ME281" s="5"/>
      <c r="MF281" s="5"/>
      <c r="MG281" s="5"/>
      <c r="MH281" s="5"/>
      <c r="MI281" s="5"/>
      <c r="MJ281" s="5"/>
      <c r="MK281" s="5"/>
      <c r="ML281" s="5"/>
      <c r="MM281" s="5"/>
      <c r="MN281" s="5"/>
      <c r="MO281" s="5"/>
      <c r="MP281" s="5"/>
      <c r="MQ281" s="5"/>
      <c r="MR281" s="5"/>
      <c r="MS281" s="5"/>
      <c r="MT281" s="5"/>
      <c r="MU281" s="5"/>
      <c r="MV281" s="5"/>
      <c r="MW281" s="5"/>
      <c r="MX281" s="5"/>
      <c r="MY281" s="5"/>
      <c r="MZ281" s="5"/>
      <c r="NA281" s="5"/>
      <c r="NB281" s="5"/>
      <c r="NC281" s="5"/>
      <c r="ND281" s="5"/>
      <c r="NE281" s="5"/>
      <c r="NF281" s="5"/>
      <c r="NG281" s="5"/>
      <c r="NH281" s="5"/>
      <c r="NI281" s="5"/>
      <c r="NJ281" s="5"/>
      <c r="NK281" s="5"/>
      <c r="NL281" s="5"/>
      <c r="NM281" s="5"/>
      <c r="NN281" s="5"/>
      <c r="NO281" s="5"/>
      <c r="NP281" s="5"/>
      <c r="NQ281" s="5"/>
      <c r="NR281" s="5"/>
      <c r="NS281" s="5"/>
      <c r="NT281" s="5"/>
      <c r="NU281" s="5"/>
      <c r="NV281" s="5"/>
      <c r="NW281" s="5"/>
      <c r="NX281" s="5"/>
      <c r="NY281" s="5"/>
      <c r="NZ281" s="5"/>
      <c r="OA281" s="5"/>
      <c r="OB281" s="5"/>
      <c r="OC281" s="5"/>
      <c r="OD281" s="5"/>
      <c r="OE281" s="5"/>
      <c r="OF281" s="5"/>
      <c r="OG281" s="5"/>
      <c r="OH281" s="5"/>
      <c r="OI281" s="5"/>
      <c r="OJ281" s="5"/>
      <c r="OK281" s="5"/>
      <c r="OL281" s="5"/>
      <c r="OM281" s="5"/>
      <c r="ON281" s="5"/>
      <c r="OO281" s="5"/>
      <c r="OP281" s="5"/>
      <c r="OQ281" s="5"/>
      <c r="OR281" s="5"/>
      <c r="OS281" s="5"/>
      <c r="OT281" s="5"/>
      <c r="OU281" s="5"/>
      <c r="OV281" s="5"/>
      <c r="OW281" s="5"/>
      <c r="OX281" s="5"/>
      <c r="OY281" s="5"/>
      <c r="OZ281" s="5"/>
      <c r="PA281" s="5"/>
      <c r="PB281" s="5"/>
      <c r="PC281" s="5"/>
      <c r="PD281" s="5"/>
      <c r="PE281" s="5"/>
      <c r="PF281" s="5"/>
      <c r="PG281" s="5"/>
      <c r="PH281" s="5"/>
      <c r="PI281" s="5"/>
      <c r="PJ281" s="5"/>
      <c r="PK281" s="5"/>
      <c r="PL281" s="5"/>
      <c r="PM281" s="5"/>
      <c r="PN281" s="5"/>
      <c r="PO281" s="5"/>
      <c r="PP281" s="5"/>
      <c r="PQ281" s="5"/>
      <c r="PR281" s="5"/>
      <c r="PS281" s="5"/>
      <c r="PT281" s="5"/>
      <c r="PU281" s="5"/>
      <c r="PV281" s="5"/>
      <c r="PW281" s="5"/>
      <c r="PX281" s="5"/>
      <c r="PY281" s="5"/>
      <c r="PZ281" s="5"/>
      <c r="QA281" s="5"/>
      <c r="QB281" s="5"/>
      <c r="QC281" s="5"/>
      <c r="QD281" s="5"/>
      <c r="QE281" s="5"/>
      <c r="QF281" s="5"/>
      <c r="QG281" s="5"/>
      <c r="QH281" s="5"/>
      <c r="QI281" s="5"/>
      <c r="QJ281" s="5"/>
      <c r="QK281" s="5"/>
      <c r="QL281" s="5"/>
      <c r="QM281" s="5"/>
      <c r="QN281" s="5"/>
      <c r="QO281" s="5"/>
      <c r="QP281" s="5"/>
      <c r="QQ281" s="5"/>
      <c r="QR281" s="5"/>
      <c r="QS281" s="5"/>
      <c r="QT281" s="5"/>
      <c r="QU281" s="5"/>
      <c r="QV281" s="5"/>
      <c r="QW281" s="5"/>
      <c r="QX281" s="5"/>
      <c r="QY281" s="5"/>
      <c r="QZ281" s="5"/>
      <c r="RA281" s="5"/>
      <c r="RB281" s="5"/>
      <c r="RC281" s="5"/>
      <c r="RD281" s="5"/>
      <c r="RE281" s="5"/>
      <c r="RF281" s="5"/>
      <c r="RG281" s="5"/>
      <c r="RH281" s="5"/>
      <c r="RI281" s="5"/>
      <c r="RJ281" s="5"/>
      <c r="RK281" s="5"/>
      <c r="RL281" s="5"/>
      <c r="RM281" s="5"/>
      <c r="RN281" s="5"/>
      <c r="RO281" s="5"/>
      <c r="RP281" s="5"/>
      <c r="RQ281" s="5"/>
      <c r="RR281" s="5"/>
      <c r="RS281" s="5"/>
      <c r="RT281" s="5"/>
      <c r="RU281" s="5"/>
      <c r="RV281" s="5"/>
      <c r="RW281" s="5"/>
      <c r="RX281" s="5"/>
      <c r="RY281" s="5"/>
      <c r="RZ281" s="5"/>
      <c r="SA281" s="5"/>
      <c r="SB281" s="5"/>
      <c r="SC281" s="5"/>
      <c r="SD281" s="5"/>
      <c r="SE281" s="5"/>
      <c r="SF281" s="5"/>
      <c r="SG281" s="5"/>
      <c r="SH281" s="5"/>
      <c r="SI281" s="5"/>
      <c r="SJ281" s="5"/>
      <c r="SK281" s="5"/>
      <c r="SL281" s="5"/>
      <c r="SM281" s="5"/>
      <c r="SN281" s="5"/>
      <c r="SO281" s="5"/>
      <c r="SP281" s="5"/>
      <c r="SQ281" s="5"/>
      <c r="SR281" s="5"/>
      <c r="SS281" s="5"/>
      <c r="ST281" s="5"/>
      <c r="SU281" s="5"/>
      <c r="SV281" s="5"/>
      <c r="SW281" s="5"/>
      <c r="SX281" s="5"/>
      <c r="SY281" s="5"/>
      <c r="SZ281" s="5"/>
      <c r="TA281" s="5"/>
      <c r="TB281" s="5"/>
      <c r="TC281" s="5"/>
      <c r="TD281" s="5"/>
      <c r="TE281" s="5"/>
      <c r="TF281" s="5"/>
      <c r="TG281" s="5"/>
      <c r="TH281" s="5"/>
      <c r="TI281" s="5"/>
      <c r="TJ281" s="5"/>
      <c r="TK281" s="5"/>
      <c r="TL281" s="5"/>
      <c r="TM281" s="5"/>
      <c r="TN281" s="5"/>
      <c r="TO281" s="5"/>
      <c r="TP281" s="5"/>
      <c r="TQ281" s="5"/>
      <c r="TR281" s="5"/>
      <c r="TS281" s="5"/>
      <c r="TT281" s="5"/>
      <c r="TU281" s="5"/>
      <c r="TV281" s="5"/>
      <c r="TW281" s="5"/>
      <c r="TX281" s="5"/>
      <c r="TY281" s="5"/>
      <c r="TZ281" s="5"/>
      <c r="UA281" s="5"/>
      <c r="UB281" s="5"/>
      <c r="UC281" s="5"/>
      <c r="UD281" s="5"/>
      <c r="UE281" s="5"/>
      <c r="UF281" s="5"/>
      <c r="UG281" s="5"/>
      <c r="UH281" s="5"/>
      <c r="UI281" s="5"/>
      <c r="UJ281" s="5"/>
      <c r="UK281" s="5"/>
      <c r="UL281" s="5"/>
      <c r="UM281" s="5"/>
      <c r="UN281" s="5"/>
      <c r="UO281" s="5"/>
      <c r="UP281" s="5"/>
      <c r="UQ281" s="5"/>
      <c r="UR281" s="5"/>
      <c r="US281" s="5"/>
      <c r="UT281" s="5"/>
      <c r="UU281" s="5"/>
      <c r="UV281" s="5"/>
      <c r="UW281" s="5"/>
      <c r="UX281" s="5"/>
      <c r="UY281" s="5"/>
      <c r="UZ281" s="5"/>
      <c r="VA281" s="5"/>
      <c r="VB281" s="5"/>
      <c r="VC281" s="5"/>
      <c r="VD281" s="5"/>
      <c r="VE281" s="5"/>
      <c r="VF281" s="5"/>
      <c r="VG281" s="5"/>
      <c r="VH281" s="5"/>
      <c r="VI281" s="5"/>
      <c r="VJ281" s="5"/>
      <c r="VK281" s="5"/>
      <c r="VL281" s="5"/>
      <c r="VM281" s="5"/>
      <c r="VN281" s="5"/>
      <c r="VO281" s="5"/>
      <c r="VP281" s="5"/>
      <c r="VQ281" s="5"/>
      <c r="VR281" s="5"/>
      <c r="VS281" s="5"/>
      <c r="VT281" s="5"/>
      <c r="VU281" s="5"/>
      <c r="VV281" s="5"/>
      <c r="VW281" s="5"/>
      <c r="VX281" s="5"/>
      <c r="VY281" s="5"/>
      <c r="VZ281" s="5"/>
      <c r="WA281" s="5"/>
      <c r="WB281" s="5"/>
      <c r="WC281" s="5"/>
      <c r="WD281" s="5"/>
      <c r="WE281" s="5"/>
      <c r="WF281" s="5"/>
      <c r="WG281" s="5"/>
      <c r="WH281" s="5"/>
      <c r="WI281" s="5"/>
      <c r="WJ281" s="5"/>
      <c r="WK281" s="5"/>
      <c r="WL281" s="5"/>
      <c r="WM281" s="5"/>
      <c r="WN281" s="5"/>
      <c r="WO281" s="5"/>
      <c r="WP281" s="5"/>
      <c r="WQ281" s="5"/>
      <c r="WR281" s="5"/>
      <c r="WS281" s="5"/>
      <c r="WT281" s="5"/>
      <c r="WU281" s="5"/>
      <c r="WV281" s="5"/>
      <c r="WW281" s="5"/>
      <c r="WX281" s="5"/>
      <c r="WY281" s="5"/>
      <c r="WZ281" s="5"/>
      <c r="XA281" s="5"/>
      <c r="XB281" s="5"/>
      <c r="XC281" s="5"/>
      <c r="XD281" s="5"/>
      <c r="XE281" s="5"/>
      <c r="XF281" s="5"/>
      <c r="XG281" s="5"/>
      <c r="XH281" s="5"/>
      <c r="XI281" s="5"/>
      <c r="XJ281" s="5"/>
      <c r="XK281" s="5"/>
      <c r="XL281" s="5"/>
      <c r="XM281" s="5"/>
      <c r="XN281" s="5"/>
      <c r="XO281" s="5"/>
      <c r="XP281" s="5"/>
      <c r="XQ281" s="5"/>
      <c r="XR281" s="5"/>
      <c r="XS281" s="5"/>
      <c r="XT281" s="5"/>
      <c r="XU281" s="5"/>
      <c r="XV281" s="5"/>
      <c r="XW281" s="5"/>
      <c r="XX281" s="5"/>
      <c r="XY281" s="5"/>
      <c r="XZ281" s="5"/>
      <c r="YA281" s="5"/>
      <c r="YB281" s="5"/>
      <c r="YC281" s="5"/>
      <c r="YD281" s="5"/>
      <c r="YE281" s="5"/>
      <c r="YF281" s="5"/>
      <c r="YG281" s="5"/>
      <c r="YH281" s="5"/>
      <c r="YI281" s="5"/>
      <c r="YJ281" s="5"/>
      <c r="YK281" s="5"/>
      <c r="YL281" s="5"/>
      <c r="YM281" s="5"/>
      <c r="YN281" s="5"/>
      <c r="YO281" s="5"/>
      <c r="YP281" s="5"/>
      <c r="YQ281" s="5"/>
      <c r="YR281" s="5"/>
      <c r="YS281" s="5"/>
      <c r="YT281" s="5"/>
      <c r="YU281" s="5"/>
      <c r="YV281" s="5"/>
      <c r="YW281" s="5"/>
      <c r="YX281" s="5"/>
      <c r="YY281" s="5"/>
      <c r="YZ281" s="5"/>
      <c r="ZA281" s="5"/>
      <c r="ZB281" s="5"/>
      <c r="ZC281" s="5"/>
      <c r="ZD281" s="5"/>
      <c r="ZE281" s="5"/>
      <c r="ZF281" s="5"/>
      <c r="ZG281" s="5"/>
      <c r="ZH281" s="5"/>
      <c r="ZI281" s="5"/>
      <c r="ZJ281" s="5"/>
      <c r="ZK281" s="5"/>
      <c r="ZL281" s="5"/>
      <c r="ZM281" s="5"/>
      <c r="ZN281" s="5"/>
      <c r="ZO281" s="5"/>
      <c r="ZP281" s="5"/>
      <c r="ZQ281" s="5"/>
      <c r="ZR281" s="5"/>
      <c r="ZS281" s="5"/>
      <c r="ZT281" s="5"/>
      <c r="ZU281" s="5"/>
      <c r="ZV281" s="5"/>
      <c r="ZW281" s="5"/>
      <c r="ZX281" s="5"/>
      <c r="ZY281" s="5"/>
      <c r="ZZ281" s="5"/>
      <c r="AAA281" s="5"/>
      <c r="AAB281" s="5"/>
      <c r="AAC281" s="5"/>
      <c r="AAD281" s="5"/>
      <c r="AAE281" s="5"/>
      <c r="AAF281" s="5"/>
      <c r="AAG281" s="5"/>
      <c r="AAH281" s="5"/>
      <c r="AAI281" s="5"/>
      <c r="AAJ281" s="5"/>
      <c r="AAK281" s="5"/>
      <c r="AAL281" s="5"/>
      <c r="AAM281" s="5"/>
      <c r="AAN281" s="5"/>
      <c r="AAO281" s="5"/>
      <c r="AAP281" s="5"/>
      <c r="AAQ281" s="5"/>
      <c r="AAR281" s="5"/>
      <c r="AAS281" s="5"/>
      <c r="AAT281" s="5"/>
      <c r="AAU281" s="5"/>
      <c r="AAV281" s="5"/>
      <c r="AAW281" s="5"/>
      <c r="AAX281" s="5"/>
      <c r="AAY281" s="5"/>
      <c r="AAZ281" s="5"/>
      <c r="ABA281" s="5"/>
      <c r="ABB281" s="5"/>
      <c r="ABC281" s="5"/>
      <c r="ABD281" s="5"/>
      <c r="ABE281" s="5"/>
      <c r="ABF281" s="5"/>
      <c r="ABG281" s="5"/>
      <c r="ABH281" s="5"/>
      <c r="ABI281" s="5"/>
      <c r="ABJ281" s="5"/>
      <c r="ABK281" s="5"/>
      <c r="ABL281" s="5"/>
      <c r="ABM281" s="5"/>
      <c r="ABN281" s="5"/>
      <c r="ABO281" s="5"/>
      <c r="ABP281" s="5"/>
      <c r="ABQ281" s="5"/>
      <c r="ABR281" s="5"/>
      <c r="ABS281" s="5"/>
      <c r="ABT281" s="5"/>
      <c r="ABU281" s="5"/>
      <c r="ABV281" s="5"/>
      <c r="ABW281" s="5"/>
      <c r="ABX281" s="5"/>
      <c r="ABY281" s="5"/>
      <c r="ABZ281" s="5"/>
      <c r="ACA281" s="5"/>
      <c r="ACB281" s="5"/>
      <c r="ACC281" s="5"/>
      <c r="ACD281" s="5"/>
      <c r="ACE281" s="5"/>
      <c r="ACF281" s="5"/>
      <c r="ACG281" s="5"/>
      <c r="ACH281" s="5"/>
      <c r="ACI281" s="5"/>
      <c r="ACJ281" s="5"/>
      <c r="ACK281" s="5"/>
      <c r="ACL281" s="5"/>
      <c r="ACM281" s="5"/>
      <c r="ACN281" s="5"/>
      <c r="ACO281" s="5"/>
      <c r="ACP281" s="5"/>
      <c r="ACQ281" s="5"/>
      <c r="ACR281" s="5"/>
      <c r="ACS281" s="5"/>
      <c r="ACT281" s="5"/>
      <c r="ACU281" s="5"/>
      <c r="ACV281" s="5"/>
      <c r="ACW281" s="5"/>
      <c r="ACX281" s="5"/>
      <c r="ACY281" s="5"/>
      <c r="ACZ281" s="5"/>
      <c r="ADA281" s="5"/>
      <c r="ADB281" s="5"/>
      <c r="ADC281" s="5"/>
      <c r="ADD281" s="5"/>
      <c r="ADE281" s="5"/>
      <c r="ADF281" s="5"/>
      <c r="ADG281" s="5"/>
      <c r="ADH281" s="5"/>
      <c r="ADI281" s="5"/>
      <c r="ADJ281" s="5"/>
      <c r="ADK281" s="5"/>
      <c r="ADL281" s="5"/>
      <c r="ADM281" s="5"/>
      <c r="ADN281" s="5"/>
      <c r="ADO281" s="5"/>
      <c r="ADP281" s="5"/>
      <c r="ADQ281" s="5"/>
      <c r="ADR281" s="5"/>
      <c r="ADS281" s="5"/>
      <c r="ADT281" s="5"/>
      <c r="ADU281" s="5"/>
      <c r="ADV281" s="5"/>
      <c r="ADW281" s="5"/>
      <c r="ADX281" s="5"/>
      <c r="ADY281" s="5"/>
      <c r="ADZ281" s="5"/>
      <c r="AEA281" s="5"/>
      <c r="AEB281" s="5"/>
      <c r="AEC281" s="5"/>
      <c r="AED281" s="5"/>
      <c r="AEE281" s="5"/>
      <c r="AEF281" s="5"/>
      <c r="AEG281" s="5"/>
      <c r="AEH281" s="5"/>
      <c r="AEI281" s="5"/>
      <c r="AEJ281" s="5"/>
      <c r="AEK281" s="5"/>
      <c r="AEL281" s="5"/>
      <c r="AEM281" s="5"/>
      <c r="AEN281" s="5"/>
      <c r="AEO281" s="5"/>
      <c r="AEP281" s="5"/>
      <c r="AEQ281" s="5"/>
      <c r="AER281" s="5"/>
      <c r="AES281" s="5"/>
      <c r="AET281" s="5"/>
      <c r="AEU281" s="5"/>
      <c r="AEV281" s="5"/>
      <c r="AEW281" s="5"/>
      <c r="AEX281" s="5"/>
      <c r="AEY281" s="5"/>
      <c r="AEZ281" s="5"/>
      <c r="AFA281" s="5"/>
      <c r="AFB281" s="5"/>
      <c r="AFC281" s="5"/>
      <c r="AFD281" s="5"/>
      <c r="AFE281" s="5"/>
      <c r="AFF281" s="5"/>
      <c r="AFG281" s="5"/>
      <c r="AFH281" s="5"/>
      <c r="AFI281" s="5"/>
      <c r="AFJ281" s="5"/>
      <c r="AFK281" s="5"/>
      <c r="AFL281" s="5"/>
      <c r="AFM281" s="5"/>
      <c r="AFN281" s="5"/>
      <c r="AFO281" s="5"/>
      <c r="AFP281" s="5"/>
      <c r="AFQ281" s="5"/>
      <c r="AFR281" s="5"/>
      <c r="AFS281" s="5"/>
      <c r="AFT281" s="5"/>
      <c r="AFU281" s="5"/>
      <c r="AFV281" s="5"/>
      <c r="AFW281" s="5"/>
      <c r="AFX281" s="5"/>
      <c r="AFY281" s="5"/>
      <c r="AFZ281" s="5"/>
      <c r="AGA281" s="5"/>
      <c r="AGB281" s="5"/>
      <c r="AGC281" s="5"/>
      <c r="AGD281" s="5"/>
      <c r="AGE281" s="5"/>
      <c r="AGF281" s="5"/>
      <c r="AGG281" s="5"/>
      <c r="AGH281" s="5"/>
      <c r="AGI281" s="5"/>
      <c r="AGJ281" s="5"/>
      <c r="AGK281" s="5"/>
      <c r="AGL281" s="5"/>
      <c r="AGM281" s="5"/>
      <c r="AGN281" s="5"/>
      <c r="AGO281" s="5"/>
      <c r="AGP281" s="5"/>
      <c r="AGQ281" s="5"/>
      <c r="AGR281" s="5"/>
      <c r="AGS281" s="5"/>
      <c r="AGT281" s="5"/>
      <c r="AGU281" s="5"/>
      <c r="AGV281" s="5"/>
      <c r="AGW281" s="5"/>
      <c r="AGX281" s="5"/>
      <c r="AGY281" s="5"/>
      <c r="AGZ281" s="5"/>
      <c r="AHA281" s="5"/>
      <c r="AHB281" s="5"/>
      <c r="AHC281" s="5"/>
      <c r="AHD281" s="5"/>
      <c r="AHE281" s="5"/>
      <c r="AHF281" s="5"/>
      <c r="AHG281" s="5"/>
      <c r="AHH281" s="5"/>
      <c r="AHI281" s="5"/>
      <c r="AHJ281" s="5"/>
      <c r="AHK281" s="5"/>
      <c r="AHL281" s="5"/>
      <c r="AHM281" s="5"/>
      <c r="AHN281" s="5"/>
      <c r="AHO281" s="5"/>
      <c r="AHP281" s="5"/>
      <c r="AHQ281" s="5"/>
      <c r="AHR281" s="5"/>
      <c r="AHS281" s="5"/>
      <c r="AHT281" s="5"/>
      <c r="AHU281" s="5"/>
      <c r="AHV281" s="5"/>
      <c r="AHW281" s="5"/>
      <c r="AHX281" s="5"/>
      <c r="AHY281" s="5"/>
      <c r="AHZ281" s="5"/>
      <c r="AIA281" s="5"/>
      <c r="AIB281" s="5"/>
      <c r="AIC281" s="5"/>
      <c r="AID281" s="5"/>
      <c r="AIE281" s="5"/>
      <c r="AIF281" s="5"/>
      <c r="AIG281" s="5"/>
      <c r="AIH281" s="5"/>
      <c r="AII281" s="5"/>
      <c r="AIJ281" s="5"/>
      <c r="AIK281" s="5"/>
      <c r="AIL281" s="5"/>
      <c r="AIM281" s="5"/>
      <c r="AIN281" s="5"/>
      <c r="AIO281" s="5"/>
      <c r="AIP281" s="5"/>
      <c r="AIQ281" s="5"/>
      <c r="AIR281" s="5"/>
      <c r="AIS281" s="5"/>
      <c r="AIT281" s="5"/>
      <c r="AIU281" s="5"/>
      <c r="AIV281" s="5"/>
      <c r="AIW281" s="5"/>
      <c r="AIX281" s="5"/>
      <c r="AIY281" s="5"/>
      <c r="AIZ281" s="5"/>
      <c r="AJA281" s="5"/>
      <c r="AJB281" s="5"/>
      <c r="AJC281" s="5"/>
      <c r="AJD281" s="5"/>
      <c r="AJE281" s="5"/>
      <c r="AJF281" s="5"/>
      <c r="AJG281" s="5"/>
      <c r="AJH281" s="5"/>
      <c r="AJI281" s="5"/>
      <c r="AJJ281" s="5"/>
      <c r="AJK281" s="5"/>
      <c r="AJL281" s="5"/>
      <c r="AJM281" s="5"/>
      <c r="AJN281" s="5"/>
      <c r="AJO281" s="5"/>
      <c r="AJP281" s="5"/>
      <c r="AJQ281" s="5"/>
      <c r="AJR281" s="5"/>
      <c r="AJS281" s="5"/>
      <c r="AJT281" s="5"/>
      <c r="AJU281" s="5"/>
      <c r="AJV281" s="5"/>
      <c r="AJW281" s="5"/>
      <c r="AJX281" s="5"/>
      <c r="AJY281" s="5"/>
      <c r="AJZ281" s="5"/>
      <c r="AKA281" s="5"/>
      <c r="AKB281" s="5"/>
      <c r="AKC281" s="5"/>
      <c r="AKD281" s="5"/>
      <c r="AKE281" s="5"/>
      <c r="AKF281" s="5"/>
      <c r="AKG281" s="5"/>
      <c r="AKH281" s="5"/>
      <c r="AKI281" s="5"/>
      <c r="AKJ281" s="5"/>
      <c r="AKK281" s="5"/>
      <c r="AKL281" s="5"/>
      <c r="AKM281" s="5"/>
      <c r="AKN281" s="5"/>
      <c r="AKO281" s="5"/>
      <c r="AKP281" s="5"/>
      <c r="AKQ281" s="5"/>
      <c r="AKR281" s="5"/>
      <c r="AKS281" s="5"/>
      <c r="AKT281" s="5"/>
      <c r="AKU281" s="5"/>
      <c r="AKV281" s="5"/>
      <c r="AKW281" s="5"/>
      <c r="AKX281" s="5"/>
      <c r="AKY281" s="5"/>
      <c r="AKZ281" s="5"/>
      <c r="ALA281" s="5"/>
      <c r="ALB281" s="5"/>
      <c r="ALC281" s="5"/>
      <c r="ALD281" s="5"/>
      <c r="ALE281" s="5"/>
      <c r="ALF281" s="5"/>
      <c r="ALG281" s="5"/>
      <c r="ALH281" s="5"/>
      <c r="ALI281" s="5"/>
      <c r="ALJ281" s="5"/>
      <c r="ALK281" s="5"/>
      <c r="ALL281" s="5"/>
      <c r="ALM281" s="5"/>
      <c r="ALN281" s="5"/>
      <c r="ALO281" s="5"/>
      <c r="ALP281" s="5"/>
      <c r="ALQ281" s="5"/>
      <c r="ALR281" s="5"/>
      <c r="ALS281" s="5"/>
      <c r="ALT281" s="5"/>
      <c r="ALU281" s="5"/>
      <c r="ALV281" s="5"/>
      <c r="ALW281" s="5"/>
      <c r="ALX281" s="5"/>
      <c r="ALY281" s="5"/>
      <c r="ALZ281" s="5"/>
      <c r="AMA281" s="5"/>
      <c r="AMB281" s="5"/>
      <c r="AMC281" s="5"/>
      <c r="AMD281" s="5"/>
      <c r="AME281" s="5"/>
      <c r="AMF281" s="5"/>
      <c r="AMG281" s="5"/>
      <c r="AMH281" s="5"/>
      <c r="AMI281" s="5"/>
      <c r="AMJ281" s="5"/>
    </row>
    <row r="282" spans="1:1024" s="8" customFormat="1" x14ac:dyDescent="0.25">
      <c r="A282" s="2" t="s">
        <v>3495</v>
      </c>
      <c r="B282" s="2" t="s">
        <v>3392</v>
      </c>
      <c r="C282" s="2" t="s">
        <v>4911</v>
      </c>
      <c r="D282" s="2" t="s">
        <v>617</v>
      </c>
      <c r="E282" s="2">
        <v>2008</v>
      </c>
      <c r="F282" s="2" t="s">
        <v>4821</v>
      </c>
      <c r="G282" s="2" t="s">
        <v>61</v>
      </c>
      <c r="H282" s="3" t="str">
        <f>VLOOKUP(B282,AddInfo!$A:$C,3,FALSE)</f>
        <v>Predictor</v>
      </c>
      <c r="I282" s="3">
        <f>VLOOKUP(B282,AddInfo!$A:$H,7,FALSE)</f>
        <v>0</v>
      </c>
      <c r="J282" s="3" t="s">
        <v>5017</v>
      </c>
      <c r="K282" s="3" t="s">
        <v>112</v>
      </c>
      <c r="L282" s="3" t="s">
        <v>24</v>
      </c>
      <c r="M282" s="25">
        <v>1965</v>
      </c>
      <c r="N282" s="25">
        <v>2002</v>
      </c>
      <c r="O282" s="25"/>
      <c r="P282" s="25"/>
      <c r="Q282" s="86"/>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c r="HH282" s="5"/>
      <c r="HI282" s="5"/>
      <c r="HJ282" s="5"/>
      <c r="HK282" s="5"/>
      <c r="HL282" s="5"/>
      <c r="HM282" s="5"/>
      <c r="HN282" s="5"/>
      <c r="HO282" s="5"/>
      <c r="HP282" s="5"/>
      <c r="HQ282" s="5"/>
      <c r="HR282" s="5"/>
      <c r="HS282" s="5"/>
      <c r="HT282" s="5"/>
      <c r="HU282" s="5"/>
      <c r="HV282" s="5"/>
      <c r="HW282" s="5"/>
      <c r="HX282" s="5"/>
      <c r="HY282" s="5"/>
      <c r="HZ282" s="5"/>
      <c r="IA282" s="5"/>
      <c r="IB282" s="5"/>
      <c r="IC282" s="5"/>
      <c r="ID282" s="5"/>
      <c r="IE282" s="5"/>
      <c r="IF282" s="5"/>
      <c r="IG282" s="5"/>
      <c r="IH282" s="5"/>
      <c r="II282" s="5"/>
      <c r="IJ282" s="5"/>
      <c r="IK282" s="5"/>
      <c r="IL282" s="5"/>
      <c r="IM282" s="5"/>
      <c r="IN282" s="5"/>
      <c r="IO282" s="5"/>
      <c r="IP282" s="5"/>
      <c r="IQ282" s="5"/>
      <c r="IR282" s="5"/>
      <c r="IS282" s="5"/>
      <c r="IT282" s="5"/>
      <c r="IU282" s="5"/>
      <c r="IV282" s="5"/>
      <c r="IW282" s="5"/>
      <c r="IX282" s="5"/>
      <c r="IY282" s="5"/>
      <c r="IZ282" s="5"/>
      <c r="JA282" s="5"/>
      <c r="JB282" s="5"/>
      <c r="JC282" s="5"/>
      <c r="JD282" s="5"/>
      <c r="JE282" s="5"/>
      <c r="JF282" s="5"/>
      <c r="JG282" s="5"/>
      <c r="JH282" s="5"/>
      <c r="JI282" s="5"/>
      <c r="JJ282" s="5"/>
      <c r="JK282" s="5"/>
      <c r="JL282" s="5"/>
      <c r="JM282" s="5"/>
      <c r="JN282" s="5"/>
      <c r="JO282" s="5"/>
      <c r="JP282" s="5"/>
      <c r="JQ282" s="5"/>
      <c r="JR282" s="5"/>
      <c r="JS282" s="5"/>
      <c r="JT282" s="5"/>
      <c r="JU282" s="5"/>
      <c r="JV282" s="5"/>
      <c r="JW282" s="5"/>
      <c r="JX282" s="5"/>
      <c r="JY282" s="5"/>
      <c r="JZ282" s="5"/>
      <c r="KA282" s="5"/>
      <c r="KB282" s="5"/>
      <c r="KC282" s="5"/>
      <c r="KD282" s="5"/>
      <c r="KE282" s="5"/>
      <c r="KF282" s="5"/>
      <c r="KG282" s="5"/>
      <c r="KH282" s="5"/>
      <c r="KI282" s="5"/>
      <c r="KJ282" s="5"/>
      <c r="KK282" s="5"/>
      <c r="KL282" s="5"/>
      <c r="KM282" s="5"/>
      <c r="KN282" s="5"/>
      <c r="KO282" s="5"/>
      <c r="KP282" s="5"/>
      <c r="KQ282" s="5"/>
      <c r="KR282" s="5"/>
      <c r="KS282" s="5"/>
      <c r="KT282" s="5"/>
      <c r="KU282" s="5"/>
      <c r="KV282" s="5"/>
      <c r="KW282" s="5"/>
      <c r="KX282" s="5"/>
      <c r="KY282" s="5"/>
      <c r="KZ282" s="5"/>
      <c r="LA282" s="5"/>
      <c r="LB282" s="5"/>
      <c r="LC282" s="5"/>
      <c r="LD282" s="5"/>
      <c r="LE282" s="5"/>
      <c r="LF282" s="5"/>
      <c r="LG282" s="5"/>
      <c r="LH282" s="5"/>
      <c r="LI282" s="5"/>
      <c r="LJ282" s="5"/>
      <c r="LK282" s="5"/>
      <c r="LL282" s="5"/>
      <c r="LM282" s="5"/>
      <c r="LN282" s="5"/>
      <c r="LO282" s="5"/>
      <c r="LP282" s="5"/>
      <c r="LQ282" s="5"/>
      <c r="LR282" s="5"/>
      <c r="LS282" s="5"/>
      <c r="LT282" s="5"/>
      <c r="LU282" s="5"/>
      <c r="LV282" s="5"/>
      <c r="LW282" s="5"/>
      <c r="LX282" s="5"/>
      <c r="LY282" s="5"/>
      <c r="LZ282" s="5"/>
      <c r="MA282" s="5"/>
      <c r="MB282" s="5"/>
      <c r="MC282" s="5"/>
      <c r="MD282" s="5"/>
      <c r="ME282" s="5"/>
      <c r="MF282" s="5"/>
      <c r="MG282" s="5"/>
      <c r="MH282" s="5"/>
      <c r="MI282" s="5"/>
      <c r="MJ282" s="5"/>
      <c r="MK282" s="5"/>
      <c r="ML282" s="5"/>
      <c r="MM282" s="5"/>
      <c r="MN282" s="5"/>
      <c r="MO282" s="5"/>
      <c r="MP282" s="5"/>
      <c r="MQ282" s="5"/>
      <c r="MR282" s="5"/>
      <c r="MS282" s="5"/>
      <c r="MT282" s="5"/>
      <c r="MU282" s="5"/>
      <c r="MV282" s="5"/>
      <c r="MW282" s="5"/>
      <c r="MX282" s="5"/>
      <c r="MY282" s="5"/>
      <c r="MZ282" s="5"/>
      <c r="NA282" s="5"/>
      <c r="NB282" s="5"/>
      <c r="NC282" s="5"/>
      <c r="ND282" s="5"/>
      <c r="NE282" s="5"/>
      <c r="NF282" s="5"/>
      <c r="NG282" s="5"/>
      <c r="NH282" s="5"/>
      <c r="NI282" s="5"/>
      <c r="NJ282" s="5"/>
      <c r="NK282" s="5"/>
      <c r="NL282" s="5"/>
      <c r="NM282" s="5"/>
      <c r="NN282" s="5"/>
      <c r="NO282" s="5"/>
      <c r="NP282" s="5"/>
      <c r="NQ282" s="5"/>
      <c r="NR282" s="5"/>
      <c r="NS282" s="5"/>
      <c r="NT282" s="5"/>
      <c r="NU282" s="5"/>
      <c r="NV282" s="5"/>
      <c r="NW282" s="5"/>
      <c r="NX282" s="5"/>
      <c r="NY282" s="5"/>
      <c r="NZ282" s="5"/>
      <c r="OA282" s="5"/>
      <c r="OB282" s="5"/>
      <c r="OC282" s="5"/>
      <c r="OD282" s="5"/>
      <c r="OE282" s="5"/>
      <c r="OF282" s="5"/>
      <c r="OG282" s="5"/>
      <c r="OH282" s="5"/>
      <c r="OI282" s="5"/>
      <c r="OJ282" s="5"/>
      <c r="OK282" s="5"/>
      <c r="OL282" s="5"/>
      <c r="OM282" s="5"/>
      <c r="ON282" s="5"/>
      <c r="OO282" s="5"/>
      <c r="OP282" s="5"/>
      <c r="OQ282" s="5"/>
      <c r="OR282" s="5"/>
      <c r="OS282" s="5"/>
      <c r="OT282" s="5"/>
      <c r="OU282" s="5"/>
      <c r="OV282" s="5"/>
      <c r="OW282" s="5"/>
      <c r="OX282" s="5"/>
      <c r="OY282" s="5"/>
      <c r="OZ282" s="5"/>
      <c r="PA282" s="5"/>
      <c r="PB282" s="5"/>
      <c r="PC282" s="5"/>
      <c r="PD282" s="5"/>
      <c r="PE282" s="5"/>
      <c r="PF282" s="5"/>
      <c r="PG282" s="5"/>
      <c r="PH282" s="5"/>
      <c r="PI282" s="5"/>
      <c r="PJ282" s="5"/>
      <c r="PK282" s="5"/>
      <c r="PL282" s="5"/>
      <c r="PM282" s="5"/>
      <c r="PN282" s="5"/>
      <c r="PO282" s="5"/>
      <c r="PP282" s="5"/>
      <c r="PQ282" s="5"/>
      <c r="PR282" s="5"/>
      <c r="PS282" s="5"/>
      <c r="PT282" s="5"/>
      <c r="PU282" s="5"/>
      <c r="PV282" s="5"/>
      <c r="PW282" s="5"/>
      <c r="PX282" s="5"/>
      <c r="PY282" s="5"/>
      <c r="PZ282" s="5"/>
      <c r="QA282" s="5"/>
      <c r="QB282" s="5"/>
      <c r="QC282" s="5"/>
      <c r="QD282" s="5"/>
      <c r="QE282" s="5"/>
      <c r="QF282" s="5"/>
      <c r="QG282" s="5"/>
      <c r="QH282" s="5"/>
      <c r="QI282" s="5"/>
      <c r="QJ282" s="5"/>
      <c r="QK282" s="5"/>
      <c r="QL282" s="5"/>
      <c r="QM282" s="5"/>
      <c r="QN282" s="5"/>
      <c r="QO282" s="5"/>
      <c r="QP282" s="5"/>
      <c r="QQ282" s="5"/>
      <c r="QR282" s="5"/>
      <c r="QS282" s="5"/>
      <c r="QT282" s="5"/>
      <c r="QU282" s="5"/>
      <c r="QV282" s="5"/>
      <c r="QW282" s="5"/>
      <c r="QX282" s="5"/>
      <c r="QY282" s="5"/>
      <c r="QZ282" s="5"/>
      <c r="RA282" s="5"/>
      <c r="RB282" s="5"/>
      <c r="RC282" s="5"/>
      <c r="RD282" s="5"/>
      <c r="RE282" s="5"/>
      <c r="RF282" s="5"/>
      <c r="RG282" s="5"/>
      <c r="RH282" s="5"/>
      <c r="RI282" s="5"/>
      <c r="RJ282" s="5"/>
      <c r="RK282" s="5"/>
      <c r="RL282" s="5"/>
      <c r="RM282" s="5"/>
      <c r="RN282" s="5"/>
      <c r="RO282" s="5"/>
      <c r="RP282" s="5"/>
      <c r="RQ282" s="5"/>
      <c r="RR282" s="5"/>
      <c r="RS282" s="5"/>
      <c r="RT282" s="5"/>
      <c r="RU282" s="5"/>
      <c r="RV282" s="5"/>
      <c r="RW282" s="5"/>
      <c r="RX282" s="5"/>
      <c r="RY282" s="5"/>
      <c r="RZ282" s="5"/>
      <c r="SA282" s="5"/>
      <c r="SB282" s="5"/>
      <c r="SC282" s="5"/>
      <c r="SD282" s="5"/>
      <c r="SE282" s="5"/>
      <c r="SF282" s="5"/>
      <c r="SG282" s="5"/>
      <c r="SH282" s="5"/>
      <c r="SI282" s="5"/>
      <c r="SJ282" s="5"/>
      <c r="SK282" s="5"/>
      <c r="SL282" s="5"/>
      <c r="SM282" s="5"/>
      <c r="SN282" s="5"/>
      <c r="SO282" s="5"/>
      <c r="SP282" s="5"/>
      <c r="SQ282" s="5"/>
      <c r="SR282" s="5"/>
      <c r="SS282" s="5"/>
      <c r="ST282" s="5"/>
      <c r="SU282" s="5"/>
      <c r="SV282" s="5"/>
      <c r="SW282" s="5"/>
      <c r="SX282" s="5"/>
      <c r="SY282" s="5"/>
      <c r="SZ282" s="5"/>
      <c r="TA282" s="5"/>
      <c r="TB282" s="5"/>
      <c r="TC282" s="5"/>
      <c r="TD282" s="5"/>
      <c r="TE282" s="5"/>
      <c r="TF282" s="5"/>
      <c r="TG282" s="5"/>
      <c r="TH282" s="5"/>
      <c r="TI282" s="5"/>
      <c r="TJ282" s="5"/>
      <c r="TK282" s="5"/>
      <c r="TL282" s="5"/>
      <c r="TM282" s="5"/>
      <c r="TN282" s="5"/>
      <c r="TO282" s="5"/>
      <c r="TP282" s="5"/>
      <c r="TQ282" s="5"/>
      <c r="TR282" s="5"/>
      <c r="TS282" s="5"/>
      <c r="TT282" s="5"/>
      <c r="TU282" s="5"/>
      <c r="TV282" s="5"/>
      <c r="TW282" s="5"/>
      <c r="TX282" s="5"/>
      <c r="TY282" s="5"/>
      <c r="TZ282" s="5"/>
      <c r="UA282" s="5"/>
      <c r="UB282" s="5"/>
      <c r="UC282" s="5"/>
      <c r="UD282" s="5"/>
      <c r="UE282" s="5"/>
      <c r="UF282" s="5"/>
      <c r="UG282" s="5"/>
      <c r="UH282" s="5"/>
      <c r="UI282" s="5"/>
      <c r="UJ282" s="5"/>
      <c r="UK282" s="5"/>
      <c r="UL282" s="5"/>
      <c r="UM282" s="5"/>
      <c r="UN282" s="5"/>
      <c r="UO282" s="5"/>
      <c r="UP282" s="5"/>
      <c r="UQ282" s="5"/>
      <c r="UR282" s="5"/>
      <c r="US282" s="5"/>
      <c r="UT282" s="5"/>
      <c r="UU282" s="5"/>
      <c r="UV282" s="5"/>
      <c r="UW282" s="5"/>
      <c r="UX282" s="5"/>
      <c r="UY282" s="5"/>
      <c r="UZ282" s="5"/>
      <c r="VA282" s="5"/>
      <c r="VB282" s="5"/>
      <c r="VC282" s="5"/>
      <c r="VD282" s="5"/>
      <c r="VE282" s="5"/>
      <c r="VF282" s="5"/>
      <c r="VG282" s="5"/>
      <c r="VH282" s="5"/>
      <c r="VI282" s="5"/>
      <c r="VJ282" s="5"/>
      <c r="VK282" s="5"/>
      <c r="VL282" s="5"/>
      <c r="VM282" s="5"/>
      <c r="VN282" s="5"/>
      <c r="VO282" s="5"/>
      <c r="VP282" s="5"/>
      <c r="VQ282" s="5"/>
      <c r="VR282" s="5"/>
      <c r="VS282" s="5"/>
      <c r="VT282" s="5"/>
      <c r="VU282" s="5"/>
      <c r="VV282" s="5"/>
      <c r="VW282" s="5"/>
      <c r="VX282" s="5"/>
      <c r="VY282" s="5"/>
      <c r="VZ282" s="5"/>
      <c r="WA282" s="5"/>
      <c r="WB282" s="5"/>
      <c r="WC282" s="5"/>
      <c r="WD282" s="5"/>
      <c r="WE282" s="5"/>
      <c r="WF282" s="5"/>
      <c r="WG282" s="5"/>
      <c r="WH282" s="5"/>
      <c r="WI282" s="5"/>
      <c r="WJ282" s="5"/>
      <c r="WK282" s="5"/>
      <c r="WL282" s="5"/>
      <c r="WM282" s="5"/>
      <c r="WN282" s="5"/>
      <c r="WO282" s="5"/>
      <c r="WP282" s="5"/>
      <c r="WQ282" s="5"/>
      <c r="WR282" s="5"/>
      <c r="WS282" s="5"/>
      <c r="WT282" s="5"/>
      <c r="WU282" s="5"/>
      <c r="WV282" s="5"/>
      <c r="WW282" s="5"/>
      <c r="WX282" s="5"/>
      <c r="WY282" s="5"/>
      <c r="WZ282" s="5"/>
      <c r="XA282" s="5"/>
      <c r="XB282" s="5"/>
      <c r="XC282" s="5"/>
      <c r="XD282" s="5"/>
      <c r="XE282" s="5"/>
      <c r="XF282" s="5"/>
      <c r="XG282" s="5"/>
      <c r="XH282" s="5"/>
      <c r="XI282" s="5"/>
      <c r="XJ282" s="5"/>
      <c r="XK282" s="5"/>
      <c r="XL282" s="5"/>
      <c r="XM282" s="5"/>
      <c r="XN282" s="5"/>
      <c r="XO282" s="5"/>
      <c r="XP282" s="5"/>
      <c r="XQ282" s="5"/>
      <c r="XR282" s="5"/>
      <c r="XS282" s="5"/>
      <c r="XT282" s="5"/>
      <c r="XU282" s="5"/>
      <c r="XV282" s="5"/>
      <c r="XW282" s="5"/>
      <c r="XX282" s="5"/>
      <c r="XY282" s="5"/>
      <c r="XZ282" s="5"/>
      <c r="YA282" s="5"/>
      <c r="YB282" s="5"/>
      <c r="YC282" s="5"/>
      <c r="YD282" s="5"/>
      <c r="YE282" s="5"/>
      <c r="YF282" s="5"/>
      <c r="YG282" s="5"/>
      <c r="YH282" s="5"/>
      <c r="YI282" s="5"/>
      <c r="YJ282" s="5"/>
      <c r="YK282" s="5"/>
      <c r="YL282" s="5"/>
      <c r="YM282" s="5"/>
      <c r="YN282" s="5"/>
      <c r="YO282" s="5"/>
      <c r="YP282" s="5"/>
      <c r="YQ282" s="5"/>
      <c r="YR282" s="5"/>
      <c r="YS282" s="5"/>
      <c r="YT282" s="5"/>
      <c r="YU282" s="5"/>
      <c r="YV282" s="5"/>
      <c r="YW282" s="5"/>
      <c r="YX282" s="5"/>
      <c r="YY282" s="5"/>
      <c r="YZ282" s="5"/>
      <c r="ZA282" s="5"/>
      <c r="ZB282" s="5"/>
      <c r="ZC282" s="5"/>
      <c r="ZD282" s="5"/>
      <c r="ZE282" s="5"/>
      <c r="ZF282" s="5"/>
      <c r="ZG282" s="5"/>
      <c r="ZH282" s="5"/>
      <c r="ZI282" s="5"/>
      <c r="ZJ282" s="5"/>
      <c r="ZK282" s="5"/>
      <c r="ZL282" s="5"/>
      <c r="ZM282" s="5"/>
      <c r="ZN282" s="5"/>
      <c r="ZO282" s="5"/>
      <c r="ZP282" s="5"/>
      <c r="ZQ282" s="5"/>
      <c r="ZR282" s="5"/>
      <c r="ZS282" s="5"/>
      <c r="ZT282" s="5"/>
      <c r="ZU282" s="5"/>
      <c r="ZV282" s="5"/>
      <c r="ZW282" s="5"/>
      <c r="ZX282" s="5"/>
      <c r="ZY282" s="5"/>
      <c r="ZZ282" s="5"/>
      <c r="AAA282" s="5"/>
      <c r="AAB282" s="5"/>
      <c r="AAC282" s="5"/>
      <c r="AAD282" s="5"/>
      <c r="AAE282" s="5"/>
      <c r="AAF282" s="5"/>
      <c r="AAG282" s="5"/>
      <c r="AAH282" s="5"/>
      <c r="AAI282" s="5"/>
      <c r="AAJ282" s="5"/>
      <c r="AAK282" s="5"/>
      <c r="AAL282" s="5"/>
      <c r="AAM282" s="5"/>
      <c r="AAN282" s="5"/>
      <c r="AAO282" s="5"/>
      <c r="AAP282" s="5"/>
      <c r="AAQ282" s="5"/>
      <c r="AAR282" s="5"/>
      <c r="AAS282" s="5"/>
      <c r="AAT282" s="5"/>
      <c r="AAU282" s="5"/>
      <c r="AAV282" s="5"/>
      <c r="AAW282" s="5"/>
      <c r="AAX282" s="5"/>
      <c r="AAY282" s="5"/>
      <c r="AAZ282" s="5"/>
      <c r="ABA282" s="5"/>
      <c r="ABB282" s="5"/>
      <c r="ABC282" s="5"/>
      <c r="ABD282" s="5"/>
      <c r="ABE282" s="5"/>
      <c r="ABF282" s="5"/>
      <c r="ABG282" s="5"/>
      <c r="ABH282" s="5"/>
      <c r="ABI282" s="5"/>
      <c r="ABJ282" s="5"/>
      <c r="ABK282" s="5"/>
      <c r="ABL282" s="5"/>
      <c r="ABM282" s="5"/>
      <c r="ABN282" s="5"/>
      <c r="ABO282" s="5"/>
      <c r="ABP282" s="5"/>
      <c r="ABQ282" s="5"/>
      <c r="ABR282" s="5"/>
      <c r="ABS282" s="5"/>
      <c r="ABT282" s="5"/>
      <c r="ABU282" s="5"/>
      <c r="ABV282" s="5"/>
      <c r="ABW282" s="5"/>
      <c r="ABX282" s="5"/>
      <c r="ABY282" s="5"/>
      <c r="ABZ282" s="5"/>
      <c r="ACA282" s="5"/>
      <c r="ACB282" s="5"/>
      <c r="ACC282" s="5"/>
      <c r="ACD282" s="5"/>
      <c r="ACE282" s="5"/>
      <c r="ACF282" s="5"/>
      <c r="ACG282" s="5"/>
      <c r="ACH282" s="5"/>
      <c r="ACI282" s="5"/>
      <c r="ACJ282" s="5"/>
      <c r="ACK282" s="5"/>
      <c r="ACL282" s="5"/>
      <c r="ACM282" s="5"/>
      <c r="ACN282" s="5"/>
      <c r="ACO282" s="5"/>
      <c r="ACP282" s="5"/>
      <c r="ACQ282" s="5"/>
      <c r="ACR282" s="5"/>
      <c r="ACS282" s="5"/>
      <c r="ACT282" s="5"/>
      <c r="ACU282" s="5"/>
      <c r="ACV282" s="5"/>
      <c r="ACW282" s="5"/>
      <c r="ACX282" s="5"/>
      <c r="ACY282" s="5"/>
      <c r="ACZ282" s="5"/>
      <c r="ADA282" s="5"/>
      <c r="ADB282" s="5"/>
      <c r="ADC282" s="5"/>
      <c r="ADD282" s="5"/>
      <c r="ADE282" s="5"/>
      <c r="ADF282" s="5"/>
      <c r="ADG282" s="5"/>
      <c r="ADH282" s="5"/>
      <c r="ADI282" s="5"/>
      <c r="ADJ282" s="5"/>
      <c r="ADK282" s="5"/>
      <c r="ADL282" s="5"/>
      <c r="ADM282" s="5"/>
      <c r="ADN282" s="5"/>
      <c r="ADO282" s="5"/>
      <c r="ADP282" s="5"/>
      <c r="ADQ282" s="5"/>
      <c r="ADR282" s="5"/>
      <c r="ADS282" s="5"/>
      <c r="ADT282" s="5"/>
      <c r="ADU282" s="5"/>
      <c r="ADV282" s="5"/>
      <c r="ADW282" s="5"/>
      <c r="ADX282" s="5"/>
      <c r="ADY282" s="5"/>
      <c r="ADZ282" s="5"/>
      <c r="AEA282" s="5"/>
      <c r="AEB282" s="5"/>
      <c r="AEC282" s="5"/>
      <c r="AED282" s="5"/>
      <c r="AEE282" s="5"/>
      <c r="AEF282" s="5"/>
      <c r="AEG282" s="5"/>
      <c r="AEH282" s="5"/>
      <c r="AEI282" s="5"/>
      <c r="AEJ282" s="5"/>
      <c r="AEK282" s="5"/>
      <c r="AEL282" s="5"/>
      <c r="AEM282" s="5"/>
      <c r="AEN282" s="5"/>
      <c r="AEO282" s="5"/>
      <c r="AEP282" s="5"/>
      <c r="AEQ282" s="5"/>
      <c r="AER282" s="5"/>
      <c r="AES282" s="5"/>
      <c r="AET282" s="5"/>
      <c r="AEU282" s="5"/>
      <c r="AEV282" s="5"/>
      <c r="AEW282" s="5"/>
      <c r="AEX282" s="5"/>
      <c r="AEY282" s="5"/>
      <c r="AEZ282" s="5"/>
      <c r="AFA282" s="5"/>
      <c r="AFB282" s="5"/>
      <c r="AFC282" s="5"/>
      <c r="AFD282" s="5"/>
      <c r="AFE282" s="5"/>
      <c r="AFF282" s="5"/>
      <c r="AFG282" s="5"/>
      <c r="AFH282" s="5"/>
      <c r="AFI282" s="5"/>
      <c r="AFJ282" s="5"/>
      <c r="AFK282" s="5"/>
      <c r="AFL282" s="5"/>
      <c r="AFM282" s="5"/>
      <c r="AFN282" s="5"/>
      <c r="AFO282" s="5"/>
      <c r="AFP282" s="5"/>
      <c r="AFQ282" s="5"/>
      <c r="AFR282" s="5"/>
      <c r="AFS282" s="5"/>
      <c r="AFT282" s="5"/>
      <c r="AFU282" s="5"/>
      <c r="AFV282" s="5"/>
      <c r="AFW282" s="5"/>
      <c r="AFX282" s="5"/>
      <c r="AFY282" s="5"/>
      <c r="AFZ282" s="5"/>
      <c r="AGA282" s="5"/>
      <c r="AGB282" s="5"/>
      <c r="AGC282" s="5"/>
      <c r="AGD282" s="5"/>
      <c r="AGE282" s="5"/>
      <c r="AGF282" s="5"/>
      <c r="AGG282" s="5"/>
      <c r="AGH282" s="5"/>
      <c r="AGI282" s="5"/>
      <c r="AGJ282" s="5"/>
      <c r="AGK282" s="5"/>
      <c r="AGL282" s="5"/>
      <c r="AGM282" s="5"/>
      <c r="AGN282" s="5"/>
      <c r="AGO282" s="5"/>
      <c r="AGP282" s="5"/>
      <c r="AGQ282" s="5"/>
      <c r="AGR282" s="5"/>
      <c r="AGS282" s="5"/>
      <c r="AGT282" s="5"/>
      <c r="AGU282" s="5"/>
      <c r="AGV282" s="5"/>
      <c r="AGW282" s="5"/>
      <c r="AGX282" s="5"/>
      <c r="AGY282" s="5"/>
      <c r="AGZ282" s="5"/>
      <c r="AHA282" s="5"/>
      <c r="AHB282" s="5"/>
      <c r="AHC282" s="5"/>
      <c r="AHD282" s="5"/>
      <c r="AHE282" s="5"/>
      <c r="AHF282" s="5"/>
      <c r="AHG282" s="5"/>
      <c r="AHH282" s="5"/>
      <c r="AHI282" s="5"/>
      <c r="AHJ282" s="5"/>
      <c r="AHK282" s="5"/>
      <c r="AHL282" s="5"/>
      <c r="AHM282" s="5"/>
      <c r="AHN282" s="5"/>
      <c r="AHO282" s="5"/>
      <c r="AHP282" s="5"/>
      <c r="AHQ282" s="5"/>
      <c r="AHR282" s="5"/>
      <c r="AHS282" s="5"/>
      <c r="AHT282" s="5"/>
      <c r="AHU282" s="5"/>
      <c r="AHV282" s="5"/>
      <c r="AHW282" s="5"/>
      <c r="AHX282" s="5"/>
      <c r="AHY282" s="5"/>
      <c r="AHZ282" s="5"/>
      <c r="AIA282" s="5"/>
      <c r="AIB282" s="5"/>
      <c r="AIC282" s="5"/>
      <c r="AID282" s="5"/>
      <c r="AIE282" s="5"/>
      <c r="AIF282" s="5"/>
      <c r="AIG282" s="5"/>
      <c r="AIH282" s="5"/>
      <c r="AII282" s="5"/>
      <c r="AIJ282" s="5"/>
      <c r="AIK282" s="5"/>
      <c r="AIL282" s="5"/>
      <c r="AIM282" s="5"/>
      <c r="AIN282" s="5"/>
      <c r="AIO282" s="5"/>
      <c r="AIP282" s="5"/>
      <c r="AIQ282" s="5"/>
      <c r="AIR282" s="5"/>
      <c r="AIS282" s="5"/>
      <c r="AIT282" s="5"/>
      <c r="AIU282" s="5"/>
      <c r="AIV282" s="5"/>
      <c r="AIW282" s="5"/>
      <c r="AIX282" s="5"/>
      <c r="AIY282" s="5"/>
      <c r="AIZ282" s="5"/>
      <c r="AJA282" s="5"/>
      <c r="AJB282" s="5"/>
      <c r="AJC282" s="5"/>
      <c r="AJD282" s="5"/>
      <c r="AJE282" s="5"/>
      <c r="AJF282" s="5"/>
      <c r="AJG282" s="5"/>
      <c r="AJH282" s="5"/>
      <c r="AJI282" s="5"/>
      <c r="AJJ282" s="5"/>
      <c r="AJK282" s="5"/>
      <c r="AJL282" s="5"/>
      <c r="AJM282" s="5"/>
      <c r="AJN282" s="5"/>
      <c r="AJO282" s="5"/>
      <c r="AJP282" s="5"/>
      <c r="AJQ282" s="5"/>
      <c r="AJR282" s="5"/>
      <c r="AJS282" s="5"/>
      <c r="AJT282" s="5"/>
      <c r="AJU282" s="5"/>
      <c r="AJV282" s="5"/>
      <c r="AJW282" s="5"/>
      <c r="AJX282" s="5"/>
      <c r="AJY282" s="5"/>
      <c r="AJZ282" s="5"/>
      <c r="AKA282" s="5"/>
      <c r="AKB282" s="5"/>
      <c r="AKC282" s="5"/>
      <c r="AKD282" s="5"/>
      <c r="AKE282" s="5"/>
      <c r="AKF282" s="5"/>
      <c r="AKG282" s="5"/>
      <c r="AKH282" s="5"/>
      <c r="AKI282" s="5"/>
      <c r="AKJ282" s="5"/>
      <c r="AKK282" s="5"/>
      <c r="AKL282" s="5"/>
      <c r="AKM282" s="5"/>
      <c r="AKN282" s="5"/>
      <c r="AKO282" s="5"/>
      <c r="AKP282" s="5"/>
      <c r="AKQ282" s="5"/>
      <c r="AKR282" s="5"/>
      <c r="AKS282" s="5"/>
      <c r="AKT282" s="5"/>
      <c r="AKU282" s="5"/>
      <c r="AKV282" s="5"/>
      <c r="AKW282" s="5"/>
      <c r="AKX282" s="5"/>
      <c r="AKY282" s="5"/>
      <c r="AKZ282" s="5"/>
      <c r="ALA282" s="5"/>
      <c r="ALB282" s="5"/>
      <c r="ALC282" s="5"/>
      <c r="ALD282" s="5"/>
      <c r="ALE282" s="5"/>
      <c r="ALF282" s="5"/>
      <c r="ALG282" s="5"/>
      <c r="ALH282" s="5"/>
      <c r="ALI282" s="5"/>
      <c r="ALJ282" s="5"/>
      <c r="ALK282" s="5"/>
      <c r="ALL282" s="5"/>
      <c r="ALM282" s="5"/>
      <c r="ALN282" s="5"/>
      <c r="ALO282" s="5"/>
      <c r="ALP282" s="5"/>
      <c r="ALQ282" s="5"/>
      <c r="ALR282" s="5"/>
      <c r="ALS282" s="5"/>
      <c r="ALT282" s="5"/>
      <c r="ALU282" s="5"/>
      <c r="ALV282" s="5"/>
      <c r="ALW282" s="5"/>
      <c r="ALX282" s="5"/>
      <c r="ALY282" s="5"/>
      <c r="ALZ282" s="5"/>
      <c r="AMA282" s="5"/>
      <c r="AMB282" s="5"/>
      <c r="AMC282" s="5"/>
      <c r="AMD282" s="5"/>
      <c r="AME282" s="5"/>
      <c r="AMF282" s="5"/>
      <c r="AMG282" s="5"/>
      <c r="AMH282" s="5"/>
      <c r="AMI282" s="5"/>
      <c r="AMJ282" s="5"/>
    </row>
    <row r="283" spans="1:1024" s="8" customFormat="1" x14ac:dyDescent="0.25">
      <c r="A283" s="2" t="s">
        <v>3461</v>
      </c>
      <c r="B283" s="2" t="s">
        <v>3388</v>
      </c>
      <c r="C283" s="2" t="s">
        <v>4912</v>
      </c>
      <c r="D283" s="2" t="s">
        <v>617</v>
      </c>
      <c r="E283" s="2">
        <v>2008</v>
      </c>
      <c r="F283" s="2" t="s">
        <v>4822</v>
      </c>
      <c r="G283" s="2" t="s">
        <v>61</v>
      </c>
      <c r="H283" s="3" t="str">
        <f>VLOOKUP(B283,AddInfo!$A:$C,3,FALSE)</f>
        <v>Predictor</v>
      </c>
      <c r="I283" s="3">
        <f>VLOOKUP(B283,AddInfo!$A:$H,7,FALSE)</f>
        <v>0</v>
      </c>
      <c r="J283" s="3" t="s">
        <v>5017</v>
      </c>
      <c r="K283" s="3" t="s">
        <v>112</v>
      </c>
      <c r="L283" s="3" t="s">
        <v>24</v>
      </c>
      <c r="M283" s="25">
        <v>1965</v>
      </c>
      <c r="N283" s="25">
        <v>2002</v>
      </c>
      <c r="O283" s="25"/>
      <c r="P283" s="25"/>
      <c r="Q283" s="86"/>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c r="HH283" s="5"/>
      <c r="HI283" s="5"/>
      <c r="HJ283" s="5"/>
      <c r="HK283" s="5"/>
      <c r="HL283" s="5"/>
      <c r="HM283" s="5"/>
      <c r="HN283" s="5"/>
      <c r="HO283" s="5"/>
      <c r="HP283" s="5"/>
      <c r="HQ283" s="5"/>
      <c r="HR283" s="5"/>
      <c r="HS283" s="5"/>
      <c r="HT283" s="5"/>
      <c r="HU283" s="5"/>
      <c r="HV283" s="5"/>
      <c r="HW283" s="5"/>
      <c r="HX283" s="5"/>
      <c r="HY283" s="5"/>
      <c r="HZ283" s="5"/>
      <c r="IA283" s="5"/>
      <c r="IB283" s="5"/>
      <c r="IC283" s="5"/>
      <c r="ID283" s="5"/>
      <c r="IE283" s="5"/>
      <c r="IF283" s="5"/>
      <c r="IG283" s="5"/>
      <c r="IH283" s="5"/>
      <c r="II283" s="5"/>
      <c r="IJ283" s="5"/>
      <c r="IK283" s="5"/>
      <c r="IL283" s="5"/>
      <c r="IM283" s="5"/>
      <c r="IN283" s="5"/>
      <c r="IO283" s="5"/>
      <c r="IP283" s="5"/>
      <c r="IQ283" s="5"/>
      <c r="IR283" s="5"/>
      <c r="IS283" s="5"/>
      <c r="IT283" s="5"/>
      <c r="IU283" s="5"/>
      <c r="IV283" s="5"/>
      <c r="IW283" s="5"/>
      <c r="IX283" s="5"/>
      <c r="IY283" s="5"/>
      <c r="IZ283" s="5"/>
      <c r="JA283" s="5"/>
      <c r="JB283" s="5"/>
      <c r="JC283" s="5"/>
      <c r="JD283" s="5"/>
      <c r="JE283" s="5"/>
      <c r="JF283" s="5"/>
      <c r="JG283" s="5"/>
      <c r="JH283" s="5"/>
      <c r="JI283" s="5"/>
      <c r="JJ283" s="5"/>
      <c r="JK283" s="5"/>
      <c r="JL283" s="5"/>
      <c r="JM283" s="5"/>
      <c r="JN283" s="5"/>
      <c r="JO283" s="5"/>
      <c r="JP283" s="5"/>
      <c r="JQ283" s="5"/>
      <c r="JR283" s="5"/>
      <c r="JS283" s="5"/>
      <c r="JT283" s="5"/>
      <c r="JU283" s="5"/>
      <c r="JV283" s="5"/>
      <c r="JW283" s="5"/>
      <c r="JX283" s="5"/>
      <c r="JY283" s="5"/>
      <c r="JZ283" s="5"/>
      <c r="KA283" s="5"/>
      <c r="KB283" s="5"/>
      <c r="KC283" s="5"/>
      <c r="KD283" s="5"/>
      <c r="KE283" s="5"/>
      <c r="KF283" s="5"/>
      <c r="KG283" s="5"/>
      <c r="KH283" s="5"/>
      <c r="KI283" s="5"/>
      <c r="KJ283" s="5"/>
      <c r="KK283" s="5"/>
      <c r="KL283" s="5"/>
      <c r="KM283" s="5"/>
      <c r="KN283" s="5"/>
      <c r="KO283" s="5"/>
      <c r="KP283" s="5"/>
      <c r="KQ283" s="5"/>
      <c r="KR283" s="5"/>
      <c r="KS283" s="5"/>
      <c r="KT283" s="5"/>
      <c r="KU283" s="5"/>
      <c r="KV283" s="5"/>
      <c r="KW283" s="5"/>
      <c r="KX283" s="5"/>
      <c r="KY283" s="5"/>
      <c r="KZ283" s="5"/>
      <c r="LA283" s="5"/>
      <c r="LB283" s="5"/>
      <c r="LC283" s="5"/>
      <c r="LD283" s="5"/>
      <c r="LE283" s="5"/>
      <c r="LF283" s="5"/>
      <c r="LG283" s="5"/>
      <c r="LH283" s="5"/>
      <c r="LI283" s="5"/>
      <c r="LJ283" s="5"/>
      <c r="LK283" s="5"/>
      <c r="LL283" s="5"/>
      <c r="LM283" s="5"/>
      <c r="LN283" s="5"/>
      <c r="LO283" s="5"/>
      <c r="LP283" s="5"/>
      <c r="LQ283" s="5"/>
      <c r="LR283" s="5"/>
      <c r="LS283" s="5"/>
      <c r="LT283" s="5"/>
      <c r="LU283" s="5"/>
      <c r="LV283" s="5"/>
      <c r="LW283" s="5"/>
      <c r="LX283" s="5"/>
      <c r="LY283" s="5"/>
      <c r="LZ283" s="5"/>
      <c r="MA283" s="5"/>
      <c r="MB283" s="5"/>
      <c r="MC283" s="5"/>
      <c r="MD283" s="5"/>
      <c r="ME283" s="5"/>
      <c r="MF283" s="5"/>
      <c r="MG283" s="5"/>
      <c r="MH283" s="5"/>
      <c r="MI283" s="5"/>
      <c r="MJ283" s="5"/>
      <c r="MK283" s="5"/>
      <c r="ML283" s="5"/>
      <c r="MM283" s="5"/>
      <c r="MN283" s="5"/>
      <c r="MO283" s="5"/>
      <c r="MP283" s="5"/>
      <c r="MQ283" s="5"/>
      <c r="MR283" s="5"/>
      <c r="MS283" s="5"/>
      <c r="MT283" s="5"/>
      <c r="MU283" s="5"/>
      <c r="MV283" s="5"/>
      <c r="MW283" s="5"/>
      <c r="MX283" s="5"/>
      <c r="MY283" s="5"/>
      <c r="MZ283" s="5"/>
      <c r="NA283" s="5"/>
      <c r="NB283" s="5"/>
      <c r="NC283" s="5"/>
      <c r="ND283" s="5"/>
      <c r="NE283" s="5"/>
      <c r="NF283" s="5"/>
      <c r="NG283" s="5"/>
      <c r="NH283" s="5"/>
      <c r="NI283" s="5"/>
      <c r="NJ283" s="5"/>
      <c r="NK283" s="5"/>
      <c r="NL283" s="5"/>
      <c r="NM283" s="5"/>
      <c r="NN283" s="5"/>
      <c r="NO283" s="5"/>
      <c r="NP283" s="5"/>
      <c r="NQ283" s="5"/>
      <c r="NR283" s="5"/>
      <c r="NS283" s="5"/>
      <c r="NT283" s="5"/>
      <c r="NU283" s="5"/>
      <c r="NV283" s="5"/>
      <c r="NW283" s="5"/>
      <c r="NX283" s="5"/>
      <c r="NY283" s="5"/>
      <c r="NZ283" s="5"/>
      <c r="OA283" s="5"/>
      <c r="OB283" s="5"/>
      <c r="OC283" s="5"/>
      <c r="OD283" s="5"/>
      <c r="OE283" s="5"/>
      <c r="OF283" s="5"/>
      <c r="OG283" s="5"/>
      <c r="OH283" s="5"/>
      <c r="OI283" s="5"/>
      <c r="OJ283" s="5"/>
      <c r="OK283" s="5"/>
      <c r="OL283" s="5"/>
      <c r="OM283" s="5"/>
      <c r="ON283" s="5"/>
      <c r="OO283" s="5"/>
      <c r="OP283" s="5"/>
      <c r="OQ283" s="5"/>
      <c r="OR283" s="5"/>
      <c r="OS283" s="5"/>
      <c r="OT283" s="5"/>
      <c r="OU283" s="5"/>
      <c r="OV283" s="5"/>
      <c r="OW283" s="5"/>
      <c r="OX283" s="5"/>
      <c r="OY283" s="5"/>
      <c r="OZ283" s="5"/>
      <c r="PA283" s="5"/>
      <c r="PB283" s="5"/>
      <c r="PC283" s="5"/>
      <c r="PD283" s="5"/>
      <c r="PE283" s="5"/>
      <c r="PF283" s="5"/>
      <c r="PG283" s="5"/>
      <c r="PH283" s="5"/>
      <c r="PI283" s="5"/>
      <c r="PJ283" s="5"/>
      <c r="PK283" s="5"/>
      <c r="PL283" s="5"/>
      <c r="PM283" s="5"/>
      <c r="PN283" s="5"/>
      <c r="PO283" s="5"/>
      <c r="PP283" s="5"/>
      <c r="PQ283" s="5"/>
      <c r="PR283" s="5"/>
      <c r="PS283" s="5"/>
      <c r="PT283" s="5"/>
      <c r="PU283" s="5"/>
      <c r="PV283" s="5"/>
      <c r="PW283" s="5"/>
      <c r="PX283" s="5"/>
      <c r="PY283" s="5"/>
      <c r="PZ283" s="5"/>
      <c r="QA283" s="5"/>
      <c r="QB283" s="5"/>
      <c r="QC283" s="5"/>
      <c r="QD283" s="5"/>
      <c r="QE283" s="5"/>
      <c r="QF283" s="5"/>
      <c r="QG283" s="5"/>
      <c r="QH283" s="5"/>
      <c r="QI283" s="5"/>
      <c r="QJ283" s="5"/>
      <c r="QK283" s="5"/>
      <c r="QL283" s="5"/>
      <c r="QM283" s="5"/>
      <c r="QN283" s="5"/>
      <c r="QO283" s="5"/>
      <c r="QP283" s="5"/>
      <c r="QQ283" s="5"/>
      <c r="QR283" s="5"/>
      <c r="QS283" s="5"/>
      <c r="QT283" s="5"/>
      <c r="QU283" s="5"/>
      <c r="QV283" s="5"/>
      <c r="QW283" s="5"/>
      <c r="QX283" s="5"/>
      <c r="QY283" s="5"/>
      <c r="QZ283" s="5"/>
      <c r="RA283" s="5"/>
      <c r="RB283" s="5"/>
      <c r="RC283" s="5"/>
      <c r="RD283" s="5"/>
      <c r="RE283" s="5"/>
      <c r="RF283" s="5"/>
      <c r="RG283" s="5"/>
      <c r="RH283" s="5"/>
      <c r="RI283" s="5"/>
      <c r="RJ283" s="5"/>
      <c r="RK283" s="5"/>
      <c r="RL283" s="5"/>
      <c r="RM283" s="5"/>
      <c r="RN283" s="5"/>
      <c r="RO283" s="5"/>
      <c r="RP283" s="5"/>
      <c r="RQ283" s="5"/>
      <c r="RR283" s="5"/>
      <c r="RS283" s="5"/>
      <c r="RT283" s="5"/>
      <c r="RU283" s="5"/>
      <c r="RV283" s="5"/>
      <c r="RW283" s="5"/>
      <c r="RX283" s="5"/>
      <c r="RY283" s="5"/>
      <c r="RZ283" s="5"/>
      <c r="SA283" s="5"/>
      <c r="SB283" s="5"/>
      <c r="SC283" s="5"/>
      <c r="SD283" s="5"/>
      <c r="SE283" s="5"/>
      <c r="SF283" s="5"/>
      <c r="SG283" s="5"/>
      <c r="SH283" s="5"/>
      <c r="SI283" s="5"/>
      <c r="SJ283" s="5"/>
      <c r="SK283" s="5"/>
      <c r="SL283" s="5"/>
      <c r="SM283" s="5"/>
      <c r="SN283" s="5"/>
      <c r="SO283" s="5"/>
      <c r="SP283" s="5"/>
      <c r="SQ283" s="5"/>
      <c r="SR283" s="5"/>
      <c r="SS283" s="5"/>
      <c r="ST283" s="5"/>
      <c r="SU283" s="5"/>
      <c r="SV283" s="5"/>
      <c r="SW283" s="5"/>
      <c r="SX283" s="5"/>
      <c r="SY283" s="5"/>
      <c r="SZ283" s="5"/>
      <c r="TA283" s="5"/>
      <c r="TB283" s="5"/>
      <c r="TC283" s="5"/>
      <c r="TD283" s="5"/>
      <c r="TE283" s="5"/>
      <c r="TF283" s="5"/>
      <c r="TG283" s="5"/>
      <c r="TH283" s="5"/>
      <c r="TI283" s="5"/>
      <c r="TJ283" s="5"/>
      <c r="TK283" s="5"/>
      <c r="TL283" s="5"/>
      <c r="TM283" s="5"/>
      <c r="TN283" s="5"/>
      <c r="TO283" s="5"/>
      <c r="TP283" s="5"/>
      <c r="TQ283" s="5"/>
      <c r="TR283" s="5"/>
      <c r="TS283" s="5"/>
      <c r="TT283" s="5"/>
      <c r="TU283" s="5"/>
      <c r="TV283" s="5"/>
      <c r="TW283" s="5"/>
      <c r="TX283" s="5"/>
      <c r="TY283" s="5"/>
      <c r="TZ283" s="5"/>
      <c r="UA283" s="5"/>
      <c r="UB283" s="5"/>
      <c r="UC283" s="5"/>
      <c r="UD283" s="5"/>
      <c r="UE283" s="5"/>
      <c r="UF283" s="5"/>
      <c r="UG283" s="5"/>
      <c r="UH283" s="5"/>
      <c r="UI283" s="5"/>
      <c r="UJ283" s="5"/>
      <c r="UK283" s="5"/>
      <c r="UL283" s="5"/>
      <c r="UM283" s="5"/>
      <c r="UN283" s="5"/>
      <c r="UO283" s="5"/>
      <c r="UP283" s="5"/>
      <c r="UQ283" s="5"/>
      <c r="UR283" s="5"/>
      <c r="US283" s="5"/>
      <c r="UT283" s="5"/>
      <c r="UU283" s="5"/>
      <c r="UV283" s="5"/>
      <c r="UW283" s="5"/>
      <c r="UX283" s="5"/>
      <c r="UY283" s="5"/>
      <c r="UZ283" s="5"/>
      <c r="VA283" s="5"/>
      <c r="VB283" s="5"/>
      <c r="VC283" s="5"/>
      <c r="VD283" s="5"/>
      <c r="VE283" s="5"/>
      <c r="VF283" s="5"/>
      <c r="VG283" s="5"/>
      <c r="VH283" s="5"/>
      <c r="VI283" s="5"/>
      <c r="VJ283" s="5"/>
      <c r="VK283" s="5"/>
      <c r="VL283" s="5"/>
      <c r="VM283" s="5"/>
      <c r="VN283" s="5"/>
      <c r="VO283" s="5"/>
      <c r="VP283" s="5"/>
      <c r="VQ283" s="5"/>
      <c r="VR283" s="5"/>
      <c r="VS283" s="5"/>
      <c r="VT283" s="5"/>
      <c r="VU283" s="5"/>
      <c r="VV283" s="5"/>
      <c r="VW283" s="5"/>
      <c r="VX283" s="5"/>
      <c r="VY283" s="5"/>
      <c r="VZ283" s="5"/>
      <c r="WA283" s="5"/>
      <c r="WB283" s="5"/>
      <c r="WC283" s="5"/>
      <c r="WD283" s="5"/>
      <c r="WE283" s="5"/>
      <c r="WF283" s="5"/>
      <c r="WG283" s="5"/>
      <c r="WH283" s="5"/>
      <c r="WI283" s="5"/>
      <c r="WJ283" s="5"/>
      <c r="WK283" s="5"/>
      <c r="WL283" s="5"/>
      <c r="WM283" s="5"/>
      <c r="WN283" s="5"/>
      <c r="WO283" s="5"/>
      <c r="WP283" s="5"/>
      <c r="WQ283" s="5"/>
      <c r="WR283" s="5"/>
      <c r="WS283" s="5"/>
      <c r="WT283" s="5"/>
      <c r="WU283" s="5"/>
      <c r="WV283" s="5"/>
      <c r="WW283" s="5"/>
      <c r="WX283" s="5"/>
      <c r="WY283" s="5"/>
      <c r="WZ283" s="5"/>
      <c r="XA283" s="5"/>
      <c r="XB283" s="5"/>
      <c r="XC283" s="5"/>
      <c r="XD283" s="5"/>
      <c r="XE283" s="5"/>
      <c r="XF283" s="5"/>
      <c r="XG283" s="5"/>
      <c r="XH283" s="5"/>
      <c r="XI283" s="5"/>
      <c r="XJ283" s="5"/>
      <c r="XK283" s="5"/>
      <c r="XL283" s="5"/>
      <c r="XM283" s="5"/>
      <c r="XN283" s="5"/>
      <c r="XO283" s="5"/>
      <c r="XP283" s="5"/>
      <c r="XQ283" s="5"/>
      <c r="XR283" s="5"/>
      <c r="XS283" s="5"/>
      <c r="XT283" s="5"/>
      <c r="XU283" s="5"/>
      <c r="XV283" s="5"/>
      <c r="XW283" s="5"/>
      <c r="XX283" s="5"/>
      <c r="XY283" s="5"/>
      <c r="XZ283" s="5"/>
      <c r="YA283" s="5"/>
      <c r="YB283" s="5"/>
      <c r="YC283" s="5"/>
      <c r="YD283" s="5"/>
      <c r="YE283" s="5"/>
      <c r="YF283" s="5"/>
      <c r="YG283" s="5"/>
      <c r="YH283" s="5"/>
      <c r="YI283" s="5"/>
      <c r="YJ283" s="5"/>
      <c r="YK283" s="5"/>
      <c r="YL283" s="5"/>
      <c r="YM283" s="5"/>
      <c r="YN283" s="5"/>
      <c r="YO283" s="5"/>
      <c r="YP283" s="5"/>
      <c r="YQ283" s="5"/>
      <c r="YR283" s="5"/>
      <c r="YS283" s="5"/>
      <c r="YT283" s="5"/>
      <c r="YU283" s="5"/>
      <c r="YV283" s="5"/>
      <c r="YW283" s="5"/>
      <c r="YX283" s="5"/>
      <c r="YY283" s="5"/>
      <c r="YZ283" s="5"/>
      <c r="ZA283" s="5"/>
      <c r="ZB283" s="5"/>
      <c r="ZC283" s="5"/>
      <c r="ZD283" s="5"/>
      <c r="ZE283" s="5"/>
      <c r="ZF283" s="5"/>
      <c r="ZG283" s="5"/>
      <c r="ZH283" s="5"/>
      <c r="ZI283" s="5"/>
      <c r="ZJ283" s="5"/>
      <c r="ZK283" s="5"/>
      <c r="ZL283" s="5"/>
      <c r="ZM283" s="5"/>
      <c r="ZN283" s="5"/>
      <c r="ZO283" s="5"/>
      <c r="ZP283" s="5"/>
      <c r="ZQ283" s="5"/>
      <c r="ZR283" s="5"/>
      <c r="ZS283" s="5"/>
      <c r="ZT283" s="5"/>
      <c r="ZU283" s="5"/>
      <c r="ZV283" s="5"/>
      <c r="ZW283" s="5"/>
      <c r="ZX283" s="5"/>
      <c r="ZY283" s="5"/>
      <c r="ZZ283" s="5"/>
      <c r="AAA283" s="5"/>
      <c r="AAB283" s="5"/>
      <c r="AAC283" s="5"/>
      <c r="AAD283" s="5"/>
      <c r="AAE283" s="5"/>
      <c r="AAF283" s="5"/>
      <c r="AAG283" s="5"/>
      <c r="AAH283" s="5"/>
      <c r="AAI283" s="5"/>
      <c r="AAJ283" s="5"/>
      <c r="AAK283" s="5"/>
      <c r="AAL283" s="5"/>
      <c r="AAM283" s="5"/>
      <c r="AAN283" s="5"/>
      <c r="AAO283" s="5"/>
      <c r="AAP283" s="5"/>
      <c r="AAQ283" s="5"/>
      <c r="AAR283" s="5"/>
      <c r="AAS283" s="5"/>
      <c r="AAT283" s="5"/>
      <c r="AAU283" s="5"/>
      <c r="AAV283" s="5"/>
      <c r="AAW283" s="5"/>
      <c r="AAX283" s="5"/>
      <c r="AAY283" s="5"/>
      <c r="AAZ283" s="5"/>
      <c r="ABA283" s="5"/>
      <c r="ABB283" s="5"/>
      <c r="ABC283" s="5"/>
      <c r="ABD283" s="5"/>
      <c r="ABE283" s="5"/>
      <c r="ABF283" s="5"/>
      <c r="ABG283" s="5"/>
      <c r="ABH283" s="5"/>
      <c r="ABI283" s="5"/>
      <c r="ABJ283" s="5"/>
      <c r="ABK283" s="5"/>
      <c r="ABL283" s="5"/>
      <c r="ABM283" s="5"/>
      <c r="ABN283" s="5"/>
      <c r="ABO283" s="5"/>
      <c r="ABP283" s="5"/>
      <c r="ABQ283" s="5"/>
      <c r="ABR283" s="5"/>
      <c r="ABS283" s="5"/>
      <c r="ABT283" s="5"/>
      <c r="ABU283" s="5"/>
      <c r="ABV283" s="5"/>
      <c r="ABW283" s="5"/>
      <c r="ABX283" s="5"/>
      <c r="ABY283" s="5"/>
      <c r="ABZ283" s="5"/>
      <c r="ACA283" s="5"/>
      <c r="ACB283" s="5"/>
      <c r="ACC283" s="5"/>
      <c r="ACD283" s="5"/>
      <c r="ACE283" s="5"/>
      <c r="ACF283" s="5"/>
      <c r="ACG283" s="5"/>
      <c r="ACH283" s="5"/>
      <c r="ACI283" s="5"/>
      <c r="ACJ283" s="5"/>
      <c r="ACK283" s="5"/>
      <c r="ACL283" s="5"/>
      <c r="ACM283" s="5"/>
      <c r="ACN283" s="5"/>
      <c r="ACO283" s="5"/>
      <c r="ACP283" s="5"/>
      <c r="ACQ283" s="5"/>
      <c r="ACR283" s="5"/>
      <c r="ACS283" s="5"/>
      <c r="ACT283" s="5"/>
      <c r="ACU283" s="5"/>
      <c r="ACV283" s="5"/>
      <c r="ACW283" s="5"/>
      <c r="ACX283" s="5"/>
      <c r="ACY283" s="5"/>
      <c r="ACZ283" s="5"/>
      <c r="ADA283" s="5"/>
      <c r="ADB283" s="5"/>
      <c r="ADC283" s="5"/>
      <c r="ADD283" s="5"/>
      <c r="ADE283" s="5"/>
      <c r="ADF283" s="5"/>
      <c r="ADG283" s="5"/>
      <c r="ADH283" s="5"/>
      <c r="ADI283" s="5"/>
      <c r="ADJ283" s="5"/>
      <c r="ADK283" s="5"/>
      <c r="ADL283" s="5"/>
      <c r="ADM283" s="5"/>
      <c r="ADN283" s="5"/>
      <c r="ADO283" s="5"/>
      <c r="ADP283" s="5"/>
      <c r="ADQ283" s="5"/>
      <c r="ADR283" s="5"/>
      <c r="ADS283" s="5"/>
      <c r="ADT283" s="5"/>
      <c r="ADU283" s="5"/>
      <c r="ADV283" s="5"/>
      <c r="ADW283" s="5"/>
      <c r="ADX283" s="5"/>
      <c r="ADY283" s="5"/>
      <c r="ADZ283" s="5"/>
      <c r="AEA283" s="5"/>
      <c r="AEB283" s="5"/>
      <c r="AEC283" s="5"/>
      <c r="AED283" s="5"/>
      <c r="AEE283" s="5"/>
      <c r="AEF283" s="5"/>
      <c r="AEG283" s="5"/>
      <c r="AEH283" s="5"/>
      <c r="AEI283" s="5"/>
      <c r="AEJ283" s="5"/>
      <c r="AEK283" s="5"/>
      <c r="AEL283" s="5"/>
      <c r="AEM283" s="5"/>
      <c r="AEN283" s="5"/>
      <c r="AEO283" s="5"/>
      <c r="AEP283" s="5"/>
      <c r="AEQ283" s="5"/>
      <c r="AER283" s="5"/>
      <c r="AES283" s="5"/>
      <c r="AET283" s="5"/>
      <c r="AEU283" s="5"/>
      <c r="AEV283" s="5"/>
      <c r="AEW283" s="5"/>
      <c r="AEX283" s="5"/>
      <c r="AEY283" s="5"/>
      <c r="AEZ283" s="5"/>
      <c r="AFA283" s="5"/>
      <c r="AFB283" s="5"/>
      <c r="AFC283" s="5"/>
      <c r="AFD283" s="5"/>
      <c r="AFE283" s="5"/>
      <c r="AFF283" s="5"/>
      <c r="AFG283" s="5"/>
      <c r="AFH283" s="5"/>
      <c r="AFI283" s="5"/>
      <c r="AFJ283" s="5"/>
      <c r="AFK283" s="5"/>
      <c r="AFL283" s="5"/>
      <c r="AFM283" s="5"/>
      <c r="AFN283" s="5"/>
      <c r="AFO283" s="5"/>
      <c r="AFP283" s="5"/>
      <c r="AFQ283" s="5"/>
      <c r="AFR283" s="5"/>
      <c r="AFS283" s="5"/>
      <c r="AFT283" s="5"/>
      <c r="AFU283" s="5"/>
      <c r="AFV283" s="5"/>
      <c r="AFW283" s="5"/>
      <c r="AFX283" s="5"/>
      <c r="AFY283" s="5"/>
      <c r="AFZ283" s="5"/>
      <c r="AGA283" s="5"/>
      <c r="AGB283" s="5"/>
      <c r="AGC283" s="5"/>
      <c r="AGD283" s="5"/>
      <c r="AGE283" s="5"/>
      <c r="AGF283" s="5"/>
      <c r="AGG283" s="5"/>
      <c r="AGH283" s="5"/>
      <c r="AGI283" s="5"/>
      <c r="AGJ283" s="5"/>
      <c r="AGK283" s="5"/>
      <c r="AGL283" s="5"/>
      <c r="AGM283" s="5"/>
      <c r="AGN283" s="5"/>
      <c r="AGO283" s="5"/>
      <c r="AGP283" s="5"/>
      <c r="AGQ283" s="5"/>
      <c r="AGR283" s="5"/>
      <c r="AGS283" s="5"/>
      <c r="AGT283" s="5"/>
      <c r="AGU283" s="5"/>
      <c r="AGV283" s="5"/>
      <c r="AGW283" s="5"/>
      <c r="AGX283" s="5"/>
      <c r="AGY283" s="5"/>
      <c r="AGZ283" s="5"/>
      <c r="AHA283" s="5"/>
      <c r="AHB283" s="5"/>
      <c r="AHC283" s="5"/>
      <c r="AHD283" s="5"/>
      <c r="AHE283" s="5"/>
      <c r="AHF283" s="5"/>
      <c r="AHG283" s="5"/>
      <c r="AHH283" s="5"/>
      <c r="AHI283" s="5"/>
      <c r="AHJ283" s="5"/>
      <c r="AHK283" s="5"/>
      <c r="AHL283" s="5"/>
      <c r="AHM283" s="5"/>
      <c r="AHN283" s="5"/>
      <c r="AHO283" s="5"/>
      <c r="AHP283" s="5"/>
      <c r="AHQ283" s="5"/>
      <c r="AHR283" s="5"/>
      <c r="AHS283" s="5"/>
      <c r="AHT283" s="5"/>
      <c r="AHU283" s="5"/>
      <c r="AHV283" s="5"/>
      <c r="AHW283" s="5"/>
      <c r="AHX283" s="5"/>
      <c r="AHY283" s="5"/>
      <c r="AHZ283" s="5"/>
      <c r="AIA283" s="5"/>
      <c r="AIB283" s="5"/>
      <c r="AIC283" s="5"/>
      <c r="AID283" s="5"/>
      <c r="AIE283" s="5"/>
      <c r="AIF283" s="5"/>
      <c r="AIG283" s="5"/>
      <c r="AIH283" s="5"/>
      <c r="AII283" s="5"/>
      <c r="AIJ283" s="5"/>
      <c r="AIK283" s="5"/>
      <c r="AIL283" s="5"/>
      <c r="AIM283" s="5"/>
      <c r="AIN283" s="5"/>
      <c r="AIO283" s="5"/>
      <c r="AIP283" s="5"/>
      <c r="AIQ283" s="5"/>
      <c r="AIR283" s="5"/>
      <c r="AIS283" s="5"/>
      <c r="AIT283" s="5"/>
      <c r="AIU283" s="5"/>
      <c r="AIV283" s="5"/>
      <c r="AIW283" s="5"/>
      <c r="AIX283" s="5"/>
      <c r="AIY283" s="5"/>
      <c r="AIZ283" s="5"/>
      <c r="AJA283" s="5"/>
      <c r="AJB283" s="5"/>
      <c r="AJC283" s="5"/>
      <c r="AJD283" s="5"/>
      <c r="AJE283" s="5"/>
      <c r="AJF283" s="5"/>
      <c r="AJG283" s="5"/>
      <c r="AJH283" s="5"/>
      <c r="AJI283" s="5"/>
      <c r="AJJ283" s="5"/>
      <c r="AJK283" s="5"/>
      <c r="AJL283" s="5"/>
      <c r="AJM283" s="5"/>
      <c r="AJN283" s="5"/>
      <c r="AJO283" s="5"/>
      <c r="AJP283" s="5"/>
      <c r="AJQ283" s="5"/>
      <c r="AJR283" s="5"/>
      <c r="AJS283" s="5"/>
      <c r="AJT283" s="5"/>
      <c r="AJU283" s="5"/>
      <c r="AJV283" s="5"/>
      <c r="AJW283" s="5"/>
      <c r="AJX283" s="5"/>
      <c r="AJY283" s="5"/>
      <c r="AJZ283" s="5"/>
      <c r="AKA283" s="5"/>
      <c r="AKB283" s="5"/>
      <c r="AKC283" s="5"/>
      <c r="AKD283" s="5"/>
      <c r="AKE283" s="5"/>
      <c r="AKF283" s="5"/>
      <c r="AKG283" s="5"/>
      <c r="AKH283" s="5"/>
      <c r="AKI283" s="5"/>
      <c r="AKJ283" s="5"/>
      <c r="AKK283" s="5"/>
      <c r="AKL283" s="5"/>
      <c r="AKM283" s="5"/>
      <c r="AKN283" s="5"/>
      <c r="AKO283" s="5"/>
      <c r="AKP283" s="5"/>
      <c r="AKQ283" s="5"/>
      <c r="AKR283" s="5"/>
      <c r="AKS283" s="5"/>
      <c r="AKT283" s="5"/>
      <c r="AKU283" s="5"/>
      <c r="AKV283" s="5"/>
      <c r="AKW283" s="5"/>
      <c r="AKX283" s="5"/>
      <c r="AKY283" s="5"/>
      <c r="AKZ283" s="5"/>
      <c r="ALA283" s="5"/>
      <c r="ALB283" s="5"/>
      <c r="ALC283" s="5"/>
      <c r="ALD283" s="5"/>
      <c r="ALE283" s="5"/>
      <c r="ALF283" s="5"/>
      <c r="ALG283" s="5"/>
      <c r="ALH283" s="5"/>
      <c r="ALI283" s="5"/>
      <c r="ALJ283" s="5"/>
      <c r="ALK283" s="5"/>
      <c r="ALL283" s="5"/>
      <c r="ALM283" s="5"/>
      <c r="ALN283" s="5"/>
      <c r="ALO283" s="5"/>
      <c r="ALP283" s="5"/>
      <c r="ALQ283" s="5"/>
      <c r="ALR283" s="5"/>
      <c r="ALS283" s="5"/>
      <c r="ALT283" s="5"/>
      <c r="ALU283" s="5"/>
      <c r="ALV283" s="5"/>
      <c r="ALW283" s="5"/>
      <c r="ALX283" s="5"/>
      <c r="ALY283" s="5"/>
      <c r="ALZ283" s="5"/>
      <c r="AMA283" s="5"/>
      <c r="AMB283" s="5"/>
      <c r="AMC283" s="5"/>
      <c r="AMD283" s="5"/>
      <c r="AME283" s="5"/>
      <c r="AMF283" s="5"/>
      <c r="AMG283" s="5"/>
      <c r="AMH283" s="5"/>
      <c r="AMI283" s="5"/>
      <c r="AMJ283" s="5"/>
    </row>
    <row r="284" spans="1:1024" s="8" customFormat="1" x14ac:dyDescent="0.25">
      <c r="A284" s="2" t="s">
        <v>3455</v>
      </c>
      <c r="B284" s="2" t="s">
        <v>3389</v>
      </c>
      <c r="C284" s="2" t="s">
        <v>4913</v>
      </c>
      <c r="D284" s="2" t="s">
        <v>617</v>
      </c>
      <c r="E284" s="2">
        <v>2008</v>
      </c>
      <c r="F284" s="2" t="s">
        <v>4823</v>
      </c>
      <c r="G284" s="2" t="s">
        <v>61</v>
      </c>
      <c r="H284" s="3" t="str">
        <f>VLOOKUP(B284,AddInfo!$A:$C,3,FALSE)</f>
        <v>Predictor</v>
      </c>
      <c r="I284" s="3">
        <f>VLOOKUP(B284,AddInfo!$A:$H,7,FALSE)</f>
        <v>0</v>
      </c>
      <c r="J284" s="3" t="s">
        <v>5017</v>
      </c>
      <c r="K284" s="3" t="s">
        <v>112</v>
      </c>
      <c r="L284" s="3" t="s">
        <v>24</v>
      </c>
      <c r="M284" s="25">
        <v>1965</v>
      </c>
      <c r="N284" s="25">
        <v>2002</v>
      </c>
      <c r="O284" s="25"/>
      <c r="P284" s="25"/>
      <c r="Q284" s="86"/>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c r="HH284" s="5"/>
      <c r="HI284" s="5"/>
      <c r="HJ284" s="5"/>
      <c r="HK284" s="5"/>
      <c r="HL284" s="5"/>
      <c r="HM284" s="5"/>
      <c r="HN284" s="5"/>
      <c r="HO284" s="5"/>
      <c r="HP284" s="5"/>
      <c r="HQ284" s="5"/>
      <c r="HR284" s="5"/>
      <c r="HS284" s="5"/>
      <c r="HT284" s="5"/>
      <c r="HU284" s="5"/>
      <c r="HV284" s="5"/>
      <c r="HW284" s="5"/>
      <c r="HX284" s="5"/>
      <c r="HY284" s="5"/>
      <c r="HZ284" s="5"/>
      <c r="IA284" s="5"/>
      <c r="IB284" s="5"/>
      <c r="IC284" s="5"/>
      <c r="ID284" s="5"/>
      <c r="IE284" s="5"/>
      <c r="IF284" s="5"/>
      <c r="IG284" s="5"/>
      <c r="IH284" s="5"/>
      <c r="II284" s="5"/>
      <c r="IJ284" s="5"/>
      <c r="IK284" s="5"/>
      <c r="IL284" s="5"/>
      <c r="IM284" s="5"/>
      <c r="IN284" s="5"/>
      <c r="IO284" s="5"/>
      <c r="IP284" s="5"/>
      <c r="IQ284" s="5"/>
      <c r="IR284" s="5"/>
      <c r="IS284" s="5"/>
      <c r="IT284" s="5"/>
      <c r="IU284" s="5"/>
      <c r="IV284" s="5"/>
      <c r="IW284" s="5"/>
      <c r="IX284" s="5"/>
      <c r="IY284" s="5"/>
      <c r="IZ284" s="5"/>
      <c r="JA284" s="5"/>
      <c r="JB284" s="5"/>
      <c r="JC284" s="5"/>
      <c r="JD284" s="5"/>
      <c r="JE284" s="5"/>
      <c r="JF284" s="5"/>
      <c r="JG284" s="5"/>
      <c r="JH284" s="5"/>
      <c r="JI284" s="5"/>
      <c r="JJ284" s="5"/>
      <c r="JK284" s="5"/>
      <c r="JL284" s="5"/>
      <c r="JM284" s="5"/>
      <c r="JN284" s="5"/>
      <c r="JO284" s="5"/>
      <c r="JP284" s="5"/>
      <c r="JQ284" s="5"/>
      <c r="JR284" s="5"/>
      <c r="JS284" s="5"/>
      <c r="JT284" s="5"/>
      <c r="JU284" s="5"/>
      <c r="JV284" s="5"/>
      <c r="JW284" s="5"/>
      <c r="JX284" s="5"/>
      <c r="JY284" s="5"/>
      <c r="JZ284" s="5"/>
      <c r="KA284" s="5"/>
      <c r="KB284" s="5"/>
      <c r="KC284" s="5"/>
      <c r="KD284" s="5"/>
      <c r="KE284" s="5"/>
      <c r="KF284" s="5"/>
      <c r="KG284" s="5"/>
      <c r="KH284" s="5"/>
      <c r="KI284" s="5"/>
      <c r="KJ284" s="5"/>
      <c r="KK284" s="5"/>
      <c r="KL284" s="5"/>
      <c r="KM284" s="5"/>
      <c r="KN284" s="5"/>
      <c r="KO284" s="5"/>
      <c r="KP284" s="5"/>
      <c r="KQ284" s="5"/>
      <c r="KR284" s="5"/>
      <c r="KS284" s="5"/>
      <c r="KT284" s="5"/>
      <c r="KU284" s="5"/>
      <c r="KV284" s="5"/>
      <c r="KW284" s="5"/>
      <c r="KX284" s="5"/>
      <c r="KY284" s="5"/>
      <c r="KZ284" s="5"/>
      <c r="LA284" s="5"/>
      <c r="LB284" s="5"/>
      <c r="LC284" s="5"/>
      <c r="LD284" s="5"/>
      <c r="LE284" s="5"/>
      <c r="LF284" s="5"/>
      <c r="LG284" s="5"/>
      <c r="LH284" s="5"/>
      <c r="LI284" s="5"/>
      <c r="LJ284" s="5"/>
      <c r="LK284" s="5"/>
      <c r="LL284" s="5"/>
      <c r="LM284" s="5"/>
      <c r="LN284" s="5"/>
      <c r="LO284" s="5"/>
      <c r="LP284" s="5"/>
      <c r="LQ284" s="5"/>
      <c r="LR284" s="5"/>
      <c r="LS284" s="5"/>
      <c r="LT284" s="5"/>
      <c r="LU284" s="5"/>
      <c r="LV284" s="5"/>
      <c r="LW284" s="5"/>
      <c r="LX284" s="5"/>
      <c r="LY284" s="5"/>
      <c r="LZ284" s="5"/>
      <c r="MA284" s="5"/>
      <c r="MB284" s="5"/>
      <c r="MC284" s="5"/>
      <c r="MD284" s="5"/>
      <c r="ME284" s="5"/>
      <c r="MF284" s="5"/>
      <c r="MG284" s="5"/>
      <c r="MH284" s="5"/>
      <c r="MI284" s="5"/>
      <c r="MJ284" s="5"/>
      <c r="MK284" s="5"/>
      <c r="ML284" s="5"/>
      <c r="MM284" s="5"/>
      <c r="MN284" s="5"/>
      <c r="MO284" s="5"/>
      <c r="MP284" s="5"/>
      <c r="MQ284" s="5"/>
      <c r="MR284" s="5"/>
      <c r="MS284" s="5"/>
      <c r="MT284" s="5"/>
      <c r="MU284" s="5"/>
      <c r="MV284" s="5"/>
      <c r="MW284" s="5"/>
      <c r="MX284" s="5"/>
      <c r="MY284" s="5"/>
      <c r="MZ284" s="5"/>
      <c r="NA284" s="5"/>
      <c r="NB284" s="5"/>
      <c r="NC284" s="5"/>
      <c r="ND284" s="5"/>
      <c r="NE284" s="5"/>
      <c r="NF284" s="5"/>
      <c r="NG284" s="5"/>
      <c r="NH284" s="5"/>
      <c r="NI284" s="5"/>
      <c r="NJ284" s="5"/>
      <c r="NK284" s="5"/>
      <c r="NL284" s="5"/>
      <c r="NM284" s="5"/>
      <c r="NN284" s="5"/>
      <c r="NO284" s="5"/>
      <c r="NP284" s="5"/>
      <c r="NQ284" s="5"/>
      <c r="NR284" s="5"/>
      <c r="NS284" s="5"/>
      <c r="NT284" s="5"/>
      <c r="NU284" s="5"/>
      <c r="NV284" s="5"/>
      <c r="NW284" s="5"/>
      <c r="NX284" s="5"/>
      <c r="NY284" s="5"/>
      <c r="NZ284" s="5"/>
      <c r="OA284" s="5"/>
      <c r="OB284" s="5"/>
      <c r="OC284" s="5"/>
      <c r="OD284" s="5"/>
      <c r="OE284" s="5"/>
      <c r="OF284" s="5"/>
      <c r="OG284" s="5"/>
      <c r="OH284" s="5"/>
      <c r="OI284" s="5"/>
      <c r="OJ284" s="5"/>
      <c r="OK284" s="5"/>
      <c r="OL284" s="5"/>
      <c r="OM284" s="5"/>
      <c r="ON284" s="5"/>
      <c r="OO284" s="5"/>
      <c r="OP284" s="5"/>
      <c r="OQ284" s="5"/>
      <c r="OR284" s="5"/>
      <c r="OS284" s="5"/>
      <c r="OT284" s="5"/>
      <c r="OU284" s="5"/>
      <c r="OV284" s="5"/>
      <c r="OW284" s="5"/>
      <c r="OX284" s="5"/>
      <c r="OY284" s="5"/>
      <c r="OZ284" s="5"/>
      <c r="PA284" s="5"/>
      <c r="PB284" s="5"/>
      <c r="PC284" s="5"/>
      <c r="PD284" s="5"/>
      <c r="PE284" s="5"/>
      <c r="PF284" s="5"/>
      <c r="PG284" s="5"/>
      <c r="PH284" s="5"/>
      <c r="PI284" s="5"/>
      <c r="PJ284" s="5"/>
      <c r="PK284" s="5"/>
      <c r="PL284" s="5"/>
      <c r="PM284" s="5"/>
      <c r="PN284" s="5"/>
      <c r="PO284" s="5"/>
      <c r="PP284" s="5"/>
      <c r="PQ284" s="5"/>
      <c r="PR284" s="5"/>
      <c r="PS284" s="5"/>
      <c r="PT284" s="5"/>
      <c r="PU284" s="5"/>
      <c r="PV284" s="5"/>
      <c r="PW284" s="5"/>
      <c r="PX284" s="5"/>
      <c r="PY284" s="5"/>
      <c r="PZ284" s="5"/>
      <c r="QA284" s="5"/>
      <c r="QB284" s="5"/>
      <c r="QC284" s="5"/>
      <c r="QD284" s="5"/>
      <c r="QE284" s="5"/>
      <c r="QF284" s="5"/>
      <c r="QG284" s="5"/>
      <c r="QH284" s="5"/>
      <c r="QI284" s="5"/>
      <c r="QJ284" s="5"/>
      <c r="QK284" s="5"/>
      <c r="QL284" s="5"/>
      <c r="QM284" s="5"/>
      <c r="QN284" s="5"/>
      <c r="QO284" s="5"/>
      <c r="QP284" s="5"/>
      <c r="QQ284" s="5"/>
      <c r="QR284" s="5"/>
      <c r="QS284" s="5"/>
      <c r="QT284" s="5"/>
      <c r="QU284" s="5"/>
      <c r="QV284" s="5"/>
      <c r="QW284" s="5"/>
      <c r="QX284" s="5"/>
      <c r="QY284" s="5"/>
      <c r="QZ284" s="5"/>
      <c r="RA284" s="5"/>
      <c r="RB284" s="5"/>
      <c r="RC284" s="5"/>
      <c r="RD284" s="5"/>
      <c r="RE284" s="5"/>
      <c r="RF284" s="5"/>
      <c r="RG284" s="5"/>
      <c r="RH284" s="5"/>
      <c r="RI284" s="5"/>
      <c r="RJ284" s="5"/>
      <c r="RK284" s="5"/>
      <c r="RL284" s="5"/>
      <c r="RM284" s="5"/>
      <c r="RN284" s="5"/>
      <c r="RO284" s="5"/>
      <c r="RP284" s="5"/>
      <c r="RQ284" s="5"/>
      <c r="RR284" s="5"/>
      <c r="RS284" s="5"/>
      <c r="RT284" s="5"/>
      <c r="RU284" s="5"/>
      <c r="RV284" s="5"/>
      <c r="RW284" s="5"/>
      <c r="RX284" s="5"/>
      <c r="RY284" s="5"/>
      <c r="RZ284" s="5"/>
      <c r="SA284" s="5"/>
      <c r="SB284" s="5"/>
      <c r="SC284" s="5"/>
      <c r="SD284" s="5"/>
      <c r="SE284" s="5"/>
      <c r="SF284" s="5"/>
      <c r="SG284" s="5"/>
      <c r="SH284" s="5"/>
      <c r="SI284" s="5"/>
      <c r="SJ284" s="5"/>
      <c r="SK284" s="5"/>
      <c r="SL284" s="5"/>
      <c r="SM284" s="5"/>
      <c r="SN284" s="5"/>
      <c r="SO284" s="5"/>
      <c r="SP284" s="5"/>
      <c r="SQ284" s="5"/>
      <c r="SR284" s="5"/>
      <c r="SS284" s="5"/>
      <c r="ST284" s="5"/>
      <c r="SU284" s="5"/>
      <c r="SV284" s="5"/>
      <c r="SW284" s="5"/>
      <c r="SX284" s="5"/>
      <c r="SY284" s="5"/>
      <c r="SZ284" s="5"/>
      <c r="TA284" s="5"/>
      <c r="TB284" s="5"/>
      <c r="TC284" s="5"/>
      <c r="TD284" s="5"/>
      <c r="TE284" s="5"/>
      <c r="TF284" s="5"/>
      <c r="TG284" s="5"/>
      <c r="TH284" s="5"/>
      <c r="TI284" s="5"/>
      <c r="TJ284" s="5"/>
      <c r="TK284" s="5"/>
      <c r="TL284" s="5"/>
      <c r="TM284" s="5"/>
      <c r="TN284" s="5"/>
      <c r="TO284" s="5"/>
      <c r="TP284" s="5"/>
      <c r="TQ284" s="5"/>
      <c r="TR284" s="5"/>
      <c r="TS284" s="5"/>
      <c r="TT284" s="5"/>
      <c r="TU284" s="5"/>
      <c r="TV284" s="5"/>
      <c r="TW284" s="5"/>
      <c r="TX284" s="5"/>
      <c r="TY284" s="5"/>
      <c r="TZ284" s="5"/>
      <c r="UA284" s="5"/>
      <c r="UB284" s="5"/>
      <c r="UC284" s="5"/>
      <c r="UD284" s="5"/>
      <c r="UE284" s="5"/>
      <c r="UF284" s="5"/>
      <c r="UG284" s="5"/>
      <c r="UH284" s="5"/>
      <c r="UI284" s="5"/>
      <c r="UJ284" s="5"/>
      <c r="UK284" s="5"/>
      <c r="UL284" s="5"/>
      <c r="UM284" s="5"/>
      <c r="UN284" s="5"/>
      <c r="UO284" s="5"/>
      <c r="UP284" s="5"/>
      <c r="UQ284" s="5"/>
      <c r="UR284" s="5"/>
      <c r="US284" s="5"/>
      <c r="UT284" s="5"/>
      <c r="UU284" s="5"/>
      <c r="UV284" s="5"/>
      <c r="UW284" s="5"/>
      <c r="UX284" s="5"/>
      <c r="UY284" s="5"/>
      <c r="UZ284" s="5"/>
      <c r="VA284" s="5"/>
      <c r="VB284" s="5"/>
      <c r="VC284" s="5"/>
      <c r="VD284" s="5"/>
      <c r="VE284" s="5"/>
      <c r="VF284" s="5"/>
      <c r="VG284" s="5"/>
      <c r="VH284" s="5"/>
      <c r="VI284" s="5"/>
      <c r="VJ284" s="5"/>
      <c r="VK284" s="5"/>
      <c r="VL284" s="5"/>
      <c r="VM284" s="5"/>
      <c r="VN284" s="5"/>
      <c r="VO284" s="5"/>
      <c r="VP284" s="5"/>
      <c r="VQ284" s="5"/>
      <c r="VR284" s="5"/>
      <c r="VS284" s="5"/>
      <c r="VT284" s="5"/>
      <c r="VU284" s="5"/>
      <c r="VV284" s="5"/>
      <c r="VW284" s="5"/>
      <c r="VX284" s="5"/>
      <c r="VY284" s="5"/>
      <c r="VZ284" s="5"/>
      <c r="WA284" s="5"/>
      <c r="WB284" s="5"/>
      <c r="WC284" s="5"/>
      <c r="WD284" s="5"/>
      <c r="WE284" s="5"/>
      <c r="WF284" s="5"/>
      <c r="WG284" s="5"/>
      <c r="WH284" s="5"/>
      <c r="WI284" s="5"/>
      <c r="WJ284" s="5"/>
      <c r="WK284" s="5"/>
      <c r="WL284" s="5"/>
      <c r="WM284" s="5"/>
      <c r="WN284" s="5"/>
      <c r="WO284" s="5"/>
      <c r="WP284" s="5"/>
      <c r="WQ284" s="5"/>
      <c r="WR284" s="5"/>
      <c r="WS284" s="5"/>
      <c r="WT284" s="5"/>
      <c r="WU284" s="5"/>
      <c r="WV284" s="5"/>
      <c r="WW284" s="5"/>
      <c r="WX284" s="5"/>
      <c r="WY284" s="5"/>
      <c r="WZ284" s="5"/>
      <c r="XA284" s="5"/>
      <c r="XB284" s="5"/>
      <c r="XC284" s="5"/>
      <c r="XD284" s="5"/>
      <c r="XE284" s="5"/>
      <c r="XF284" s="5"/>
      <c r="XG284" s="5"/>
      <c r="XH284" s="5"/>
      <c r="XI284" s="5"/>
      <c r="XJ284" s="5"/>
      <c r="XK284" s="5"/>
      <c r="XL284" s="5"/>
      <c r="XM284" s="5"/>
      <c r="XN284" s="5"/>
      <c r="XO284" s="5"/>
      <c r="XP284" s="5"/>
      <c r="XQ284" s="5"/>
      <c r="XR284" s="5"/>
      <c r="XS284" s="5"/>
      <c r="XT284" s="5"/>
      <c r="XU284" s="5"/>
      <c r="XV284" s="5"/>
      <c r="XW284" s="5"/>
      <c r="XX284" s="5"/>
      <c r="XY284" s="5"/>
      <c r="XZ284" s="5"/>
      <c r="YA284" s="5"/>
      <c r="YB284" s="5"/>
      <c r="YC284" s="5"/>
      <c r="YD284" s="5"/>
      <c r="YE284" s="5"/>
      <c r="YF284" s="5"/>
      <c r="YG284" s="5"/>
      <c r="YH284" s="5"/>
      <c r="YI284" s="5"/>
      <c r="YJ284" s="5"/>
      <c r="YK284" s="5"/>
      <c r="YL284" s="5"/>
      <c r="YM284" s="5"/>
      <c r="YN284" s="5"/>
      <c r="YO284" s="5"/>
      <c r="YP284" s="5"/>
      <c r="YQ284" s="5"/>
      <c r="YR284" s="5"/>
      <c r="YS284" s="5"/>
      <c r="YT284" s="5"/>
      <c r="YU284" s="5"/>
      <c r="YV284" s="5"/>
      <c r="YW284" s="5"/>
      <c r="YX284" s="5"/>
      <c r="YY284" s="5"/>
      <c r="YZ284" s="5"/>
      <c r="ZA284" s="5"/>
      <c r="ZB284" s="5"/>
      <c r="ZC284" s="5"/>
      <c r="ZD284" s="5"/>
      <c r="ZE284" s="5"/>
      <c r="ZF284" s="5"/>
      <c r="ZG284" s="5"/>
      <c r="ZH284" s="5"/>
      <c r="ZI284" s="5"/>
      <c r="ZJ284" s="5"/>
      <c r="ZK284" s="5"/>
      <c r="ZL284" s="5"/>
      <c r="ZM284" s="5"/>
      <c r="ZN284" s="5"/>
      <c r="ZO284" s="5"/>
      <c r="ZP284" s="5"/>
      <c r="ZQ284" s="5"/>
      <c r="ZR284" s="5"/>
      <c r="ZS284" s="5"/>
      <c r="ZT284" s="5"/>
      <c r="ZU284" s="5"/>
      <c r="ZV284" s="5"/>
      <c r="ZW284" s="5"/>
      <c r="ZX284" s="5"/>
      <c r="ZY284" s="5"/>
      <c r="ZZ284" s="5"/>
      <c r="AAA284" s="5"/>
      <c r="AAB284" s="5"/>
      <c r="AAC284" s="5"/>
      <c r="AAD284" s="5"/>
      <c r="AAE284" s="5"/>
      <c r="AAF284" s="5"/>
      <c r="AAG284" s="5"/>
      <c r="AAH284" s="5"/>
      <c r="AAI284" s="5"/>
      <c r="AAJ284" s="5"/>
      <c r="AAK284" s="5"/>
      <c r="AAL284" s="5"/>
      <c r="AAM284" s="5"/>
      <c r="AAN284" s="5"/>
      <c r="AAO284" s="5"/>
      <c r="AAP284" s="5"/>
      <c r="AAQ284" s="5"/>
      <c r="AAR284" s="5"/>
      <c r="AAS284" s="5"/>
      <c r="AAT284" s="5"/>
      <c r="AAU284" s="5"/>
      <c r="AAV284" s="5"/>
      <c r="AAW284" s="5"/>
      <c r="AAX284" s="5"/>
      <c r="AAY284" s="5"/>
      <c r="AAZ284" s="5"/>
      <c r="ABA284" s="5"/>
      <c r="ABB284" s="5"/>
      <c r="ABC284" s="5"/>
      <c r="ABD284" s="5"/>
      <c r="ABE284" s="5"/>
      <c r="ABF284" s="5"/>
      <c r="ABG284" s="5"/>
      <c r="ABH284" s="5"/>
      <c r="ABI284" s="5"/>
      <c r="ABJ284" s="5"/>
      <c r="ABK284" s="5"/>
      <c r="ABL284" s="5"/>
      <c r="ABM284" s="5"/>
      <c r="ABN284" s="5"/>
      <c r="ABO284" s="5"/>
      <c r="ABP284" s="5"/>
      <c r="ABQ284" s="5"/>
      <c r="ABR284" s="5"/>
      <c r="ABS284" s="5"/>
      <c r="ABT284" s="5"/>
      <c r="ABU284" s="5"/>
      <c r="ABV284" s="5"/>
      <c r="ABW284" s="5"/>
      <c r="ABX284" s="5"/>
      <c r="ABY284" s="5"/>
      <c r="ABZ284" s="5"/>
      <c r="ACA284" s="5"/>
      <c r="ACB284" s="5"/>
      <c r="ACC284" s="5"/>
      <c r="ACD284" s="5"/>
      <c r="ACE284" s="5"/>
      <c r="ACF284" s="5"/>
      <c r="ACG284" s="5"/>
      <c r="ACH284" s="5"/>
      <c r="ACI284" s="5"/>
      <c r="ACJ284" s="5"/>
      <c r="ACK284" s="5"/>
      <c r="ACL284" s="5"/>
      <c r="ACM284" s="5"/>
      <c r="ACN284" s="5"/>
      <c r="ACO284" s="5"/>
      <c r="ACP284" s="5"/>
      <c r="ACQ284" s="5"/>
      <c r="ACR284" s="5"/>
      <c r="ACS284" s="5"/>
      <c r="ACT284" s="5"/>
      <c r="ACU284" s="5"/>
      <c r="ACV284" s="5"/>
      <c r="ACW284" s="5"/>
      <c r="ACX284" s="5"/>
      <c r="ACY284" s="5"/>
      <c r="ACZ284" s="5"/>
      <c r="ADA284" s="5"/>
      <c r="ADB284" s="5"/>
      <c r="ADC284" s="5"/>
      <c r="ADD284" s="5"/>
      <c r="ADE284" s="5"/>
      <c r="ADF284" s="5"/>
      <c r="ADG284" s="5"/>
      <c r="ADH284" s="5"/>
      <c r="ADI284" s="5"/>
      <c r="ADJ284" s="5"/>
      <c r="ADK284" s="5"/>
      <c r="ADL284" s="5"/>
      <c r="ADM284" s="5"/>
      <c r="ADN284" s="5"/>
      <c r="ADO284" s="5"/>
      <c r="ADP284" s="5"/>
      <c r="ADQ284" s="5"/>
      <c r="ADR284" s="5"/>
      <c r="ADS284" s="5"/>
      <c r="ADT284" s="5"/>
      <c r="ADU284" s="5"/>
      <c r="ADV284" s="5"/>
      <c r="ADW284" s="5"/>
      <c r="ADX284" s="5"/>
      <c r="ADY284" s="5"/>
      <c r="ADZ284" s="5"/>
      <c r="AEA284" s="5"/>
      <c r="AEB284" s="5"/>
      <c r="AEC284" s="5"/>
      <c r="AED284" s="5"/>
      <c r="AEE284" s="5"/>
      <c r="AEF284" s="5"/>
      <c r="AEG284" s="5"/>
      <c r="AEH284" s="5"/>
      <c r="AEI284" s="5"/>
      <c r="AEJ284" s="5"/>
      <c r="AEK284" s="5"/>
      <c r="AEL284" s="5"/>
      <c r="AEM284" s="5"/>
      <c r="AEN284" s="5"/>
      <c r="AEO284" s="5"/>
      <c r="AEP284" s="5"/>
      <c r="AEQ284" s="5"/>
      <c r="AER284" s="5"/>
      <c r="AES284" s="5"/>
      <c r="AET284" s="5"/>
      <c r="AEU284" s="5"/>
      <c r="AEV284" s="5"/>
      <c r="AEW284" s="5"/>
      <c r="AEX284" s="5"/>
      <c r="AEY284" s="5"/>
      <c r="AEZ284" s="5"/>
      <c r="AFA284" s="5"/>
      <c r="AFB284" s="5"/>
      <c r="AFC284" s="5"/>
      <c r="AFD284" s="5"/>
      <c r="AFE284" s="5"/>
      <c r="AFF284" s="5"/>
      <c r="AFG284" s="5"/>
      <c r="AFH284" s="5"/>
      <c r="AFI284" s="5"/>
      <c r="AFJ284" s="5"/>
      <c r="AFK284" s="5"/>
      <c r="AFL284" s="5"/>
      <c r="AFM284" s="5"/>
      <c r="AFN284" s="5"/>
      <c r="AFO284" s="5"/>
      <c r="AFP284" s="5"/>
      <c r="AFQ284" s="5"/>
      <c r="AFR284" s="5"/>
      <c r="AFS284" s="5"/>
      <c r="AFT284" s="5"/>
      <c r="AFU284" s="5"/>
      <c r="AFV284" s="5"/>
      <c r="AFW284" s="5"/>
      <c r="AFX284" s="5"/>
      <c r="AFY284" s="5"/>
      <c r="AFZ284" s="5"/>
      <c r="AGA284" s="5"/>
      <c r="AGB284" s="5"/>
      <c r="AGC284" s="5"/>
      <c r="AGD284" s="5"/>
      <c r="AGE284" s="5"/>
      <c r="AGF284" s="5"/>
      <c r="AGG284" s="5"/>
      <c r="AGH284" s="5"/>
      <c r="AGI284" s="5"/>
      <c r="AGJ284" s="5"/>
      <c r="AGK284" s="5"/>
      <c r="AGL284" s="5"/>
      <c r="AGM284" s="5"/>
      <c r="AGN284" s="5"/>
      <c r="AGO284" s="5"/>
      <c r="AGP284" s="5"/>
      <c r="AGQ284" s="5"/>
      <c r="AGR284" s="5"/>
      <c r="AGS284" s="5"/>
      <c r="AGT284" s="5"/>
      <c r="AGU284" s="5"/>
      <c r="AGV284" s="5"/>
      <c r="AGW284" s="5"/>
      <c r="AGX284" s="5"/>
      <c r="AGY284" s="5"/>
      <c r="AGZ284" s="5"/>
      <c r="AHA284" s="5"/>
      <c r="AHB284" s="5"/>
      <c r="AHC284" s="5"/>
      <c r="AHD284" s="5"/>
      <c r="AHE284" s="5"/>
      <c r="AHF284" s="5"/>
      <c r="AHG284" s="5"/>
      <c r="AHH284" s="5"/>
      <c r="AHI284" s="5"/>
      <c r="AHJ284" s="5"/>
      <c r="AHK284" s="5"/>
      <c r="AHL284" s="5"/>
      <c r="AHM284" s="5"/>
      <c r="AHN284" s="5"/>
      <c r="AHO284" s="5"/>
      <c r="AHP284" s="5"/>
      <c r="AHQ284" s="5"/>
      <c r="AHR284" s="5"/>
      <c r="AHS284" s="5"/>
      <c r="AHT284" s="5"/>
      <c r="AHU284" s="5"/>
      <c r="AHV284" s="5"/>
      <c r="AHW284" s="5"/>
      <c r="AHX284" s="5"/>
      <c r="AHY284" s="5"/>
      <c r="AHZ284" s="5"/>
      <c r="AIA284" s="5"/>
      <c r="AIB284" s="5"/>
      <c r="AIC284" s="5"/>
      <c r="AID284" s="5"/>
      <c r="AIE284" s="5"/>
      <c r="AIF284" s="5"/>
      <c r="AIG284" s="5"/>
      <c r="AIH284" s="5"/>
      <c r="AII284" s="5"/>
      <c r="AIJ284" s="5"/>
      <c r="AIK284" s="5"/>
      <c r="AIL284" s="5"/>
      <c r="AIM284" s="5"/>
      <c r="AIN284" s="5"/>
      <c r="AIO284" s="5"/>
      <c r="AIP284" s="5"/>
      <c r="AIQ284" s="5"/>
      <c r="AIR284" s="5"/>
      <c r="AIS284" s="5"/>
      <c r="AIT284" s="5"/>
      <c r="AIU284" s="5"/>
      <c r="AIV284" s="5"/>
      <c r="AIW284" s="5"/>
      <c r="AIX284" s="5"/>
      <c r="AIY284" s="5"/>
      <c r="AIZ284" s="5"/>
      <c r="AJA284" s="5"/>
      <c r="AJB284" s="5"/>
      <c r="AJC284" s="5"/>
      <c r="AJD284" s="5"/>
      <c r="AJE284" s="5"/>
      <c r="AJF284" s="5"/>
      <c r="AJG284" s="5"/>
      <c r="AJH284" s="5"/>
      <c r="AJI284" s="5"/>
      <c r="AJJ284" s="5"/>
      <c r="AJK284" s="5"/>
      <c r="AJL284" s="5"/>
      <c r="AJM284" s="5"/>
      <c r="AJN284" s="5"/>
      <c r="AJO284" s="5"/>
      <c r="AJP284" s="5"/>
      <c r="AJQ284" s="5"/>
      <c r="AJR284" s="5"/>
      <c r="AJS284" s="5"/>
      <c r="AJT284" s="5"/>
      <c r="AJU284" s="5"/>
      <c r="AJV284" s="5"/>
      <c r="AJW284" s="5"/>
      <c r="AJX284" s="5"/>
      <c r="AJY284" s="5"/>
      <c r="AJZ284" s="5"/>
      <c r="AKA284" s="5"/>
      <c r="AKB284" s="5"/>
      <c r="AKC284" s="5"/>
      <c r="AKD284" s="5"/>
      <c r="AKE284" s="5"/>
      <c r="AKF284" s="5"/>
      <c r="AKG284" s="5"/>
      <c r="AKH284" s="5"/>
      <c r="AKI284" s="5"/>
      <c r="AKJ284" s="5"/>
      <c r="AKK284" s="5"/>
      <c r="AKL284" s="5"/>
      <c r="AKM284" s="5"/>
      <c r="AKN284" s="5"/>
      <c r="AKO284" s="5"/>
      <c r="AKP284" s="5"/>
      <c r="AKQ284" s="5"/>
      <c r="AKR284" s="5"/>
      <c r="AKS284" s="5"/>
      <c r="AKT284" s="5"/>
      <c r="AKU284" s="5"/>
      <c r="AKV284" s="5"/>
      <c r="AKW284" s="5"/>
      <c r="AKX284" s="5"/>
      <c r="AKY284" s="5"/>
      <c r="AKZ284" s="5"/>
      <c r="ALA284" s="5"/>
      <c r="ALB284" s="5"/>
      <c r="ALC284" s="5"/>
      <c r="ALD284" s="5"/>
      <c r="ALE284" s="5"/>
      <c r="ALF284" s="5"/>
      <c r="ALG284" s="5"/>
      <c r="ALH284" s="5"/>
      <c r="ALI284" s="5"/>
      <c r="ALJ284" s="5"/>
      <c r="ALK284" s="5"/>
      <c r="ALL284" s="5"/>
      <c r="ALM284" s="5"/>
      <c r="ALN284" s="5"/>
      <c r="ALO284" s="5"/>
      <c r="ALP284" s="5"/>
      <c r="ALQ284" s="5"/>
      <c r="ALR284" s="5"/>
      <c r="ALS284" s="5"/>
      <c r="ALT284" s="5"/>
      <c r="ALU284" s="5"/>
      <c r="ALV284" s="5"/>
      <c r="ALW284" s="5"/>
      <c r="ALX284" s="5"/>
      <c r="ALY284" s="5"/>
      <c r="ALZ284" s="5"/>
      <c r="AMA284" s="5"/>
      <c r="AMB284" s="5"/>
      <c r="AMC284" s="5"/>
      <c r="AMD284" s="5"/>
      <c r="AME284" s="5"/>
      <c r="AMF284" s="5"/>
      <c r="AMG284" s="5"/>
      <c r="AMH284" s="5"/>
      <c r="AMI284" s="5"/>
      <c r="AMJ284" s="5"/>
    </row>
    <row r="285" spans="1:1024" s="8" customFormat="1" x14ac:dyDescent="0.25">
      <c r="A285" s="2" t="s">
        <v>3456</v>
      </c>
      <c r="B285" s="2" t="s">
        <v>3390</v>
      </c>
      <c r="C285" s="2" t="s">
        <v>4914</v>
      </c>
      <c r="D285" s="2" t="s">
        <v>617</v>
      </c>
      <c r="E285" s="2">
        <v>2008</v>
      </c>
      <c r="F285" s="2" t="s">
        <v>4818</v>
      </c>
      <c r="G285" s="2" t="s">
        <v>61</v>
      </c>
      <c r="H285" s="3" t="str">
        <f>VLOOKUP(B285,AddInfo!$A:$C,3,FALSE)</f>
        <v>Predictor</v>
      </c>
      <c r="I285" s="3">
        <f>VLOOKUP(B285,AddInfo!$A:$H,7,FALSE)</f>
        <v>0</v>
      </c>
      <c r="J285" s="3" t="s">
        <v>5017</v>
      </c>
      <c r="K285" s="3" t="s">
        <v>112</v>
      </c>
      <c r="L285" s="3" t="s">
        <v>24</v>
      </c>
      <c r="M285" s="25">
        <v>1965</v>
      </c>
      <c r="N285" s="25">
        <v>2002</v>
      </c>
      <c r="O285" s="25"/>
      <c r="P285" s="25"/>
      <c r="Q285" s="86"/>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c r="HH285" s="5"/>
      <c r="HI285" s="5"/>
      <c r="HJ285" s="5"/>
      <c r="HK285" s="5"/>
      <c r="HL285" s="5"/>
      <c r="HM285" s="5"/>
      <c r="HN285" s="5"/>
      <c r="HO285" s="5"/>
      <c r="HP285" s="5"/>
      <c r="HQ285" s="5"/>
      <c r="HR285" s="5"/>
      <c r="HS285" s="5"/>
      <c r="HT285" s="5"/>
      <c r="HU285" s="5"/>
      <c r="HV285" s="5"/>
      <c r="HW285" s="5"/>
      <c r="HX285" s="5"/>
      <c r="HY285" s="5"/>
      <c r="HZ285" s="5"/>
      <c r="IA285" s="5"/>
      <c r="IB285" s="5"/>
      <c r="IC285" s="5"/>
      <c r="ID285" s="5"/>
      <c r="IE285" s="5"/>
      <c r="IF285" s="5"/>
      <c r="IG285" s="5"/>
      <c r="IH285" s="5"/>
      <c r="II285" s="5"/>
      <c r="IJ285" s="5"/>
      <c r="IK285" s="5"/>
      <c r="IL285" s="5"/>
      <c r="IM285" s="5"/>
      <c r="IN285" s="5"/>
      <c r="IO285" s="5"/>
      <c r="IP285" s="5"/>
      <c r="IQ285" s="5"/>
      <c r="IR285" s="5"/>
      <c r="IS285" s="5"/>
      <c r="IT285" s="5"/>
      <c r="IU285" s="5"/>
      <c r="IV285" s="5"/>
      <c r="IW285" s="5"/>
      <c r="IX285" s="5"/>
      <c r="IY285" s="5"/>
      <c r="IZ285" s="5"/>
      <c r="JA285" s="5"/>
      <c r="JB285" s="5"/>
      <c r="JC285" s="5"/>
      <c r="JD285" s="5"/>
      <c r="JE285" s="5"/>
      <c r="JF285" s="5"/>
      <c r="JG285" s="5"/>
      <c r="JH285" s="5"/>
      <c r="JI285" s="5"/>
      <c r="JJ285" s="5"/>
      <c r="JK285" s="5"/>
      <c r="JL285" s="5"/>
      <c r="JM285" s="5"/>
      <c r="JN285" s="5"/>
      <c r="JO285" s="5"/>
      <c r="JP285" s="5"/>
      <c r="JQ285" s="5"/>
      <c r="JR285" s="5"/>
      <c r="JS285" s="5"/>
      <c r="JT285" s="5"/>
      <c r="JU285" s="5"/>
      <c r="JV285" s="5"/>
      <c r="JW285" s="5"/>
      <c r="JX285" s="5"/>
      <c r="JY285" s="5"/>
      <c r="JZ285" s="5"/>
      <c r="KA285" s="5"/>
      <c r="KB285" s="5"/>
      <c r="KC285" s="5"/>
      <c r="KD285" s="5"/>
      <c r="KE285" s="5"/>
      <c r="KF285" s="5"/>
      <c r="KG285" s="5"/>
      <c r="KH285" s="5"/>
      <c r="KI285" s="5"/>
      <c r="KJ285" s="5"/>
      <c r="KK285" s="5"/>
      <c r="KL285" s="5"/>
      <c r="KM285" s="5"/>
      <c r="KN285" s="5"/>
      <c r="KO285" s="5"/>
      <c r="KP285" s="5"/>
      <c r="KQ285" s="5"/>
      <c r="KR285" s="5"/>
      <c r="KS285" s="5"/>
      <c r="KT285" s="5"/>
      <c r="KU285" s="5"/>
      <c r="KV285" s="5"/>
      <c r="KW285" s="5"/>
      <c r="KX285" s="5"/>
      <c r="KY285" s="5"/>
      <c r="KZ285" s="5"/>
      <c r="LA285" s="5"/>
      <c r="LB285" s="5"/>
      <c r="LC285" s="5"/>
      <c r="LD285" s="5"/>
      <c r="LE285" s="5"/>
      <c r="LF285" s="5"/>
      <c r="LG285" s="5"/>
      <c r="LH285" s="5"/>
      <c r="LI285" s="5"/>
      <c r="LJ285" s="5"/>
      <c r="LK285" s="5"/>
      <c r="LL285" s="5"/>
      <c r="LM285" s="5"/>
      <c r="LN285" s="5"/>
      <c r="LO285" s="5"/>
      <c r="LP285" s="5"/>
      <c r="LQ285" s="5"/>
      <c r="LR285" s="5"/>
      <c r="LS285" s="5"/>
      <c r="LT285" s="5"/>
      <c r="LU285" s="5"/>
      <c r="LV285" s="5"/>
      <c r="LW285" s="5"/>
      <c r="LX285" s="5"/>
      <c r="LY285" s="5"/>
      <c r="LZ285" s="5"/>
      <c r="MA285" s="5"/>
      <c r="MB285" s="5"/>
      <c r="MC285" s="5"/>
      <c r="MD285" s="5"/>
      <c r="ME285" s="5"/>
      <c r="MF285" s="5"/>
      <c r="MG285" s="5"/>
      <c r="MH285" s="5"/>
      <c r="MI285" s="5"/>
      <c r="MJ285" s="5"/>
      <c r="MK285" s="5"/>
      <c r="ML285" s="5"/>
      <c r="MM285" s="5"/>
      <c r="MN285" s="5"/>
      <c r="MO285" s="5"/>
      <c r="MP285" s="5"/>
      <c r="MQ285" s="5"/>
      <c r="MR285" s="5"/>
      <c r="MS285" s="5"/>
      <c r="MT285" s="5"/>
      <c r="MU285" s="5"/>
      <c r="MV285" s="5"/>
      <c r="MW285" s="5"/>
      <c r="MX285" s="5"/>
      <c r="MY285" s="5"/>
      <c r="MZ285" s="5"/>
      <c r="NA285" s="5"/>
      <c r="NB285" s="5"/>
      <c r="NC285" s="5"/>
      <c r="ND285" s="5"/>
      <c r="NE285" s="5"/>
      <c r="NF285" s="5"/>
      <c r="NG285" s="5"/>
      <c r="NH285" s="5"/>
      <c r="NI285" s="5"/>
      <c r="NJ285" s="5"/>
      <c r="NK285" s="5"/>
      <c r="NL285" s="5"/>
      <c r="NM285" s="5"/>
      <c r="NN285" s="5"/>
      <c r="NO285" s="5"/>
      <c r="NP285" s="5"/>
      <c r="NQ285" s="5"/>
      <c r="NR285" s="5"/>
      <c r="NS285" s="5"/>
      <c r="NT285" s="5"/>
      <c r="NU285" s="5"/>
      <c r="NV285" s="5"/>
      <c r="NW285" s="5"/>
      <c r="NX285" s="5"/>
      <c r="NY285" s="5"/>
      <c r="NZ285" s="5"/>
      <c r="OA285" s="5"/>
      <c r="OB285" s="5"/>
      <c r="OC285" s="5"/>
      <c r="OD285" s="5"/>
      <c r="OE285" s="5"/>
      <c r="OF285" s="5"/>
      <c r="OG285" s="5"/>
      <c r="OH285" s="5"/>
      <c r="OI285" s="5"/>
      <c r="OJ285" s="5"/>
      <c r="OK285" s="5"/>
      <c r="OL285" s="5"/>
      <c r="OM285" s="5"/>
      <c r="ON285" s="5"/>
      <c r="OO285" s="5"/>
      <c r="OP285" s="5"/>
      <c r="OQ285" s="5"/>
      <c r="OR285" s="5"/>
      <c r="OS285" s="5"/>
      <c r="OT285" s="5"/>
      <c r="OU285" s="5"/>
      <c r="OV285" s="5"/>
      <c r="OW285" s="5"/>
      <c r="OX285" s="5"/>
      <c r="OY285" s="5"/>
      <c r="OZ285" s="5"/>
      <c r="PA285" s="5"/>
      <c r="PB285" s="5"/>
      <c r="PC285" s="5"/>
      <c r="PD285" s="5"/>
      <c r="PE285" s="5"/>
      <c r="PF285" s="5"/>
      <c r="PG285" s="5"/>
      <c r="PH285" s="5"/>
      <c r="PI285" s="5"/>
      <c r="PJ285" s="5"/>
      <c r="PK285" s="5"/>
      <c r="PL285" s="5"/>
      <c r="PM285" s="5"/>
      <c r="PN285" s="5"/>
      <c r="PO285" s="5"/>
      <c r="PP285" s="5"/>
      <c r="PQ285" s="5"/>
      <c r="PR285" s="5"/>
      <c r="PS285" s="5"/>
      <c r="PT285" s="5"/>
      <c r="PU285" s="5"/>
      <c r="PV285" s="5"/>
      <c r="PW285" s="5"/>
      <c r="PX285" s="5"/>
      <c r="PY285" s="5"/>
      <c r="PZ285" s="5"/>
      <c r="QA285" s="5"/>
      <c r="QB285" s="5"/>
      <c r="QC285" s="5"/>
      <c r="QD285" s="5"/>
      <c r="QE285" s="5"/>
      <c r="QF285" s="5"/>
      <c r="QG285" s="5"/>
      <c r="QH285" s="5"/>
      <c r="QI285" s="5"/>
      <c r="QJ285" s="5"/>
      <c r="QK285" s="5"/>
      <c r="QL285" s="5"/>
      <c r="QM285" s="5"/>
      <c r="QN285" s="5"/>
      <c r="QO285" s="5"/>
      <c r="QP285" s="5"/>
      <c r="QQ285" s="5"/>
      <c r="QR285" s="5"/>
      <c r="QS285" s="5"/>
      <c r="QT285" s="5"/>
      <c r="QU285" s="5"/>
      <c r="QV285" s="5"/>
      <c r="QW285" s="5"/>
      <c r="QX285" s="5"/>
      <c r="QY285" s="5"/>
      <c r="QZ285" s="5"/>
      <c r="RA285" s="5"/>
      <c r="RB285" s="5"/>
      <c r="RC285" s="5"/>
      <c r="RD285" s="5"/>
      <c r="RE285" s="5"/>
      <c r="RF285" s="5"/>
      <c r="RG285" s="5"/>
      <c r="RH285" s="5"/>
      <c r="RI285" s="5"/>
      <c r="RJ285" s="5"/>
      <c r="RK285" s="5"/>
      <c r="RL285" s="5"/>
      <c r="RM285" s="5"/>
      <c r="RN285" s="5"/>
      <c r="RO285" s="5"/>
      <c r="RP285" s="5"/>
      <c r="RQ285" s="5"/>
      <c r="RR285" s="5"/>
      <c r="RS285" s="5"/>
      <c r="RT285" s="5"/>
      <c r="RU285" s="5"/>
      <c r="RV285" s="5"/>
      <c r="RW285" s="5"/>
      <c r="RX285" s="5"/>
      <c r="RY285" s="5"/>
      <c r="RZ285" s="5"/>
      <c r="SA285" s="5"/>
      <c r="SB285" s="5"/>
      <c r="SC285" s="5"/>
      <c r="SD285" s="5"/>
      <c r="SE285" s="5"/>
      <c r="SF285" s="5"/>
      <c r="SG285" s="5"/>
      <c r="SH285" s="5"/>
      <c r="SI285" s="5"/>
      <c r="SJ285" s="5"/>
      <c r="SK285" s="5"/>
      <c r="SL285" s="5"/>
      <c r="SM285" s="5"/>
      <c r="SN285" s="5"/>
      <c r="SO285" s="5"/>
      <c r="SP285" s="5"/>
      <c r="SQ285" s="5"/>
      <c r="SR285" s="5"/>
      <c r="SS285" s="5"/>
      <c r="ST285" s="5"/>
      <c r="SU285" s="5"/>
      <c r="SV285" s="5"/>
      <c r="SW285" s="5"/>
      <c r="SX285" s="5"/>
      <c r="SY285" s="5"/>
      <c r="SZ285" s="5"/>
      <c r="TA285" s="5"/>
      <c r="TB285" s="5"/>
      <c r="TC285" s="5"/>
      <c r="TD285" s="5"/>
      <c r="TE285" s="5"/>
      <c r="TF285" s="5"/>
      <c r="TG285" s="5"/>
      <c r="TH285" s="5"/>
      <c r="TI285" s="5"/>
      <c r="TJ285" s="5"/>
      <c r="TK285" s="5"/>
      <c r="TL285" s="5"/>
      <c r="TM285" s="5"/>
      <c r="TN285" s="5"/>
      <c r="TO285" s="5"/>
      <c r="TP285" s="5"/>
      <c r="TQ285" s="5"/>
      <c r="TR285" s="5"/>
      <c r="TS285" s="5"/>
      <c r="TT285" s="5"/>
      <c r="TU285" s="5"/>
      <c r="TV285" s="5"/>
      <c r="TW285" s="5"/>
      <c r="TX285" s="5"/>
      <c r="TY285" s="5"/>
      <c r="TZ285" s="5"/>
      <c r="UA285" s="5"/>
      <c r="UB285" s="5"/>
      <c r="UC285" s="5"/>
      <c r="UD285" s="5"/>
      <c r="UE285" s="5"/>
      <c r="UF285" s="5"/>
      <c r="UG285" s="5"/>
      <c r="UH285" s="5"/>
      <c r="UI285" s="5"/>
      <c r="UJ285" s="5"/>
      <c r="UK285" s="5"/>
      <c r="UL285" s="5"/>
      <c r="UM285" s="5"/>
      <c r="UN285" s="5"/>
      <c r="UO285" s="5"/>
      <c r="UP285" s="5"/>
      <c r="UQ285" s="5"/>
      <c r="UR285" s="5"/>
      <c r="US285" s="5"/>
      <c r="UT285" s="5"/>
      <c r="UU285" s="5"/>
      <c r="UV285" s="5"/>
      <c r="UW285" s="5"/>
      <c r="UX285" s="5"/>
      <c r="UY285" s="5"/>
      <c r="UZ285" s="5"/>
      <c r="VA285" s="5"/>
      <c r="VB285" s="5"/>
      <c r="VC285" s="5"/>
      <c r="VD285" s="5"/>
      <c r="VE285" s="5"/>
      <c r="VF285" s="5"/>
      <c r="VG285" s="5"/>
      <c r="VH285" s="5"/>
      <c r="VI285" s="5"/>
      <c r="VJ285" s="5"/>
      <c r="VK285" s="5"/>
      <c r="VL285" s="5"/>
      <c r="VM285" s="5"/>
      <c r="VN285" s="5"/>
      <c r="VO285" s="5"/>
      <c r="VP285" s="5"/>
      <c r="VQ285" s="5"/>
      <c r="VR285" s="5"/>
      <c r="VS285" s="5"/>
      <c r="VT285" s="5"/>
      <c r="VU285" s="5"/>
      <c r="VV285" s="5"/>
      <c r="VW285" s="5"/>
      <c r="VX285" s="5"/>
      <c r="VY285" s="5"/>
      <c r="VZ285" s="5"/>
      <c r="WA285" s="5"/>
      <c r="WB285" s="5"/>
      <c r="WC285" s="5"/>
      <c r="WD285" s="5"/>
      <c r="WE285" s="5"/>
      <c r="WF285" s="5"/>
      <c r="WG285" s="5"/>
      <c r="WH285" s="5"/>
      <c r="WI285" s="5"/>
      <c r="WJ285" s="5"/>
      <c r="WK285" s="5"/>
      <c r="WL285" s="5"/>
      <c r="WM285" s="5"/>
      <c r="WN285" s="5"/>
      <c r="WO285" s="5"/>
      <c r="WP285" s="5"/>
      <c r="WQ285" s="5"/>
      <c r="WR285" s="5"/>
      <c r="WS285" s="5"/>
      <c r="WT285" s="5"/>
      <c r="WU285" s="5"/>
      <c r="WV285" s="5"/>
      <c r="WW285" s="5"/>
      <c r="WX285" s="5"/>
      <c r="WY285" s="5"/>
      <c r="WZ285" s="5"/>
      <c r="XA285" s="5"/>
      <c r="XB285" s="5"/>
      <c r="XC285" s="5"/>
      <c r="XD285" s="5"/>
      <c r="XE285" s="5"/>
      <c r="XF285" s="5"/>
      <c r="XG285" s="5"/>
      <c r="XH285" s="5"/>
      <c r="XI285" s="5"/>
      <c r="XJ285" s="5"/>
      <c r="XK285" s="5"/>
      <c r="XL285" s="5"/>
      <c r="XM285" s="5"/>
      <c r="XN285" s="5"/>
      <c r="XO285" s="5"/>
      <c r="XP285" s="5"/>
      <c r="XQ285" s="5"/>
      <c r="XR285" s="5"/>
      <c r="XS285" s="5"/>
      <c r="XT285" s="5"/>
      <c r="XU285" s="5"/>
      <c r="XV285" s="5"/>
      <c r="XW285" s="5"/>
      <c r="XX285" s="5"/>
      <c r="XY285" s="5"/>
      <c r="XZ285" s="5"/>
      <c r="YA285" s="5"/>
      <c r="YB285" s="5"/>
      <c r="YC285" s="5"/>
      <c r="YD285" s="5"/>
      <c r="YE285" s="5"/>
      <c r="YF285" s="5"/>
      <c r="YG285" s="5"/>
      <c r="YH285" s="5"/>
      <c r="YI285" s="5"/>
      <c r="YJ285" s="5"/>
      <c r="YK285" s="5"/>
      <c r="YL285" s="5"/>
      <c r="YM285" s="5"/>
      <c r="YN285" s="5"/>
      <c r="YO285" s="5"/>
      <c r="YP285" s="5"/>
      <c r="YQ285" s="5"/>
      <c r="YR285" s="5"/>
      <c r="YS285" s="5"/>
      <c r="YT285" s="5"/>
      <c r="YU285" s="5"/>
      <c r="YV285" s="5"/>
      <c r="YW285" s="5"/>
      <c r="YX285" s="5"/>
      <c r="YY285" s="5"/>
      <c r="YZ285" s="5"/>
      <c r="ZA285" s="5"/>
      <c r="ZB285" s="5"/>
      <c r="ZC285" s="5"/>
      <c r="ZD285" s="5"/>
      <c r="ZE285" s="5"/>
      <c r="ZF285" s="5"/>
      <c r="ZG285" s="5"/>
      <c r="ZH285" s="5"/>
      <c r="ZI285" s="5"/>
      <c r="ZJ285" s="5"/>
      <c r="ZK285" s="5"/>
      <c r="ZL285" s="5"/>
      <c r="ZM285" s="5"/>
      <c r="ZN285" s="5"/>
      <c r="ZO285" s="5"/>
      <c r="ZP285" s="5"/>
      <c r="ZQ285" s="5"/>
      <c r="ZR285" s="5"/>
      <c r="ZS285" s="5"/>
      <c r="ZT285" s="5"/>
      <c r="ZU285" s="5"/>
      <c r="ZV285" s="5"/>
      <c r="ZW285" s="5"/>
      <c r="ZX285" s="5"/>
      <c r="ZY285" s="5"/>
      <c r="ZZ285" s="5"/>
      <c r="AAA285" s="5"/>
      <c r="AAB285" s="5"/>
      <c r="AAC285" s="5"/>
      <c r="AAD285" s="5"/>
      <c r="AAE285" s="5"/>
      <c r="AAF285" s="5"/>
      <c r="AAG285" s="5"/>
      <c r="AAH285" s="5"/>
      <c r="AAI285" s="5"/>
      <c r="AAJ285" s="5"/>
      <c r="AAK285" s="5"/>
      <c r="AAL285" s="5"/>
      <c r="AAM285" s="5"/>
      <c r="AAN285" s="5"/>
      <c r="AAO285" s="5"/>
      <c r="AAP285" s="5"/>
      <c r="AAQ285" s="5"/>
      <c r="AAR285" s="5"/>
      <c r="AAS285" s="5"/>
      <c r="AAT285" s="5"/>
      <c r="AAU285" s="5"/>
      <c r="AAV285" s="5"/>
      <c r="AAW285" s="5"/>
      <c r="AAX285" s="5"/>
      <c r="AAY285" s="5"/>
      <c r="AAZ285" s="5"/>
      <c r="ABA285" s="5"/>
      <c r="ABB285" s="5"/>
      <c r="ABC285" s="5"/>
      <c r="ABD285" s="5"/>
      <c r="ABE285" s="5"/>
      <c r="ABF285" s="5"/>
      <c r="ABG285" s="5"/>
      <c r="ABH285" s="5"/>
      <c r="ABI285" s="5"/>
      <c r="ABJ285" s="5"/>
      <c r="ABK285" s="5"/>
      <c r="ABL285" s="5"/>
      <c r="ABM285" s="5"/>
      <c r="ABN285" s="5"/>
      <c r="ABO285" s="5"/>
      <c r="ABP285" s="5"/>
      <c r="ABQ285" s="5"/>
      <c r="ABR285" s="5"/>
      <c r="ABS285" s="5"/>
      <c r="ABT285" s="5"/>
      <c r="ABU285" s="5"/>
      <c r="ABV285" s="5"/>
      <c r="ABW285" s="5"/>
      <c r="ABX285" s="5"/>
      <c r="ABY285" s="5"/>
      <c r="ABZ285" s="5"/>
      <c r="ACA285" s="5"/>
      <c r="ACB285" s="5"/>
      <c r="ACC285" s="5"/>
      <c r="ACD285" s="5"/>
      <c r="ACE285" s="5"/>
      <c r="ACF285" s="5"/>
      <c r="ACG285" s="5"/>
      <c r="ACH285" s="5"/>
      <c r="ACI285" s="5"/>
      <c r="ACJ285" s="5"/>
      <c r="ACK285" s="5"/>
      <c r="ACL285" s="5"/>
      <c r="ACM285" s="5"/>
      <c r="ACN285" s="5"/>
      <c r="ACO285" s="5"/>
      <c r="ACP285" s="5"/>
      <c r="ACQ285" s="5"/>
      <c r="ACR285" s="5"/>
      <c r="ACS285" s="5"/>
      <c r="ACT285" s="5"/>
      <c r="ACU285" s="5"/>
      <c r="ACV285" s="5"/>
      <c r="ACW285" s="5"/>
      <c r="ACX285" s="5"/>
      <c r="ACY285" s="5"/>
      <c r="ACZ285" s="5"/>
      <c r="ADA285" s="5"/>
      <c r="ADB285" s="5"/>
      <c r="ADC285" s="5"/>
      <c r="ADD285" s="5"/>
      <c r="ADE285" s="5"/>
      <c r="ADF285" s="5"/>
      <c r="ADG285" s="5"/>
      <c r="ADH285" s="5"/>
      <c r="ADI285" s="5"/>
      <c r="ADJ285" s="5"/>
      <c r="ADK285" s="5"/>
      <c r="ADL285" s="5"/>
      <c r="ADM285" s="5"/>
      <c r="ADN285" s="5"/>
      <c r="ADO285" s="5"/>
      <c r="ADP285" s="5"/>
      <c r="ADQ285" s="5"/>
      <c r="ADR285" s="5"/>
      <c r="ADS285" s="5"/>
      <c r="ADT285" s="5"/>
      <c r="ADU285" s="5"/>
      <c r="ADV285" s="5"/>
      <c r="ADW285" s="5"/>
      <c r="ADX285" s="5"/>
      <c r="ADY285" s="5"/>
      <c r="ADZ285" s="5"/>
      <c r="AEA285" s="5"/>
      <c r="AEB285" s="5"/>
      <c r="AEC285" s="5"/>
      <c r="AED285" s="5"/>
      <c r="AEE285" s="5"/>
      <c r="AEF285" s="5"/>
      <c r="AEG285" s="5"/>
      <c r="AEH285" s="5"/>
      <c r="AEI285" s="5"/>
      <c r="AEJ285" s="5"/>
      <c r="AEK285" s="5"/>
      <c r="AEL285" s="5"/>
      <c r="AEM285" s="5"/>
      <c r="AEN285" s="5"/>
      <c r="AEO285" s="5"/>
      <c r="AEP285" s="5"/>
      <c r="AEQ285" s="5"/>
      <c r="AER285" s="5"/>
      <c r="AES285" s="5"/>
      <c r="AET285" s="5"/>
      <c r="AEU285" s="5"/>
      <c r="AEV285" s="5"/>
      <c r="AEW285" s="5"/>
      <c r="AEX285" s="5"/>
      <c r="AEY285" s="5"/>
      <c r="AEZ285" s="5"/>
      <c r="AFA285" s="5"/>
      <c r="AFB285" s="5"/>
      <c r="AFC285" s="5"/>
      <c r="AFD285" s="5"/>
      <c r="AFE285" s="5"/>
      <c r="AFF285" s="5"/>
      <c r="AFG285" s="5"/>
      <c r="AFH285" s="5"/>
      <c r="AFI285" s="5"/>
      <c r="AFJ285" s="5"/>
      <c r="AFK285" s="5"/>
      <c r="AFL285" s="5"/>
      <c r="AFM285" s="5"/>
      <c r="AFN285" s="5"/>
      <c r="AFO285" s="5"/>
      <c r="AFP285" s="5"/>
      <c r="AFQ285" s="5"/>
      <c r="AFR285" s="5"/>
      <c r="AFS285" s="5"/>
      <c r="AFT285" s="5"/>
      <c r="AFU285" s="5"/>
      <c r="AFV285" s="5"/>
      <c r="AFW285" s="5"/>
      <c r="AFX285" s="5"/>
      <c r="AFY285" s="5"/>
      <c r="AFZ285" s="5"/>
      <c r="AGA285" s="5"/>
      <c r="AGB285" s="5"/>
      <c r="AGC285" s="5"/>
      <c r="AGD285" s="5"/>
      <c r="AGE285" s="5"/>
      <c r="AGF285" s="5"/>
      <c r="AGG285" s="5"/>
      <c r="AGH285" s="5"/>
      <c r="AGI285" s="5"/>
      <c r="AGJ285" s="5"/>
      <c r="AGK285" s="5"/>
      <c r="AGL285" s="5"/>
      <c r="AGM285" s="5"/>
      <c r="AGN285" s="5"/>
      <c r="AGO285" s="5"/>
      <c r="AGP285" s="5"/>
      <c r="AGQ285" s="5"/>
      <c r="AGR285" s="5"/>
      <c r="AGS285" s="5"/>
      <c r="AGT285" s="5"/>
      <c r="AGU285" s="5"/>
      <c r="AGV285" s="5"/>
      <c r="AGW285" s="5"/>
      <c r="AGX285" s="5"/>
      <c r="AGY285" s="5"/>
      <c r="AGZ285" s="5"/>
      <c r="AHA285" s="5"/>
      <c r="AHB285" s="5"/>
      <c r="AHC285" s="5"/>
      <c r="AHD285" s="5"/>
      <c r="AHE285" s="5"/>
      <c r="AHF285" s="5"/>
      <c r="AHG285" s="5"/>
      <c r="AHH285" s="5"/>
      <c r="AHI285" s="5"/>
      <c r="AHJ285" s="5"/>
      <c r="AHK285" s="5"/>
      <c r="AHL285" s="5"/>
      <c r="AHM285" s="5"/>
      <c r="AHN285" s="5"/>
      <c r="AHO285" s="5"/>
      <c r="AHP285" s="5"/>
      <c r="AHQ285" s="5"/>
      <c r="AHR285" s="5"/>
      <c r="AHS285" s="5"/>
      <c r="AHT285" s="5"/>
      <c r="AHU285" s="5"/>
      <c r="AHV285" s="5"/>
      <c r="AHW285" s="5"/>
      <c r="AHX285" s="5"/>
      <c r="AHY285" s="5"/>
      <c r="AHZ285" s="5"/>
      <c r="AIA285" s="5"/>
      <c r="AIB285" s="5"/>
      <c r="AIC285" s="5"/>
      <c r="AID285" s="5"/>
      <c r="AIE285" s="5"/>
      <c r="AIF285" s="5"/>
      <c r="AIG285" s="5"/>
      <c r="AIH285" s="5"/>
      <c r="AII285" s="5"/>
      <c r="AIJ285" s="5"/>
      <c r="AIK285" s="5"/>
      <c r="AIL285" s="5"/>
      <c r="AIM285" s="5"/>
      <c r="AIN285" s="5"/>
      <c r="AIO285" s="5"/>
      <c r="AIP285" s="5"/>
      <c r="AIQ285" s="5"/>
      <c r="AIR285" s="5"/>
      <c r="AIS285" s="5"/>
      <c r="AIT285" s="5"/>
      <c r="AIU285" s="5"/>
      <c r="AIV285" s="5"/>
      <c r="AIW285" s="5"/>
      <c r="AIX285" s="5"/>
      <c r="AIY285" s="5"/>
      <c r="AIZ285" s="5"/>
      <c r="AJA285" s="5"/>
      <c r="AJB285" s="5"/>
      <c r="AJC285" s="5"/>
      <c r="AJD285" s="5"/>
      <c r="AJE285" s="5"/>
      <c r="AJF285" s="5"/>
      <c r="AJG285" s="5"/>
      <c r="AJH285" s="5"/>
      <c r="AJI285" s="5"/>
      <c r="AJJ285" s="5"/>
      <c r="AJK285" s="5"/>
      <c r="AJL285" s="5"/>
      <c r="AJM285" s="5"/>
      <c r="AJN285" s="5"/>
      <c r="AJO285" s="5"/>
      <c r="AJP285" s="5"/>
      <c r="AJQ285" s="5"/>
      <c r="AJR285" s="5"/>
      <c r="AJS285" s="5"/>
      <c r="AJT285" s="5"/>
      <c r="AJU285" s="5"/>
      <c r="AJV285" s="5"/>
      <c r="AJW285" s="5"/>
      <c r="AJX285" s="5"/>
      <c r="AJY285" s="5"/>
      <c r="AJZ285" s="5"/>
      <c r="AKA285" s="5"/>
      <c r="AKB285" s="5"/>
      <c r="AKC285" s="5"/>
      <c r="AKD285" s="5"/>
      <c r="AKE285" s="5"/>
      <c r="AKF285" s="5"/>
      <c r="AKG285" s="5"/>
      <c r="AKH285" s="5"/>
      <c r="AKI285" s="5"/>
      <c r="AKJ285" s="5"/>
      <c r="AKK285" s="5"/>
      <c r="AKL285" s="5"/>
      <c r="AKM285" s="5"/>
      <c r="AKN285" s="5"/>
      <c r="AKO285" s="5"/>
      <c r="AKP285" s="5"/>
      <c r="AKQ285" s="5"/>
      <c r="AKR285" s="5"/>
      <c r="AKS285" s="5"/>
      <c r="AKT285" s="5"/>
      <c r="AKU285" s="5"/>
      <c r="AKV285" s="5"/>
      <c r="AKW285" s="5"/>
      <c r="AKX285" s="5"/>
      <c r="AKY285" s="5"/>
      <c r="AKZ285" s="5"/>
      <c r="ALA285" s="5"/>
      <c r="ALB285" s="5"/>
      <c r="ALC285" s="5"/>
      <c r="ALD285" s="5"/>
      <c r="ALE285" s="5"/>
      <c r="ALF285" s="5"/>
      <c r="ALG285" s="5"/>
      <c r="ALH285" s="5"/>
      <c r="ALI285" s="5"/>
      <c r="ALJ285" s="5"/>
      <c r="ALK285" s="5"/>
      <c r="ALL285" s="5"/>
      <c r="ALM285" s="5"/>
      <c r="ALN285" s="5"/>
      <c r="ALO285" s="5"/>
      <c r="ALP285" s="5"/>
      <c r="ALQ285" s="5"/>
      <c r="ALR285" s="5"/>
      <c r="ALS285" s="5"/>
      <c r="ALT285" s="5"/>
      <c r="ALU285" s="5"/>
      <c r="ALV285" s="5"/>
      <c r="ALW285" s="5"/>
      <c r="ALX285" s="5"/>
      <c r="ALY285" s="5"/>
      <c r="ALZ285" s="5"/>
      <c r="AMA285" s="5"/>
      <c r="AMB285" s="5"/>
      <c r="AMC285" s="5"/>
      <c r="AMD285" s="5"/>
      <c r="AME285" s="5"/>
      <c r="AMF285" s="5"/>
      <c r="AMG285" s="5"/>
      <c r="AMH285" s="5"/>
      <c r="AMI285" s="5"/>
      <c r="AMJ285" s="5"/>
    </row>
    <row r="286" spans="1:1024" s="8" customFormat="1" x14ac:dyDescent="0.25">
      <c r="A286" s="2">
        <v>399</v>
      </c>
      <c r="B286" s="2" t="s">
        <v>650</v>
      </c>
      <c r="C286" s="2" t="s">
        <v>650</v>
      </c>
      <c r="D286" s="2" t="s">
        <v>647</v>
      </c>
      <c r="E286" s="2">
        <v>2007</v>
      </c>
      <c r="F286" s="2" t="s">
        <v>651</v>
      </c>
      <c r="G286" s="2" t="s">
        <v>117</v>
      </c>
      <c r="H286" s="3" t="str">
        <f>VLOOKUP(B286,AddInfo!$A:$C,3,FALSE)</f>
        <v>Predictor</v>
      </c>
      <c r="I286" s="3">
        <f>VLOOKUP(B286,AddInfo!$A:$H,7,FALSE)</f>
        <v>0</v>
      </c>
      <c r="J286" s="3" t="s">
        <v>5017</v>
      </c>
      <c r="K286" s="3" t="s">
        <v>112</v>
      </c>
      <c r="L286" s="3" t="s">
        <v>333</v>
      </c>
      <c r="M286" s="25">
        <v>1972</v>
      </c>
      <c r="N286" s="25">
        <v>2001</v>
      </c>
      <c r="O286" s="25"/>
      <c r="P286" s="25"/>
      <c r="Q286" s="86"/>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c r="HH286" s="5"/>
      <c r="HI286" s="5"/>
      <c r="HJ286" s="5"/>
      <c r="HK286" s="5"/>
      <c r="HL286" s="5"/>
      <c r="HM286" s="5"/>
      <c r="HN286" s="5"/>
      <c r="HO286" s="5"/>
      <c r="HP286" s="5"/>
      <c r="HQ286" s="5"/>
      <c r="HR286" s="5"/>
      <c r="HS286" s="5"/>
      <c r="HT286" s="5"/>
      <c r="HU286" s="5"/>
      <c r="HV286" s="5"/>
      <c r="HW286" s="5"/>
      <c r="HX286" s="5"/>
      <c r="HY286" s="5"/>
      <c r="HZ286" s="5"/>
      <c r="IA286" s="5"/>
      <c r="IB286" s="5"/>
      <c r="IC286" s="5"/>
      <c r="ID286" s="5"/>
      <c r="IE286" s="5"/>
      <c r="IF286" s="5"/>
      <c r="IG286" s="5"/>
      <c r="IH286" s="5"/>
      <c r="II286" s="5"/>
      <c r="IJ286" s="5"/>
      <c r="IK286" s="5"/>
      <c r="IL286" s="5"/>
      <c r="IM286" s="5"/>
      <c r="IN286" s="5"/>
      <c r="IO286" s="5"/>
      <c r="IP286" s="5"/>
      <c r="IQ286" s="5"/>
      <c r="IR286" s="5"/>
      <c r="IS286" s="5"/>
      <c r="IT286" s="5"/>
      <c r="IU286" s="5"/>
      <c r="IV286" s="5"/>
      <c r="IW286" s="5"/>
      <c r="IX286" s="5"/>
      <c r="IY286" s="5"/>
      <c r="IZ286" s="5"/>
      <c r="JA286" s="5"/>
      <c r="JB286" s="5"/>
      <c r="JC286" s="5"/>
      <c r="JD286" s="5"/>
      <c r="JE286" s="5"/>
      <c r="JF286" s="5"/>
      <c r="JG286" s="5"/>
      <c r="JH286" s="5"/>
      <c r="JI286" s="5"/>
      <c r="JJ286" s="5"/>
      <c r="JK286" s="5"/>
      <c r="JL286" s="5"/>
      <c r="JM286" s="5"/>
      <c r="JN286" s="5"/>
      <c r="JO286" s="5"/>
      <c r="JP286" s="5"/>
      <c r="JQ286" s="5"/>
      <c r="JR286" s="5"/>
      <c r="JS286" s="5"/>
      <c r="JT286" s="5"/>
      <c r="JU286" s="5"/>
      <c r="JV286" s="5"/>
      <c r="JW286" s="5"/>
      <c r="JX286" s="5"/>
      <c r="JY286" s="5"/>
      <c r="JZ286" s="5"/>
      <c r="KA286" s="5"/>
      <c r="KB286" s="5"/>
      <c r="KC286" s="5"/>
      <c r="KD286" s="5"/>
      <c r="KE286" s="5"/>
      <c r="KF286" s="5"/>
      <c r="KG286" s="5"/>
      <c r="KH286" s="5"/>
      <c r="KI286" s="5"/>
      <c r="KJ286" s="5"/>
      <c r="KK286" s="5"/>
      <c r="KL286" s="5"/>
      <c r="KM286" s="5"/>
      <c r="KN286" s="5"/>
      <c r="KO286" s="5"/>
      <c r="KP286" s="5"/>
      <c r="KQ286" s="5"/>
      <c r="KR286" s="5"/>
      <c r="KS286" s="5"/>
      <c r="KT286" s="5"/>
      <c r="KU286" s="5"/>
      <c r="KV286" s="5"/>
      <c r="KW286" s="5"/>
      <c r="KX286" s="5"/>
      <c r="KY286" s="5"/>
      <c r="KZ286" s="5"/>
      <c r="LA286" s="5"/>
      <c r="LB286" s="5"/>
      <c r="LC286" s="5"/>
      <c r="LD286" s="5"/>
      <c r="LE286" s="5"/>
      <c r="LF286" s="5"/>
      <c r="LG286" s="5"/>
      <c r="LH286" s="5"/>
      <c r="LI286" s="5"/>
      <c r="LJ286" s="5"/>
      <c r="LK286" s="5"/>
      <c r="LL286" s="5"/>
      <c r="LM286" s="5"/>
      <c r="LN286" s="5"/>
      <c r="LO286" s="5"/>
      <c r="LP286" s="5"/>
      <c r="LQ286" s="5"/>
      <c r="LR286" s="5"/>
      <c r="LS286" s="5"/>
      <c r="LT286" s="5"/>
      <c r="LU286" s="5"/>
      <c r="LV286" s="5"/>
      <c r="LW286" s="5"/>
      <c r="LX286" s="5"/>
      <c r="LY286" s="5"/>
      <c r="LZ286" s="5"/>
      <c r="MA286" s="5"/>
      <c r="MB286" s="5"/>
      <c r="MC286" s="5"/>
      <c r="MD286" s="5"/>
      <c r="ME286" s="5"/>
      <c r="MF286" s="5"/>
      <c r="MG286" s="5"/>
      <c r="MH286" s="5"/>
      <c r="MI286" s="5"/>
      <c r="MJ286" s="5"/>
      <c r="MK286" s="5"/>
      <c r="ML286" s="5"/>
      <c r="MM286" s="5"/>
      <c r="MN286" s="5"/>
      <c r="MO286" s="5"/>
      <c r="MP286" s="5"/>
      <c r="MQ286" s="5"/>
      <c r="MR286" s="5"/>
      <c r="MS286" s="5"/>
      <c r="MT286" s="5"/>
      <c r="MU286" s="5"/>
      <c r="MV286" s="5"/>
      <c r="MW286" s="5"/>
      <c r="MX286" s="5"/>
      <c r="MY286" s="5"/>
      <c r="MZ286" s="5"/>
      <c r="NA286" s="5"/>
      <c r="NB286" s="5"/>
      <c r="NC286" s="5"/>
      <c r="ND286" s="5"/>
      <c r="NE286" s="5"/>
      <c r="NF286" s="5"/>
      <c r="NG286" s="5"/>
      <c r="NH286" s="5"/>
      <c r="NI286" s="5"/>
      <c r="NJ286" s="5"/>
      <c r="NK286" s="5"/>
      <c r="NL286" s="5"/>
      <c r="NM286" s="5"/>
      <c r="NN286" s="5"/>
      <c r="NO286" s="5"/>
      <c r="NP286" s="5"/>
      <c r="NQ286" s="5"/>
      <c r="NR286" s="5"/>
      <c r="NS286" s="5"/>
      <c r="NT286" s="5"/>
      <c r="NU286" s="5"/>
      <c r="NV286" s="5"/>
      <c r="NW286" s="5"/>
      <c r="NX286" s="5"/>
      <c r="NY286" s="5"/>
      <c r="NZ286" s="5"/>
      <c r="OA286" s="5"/>
      <c r="OB286" s="5"/>
      <c r="OC286" s="5"/>
      <c r="OD286" s="5"/>
      <c r="OE286" s="5"/>
      <c r="OF286" s="5"/>
      <c r="OG286" s="5"/>
      <c r="OH286" s="5"/>
      <c r="OI286" s="5"/>
      <c r="OJ286" s="5"/>
      <c r="OK286" s="5"/>
      <c r="OL286" s="5"/>
      <c r="OM286" s="5"/>
      <c r="ON286" s="5"/>
      <c r="OO286" s="5"/>
      <c r="OP286" s="5"/>
      <c r="OQ286" s="5"/>
      <c r="OR286" s="5"/>
      <c r="OS286" s="5"/>
      <c r="OT286" s="5"/>
      <c r="OU286" s="5"/>
      <c r="OV286" s="5"/>
      <c r="OW286" s="5"/>
      <c r="OX286" s="5"/>
      <c r="OY286" s="5"/>
      <c r="OZ286" s="5"/>
      <c r="PA286" s="5"/>
      <c r="PB286" s="5"/>
      <c r="PC286" s="5"/>
      <c r="PD286" s="5"/>
      <c r="PE286" s="5"/>
      <c r="PF286" s="5"/>
      <c r="PG286" s="5"/>
      <c r="PH286" s="5"/>
      <c r="PI286" s="5"/>
      <c r="PJ286" s="5"/>
      <c r="PK286" s="5"/>
      <c r="PL286" s="5"/>
      <c r="PM286" s="5"/>
      <c r="PN286" s="5"/>
      <c r="PO286" s="5"/>
      <c r="PP286" s="5"/>
      <c r="PQ286" s="5"/>
      <c r="PR286" s="5"/>
      <c r="PS286" s="5"/>
      <c r="PT286" s="5"/>
      <c r="PU286" s="5"/>
      <c r="PV286" s="5"/>
      <c r="PW286" s="5"/>
      <c r="PX286" s="5"/>
      <c r="PY286" s="5"/>
      <c r="PZ286" s="5"/>
      <c r="QA286" s="5"/>
      <c r="QB286" s="5"/>
      <c r="QC286" s="5"/>
      <c r="QD286" s="5"/>
      <c r="QE286" s="5"/>
      <c r="QF286" s="5"/>
      <c r="QG286" s="5"/>
      <c r="QH286" s="5"/>
      <c r="QI286" s="5"/>
      <c r="QJ286" s="5"/>
      <c r="QK286" s="5"/>
      <c r="QL286" s="5"/>
      <c r="QM286" s="5"/>
      <c r="QN286" s="5"/>
      <c r="QO286" s="5"/>
      <c r="QP286" s="5"/>
      <c r="QQ286" s="5"/>
      <c r="QR286" s="5"/>
      <c r="QS286" s="5"/>
      <c r="QT286" s="5"/>
      <c r="QU286" s="5"/>
      <c r="QV286" s="5"/>
      <c r="QW286" s="5"/>
      <c r="QX286" s="5"/>
      <c r="QY286" s="5"/>
      <c r="QZ286" s="5"/>
      <c r="RA286" s="5"/>
      <c r="RB286" s="5"/>
      <c r="RC286" s="5"/>
      <c r="RD286" s="5"/>
      <c r="RE286" s="5"/>
      <c r="RF286" s="5"/>
      <c r="RG286" s="5"/>
      <c r="RH286" s="5"/>
      <c r="RI286" s="5"/>
      <c r="RJ286" s="5"/>
      <c r="RK286" s="5"/>
      <c r="RL286" s="5"/>
      <c r="RM286" s="5"/>
      <c r="RN286" s="5"/>
      <c r="RO286" s="5"/>
      <c r="RP286" s="5"/>
      <c r="RQ286" s="5"/>
      <c r="RR286" s="5"/>
      <c r="RS286" s="5"/>
      <c r="RT286" s="5"/>
      <c r="RU286" s="5"/>
      <c r="RV286" s="5"/>
      <c r="RW286" s="5"/>
      <c r="RX286" s="5"/>
      <c r="RY286" s="5"/>
      <c r="RZ286" s="5"/>
      <c r="SA286" s="5"/>
      <c r="SB286" s="5"/>
      <c r="SC286" s="5"/>
      <c r="SD286" s="5"/>
      <c r="SE286" s="5"/>
      <c r="SF286" s="5"/>
      <c r="SG286" s="5"/>
      <c r="SH286" s="5"/>
      <c r="SI286" s="5"/>
      <c r="SJ286" s="5"/>
      <c r="SK286" s="5"/>
      <c r="SL286" s="5"/>
      <c r="SM286" s="5"/>
      <c r="SN286" s="5"/>
      <c r="SO286" s="5"/>
      <c r="SP286" s="5"/>
      <c r="SQ286" s="5"/>
      <c r="SR286" s="5"/>
      <c r="SS286" s="5"/>
      <c r="ST286" s="5"/>
      <c r="SU286" s="5"/>
      <c r="SV286" s="5"/>
      <c r="SW286" s="5"/>
      <c r="SX286" s="5"/>
      <c r="SY286" s="5"/>
      <c r="SZ286" s="5"/>
      <c r="TA286" s="5"/>
      <c r="TB286" s="5"/>
      <c r="TC286" s="5"/>
      <c r="TD286" s="5"/>
      <c r="TE286" s="5"/>
      <c r="TF286" s="5"/>
      <c r="TG286" s="5"/>
      <c r="TH286" s="5"/>
      <c r="TI286" s="5"/>
      <c r="TJ286" s="5"/>
      <c r="TK286" s="5"/>
      <c r="TL286" s="5"/>
      <c r="TM286" s="5"/>
      <c r="TN286" s="5"/>
      <c r="TO286" s="5"/>
      <c r="TP286" s="5"/>
      <c r="TQ286" s="5"/>
      <c r="TR286" s="5"/>
      <c r="TS286" s="5"/>
      <c r="TT286" s="5"/>
      <c r="TU286" s="5"/>
      <c r="TV286" s="5"/>
      <c r="TW286" s="5"/>
      <c r="TX286" s="5"/>
      <c r="TY286" s="5"/>
      <c r="TZ286" s="5"/>
      <c r="UA286" s="5"/>
      <c r="UB286" s="5"/>
      <c r="UC286" s="5"/>
      <c r="UD286" s="5"/>
      <c r="UE286" s="5"/>
      <c r="UF286" s="5"/>
      <c r="UG286" s="5"/>
      <c r="UH286" s="5"/>
      <c r="UI286" s="5"/>
      <c r="UJ286" s="5"/>
      <c r="UK286" s="5"/>
      <c r="UL286" s="5"/>
      <c r="UM286" s="5"/>
      <c r="UN286" s="5"/>
      <c r="UO286" s="5"/>
      <c r="UP286" s="5"/>
      <c r="UQ286" s="5"/>
      <c r="UR286" s="5"/>
      <c r="US286" s="5"/>
      <c r="UT286" s="5"/>
      <c r="UU286" s="5"/>
      <c r="UV286" s="5"/>
      <c r="UW286" s="5"/>
      <c r="UX286" s="5"/>
      <c r="UY286" s="5"/>
      <c r="UZ286" s="5"/>
      <c r="VA286" s="5"/>
      <c r="VB286" s="5"/>
      <c r="VC286" s="5"/>
      <c r="VD286" s="5"/>
      <c r="VE286" s="5"/>
      <c r="VF286" s="5"/>
      <c r="VG286" s="5"/>
      <c r="VH286" s="5"/>
      <c r="VI286" s="5"/>
      <c r="VJ286" s="5"/>
      <c r="VK286" s="5"/>
      <c r="VL286" s="5"/>
      <c r="VM286" s="5"/>
      <c r="VN286" s="5"/>
      <c r="VO286" s="5"/>
      <c r="VP286" s="5"/>
      <c r="VQ286" s="5"/>
      <c r="VR286" s="5"/>
      <c r="VS286" s="5"/>
      <c r="VT286" s="5"/>
      <c r="VU286" s="5"/>
      <c r="VV286" s="5"/>
      <c r="VW286" s="5"/>
      <c r="VX286" s="5"/>
      <c r="VY286" s="5"/>
      <c r="VZ286" s="5"/>
      <c r="WA286" s="5"/>
      <c r="WB286" s="5"/>
      <c r="WC286" s="5"/>
      <c r="WD286" s="5"/>
      <c r="WE286" s="5"/>
      <c r="WF286" s="5"/>
      <c r="WG286" s="5"/>
      <c r="WH286" s="5"/>
      <c r="WI286" s="5"/>
      <c r="WJ286" s="5"/>
      <c r="WK286" s="5"/>
      <c r="WL286" s="5"/>
      <c r="WM286" s="5"/>
      <c r="WN286" s="5"/>
      <c r="WO286" s="5"/>
      <c r="WP286" s="5"/>
      <c r="WQ286" s="5"/>
      <c r="WR286" s="5"/>
      <c r="WS286" s="5"/>
      <c r="WT286" s="5"/>
      <c r="WU286" s="5"/>
      <c r="WV286" s="5"/>
      <c r="WW286" s="5"/>
      <c r="WX286" s="5"/>
      <c r="WY286" s="5"/>
      <c r="WZ286" s="5"/>
      <c r="XA286" s="5"/>
      <c r="XB286" s="5"/>
      <c r="XC286" s="5"/>
      <c r="XD286" s="5"/>
      <c r="XE286" s="5"/>
      <c r="XF286" s="5"/>
      <c r="XG286" s="5"/>
      <c r="XH286" s="5"/>
      <c r="XI286" s="5"/>
      <c r="XJ286" s="5"/>
      <c r="XK286" s="5"/>
      <c r="XL286" s="5"/>
      <c r="XM286" s="5"/>
      <c r="XN286" s="5"/>
      <c r="XO286" s="5"/>
      <c r="XP286" s="5"/>
      <c r="XQ286" s="5"/>
      <c r="XR286" s="5"/>
      <c r="XS286" s="5"/>
      <c r="XT286" s="5"/>
      <c r="XU286" s="5"/>
      <c r="XV286" s="5"/>
      <c r="XW286" s="5"/>
      <c r="XX286" s="5"/>
      <c r="XY286" s="5"/>
      <c r="XZ286" s="5"/>
      <c r="YA286" s="5"/>
      <c r="YB286" s="5"/>
      <c r="YC286" s="5"/>
      <c r="YD286" s="5"/>
      <c r="YE286" s="5"/>
      <c r="YF286" s="5"/>
      <c r="YG286" s="5"/>
      <c r="YH286" s="5"/>
      <c r="YI286" s="5"/>
      <c r="YJ286" s="5"/>
      <c r="YK286" s="5"/>
      <c r="YL286" s="5"/>
      <c r="YM286" s="5"/>
      <c r="YN286" s="5"/>
      <c r="YO286" s="5"/>
      <c r="YP286" s="5"/>
      <c r="YQ286" s="5"/>
      <c r="YR286" s="5"/>
      <c r="YS286" s="5"/>
      <c r="YT286" s="5"/>
      <c r="YU286" s="5"/>
      <c r="YV286" s="5"/>
      <c r="YW286" s="5"/>
      <c r="YX286" s="5"/>
      <c r="YY286" s="5"/>
      <c r="YZ286" s="5"/>
      <c r="ZA286" s="5"/>
      <c r="ZB286" s="5"/>
      <c r="ZC286" s="5"/>
      <c r="ZD286" s="5"/>
      <c r="ZE286" s="5"/>
      <c r="ZF286" s="5"/>
      <c r="ZG286" s="5"/>
      <c r="ZH286" s="5"/>
      <c r="ZI286" s="5"/>
      <c r="ZJ286" s="5"/>
      <c r="ZK286" s="5"/>
      <c r="ZL286" s="5"/>
      <c r="ZM286" s="5"/>
      <c r="ZN286" s="5"/>
      <c r="ZO286" s="5"/>
      <c r="ZP286" s="5"/>
      <c r="ZQ286" s="5"/>
      <c r="ZR286" s="5"/>
      <c r="ZS286" s="5"/>
      <c r="ZT286" s="5"/>
      <c r="ZU286" s="5"/>
      <c r="ZV286" s="5"/>
      <c r="ZW286" s="5"/>
      <c r="ZX286" s="5"/>
      <c r="ZY286" s="5"/>
      <c r="ZZ286" s="5"/>
      <c r="AAA286" s="5"/>
      <c r="AAB286" s="5"/>
      <c r="AAC286" s="5"/>
      <c r="AAD286" s="5"/>
      <c r="AAE286" s="5"/>
      <c r="AAF286" s="5"/>
      <c r="AAG286" s="5"/>
      <c r="AAH286" s="5"/>
      <c r="AAI286" s="5"/>
      <c r="AAJ286" s="5"/>
      <c r="AAK286" s="5"/>
      <c r="AAL286" s="5"/>
      <c r="AAM286" s="5"/>
      <c r="AAN286" s="5"/>
      <c r="AAO286" s="5"/>
      <c r="AAP286" s="5"/>
      <c r="AAQ286" s="5"/>
      <c r="AAR286" s="5"/>
      <c r="AAS286" s="5"/>
      <c r="AAT286" s="5"/>
      <c r="AAU286" s="5"/>
      <c r="AAV286" s="5"/>
      <c r="AAW286" s="5"/>
      <c r="AAX286" s="5"/>
      <c r="AAY286" s="5"/>
      <c r="AAZ286" s="5"/>
      <c r="ABA286" s="5"/>
      <c r="ABB286" s="5"/>
      <c r="ABC286" s="5"/>
      <c r="ABD286" s="5"/>
      <c r="ABE286" s="5"/>
      <c r="ABF286" s="5"/>
      <c r="ABG286" s="5"/>
      <c r="ABH286" s="5"/>
      <c r="ABI286" s="5"/>
      <c r="ABJ286" s="5"/>
      <c r="ABK286" s="5"/>
      <c r="ABL286" s="5"/>
      <c r="ABM286" s="5"/>
      <c r="ABN286" s="5"/>
      <c r="ABO286" s="5"/>
      <c r="ABP286" s="5"/>
      <c r="ABQ286" s="5"/>
      <c r="ABR286" s="5"/>
      <c r="ABS286" s="5"/>
      <c r="ABT286" s="5"/>
      <c r="ABU286" s="5"/>
      <c r="ABV286" s="5"/>
      <c r="ABW286" s="5"/>
      <c r="ABX286" s="5"/>
      <c r="ABY286" s="5"/>
      <c r="ABZ286" s="5"/>
      <c r="ACA286" s="5"/>
      <c r="ACB286" s="5"/>
      <c r="ACC286" s="5"/>
      <c r="ACD286" s="5"/>
      <c r="ACE286" s="5"/>
      <c r="ACF286" s="5"/>
      <c r="ACG286" s="5"/>
      <c r="ACH286" s="5"/>
      <c r="ACI286" s="5"/>
      <c r="ACJ286" s="5"/>
      <c r="ACK286" s="5"/>
      <c r="ACL286" s="5"/>
      <c r="ACM286" s="5"/>
      <c r="ACN286" s="5"/>
      <c r="ACO286" s="5"/>
      <c r="ACP286" s="5"/>
      <c r="ACQ286" s="5"/>
      <c r="ACR286" s="5"/>
      <c r="ACS286" s="5"/>
      <c r="ACT286" s="5"/>
      <c r="ACU286" s="5"/>
      <c r="ACV286" s="5"/>
      <c r="ACW286" s="5"/>
      <c r="ACX286" s="5"/>
      <c r="ACY286" s="5"/>
      <c r="ACZ286" s="5"/>
      <c r="ADA286" s="5"/>
      <c r="ADB286" s="5"/>
      <c r="ADC286" s="5"/>
      <c r="ADD286" s="5"/>
      <c r="ADE286" s="5"/>
      <c r="ADF286" s="5"/>
      <c r="ADG286" s="5"/>
      <c r="ADH286" s="5"/>
      <c r="ADI286" s="5"/>
      <c r="ADJ286" s="5"/>
      <c r="ADK286" s="5"/>
      <c r="ADL286" s="5"/>
      <c r="ADM286" s="5"/>
      <c r="ADN286" s="5"/>
      <c r="ADO286" s="5"/>
      <c r="ADP286" s="5"/>
      <c r="ADQ286" s="5"/>
      <c r="ADR286" s="5"/>
      <c r="ADS286" s="5"/>
      <c r="ADT286" s="5"/>
      <c r="ADU286" s="5"/>
      <c r="ADV286" s="5"/>
      <c r="ADW286" s="5"/>
      <c r="ADX286" s="5"/>
      <c r="ADY286" s="5"/>
      <c r="ADZ286" s="5"/>
      <c r="AEA286" s="5"/>
      <c r="AEB286" s="5"/>
      <c r="AEC286" s="5"/>
      <c r="AED286" s="5"/>
      <c r="AEE286" s="5"/>
      <c r="AEF286" s="5"/>
      <c r="AEG286" s="5"/>
      <c r="AEH286" s="5"/>
      <c r="AEI286" s="5"/>
      <c r="AEJ286" s="5"/>
      <c r="AEK286" s="5"/>
      <c r="AEL286" s="5"/>
      <c r="AEM286" s="5"/>
      <c r="AEN286" s="5"/>
      <c r="AEO286" s="5"/>
      <c r="AEP286" s="5"/>
      <c r="AEQ286" s="5"/>
      <c r="AER286" s="5"/>
      <c r="AES286" s="5"/>
      <c r="AET286" s="5"/>
      <c r="AEU286" s="5"/>
      <c r="AEV286" s="5"/>
      <c r="AEW286" s="5"/>
      <c r="AEX286" s="5"/>
      <c r="AEY286" s="5"/>
      <c r="AEZ286" s="5"/>
      <c r="AFA286" s="5"/>
      <c r="AFB286" s="5"/>
      <c r="AFC286" s="5"/>
      <c r="AFD286" s="5"/>
      <c r="AFE286" s="5"/>
      <c r="AFF286" s="5"/>
      <c r="AFG286" s="5"/>
      <c r="AFH286" s="5"/>
      <c r="AFI286" s="5"/>
      <c r="AFJ286" s="5"/>
      <c r="AFK286" s="5"/>
      <c r="AFL286" s="5"/>
      <c r="AFM286" s="5"/>
      <c r="AFN286" s="5"/>
      <c r="AFO286" s="5"/>
      <c r="AFP286" s="5"/>
      <c r="AFQ286" s="5"/>
      <c r="AFR286" s="5"/>
      <c r="AFS286" s="5"/>
      <c r="AFT286" s="5"/>
      <c r="AFU286" s="5"/>
      <c r="AFV286" s="5"/>
      <c r="AFW286" s="5"/>
      <c r="AFX286" s="5"/>
      <c r="AFY286" s="5"/>
      <c r="AFZ286" s="5"/>
      <c r="AGA286" s="5"/>
      <c r="AGB286" s="5"/>
      <c r="AGC286" s="5"/>
      <c r="AGD286" s="5"/>
      <c r="AGE286" s="5"/>
      <c r="AGF286" s="5"/>
      <c r="AGG286" s="5"/>
      <c r="AGH286" s="5"/>
      <c r="AGI286" s="5"/>
      <c r="AGJ286" s="5"/>
      <c r="AGK286" s="5"/>
      <c r="AGL286" s="5"/>
      <c r="AGM286" s="5"/>
      <c r="AGN286" s="5"/>
      <c r="AGO286" s="5"/>
      <c r="AGP286" s="5"/>
      <c r="AGQ286" s="5"/>
      <c r="AGR286" s="5"/>
      <c r="AGS286" s="5"/>
      <c r="AGT286" s="5"/>
      <c r="AGU286" s="5"/>
      <c r="AGV286" s="5"/>
      <c r="AGW286" s="5"/>
      <c r="AGX286" s="5"/>
      <c r="AGY286" s="5"/>
      <c r="AGZ286" s="5"/>
      <c r="AHA286" s="5"/>
      <c r="AHB286" s="5"/>
      <c r="AHC286" s="5"/>
      <c r="AHD286" s="5"/>
      <c r="AHE286" s="5"/>
      <c r="AHF286" s="5"/>
      <c r="AHG286" s="5"/>
      <c r="AHH286" s="5"/>
      <c r="AHI286" s="5"/>
      <c r="AHJ286" s="5"/>
      <c r="AHK286" s="5"/>
      <c r="AHL286" s="5"/>
      <c r="AHM286" s="5"/>
      <c r="AHN286" s="5"/>
      <c r="AHO286" s="5"/>
      <c r="AHP286" s="5"/>
      <c r="AHQ286" s="5"/>
      <c r="AHR286" s="5"/>
      <c r="AHS286" s="5"/>
      <c r="AHT286" s="5"/>
      <c r="AHU286" s="5"/>
      <c r="AHV286" s="5"/>
      <c r="AHW286" s="5"/>
      <c r="AHX286" s="5"/>
      <c r="AHY286" s="5"/>
      <c r="AHZ286" s="5"/>
      <c r="AIA286" s="5"/>
      <c r="AIB286" s="5"/>
      <c r="AIC286" s="5"/>
      <c r="AID286" s="5"/>
      <c r="AIE286" s="5"/>
      <c r="AIF286" s="5"/>
      <c r="AIG286" s="5"/>
      <c r="AIH286" s="5"/>
      <c r="AII286" s="5"/>
      <c r="AIJ286" s="5"/>
      <c r="AIK286" s="5"/>
      <c r="AIL286" s="5"/>
      <c r="AIM286" s="5"/>
      <c r="AIN286" s="5"/>
      <c r="AIO286" s="5"/>
      <c r="AIP286" s="5"/>
      <c r="AIQ286" s="5"/>
      <c r="AIR286" s="5"/>
      <c r="AIS286" s="5"/>
      <c r="AIT286" s="5"/>
      <c r="AIU286" s="5"/>
      <c r="AIV286" s="5"/>
      <c r="AIW286" s="5"/>
      <c r="AIX286" s="5"/>
      <c r="AIY286" s="5"/>
      <c r="AIZ286" s="5"/>
      <c r="AJA286" s="5"/>
      <c r="AJB286" s="5"/>
      <c r="AJC286" s="5"/>
      <c r="AJD286" s="5"/>
      <c r="AJE286" s="5"/>
      <c r="AJF286" s="5"/>
      <c r="AJG286" s="5"/>
      <c r="AJH286" s="5"/>
      <c r="AJI286" s="5"/>
      <c r="AJJ286" s="5"/>
      <c r="AJK286" s="5"/>
      <c r="AJL286" s="5"/>
      <c r="AJM286" s="5"/>
      <c r="AJN286" s="5"/>
      <c r="AJO286" s="5"/>
      <c r="AJP286" s="5"/>
      <c r="AJQ286" s="5"/>
      <c r="AJR286" s="5"/>
      <c r="AJS286" s="5"/>
      <c r="AJT286" s="5"/>
      <c r="AJU286" s="5"/>
      <c r="AJV286" s="5"/>
      <c r="AJW286" s="5"/>
      <c r="AJX286" s="5"/>
      <c r="AJY286" s="5"/>
      <c r="AJZ286" s="5"/>
      <c r="AKA286" s="5"/>
      <c r="AKB286" s="5"/>
      <c r="AKC286" s="5"/>
      <c r="AKD286" s="5"/>
      <c r="AKE286" s="5"/>
      <c r="AKF286" s="5"/>
      <c r="AKG286" s="5"/>
      <c r="AKH286" s="5"/>
      <c r="AKI286" s="5"/>
      <c r="AKJ286" s="5"/>
      <c r="AKK286" s="5"/>
      <c r="AKL286" s="5"/>
      <c r="AKM286" s="5"/>
      <c r="AKN286" s="5"/>
      <c r="AKO286" s="5"/>
      <c r="AKP286" s="5"/>
      <c r="AKQ286" s="5"/>
      <c r="AKR286" s="5"/>
      <c r="AKS286" s="5"/>
      <c r="AKT286" s="5"/>
      <c r="AKU286" s="5"/>
      <c r="AKV286" s="5"/>
      <c r="AKW286" s="5"/>
      <c r="AKX286" s="5"/>
      <c r="AKY286" s="5"/>
      <c r="AKZ286" s="5"/>
      <c r="ALA286" s="5"/>
      <c r="ALB286" s="5"/>
      <c r="ALC286" s="5"/>
      <c r="ALD286" s="5"/>
      <c r="ALE286" s="5"/>
      <c r="ALF286" s="5"/>
      <c r="ALG286" s="5"/>
      <c r="ALH286" s="5"/>
      <c r="ALI286" s="5"/>
      <c r="ALJ286" s="5"/>
      <c r="ALK286" s="5"/>
      <c r="ALL286" s="5"/>
      <c r="ALM286" s="5"/>
      <c r="ALN286" s="5"/>
      <c r="ALO286" s="5"/>
      <c r="ALP286" s="5"/>
      <c r="ALQ286" s="5"/>
      <c r="ALR286" s="5"/>
      <c r="ALS286" s="5"/>
      <c r="ALT286" s="5"/>
      <c r="ALU286" s="5"/>
      <c r="ALV286" s="5"/>
      <c r="ALW286" s="5"/>
      <c r="ALX286" s="5"/>
      <c r="ALY286" s="5"/>
      <c r="ALZ286" s="5"/>
      <c r="AMA286" s="5"/>
      <c r="AMB286" s="5"/>
      <c r="AMC286" s="5"/>
      <c r="AMD286" s="5"/>
      <c r="AME286" s="5"/>
      <c r="AMF286" s="5"/>
      <c r="AMG286" s="5"/>
      <c r="AMH286" s="5"/>
      <c r="AMI286" s="5"/>
      <c r="AMJ286" s="5"/>
    </row>
    <row r="287" spans="1:1024" s="8" customFormat="1" x14ac:dyDescent="0.25">
      <c r="A287" s="20">
        <v>355</v>
      </c>
      <c r="B287" s="20" t="s">
        <v>653</v>
      </c>
      <c r="C287" s="2" t="s">
        <v>653</v>
      </c>
      <c r="D287" s="20" t="s">
        <v>654</v>
      </c>
      <c r="E287" s="20">
        <v>2005</v>
      </c>
      <c r="F287" s="20" t="s">
        <v>4810</v>
      </c>
      <c r="G287" s="20" t="s">
        <v>117</v>
      </c>
      <c r="H287" s="3" t="str">
        <f>VLOOKUP(B287,AddInfo!$A:$C,3,FALSE)</f>
        <v>Predictor</v>
      </c>
      <c r="I287" s="3" t="str">
        <f>VLOOKUP(B287,AddInfo!$A:$H,7,FALSE)</f>
        <v>pricedelay</v>
      </c>
      <c r="J287" s="3" t="s">
        <v>5017</v>
      </c>
      <c r="K287" s="81" t="s">
        <v>112</v>
      </c>
      <c r="L287" s="81" t="s">
        <v>333</v>
      </c>
      <c r="M287" s="22">
        <v>1964</v>
      </c>
      <c r="N287" s="22">
        <v>2001</v>
      </c>
      <c r="O287" s="22"/>
      <c r="P287" s="22"/>
      <c r="Q287" s="86"/>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c r="HH287" s="5"/>
      <c r="HI287" s="5"/>
      <c r="HJ287" s="5"/>
      <c r="HK287" s="5"/>
      <c r="HL287" s="5"/>
      <c r="HM287" s="5"/>
      <c r="HN287" s="5"/>
      <c r="HO287" s="5"/>
      <c r="HP287" s="5"/>
      <c r="HQ287" s="5"/>
      <c r="HR287" s="5"/>
      <c r="HS287" s="5"/>
      <c r="HT287" s="5"/>
      <c r="HU287" s="5"/>
      <c r="HV287" s="5"/>
      <c r="HW287" s="5"/>
      <c r="HX287" s="5"/>
      <c r="HY287" s="5"/>
      <c r="HZ287" s="5"/>
      <c r="IA287" s="5"/>
      <c r="IB287" s="5"/>
      <c r="IC287" s="5"/>
      <c r="ID287" s="5"/>
      <c r="IE287" s="5"/>
      <c r="IF287" s="5"/>
      <c r="IG287" s="5"/>
      <c r="IH287" s="5"/>
      <c r="II287" s="5"/>
      <c r="IJ287" s="5"/>
      <c r="IK287" s="5"/>
      <c r="IL287" s="5"/>
      <c r="IM287" s="5"/>
      <c r="IN287" s="5"/>
      <c r="IO287" s="5"/>
      <c r="IP287" s="5"/>
      <c r="IQ287" s="5"/>
      <c r="IR287" s="5"/>
      <c r="IS287" s="5"/>
      <c r="IT287" s="5"/>
      <c r="IU287" s="5"/>
      <c r="IV287" s="5"/>
      <c r="IW287" s="5"/>
      <c r="IX287" s="5"/>
      <c r="IY287" s="5"/>
      <c r="IZ287" s="5"/>
      <c r="JA287" s="5"/>
      <c r="JB287" s="5"/>
      <c r="JC287" s="5"/>
      <c r="JD287" s="5"/>
      <c r="JE287" s="5"/>
      <c r="JF287" s="5"/>
      <c r="JG287" s="5"/>
      <c r="JH287" s="5"/>
      <c r="JI287" s="5"/>
      <c r="JJ287" s="5"/>
      <c r="JK287" s="5"/>
      <c r="JL287" s="5"/>
      <c r="JM287" s="5"/>
      <c r="JN287" s="5"/>
      <c r="JO287" s="5"/>
      <c r="JP287" s="5"/>
      <c r="JQ287" s="5"/>
      <c r="JR287" s="5"/>
      <c r="JS287" s="5"/>
      <c r="JT287" s="5"/>
      <c r="JU287" s="5"/>
      <c r="JV287" s="5"/>
      <c r="JW287" s="5"/>
      <c r="JX287" s="5"/>
      <c r="JY287" s="5"/>
      <c r="JZ287" s="5"/>
      <c r="KA287" s="5"/>
      <c r="KB287" s="5"/>
      <c r="KC287" s="5"/>
      <c r="KD287" s="5"/>
      <c r="KE287" s="5"/>
      <c r="KF287" s="5"/>
      <c r="KG287" s="5"/>
      <c r="KH287" s="5"/>
      <c r="KI287" s="5"/>
      <c r="KJ287" s="5"/>
      <c r="KK287" s="5"/>
      <c r="KL287" s="5"/>
      <c r="KM287" s="5"/>
      <c r="KN287" s="5"/>
      <c r="KO287" s="5"/>
      <c r="KP287" s="5"/>
      <c r="KQ287" s="5"/>
      <c r="KR287" s="5"/>
      <c r="KS287" s="5"/>
      <c r="KT287" s="5"/>
      <c r="KU287" s="5"/>
      <c r="KV287" s="5"/>
      <c r="KW287" s="5"/>
      <c r="KX287" s="5"/>
      <c r="KY287" s="5"/>
      <c r="KZ287" s="5"/>
      <c r="LA287" s="5"/>
      <c r="LB287" s="5"/>
      <c r="LC287" s="5"/>
      <c r="LD287" s="5"/>
      <c r="LE287" s="5"/>
      <c r="LF287" s="5"/>
      <c r="LG287" s="5"/>
      <c r="LH287" s="5"/>
      <c r="LI287" s="5"/>
      <c r="LJ287" s="5"/>
      <c r="LK287" s="5"/>
      <c r="LL287" s="5"/>
      <c r="LM287" s="5"/>
      <c r="LN287" s="5"/>
      <c r="LO287" s="5"/>
      <c r="LP287" s="5"/>
      <c r="LQ287" s="5"/>
      <c r="LR287" s="5"/>
      <c r="LS287" s="5"/>
      <c r="LT287" s="5"/>
      <c r="LU287" s="5"/>
      <c r="LV287" s="5"/>
      <c r="LW287" s="5"/>
      <c r="LX287" s="5"/>
      <c r="LY287" s="5"/>
      <c r="LZ287" s="5"/>
      <c r="MA287" s="5"/>
      <c r="MB287" s="5"/>
      <c r="MC287" s="5"/>
      <c r="MD287" s="5"/>
      <c r="ME287" s="5"/>
      <c r="MF287" s="5"/>
      <c r="MG287" s="5"/>
      <c r="MH287" s="5"/>
      <c r="MI287" s="5"/>
      <c r="MJ287" s="5"/>
      <c r="MK287" s="5"/>
      <c r="ML287" s="5"/>
      <c r="MM287" s="5"/>
      <c r="MN287" s="5"/>
      <c r="MO287" s="5"/>
      <c r="MP287" s="5"/>
      <c r="MQ287" s="5"/>
      <c r="MR287" s="5"/>
      <c r="MS287" s="5"/>
      <c r="MT287" s="5"/>
      <c r="MU287" s="5"/>
      <c r="MV287" s="5"/>
      <c r="MW287" s="5"/>
      <c r="MX287" s="5"/>
      <c r="MY287" s="5"/>
      <c r="MZ287" s="5"/>
      <c r="NA287" s="5"/>
      <c r="NB287" s="5"/>
      <c r="NC287" s="5"/>
      <c r="ND287" s="5"/>
      <c r="NE287" s="5"/>
      <c r="NF287" s="5"/>
      <c r="NG287" s="5"/>
      <c r="NH287" s="5"/>
      <c r="NI287" s="5"/>
      <c r="NJ287" s="5"/>
      <c r="NK287" s="5"/>
      <c r="NL287" s="5"/>
      <c r="NM287" s="5"/>
      <c r="NN287" s="5"/>
      <c r="NO287" s="5"/>
      <c r="NP287" s="5"/>
      <c r="NQ287" s="5"/>
      <c r="NR287" s="5"/>
      <c r="NS287" s="5"/>
      <c r="NT287" s="5"/>
      <c r="NU287" s="5"/>
      <c r="NV287" s="5"/>
      <c r="NW287" s="5"/>
      <c r="NX287" s="5"/>
      <c r="NY287" s="5"/>
      <c r="NZ287" s="5"/>
      <c r="OA287" s="5"/>
      <c r="OB287" s="5"/>
      <c r="OC287" s="5"/>
      <c r="OD287" s="5"/>
      <c r="OE287" s="5"/>
      <c r="OF287" s="5"/>
      <c r="OG287" s="5"/>
      <c r="OH287" s="5"/>
      <c r="OI287" s="5"/>
      <c r="OJ287" s="5"/>
      <c r="OK287" s="5"/>
      <c r="OL287" s="5"/>
      <c r="OM287" s="5"/>
      <c r="ON287" s="5"/>
      <c r="OO287" s="5"/>
      <c r="OP287" s="5"/>
      <c r="OQ287" s="5"/>
      <c r="OR287" s="5"/>
      <c r="OS287" s="5"/>
      <c r="OT287" s="5"/>
      <c r="OU287" s="5"/>
      <c r="OV287" s="5"/>
      <c r="OW287" s="5"/>
      <c r="OX287" s="5"/>
      <c r="OY287" s="5"/>
      <c r="OZ287" s="5"/>
      <c r="PA287" s="5"/>
      <c r="PB287" s="5"/>
      <c r="PC287" s="5"/>
      <c r="PD287" s="5"/>
      <c r="PE287" s="5"/>
      <c r="PF287" s="5"/>
      <c r="PG287" s="5"/>
      <c r="PH287" s="5"/>
      <c r="PI287" s="5"/>
      <c r="PJ287" s="5"/>
      <c r="PK287" s="5"/>
      <c r="PL287" s="5"/>
      <c r="PM287" s="5"/>
      <c r="PN287" s="5"/>
      <c r="PO287" s="5"/>
      <c r="PP287" s="5"/>
      <c r="PQ287" s="5"/>
      <c r="PR287" s="5"/>
      <c r="PS287" s="5"/>
      <c r="PT287" s="5"/>
      <c r="PU287" s="5"/>
      <c r="PV287" s="5"/>
      <c r="PW287" s="5"/>
      <c r="PX287" s="5"/>
      <c r="PY287" s="5"/>
      <c r="PZ287" s="5"/>
      <c r="QA287" s="5"/>
      <c r="QB287" s="5"/>
      <c r="QC287" s="5"/>
      <c r="QD287" s="5"/>
      <c r="QE287" s="5"/>
      <c r="QF287" s="5"/>
      <c r="QG287" s="5"/>
      <c r="QH287" s="5"/>
      <c r="QI287" s="5"/>
      <c r="QJ287" s="5"/>
      <c r="QK287" s="5"/>
      <c r="QL287" s="5"/>
      <c r="QM287" s="5"/>
      <c r="QN287" s="5"/>
      <c r="QO287" s="5"/>
      <c r="QP287" s="5"/>
      <c r="QQ287" s="5"/>
      <c r="QR287" s="5"/>
      <c r="QS287" s="5"/>
      <c r="QT287" s="5"/>
      <c r="QU287" s="5"/>
      <c r="QV287" s="5"/>
      <c r="QW287" s="5"/>
      <c r="QX287" s="5"/>
      <c r="QY287" s="5"/>
      <c r="QZ287" s="5"/>
      <c r="RA287" s="5"/>
      <c r="RB287" s="5"/>
      <c r="RC287" s="5"/>
      <c r="RD287" s="5"/>
      <c r="RE287" s="5"/>
      <c r="RF287" s="5"/>
      <c r="RG287" s="5"/>
      <c r="RH287" s="5"/>
      <c r="RI287" s="5"/>
      <c r="RJ287" s="5"/>
      <c r="RK287" s="5"/>
      <c r="RL287" s="5"/>
      <c r="RM287" s="5"/>
      <c r="RN287" s="5"/>
      <c r="RO287" s="5"/>
      <c r="RP287" s="5"/>
      <c r="RQ287" s="5"/>
      <c r="RR287" s="5"/>
      <c r="RS287" s="5"/>
      <c r="RT287" s="5"/>
      <c r="RU287" s="5"/>
      <c r="RV287" s="5"/>
      <c r="RW287" s="5"/>
      <c r="RX287" s="5"/>
      <c r="RY287" s="5"/>
      <c r="RZ287" s="5"/>
      <c r="SA287" s="5"/>
      <c r="SB287" s="5"/>
      <c r="SC287" s="5"/>
      <c r="SD287" s="5"/>
      <c r="SE287" s="5"/>
      <c r="SF287" s="5"/>
      <c r="SG287" s="5"/>
      <c r="SH287" s="5"/>
      <c r="SI287" s="5"/>
      <c r="SJ287" s="5"/>
      <c r="SK287" s="5"/>
      <c r="SL287" s="5"/>
      <c r="SM287" s="5"/>
      <c r="SN287" s="5"/>
      <c r="SO287" s="5"/>
      <c r="SP287" s="5"/>
      <c r="SQ287" s="5"/>
      <c r="SR287" s="5"/>
      <c r="SS287" s="5"/>
      <c r="ST287" s="5"/>
      <c r="SU287" s="5"/>
      <c r="SV287" s="5"/>
      <c r="SW287" s="5"/>
      <c r="SX287" s="5"/>
      <c r="SY287" s="5"/>
      <c r="SZ287" s="5"/>
      <c r="TA287" s="5"/>
      <c r="TB287" s="5"/>
      <c r="TC287" s="5"/>
      <c r="TD287" s="5"/>
      <c r="TE287" s="5"/>
      <c r="TF287" s="5"/>
      <c r="TG287" s="5"/>
      <c r="TH287" s="5"/>
      <c r="TI287" s="5"/>
      <c r="TJ287" s="5"/>
      <c r="TK287" s="5"/>
      <c r="TL287" s="5"/>
      <c r="TM287" s="5"/>
      <c r="TN287" s="5"/>
      <c r="TO287" s="5"/>
      <c r="TP287" s="5"/>
      <c r="TQ287" s="5"/>
      <c r="TR287" s="5"/>
      <c r="TS287" s="5"/>
      <c r="TT287" s="5"/>
      <c r="TU287" s="5"/>
      <c r="TV287" s="5"/>
      <c r="TW287" s="5"/>
      <c r="TX287" s="5"/>
      <c r="TY287" s="5"/>
      <c r="TZ287" s="5"/>
      <c r="UA287" s="5"/>
      <c r="UB287" s="5"/>
      <c r="UC287" s="5"/>
      <c r="UD287" s="5"/>
      <c r="UE287" s="5"/>
      <c r="UF287" s="5"/>
      <c r="UG287" s="5"/>
      <c r="UH287" s="5"/>
      <c r="UI287" s="5"/>
      <c r="UJ287" s="5"/>
      <c r="UK287" s="5"/>
      <c r="UL287" s="5"/>
      <c r="UM287" s="5"/>
      <c r="UN287" s="5"/>
      <c r="UO287" s="5"/>
      <c r="UP287" s="5"/>
      <c r="UQ287" s="5"/>
      <c r="UR287" s="5"/>
      <c r="US287" s="5"/>
      <c r="UT287" s="5"/>
      <c r="UU287" s="5"/>
      <c r="UV287" s="5"/>
      <c r="UW287" s="5"/>
      <c r="UX287" s="5"/>
      <c r="UY287" s="5"/>
      <c r="UZ287" s="5"/>
      <c r="VA287" s="5"/>
      <c r="VB287" s="5"/>
      <c r="VC287" s="5"/>
      <c r="VD287" s="5"/>
      <c r="VE287" s="5"/>
      <c r="VF287" s="5"/>
      <c r="VG287" s="5"/>
      <c r="VH287" s="5"/>
      <c r="VI287" s="5"/>
      <c r="VJ287" s="5"/>
      <c r="VK287" s="5"/>
      <c r="VL287" s="5"/>
      <c r="VM287" s="5"/>
      <c r="VN287" s="5"/>
      <c r="VO287" s="5"/>
      <c r="VP287" s="5"/>
      <c r="VQ287" s="5"/>
      <c r="VR287" s="5"/>
      <c r="VS287" s="5"/>
      <c r="VT287" s="5"/>
      <c r="VU287" s="5"/>
      <c r="VV287" s="5"/>
      <c r="VW287" s="5"/>
      <c r="VX287" s="5"/>
      <c r="VY287" s="5"/>
      <c r="VZ287" s="5"/>
      <c r="WA287" s="5"/>
      <c r="WB287" s="5"/>
      <c r="WC287" s="5"/>
      <c r="WD287" s="5"/>
      <c r="WE287" s="5"/>
      <c r="WF287" s="5"/>
      <c r="WG287" s="5"/>
      <c r="WH287" s="5"/>
      <c r="WI287" s="5"/>
      <c r="WJ287" s="5"/>
      <c r="WK287" s="5"/>
      <c r="WL287" s="5"/>
      <c r="WM287" s="5"/>
      <c r="WN287" s="5"/>
      <c r="WO287" s="5"/>
      <c r="WP287" s="5"/>
      <c r="WQ287" s="5"/>
      <c r="WR287" s="5"/>
      <c r="WS287" s="5"/>
      <c r="WT287" s="5"/>
      <c r="WU287" s="5"/>
      <c r="WV287" s="5"/>
      <c r="WW287" s="5"/>
      <c r="WX287" s="5"/>
      <c r="WY287" s="5"/>
      <c r="WZ287" s="5"/>
      <c r="XA287" s="5"/>
      <c r="XB287" s="5"/>
      <c r="XC287" s="5"/>
      <c r="XD287" s="5"/>
      <c r="XE287" s="5"/>
      <c r="XF287" s="5"/>
      <c r="XG287" s="5"/>
      <c r="XH287" s="5"/>
      <c r="XI287" s="5"/>
      <c r="XJ287" s="5"/>
      <c r="XK287" s="5"/>
      <c r="XL287" s="5"/>
      <c r="XM287" s="5"/>
      <c r="XN287" s="5"/>
      <c r="XO287" s="5"/>
      <c r="XP287" s="5"/>
      <c r="XQ287" s="5"/>
      <c r="XR287" s="5"/>
      <c r="XS287" s="5"/>
      <c r="XT287" s="5"/>
      <c r="XU287" s="5"/>
      <c r="XV287" s="5"/>
      <c r="XW287" s="5"/>
      <c r="XX287" s="5"/>
      <c r="XY287" s="5"/>
      <c r="XZ287" s="5"/>
      <c r="YA287" s="5"/>
      <c r="YB287" s="5"/>
      <c r="YC287" s="5"/>
      <c r="YD287" s="5"/>
      <c r="YE287" s="5"/>
      <c r="YF287" s="5"/>
      <c r="YG287" s="5"/>
      <c r="YH287" s="5"/>
      <c r="YI287" s="5"/>
      <c r="YJ287" s="5"/>
      <c r="YK287" s="5"/>
      <c r="YL287" s="5"/>
      <c r="YM287" s="5"/>
      <c r="YN287" s="5"/>
      <c r="YO287" s="5"/>
      <c r="YP287" s="5"/>
      <c r="YQ287" s="5"/>
      <c r="YR287" s="5"/>
      <c r="YS287" s="5"/>
      <c r="YT287" s="5"/>
      <c r="YU287" s="5"/>
      <c r="YV287" s="5"/>
      <c r="YW287" s="5"/>
      <c r="YX287" s="5"/>
      <c r="YY287" s="5"/>
      <c r="YZ287" s="5"/>
      <c r="ZA287" s="5"/>
      <c r="ZB287" s="5"/>
      <c r="ZC287" s="5"/>
      <c r="ZD287" s="5"/>
      <c r="ZE287" s="5"/>
      <c r="ZF287" s="5"/>
      <c r="ZG287" s="5"/>
      <c r="ZH287" s="5"/>
      <c r="ZI287" s="5"/>
      <c r="ZJ287" s="5"/>
      <c r="ZK287" s="5"/>
      <c r="ZL287" s="5"/>
      <c r="ZM287" s="5"/>
      <c r="ZN287" s="5"/>
      <c r="ZO287" s="5"/>
      <c r="ZP287" s="5"/>
      <c r="ZQ287" s="5"/>
      <c r="ZR287" s="5"/>
      <c r="ZS287" s="5"/>
      <c r="ZT287" s="5"/>
      <c r="ZU287" s="5"/>
      <c r="ZV287" s="5"/>
      <c r="ZW287" s="5"/>
      <c r="ZX287" s="5"/>
      <c r="ZY287" s="5"/>
      <c r="ZZ287" s="5"/>
      <c r="AAA287" s="5"/>
      <c r="AAB287" s="5"/>
      <c r="AAC287" s="5"/>
      <c r="AAD287" s="5"/>
      <c r="AAE287" s="5"/>
      <c r="AAF287" s="5"/>
      <c r="AAG287" s="5"/>
      <c r="AAH287" s="5"/>
      <c r="AAI287" s="5"/>
      <c r="AAJ287" s="5"/>
      <c r="AAK287" s="5"/>
      <c r="AAL287" s="5"/>
      <c r="AAM287" s="5"/>
      <c r="AAN287" s="5"/>
      <c r="AAO287" s="5"/>
      <c r="AAP287" s="5"/>
      <c r="AAQ287" s="5"/>
      <c r="AAR287" s="5"/>
      <c r="AAS287" s="5"/>
      <c r="AAT287" s="5"/>
      <c r="AAU287" s="5"/>
      <c r="AAV287" s="5"/>
      <c r="AAW287" s="5"/>
      <c r="AAX287" s="5"/>
      <c r="AAY287" s="5"/>
      <c r="AAZ287" s="5"/>
      <c r="ABA287" s="5"/>
      <c r="ABB287" s="5"/>
      <c r="ABC287" s="5"/>
      <c r="ABD287" s="5"/>
      <c r="ABE287" s="5"/>
      <c r="ABF287" s="5"/>
      <c r="ABG287" s="5"/>
      <c r="ABH287" s="5"/>
      <c r="ABI287" s="5"/>
      <c r="ABJ287" s="5"/>
      <c r="ABK287" s="5"/>
      <c r="ABL287" s="5"/>
      <c r="ABM287" s="5"/>
      <c r="ABN287" s="5"/>
      <c r="ABO287" s="5"/>
      <c r="ABP287" s="5"/>
      <c r="ABQ287" s="5"/>
      <c r="ABR287" s="5"/>
      <c r="ABS287" s="5"/>
      <c r="ABT287" s="5"/>
      <c r="ABU287" s="5"/>
      <c r="ABV287" s="5"/>
      <c r="ABW287" s="5"/>
      <c r="ABX287" s="5"/>
      <c r="ABY287" s="5"/>
      <c r="ABZ287" s="5"/>
      <c r="ACA287" s="5"/>
      <c r="ACB287" s="5"/>
      <c r="ACC287" s="5"/>
      <c r="ACD287" s="5"/>
      <c r="ACE287" s="5"/>
      <c r="ACF287" s="5"/>
      <c r="ACG287" s="5"/>
      <c r="ACH287" s="5"/>
      <c r="ACI287" s="5"/>
      <c r="ACJ287" s="5"/>
      <c r="ACK287" s="5"/>
      <c r="ACL287" s="5"/>
      <c r="ACM287" s="5"/>
      <c r="ACN287" s="5"/>
      <c r="ACO287" s="5"/>
      <c r="ACP287" s="5"/>
      <c r="ACQ287" s="5"/>
      <c r="ACR287" s="5"/>
      <c r="ACS287" s="5"/>
      <c r="ACT287" s="5"/>
      <c r="ACU287" s="5"/>
      <c r="ACV287" s="5"/>
      <c r="ACW287" s="5"/>
      <c r="ACX287" s="5"/>
      <c r="ACY287" s="5"/>
      <c r="ACZ287" s="5"/>
      <c r="ADA287" s="5"/>
      <c r="ADB287" s="5"/>
      <c r="ADC287" s="5"/>
      <c r="ADD287" s="5"/>
      <c r="ADE287" s="5"/>
      <c r="ADF287" s="5"/>
      <c r="ADG287" s="5"/>
      <c r="ADH287" s="5"/>
      <c r="ADI287" s="5"/>
      <c r="ADJ287" s="5"/>
      <c r="ADK287" s="5"/>
      <c r="ADL287" s="5"/>
      <c r="ADM287" s="5"/>
      <c r="ADN287" s="5"/>
      <c r="ADO287" s="5"/>
      <c r="ADP287" s="5"/>
      <c r="ADQ287" s="5"/>
      <c r="ADR287" s="5"/>
      <c r="ADS287" s="5"/>
      <c r="ADT287" s="5"/>
      <c r="ADU287" s="5"/>
      <c r="ADV287" s="5"/>
      <c r="ADW287" s="5"/>
      <c r="ADX287" s="5"/>
      <c r="ADY287" s="5"/>
      <c r="ADZ287" s="5"/>
      <c r="AEA287" s="5"/>
      <c r="AEB287" s="5"/>
      <c r="AEC287" s="5"/>
      <c r="AED287" s="5"/>
      <c r="AEE287" s="5"/>
      <c r="AEF287" s="5"/>
      <c r="AEG287" s="5"/>
      <c r="AEH287" s="5"/>
      <c r="AEI287" s="5"/>
      <c r="AEJ287" s="5"/>
      <c r="AEK287" s="5"/>
      <c r="AEL287" s="5"/>
      <c r="AEM287" s="5"/>
      <c r="AEN287" s="5"/>
      <c r="AEO287" s="5"/>
      <c r="AEP287" s="5"/>
      <c r="AEQ287" s="5"/>
      <c r="AER287" s="5"/>
      <c r="AES287" s="5"/>
      <c r="AET287" s="5"/>
      <c r="AEU287" s="5"/>
      <c r="AEV287" s="5"/>
      <c r="AEW287" s="5"/>
      <c r="AEX287" s="5"/>
      <c r="AEY287" s="5"/>
      <c r="AEZ287" s="5"/>
      <c r="AFA287" s="5"/>
      <c r="AFB287" s="5"/>
      <c r="AFC287" s="5"/>
      <c r="AFD287" s="5"/>
      <c r="AFE287" s="5"/>
      <c r="AFF287" s="5"/>
      <c r="AFG287" s="5"/>
      <c r="AFH287" s="5"/>
      <c r="AFI287" s="5"/>
      <c r="AFJ287" s="5"/>
      <c r="AFK287" s="5"/>
      <c r="AFL287" s="5"/>
      <c r="AFM287" s="5"/>
      <c r="AFN287" s="5"/>
      <c r="AFO287" s="5"/>
      <c r="AFP287" s="5"/>
      <c r="AFQ287" s="5"/>
      <c r="AFR287" s="5"/>
      <c r="AFS287" s="5"/>
      <c r="AFT287" s="5"/>
      <c r="AFU287" s="5"/>
      <c r="AFV287" s="5"/>
      <c r="AFW287" s="5"/>
      <c r="AFX287" s="5"/>
      <c r="AFY287" s="5"/>
      <c r="AFZ287" s="5"/>
      <c r="AGA287" s="5"/>
      <c r="AGB287" s="5"/>
      <c r="AGC287" s="5"/>
      <c r="AGD287" s="5"/>
      <c r="AGE287" s="5"/>
      <c r="AGF287" s="5"/>
      <c r="AGG287" s="5"/>
      <c r="AGH287" s="5"/>
      <c r="AGI287" s="5"/>
      <c r="AGJ287" s="5"/>
      <c r="AGK287" s="5"/>
      <c r="AGL287" s="5"/>
      <c r="AGM287" s="5"/>
      <c r="AGN287" s="5"/>
      <c r="AGO287" s="5"/>
      <c r="AGP287" s="5"/>
      <c r="AGQ287" s="5"/>
      <c r="AGR287" s="5"/>
      <c r="AGS287" s="5"/>
      <c r="AGT287" s="5"/>
      <c r="AGU287" s="5"/>
      <c r="AGV287" s="5"/>
      <c r="AGW287" s="5"/>
      <c r="AGX287" s="5"/>
      <c r="AGY287" s="5"/>
      <c r="AGZ287" s="5"/>
      <c r="AHA287" s="5"/>
      <c r="AHB287" s="5"/>
      <c r="AHC287" s="5"/>
      <c r="AHD287" s="5"/>
      <c r="AHE287" s="5"/>
      <c r="AHF287" s="5"/>
      <c r="AHG287" s="5"/>
      <c r="AHH287" s="5"/>
      <c r="AHI287" s="5"/>
      <c r="AHJ287" s="5"/>
      <c r="AHK287" s="5"/>
      <c r="AHL287" s="5"/>
      <c r="AHM287" s="5"/>
      <c r="AHN287" s="5"/>
      <c r="AHO287" s="5"/>
      <c r="AHP287" s="5"/>
      <c r="AHQ287" s="5"/>
      <c r="AHR287" s="5"/>
      <c r="AHS287" s="5"/>
      <c r="AHT287" s="5"/>
      <c r="AHU287" s="5"/>
      <c r="AHV287" s="5"/>
      <c r="AHW287" s="5"/>
      <c r="AHX287" s="5"/>
      <c r="AHY287" s="5"/>
      <c r="AHZ287" s="5"/>
      <c r="AIA287" s="5"/>
      <c r="AIB287" s="5"/>
      <c r="AIC287" s="5"/>
      <c r="AID287" s="5"/>
      <c r="AIE287" s="5"/>
      <c r="AIF287" s="5"/>
      <c r="AIG287" s="5"/>
      <c r="AIH287" s="5"/>
      <c r="AII287" s="5"/>
      <c r="AIJ287" s="5"/>
      <c r="AIK287" s="5"/>
      <c r="AIL287" s="5"/>
      <c r="AIM287" s="5"/>
      <c r="AIN287" s="5"/>
      <c r="AIO287" s="5"/>
      <c r="AIP287" s="5"/>
      <c r="AIQ287" s="5"/>
      <c r="AIR287" s="5"/>
      <c r="AIS287" s="5"/>
      <c r="AIT287" s="5"/>
      <c r="AIU287" s="5"/>
      <c r="AIV287" s="5"/>
      <c r="AIW287" s="5"/>
      <c r="AIX287" s="5"/>
      <c r="AIY287" s="5"/>
      <c r="AIZ287" s="5"/>
      <c r="AJA287" s="5"/>
      <c r="AJB287" s="5"/>
      <c r="AJC287" s="5"/>
      <c r="AJD287" s="5"/>
      <c r="AJE287" s="5"/>
      <c r="AJF287" s="5"/>
      <c r="AJG287" s="5"/>
      <c r="AJH287" s="5"/>
      <c r="AJI287" s="5"/>
      <c r="AJJ287" s="5"/>
      <c r="AJK287" s="5"/>
      <c r="AJL287" s="5"/>
      <c r="AJM287" s="5"/>
      <c r="AJN287" s="5"/>
      <c r="AJO287" s="5"/>
      <c r="AJP287" s="5"/>
      <c r="AJQ287" s="5"/>
      <c r="AJR287" s="5"/>
      <c r="AJS287" s="5"/>
      <c r="AJT287" s="5"/>
      <c r="AJU287" s="5"/>
      <c r="AJV287" s="5"/>
      <c r="AJW287" s="5"/>
      <c r="AJX287" s="5"/>
      <c r="AJY287" s="5"/>
      <c r="AJZ287" s="5"/>
      <c r="AKA287" s="5"/>
      <c r="AKB287" s="5"/>
      <c r="AKC287" s="5"/>
      <c r="AKD287" s="5"/>
      <c r="AKE287" s="5"/>
      <c r="AKF287" s="5"/>
      <c r="AKG287" s="5"/>
      <c r="AKH287" s="5"/>
      <c r="AKI287" s="5"/>
      <c r="AKJ287" s="5"/>
      <c r="AKK287" s="5"/>
      <c r="AKL287" s="5"/>
      <c r="AKM287" s="5"/>
      <c r="AKN287" s="5"/>
      <c r="AKO287" s="5"/>
      <c r="AKP287" s="5"/>
      <c r="AKQ287" s="5"/>
      <c r="AKR287" s="5"/>
      <c r="AKS287" s="5"/>
      <c r="AKT287" s="5"/>
      <c r="AKU287" s="5"/>
      <c r="AKV287" s="5"/>
      <c r="AKW287" s="5"/>
      <c r="AKX287" s="5"/>
      <c r="AKY287" s="5"/>
      <c r="AKZ287" s="5"/>
      <c r="ALA287" s="5"/>
      <c r="ALB287" s="5"/>
      <c r="ALC287" s="5"/>
      <c r="ALD287" s="5"/>
      <c r="ALE287" s="5"/>
      <c r="ALF287" s="5"/>
      <c r="ALG287" s="5"/>
      <c r="ALH287" s="5"/>
      <c r="ALI287" s="5"/>
      <c r="ALJ287" s="5"/>
      <c r="ALK287" s="5"/>
      <c r="ALL287" s="5"/>
      <c r="ALM287" s="5"/>
      <c r="ALN287" s="5"/>
      <c r="ALO287" s="5"/>
      <c r="ALP287" s="5"/>
      <c r="ALQ287" s="5"/>
      <c r="ALR287" s="5"/>
      <c r="ALS287" s="5"/>
      <c r="ALT287" s="5"/>
      <c r="ALU287" s="5"/>
      <c r="ALV287" s="5"/>
      <c r="ALW287" s="5"/>
      <c r="ALX287" s="5"/>
      <c r="ALY287" s="5"/>
      <c r="ALZ287" s="5"/>
      <c r="AMA287" s="5"/>
      <c r="AMB287" s="5"/>
      <c r="AMC287" s="5"/>
      <c r="AMD287" s="5"/>
      <c r="AME287" s="5"/>
      <c r="AMF287" s="5"/>
      <c r="AMG287" s="5"/>
      <c r="AMH287" s="5"/>
      <c r="AMI287" s="5"/>
      <c r="AMJ287" s="5"/>
    </row>
    <row r="288" spans="1:1024" s="8" customFormat="1" x14ac:dyDescent="0.25">
      <c r="A288" s="20" t="s">
        <v>3477</v>
      </c>
      <c r="B288" s="20" t="s">
        <v>3411</v>
      </c>
      <c r="C288" s="2" t="s">
        <v>3411</v>
      </c>
      <c r="D288" s="20" t="s">
        <v>654</v>
      </c>
      <c r="E288" s="20">
        <v>2005</v>
      </c>
      <c r="F288" s="20" t="s">
        <v>4808</v>
      </c>
      <c r="G288" s="20" t="s">
        <v>117</v>
      </c>
      <c r="H288" s="3" t="str">
        <f>VLOOKUP(B288,AddInfo!$A:$C,3,FALSE)</f>
        <v>Predictor</v>
      </c>
      <c r="I288" s="3" t="str">
        <f>VLOOKUP(B288,AddInfo!$A:$H,7,FALSE)</f>
        <v>pricedelay</v>
      </c>
      <c r="J288" s="3" t="s">
        <v>5017</v>
      </c>
      <c r="K288" s="81" t="s">
        <v>112</v>
      </c>
      <c r="L288" s="81" t="s">
        <v>333</v>
      </c>
      <c r="M288" s="22">
        <v>1964</v>
      </c>
      <c r="N288" s="22">
        <v>2001</v>
      </c>
      <c r="O288" s="22"/>
      <c r="P288" s="22"/>
      <c r="Q288" s="86"/>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c r="HH288" s="5"/>
      <c r="HI288" s="5"/>
      <c r="HJ288" s="5"/>
      <c r="HK288" s="5"/>
      <c r="HL288" s="5"/>
      <c r="HM288" s="5"/>
      <c r="HN288" s="5"/>
      <c r="HO288" s="5"/>
      <c r="HP288" s="5"/>
      <c r="HQ288" s="5"/>
      <c r="HR288" s="5"/>
      <c r="HS288" s="5"/>
      <c r="HT288" s="5"/>
      <c r="HU288" s="5"/>
      <c r="HV288" s="5"/>
      <c r="HW288" s="5"/>
      <c r="HX288" s="5"/>
      <c r="HY288" s="5"/>
      <c r="HZ288" s="5"/>
      <c r="IA288" s="5"/>
      <c r="IB288" s="5"/>
      <c r="IC288" s="5"/>
      <c r="ID288" s="5"/>
      <c r="IE288" s="5"/>
      <c r="IF288" s="5"/>
      <c r="IG288" s="5"/>
      <c r="IH288" s="5"/>
      <c r="II288" s="5"/>
      <c r="IJ288" s="5"/>
      <c r="IK288" s="5"/>
      <c r="IL288" s="5"/>
      <c r="IM288" s="5"/>
      <c r="IN288" s="5"/>
      <c r="IO288" s="5"/>
      <c r="IP288" s="5"/>
      <c r="IQ288" s="5"/>
      <c r="IR288" s="5"/>
      <c r="IS288" s="5"/>
      <c r="IT288" s="5"/>
      <c r="IU288" s="5"/>
      <c r="IV288" s="5"/>
      <c r="IW288" s="5"/>
      <c r="IX288" s="5"/>
      <c r="IY288" s="5"/>
      <c r="IZ288" s="5"/>
      <c r="JA288" s="5"/>
      <c r="JB288" s="5"/>
      <c r="JC288" s="5"/>
      <c r="JD288" s="5"/>
      <c r="JE288" s="5"/>
      <c r="JF288" s="5"/>
      <c r="JG288" s="5"/>
      <c r="JH288" s="5"/>
      <c r="JI288" s="5"/>
      <c r="JJ288" s="5"/>
      <c r="JK288" s="5"/>
      <c r="JL288" s="5"/>
      <c r="JM288" s="5"/>
      <c r="JN288" s="5"/>
      <c r="JO288" s="5"/>
      <c r="JP288" s="5"/>
      <c r="JQ288" s="5"/>
      <c r="JR288" s="5"/>
      <c r="JS288" s="5"/>
      <c r="JT288" s="5"/>
      <c r="JU288" s="5"/>
      <c r="JV288" s="5"/>
      <c r="JW288" s="5"/>
      <c r="JX288" s="5"/>
      <c r="JY288" s="5"/>
      <c r="JZ288" s="5"/>
      <c r="KA288" s="5"/>
      <c r="KB288" s="5"/>
      <c r="KC288" s="5"/>
      <c r="KD288" s="5"/>
      <c r="KE288" s="5"/>
      <c r="KF288" s="5"/>
      <c r="KG288" s="5"/>
      <c r="KH288" s="5"/>
      <c r="KI288" s="5"/>
      <c r="KJ288" s="5"/>
      <c r="KK288" s="5"/>
      <c r="KL288" s="5"/>
      <c r="KM288" s="5"/>
      <c r="KN288" s="5"/>
      <c r="KO288" s="5"/>
      <c r="KP288" s="5"/>
      <c r="KQ288" s="5"/>
      <c r="KR288" s="5"/>
      <c r="KS288" s="5"/>
      <c r="KT288" s="5"/>
      <c r="KU288" s="5"/>
      <c r="KV288" s="5"/>
      <c r="KW288" s="5"/>
      <c r="KX288" s="5"/>
      <c r="KY288" s="5"/>
      <c r="KZ288" s="5"/>
      <c r="LA288" s="5"/>
      <c r="LB288" s="5"/>
      <c r="LC288" s="5"/>
      <c r="LD288" s="5"/>
      <c r="LE288" s="5"/>
      <c r="LF288" s="5"/>
      <c r="LG288" s="5"/>
      <c r="LH288" s="5"/>
      <c r="LI288" s="5"/>
      <c r="LJ288" s="5"/>
      <c r="LK288" s="5"/>
      <c r="LL288" s="5"/>
      <c r="LM288" s="5"/>
      <c r="LN288" s="5"/>
      <c r="LO288" s="5"/>
      <c r="LP288" s="5"/>
      <c r="LQ288" s="5"/>
      <c r="LR288" s="5"/>
      <c r="LS288" s="5"/>
      <c r="LT288" s="5"/>
      <c r="LU288" s="5"/>
      <c r="LV288" s="5"/>
      <c r="LW288" s="5"/>
      <c r="LX288" s="5"/>
      <c r="LY288" s="5"/>
      <c r="LZ288" s="5"/>
      <c r="MA288" s="5"/>
      <c r="MB288" s="5"/>
      <c r="MC288" s="5"/>
      <c r="MD288" s="5"/>
      <c r="ME288" s="5"/>
      <c r="MF288" s="5"/>
      <c r="MG288" s="5"/>
      <c r="MH288" s="5"/>
      <c r="MI288" s="5"/>
      <c r="MJ288" s="5"/>
      <c r="MK288" s="5"/>
      <c r="ML288" s="5"/>
      <c r="MM288" s="5"/>
      <c r="MN288" s="5"/>
      <c r="MO288" s="5"/>
      <c r="MP288" s="5"/>
      <c r="MQ288" s="5"/>
      <c r="MR288" s="5"/>
      <c r="MS288" s="5"/>
      <c r="MT288" s="5"/>
      <c r="MU288" s="5"/>
      <c r="MV288" s="5"/>
      <c r="MW288" s="5"/>
      <c r="MX288" s="5"/>
      <c r="MY288" s="5"/>
      <c r="MZ288" s="5"/>
      <c r="NA288" s="5"/>
      <c r="NB288" s="5"/>
      <c r="NC288" s="5"/>
      <c r="ND288" s="5"/>
      <c r="NE288" s="5"/>
      <c r="NF288" s="5"/>
      <c r="NG288" s="5"/>
      <c r="NH288" s="5"/>
      <c r="NI288" s="5"/>
      <c r="NJ288" s="5"/>
      <c r="NK288" s="5"/>
      <c r="NL288" s="5"/>
      <c r="NM288" s="5"/>
      <c r="NN288" s="5"/>
      <c r="NO288" s="5"/>
      <c r="NP288" s="5"/>
      <c r="NQ288" s="5"/>
      <c r="NR288" s="5"/>
      <c r="NS288" s="5"/>
      <c r="NT288" s="5"/>
      <c r="NU288" s="5"/>
      <c r="NV288" s="5"/>
      <c r="NW288" s="5"/>
      <c r="NX288" s="5"/>
      <c r="NY288" s="5"/>
      <c r="NZ288" s="5"/>
      <c r="OA288" s="5"/>
      <c r="OB288" s="5"/>
      <c r="OC288" s="5"/>
      <c r="OD288" s="5"/>
      <c r="OE288" s="5"/>
      <c r="OF288" s="5"/>
      <c r="OG288" s="5"/>
      <c r="OH288" s="5"/>
      <c r="OI288" s="5"/>
      <c r="OJ288" s="5"/>
      <c r="OK288" s="5"/>
      <c r="OL288" s="5"/>
      <c r="OM288" s="5"/>
      <c r="ON288" s="5"/>
      <c r="OO288" s="5"/>
      <c r="OP288" s="5"/>
      <c r="OQ288" s="5"/>
      <c r="OR288" s="5"/>
      <c r="OS288" s="5"/>
      <c r="OT288" s="5"/>
      <c r="OU288" s="5"/>
      <c r="OV288" s="5"/>
      <c r="OW288" s="5"/>
      <c r="OX288" s="5"/>
      <c r="OY288" s="5"/>
      <c r="OZ288" s="5"/>
      <c r="PA288" s="5"/>
      <c r="PB288" s="5"/>
      <c r="PC288" s="5"/>
      <c r="PD288" s="5"/>
      <c r="PE288" s="5"/>
      <c r="PF288" s="5"/>
      <c r="PG288" s="5"/>
      <c r="PH288" s="5"/>
      <c r="PI288" s="5"/>
      <c r="PJ288" s="5"/>
      <c r="PK288" s="5"/>
      <c r="PL288" s="5"/>
      <c r="PM288" s="5"/>
      <c r="PN288" s="5"/>
      <c r="PO288" s="5"/>
      <c r="PP288" s="5"/>
      <c r="PQ288" s="5"/>
      <c r="PR288" s="5"/>
      <c r="PS288" s="5"/>
      <c r="PT288" s="5"/>
      <c r="PU288" s="5"/>
      <c r="PV288" s="5"/>
      <c r="PW288" s="5"/>
      <c r="PX288" s="5"/>
      <c r="PY288" s="5"/>
      <c r="PZ288" s="5"/>
      <c r="QA288" s="5"/>
      <c r="QB288" s="5"/>
      <c r="QC288" s="5"/>
      <c r="QD288" s="5"/>
      <c r="QE288" s="5"/>
      <c r="QF288" s="5"/>
      <c r="QG288" s="5"/>
      <c r="QH288" s="5"/>
      <c r="QI288" s="5"/>
      <c r="QJ288" s="5"/>
      <c r="QK288" s="5"/>
      <c r="QL288" s="5"/>
      <c r="QM288" s="5"/>
      <c r="QN288" s="5"/>
      <c r="QO288" s="5"/>
      <c r="QP288" s="5"/>
      <c r="QQ288" s="5"/>
      <c r="QR288" s="5"/>
      <c r="QS288" s="5"/>
      <c r="QT288" s="5"/>
      <c r="QU288" s="5"/>
      <c r="QV288" s="5"/>
      <c r="QW288" s="5"/>
      <c r="QX288" s="5"/>
      <c r="QY288" s="5"/>
      <c r="QZ288" s="5"/>
      <c r="RA288" s="5"/>
      <c r="RB288" s="5"/>
      <c r="RC288" s="5"/>
      <c r="RD288" s="5"/>
      <c r="RE288" s="5"/>
      <c r="RF288" s="5"/>
      <c r="RG288" s="5"/>
      <c r="RH288" s="5"/>
      <c r="RI288" s="5"/>
      <c r="RJ288" s="5"/>
      <c r="RK288" s="5"/>
      <c r="RL288" s="5"/>
      <c r="RM288" s="5"/>
      <c r="RN288" s="5"/>
      <c r="RO288" s="5"/>
      <c r="RP288" s="5"/>
      <c r="RQ288" s="5"/>
      <c r="RR288" s="5"/>
      <c r="RS288" s="5"/>
      <c r="RT288" s="5"/>
      <c r="RU288" s="5"/>
      <c r="RV288" s="5"/>
      <c r="RW288" s="5"/>
      <c r="RX288" s="5"/>
      <c r="RY288" s="5"/>
      <c r="RZ288" s="5"/>
      <c r="SA288" s="5"/>
      <c r="SB288" s="5"/>
      <c r="SC288" s="5"/>
      <c r="SD288" s="5"/>
      <c r="SE288" s="5"/>
      <c r="SF288" s="5"/>
      <c r="SG288" s="5"/>
      <c r="SH288" s="5"/>
      <c r="SI288" s="5"/>
      <c r="SJ288" s="5"/>
      <c r="SK288" s="5"/>
      <c r="SL288" s="5"/>
      <c r="SM288" s="5"/>
      <c r="SN288" s="5"/>
      <c r="SO288" s="5"/>
      <c r="SP288" s="5"/>
      <c r="SQ288" s="5"/>
      <c r="SR288" s="5"/>
      <c r="SS288" s="5"/>
      <c r="ST288" s="5"/>
      <c r="SU288" s="5"/>
      <c r="SV288" s="5"/>
      <c r="SW288" s="5"/>
      <c r="SX288" s="5"/>
      <c r="SY288" s="5"/>
      <c r="SZ288" s="5"/>
      <c r="TA288" s="5"/>
      <c r="TB288" s="5"/>
      <c r="TC288" s="5"/>
      <c r="TD288" s="5"/>
      <c r="TE288" s="5"/>
      <c r="TF288" s="5"/>
      <c r="TG288" s="5"/>
      <c r="TH288" s="5"/>
      <c r="TI288" s="5"/>
      <c r="TJ288" s="5"/>
      <c r="TK288" s="5"/>
      <c r="TL288" s="5"/>
      <c r="TM288" s="5"/>
      <c r="TN288" s="5"/>
      <c r="TO288" s="5"/>
      <c r="TP288" s="5"/>
      <c r="TQ288" s="5"/>
      <c r="TR288" s="5"/>
      <c r="TS288" s="5"/>
      <c r="TT288" s="5"/>
      <c r="TU288" s="5"/>
      <c r="TV288" s="5"/>
      <c r="TW288" s="5"/>
      <c r="TX288" s="5"/>
      <c r="TY288" s="5"/>
      <c r="TZ288" s="5"/>
      <c r="UA288" s="5"/>
      <c r="UB288" s="5"/>
      <c r="UC288" s="5"/>
      <c r="UD288" s="5"/>
      <c r="UE288" s="5"/>
      <c r="UF288" s="5"/>
      <c r="UG288" s="5"/>
      <c r="UH288" s="5"/>
      <c r="UI288" s="5"/>
      <c r="UJ288" s="5"/>
      <c r="UK288" s="5"/>
      <c r="UL288" s="5"/>
      <c r="UM288" s="5"/>
      <c r="UN288" s="5"/>
      <c r="UO288" s="5"/>
      <c r="UP288" s="5"/>
      <c r="UQ288" s="5"/>
      <c r="UR288" s="5"/>
      <c r="US288" s="5"/>
      <c r="UT288" s="5"/>
      <c r="UU288" s="5"/>
      <c r="UV288" s="5"/>
      <c r="UW288" s="5"/>
      <c r="UX288" s="5"/>
      <c r="UY288" s="5"/>
      <c r="UZ288" s="5"/>
      <c r="VA288" s="5"/>
      <c r="VB288" s="5"/>
      <c r="VC288" s="5"/>
      <c r="VD288" s="5"/>
      <c r="VE288" s="5"/>
      <c r="VF288" s="5"/>
      <c r="VG288" s="5"/>
      <c r="VH288" s="5"/>
      <c r="VI288" s="5"/>
      <c r="VJ288" s="5"/>
      <c r="VK288" s="5"/>
      <c r="VL288" s="5"/>
      <c r="VM288" s="5"/>
      <c r="VN288" s="5"/>
      <c r="VO288" s="5"/>
      <c r="VP288" s="5"/>
      <c r="VQ288" s="5"/>
      <c r="VR288" s="5"/>
      <c r="VS288" s="5"/>
      <c r="VT288" s="5"/>
      <c r="VU288" s="5"/>
      <c r="VV288" s="5"/>
      <c r="VW288" s="5"/>
      <c r="VX288" s="5"/>
      <c r="VY288" s="5"/>
      <c r="VZ288" s="5"/>
      <c r="WA288" s="5"/>
      <c r="WB288" s="5"/>
      <c r="WC288" s="5"/>
      <c r="WD288" s="5"/>
      <c r="WE288" s="5"/>
      <c r="WF288" s="5"/>
      <c r="WG288" s="5"/>
      <c r="WH288" s="5"/>
      <c r="WI288" s="5"/>
      <c r="WJ288" s="5"/>
      <c r="WK288" s="5"/>
      <c r="WL288" s="5"/>
      <c r="WM288" s="5"/>
      <c r="WN288" s="5"/>
      <c r="WO288" s="5"/>
      <c r="WP288" s="5"/>
      <c r="WQ288" s="5"/>
      <c r="WR288" s="5"/>
      <c r="WS288" s="5"/>
      <c r="WT288" s="5"/>
      <c r="WU288" s="5"/>
      <c r="WV288" s="5"/>
      <c r="WW288" s="5"/>
      <c r="WX288" s="5"/>
      <c r="WY288" s="5"/>
      <c r="WZ288" s="5"/>
      <c r="XA288" s="5"/>
      <c r="XB288" s="5"/>
      <c r="XC288" s="5"/>
      <c r="XD288" s="5"/>
      <c r="XE288" s="5"/>
      <c r="XF288" s="5"/>
      <c r="XG288" s="5"/>
      <c r="XH288" s="5"/>
      <c r="XI288" s="5"/>
      <c r="XJ288" s="5"/>
      <c r="XK288" s="5"/>
      <c r="XL288" s="5"/>
      <c r="XM288" s="5"/>
      <c r="XN288" s="5"/>
      <c r="XO288" s="5"/>
      <c r="XP288" s="5"/>
      <c r="XQ288" s="5"/>
      <c r="XR288" s="5"/>
      <c r="XS288" s="5"/>
      <c r="XT288" s="5"/>
      <c r="XU288" s="5"/>
      <c r="XV288" s="5"/>
      <c r="XW288" s="5"/>
      <c r="XX288" s="5"/>
      <c r="XY288" s="5"/>
      <c r="XZ288" s="5"/>
      <c r="YA288" s="5"/>
      <c r="YB288" s="5"/>
      <c r="YC288" s="5"/>
      <c r="YD288" s="5"/>
      <c r="YE288" s="5"/>
      <c r="YF288" s="5"/>
      <c r="YG288" s="5"/>
      <c r="YH288" s="5"/>
      <c r="YI288" s="5"/>
      <c r="YJ288" s="5"/>
      <c r="YK288" s="5"/>
      <c r="YL288" s="5"/>
      <c r="YM288" s="5"/>
      <c r="YN288" s="5"/>
      <c r="YO288" s="5"/>
      <c r="YP288" s="5"/>
      <c r="YQ288" s="5"/>
      <c r="YR288" s="5"/>
      <c r="YS288" s="5"/>
      <c r="YT288" s="5"/>
      <c r="YU288" s="5"/>
      <c r="YV288" s="5"/>
      <c r="YW288" s="5"/>
      <c r="YX288" s="5"/>
      <c r="YY288" s="5"/>
      <c r="YZ288" s="5"/>
      <c r="ZA288" s="5"/>
      <c r="ZB288" s="5"/>
      <c r="ZC288" s="5"/>
      <c r="ZD288" s="5"/>
      <c r="ZE288" s="5"/>
      <c r="ZF288" s="5"/>
      <c r="ZG288" s="5"/>
      <c r="ZH288" s="5"/>
      <c r="ZI288" s="5"/>
      <c r="ZJ288" s="5"/>
      <c r="ZK288" s="5"/>
      <c r="ZL288" s="5"/>
      <c r="ZM288" s="5"/>
      <c r="ZN288" s="5"/>
      <c r="ZO288" s="5"/>
      <c r="ZP288" s="5"/>
      <c r="ZQ288" s="5"/>
      <c r="ZR288" s="5"/>
      <c r="ZS288" s="5"/>
      <c r="ZT288" s="5"/>
      <c r="ZU288" s="5"/>
      <c r="ZV288" s="5"/>
      <c r="ZW288" s="5"/>
      <c r="ZX288" s="5"/>
      <c r="ZY288" s="5"/>
      <c r="ZZ288" s="5"/>
      <c r="AAA288" s="5"/>
      <c r="AAB288" s="5"/>
      <c r="AAC288" s="5"/>
      <c r="AAD288" s="5"/>
      <c r="AAE288" s="5"/>
      <c r="AAF288" s="5"/>
      <c r="AAG288" s="5"/>
      <c r="AAH288" s="5"/>
      <c r="AAI288" s="5"/>
      <c r="AAJ288" s="5"/>
      <c r="AAK288" s="5"/>
      <c r="AAL288" s="5"/>
      <c r="AAM288" s="5"/>
      <c r="AAN288" s="5"/>
      <c r="AAO288" s="5"/>
      <c r="AAP288" s="5"/>
      <c r="AAQ288" s="5"/>
      <c r="AAR288" s="5"/>
      <c r="AAS288" s="5"/>
      <c r="AAT288" s="5"/>
      <c r="AAU288" s="5"/>
      <c r="AAV288" s="5"/>
      <c r="AAW288" s="5"/>
      <c r="AAX288" s="5"/>
      <c r="AAY288" s="5"/>
      <c r="AAZ288" s="5"/>
      <c r="ABA288" s="5"/>
      <c r="ABB288" s="5"/>
      <c r="ABC288" s="5"/>
      <c r="ABD288" s="5"/>
      <c r="ABE288" s="5"/>
      <c r="ABF288" s="5"/>
      <c r="ABG288" s="5"/>
      <c r="ABH288" s="5"/>
      <c r="ABI288" s="5"/>
      <c r="ABJ288" s="5"/>
      <c r="ABK288" s="5"/>
      <c r="ABL288" s="5"/>
      <c r="ABM288" s="5"/>
      <c r="ABN288" s="5"/>
      <c r="ABO288" s="5"/>
      <c r="ABP288" s="5"/>
      <c r="ABQ288" s="5"/>
      <c r="ABR288" s="5"/>
      <c r="ABS288" s="5"/>
      <c r="ABT288" s="5"/>
      <c r="ABU288" s="5"/>
      <c r="ABV288" s="5"/>
      <c r="ABW288" s="5"/>
      <c r="ABX288" s="5"/>
      <c r="ABY288" s="5"/>
      <c r="ABZ288" s="5"/>
      <c r="ACA288" s="5"/>
      <c r="ACB288" s="5"/>
      <c r="ACC288" s="5"/>
      <c r="ACD288" s="5"/>
      <c r="ACE288" s="5"/>
      <c r="ACF288" s="5"/>
      <c r="ACG288" s="5"/>
      <c r="ACH288" s="5"/>
      <c r="ACI288" s="5"/>
      <c r="ACJ288" s="5"/>
      <c r="ACK288" s="5"/>
      <c r="ACL288" s="5"/>
      <c r="ACM288" s="5"/>
      <c r="ACN288" s="5"/>
      <c r="ACO288" s="5"/>
      <c r="ACP288" s="5"/>
      <c r="ACQ288" s="5"/>
      <c r="ACR288" s="5"/>
      <c r="ACS288" s="5"/>
      <c r="ACT288" s="5"/>
      <c r="ACU288" s="5"/>
      <c r="ACV288" s="5"/>
      <c r="ACW288" s="5"/>
      <c r="ACX288" s="5"/>
      <c r="ACY288" s="5"/>
      <c r="ACZ288" s="5"/>
      <c r="ADA288" s="5"/>
      <c r="ADB288" s="5"/>
      <c r="ADC288" s="5"/>
      <c r="ADD288" s="5"/>
      <c r="ADE288" s="5"/>
      <c r="ADF288" s="5"/>
      <c r="ADG288" s="5"/>
      <c r="ADH288" s="5"/>
      <c r="ADI288" s="5"/>
      <c r="ADJ288" s="5"/>
      <c r="ADK288" s="5"/>
      <c r="ADL288" s="5"/>
      <c r="ADM288" s="5"/>
      <c r="ADN288" s="5"/>
      <c r="ADO288" s="5"/>
      <c r="ADP288" s="5"/>
      <c r="ADQ288" s="5"/>
      <c r="ADR288" s="5"/>
      <c r="ADS288" s="5"/>
      <c r="ADT288" s="5"/>
      <c r="ADU288" s="5"/>
      <c r="ADV288" s="5"/>
      <c r="ADW288" s="5"/>
      <c r="ADX288" s="5"/>
      <c r="ADY288" s="5"/>
      <c r="ADZ288" s="5"/>
      <c r="AEA288" s="5"/>
      <c r="AEB288" s="5"/>
      <c r="AEC288" s="5"/>
      <c r="AED288" s="5"/>
      <c r="AEE288" s="5"/>
      <c r="AEF288" s="5"/>
      <c r="AEG288" s="5"/>
      <c r="AEH288" s="5"/>
      <c r="AEI288" s="5"/>
      <c r="AEJ288" s="5"/>
      <c r="AEK288" s="5"/>
      <c r="AEL288" s="5"/>
      <c r="AEM288" s="5"/>
      <c r="AEN288" s="5"/>
      <c r="AEO288" s="5"/>
      <c r="AEP288" s="5"/>
      <c r="AEQ288" s="5"/>
      <c r="AER288" s="5"/>
      <c r="AES288" s="5"/>
      <c r="AET288" s="5"/>
      <c r="AEU288" s="5"/>
      <c r="AEV288" s="5"/>
      <c r="AEW288" s="5"/>
      <c r="AEX288" s="5"/>
      <c r="AEY288" s="5"/>
      <c r="AEZ288" s="5"/>
      <c r="AFA288" s="5"/>
      <c r="AFB288" s="5"/>
      <c r="AFC288" s="5"/>
      <c r="AFD288" s="5"/>
      <c r="AFE288" s="5"/>
      <c r="AFF288" s="5"/>
      <c r="AFG288" s="5"/>
      <c r="AFH288" s="5"/>
      <c r="AFI288" s="5"/>
      <c r="AFJ288" s="5"/>
      <c r="AFK288" s="5"/>
      <c r="AFL288" s="5"/>
      <c r="AFM288" s="5"/>
      <c r="AFN288" s="5"/>
      <c r="AFO288" s="5"/>
      <c r="AFP288" s="5"/>
      <c r="AFQ288" s="5"/>
      <c r="AFR288" s="5"/>
      <c r="AFS288" s="5"/>
      <c r="AFT288" s="5"/>
      <c r="AFU288" s="5"/>
      <c r="AFV288" s="5"/>
      <c r="AFW288" s="5"/>
      <c r="AFX288" s="5"/>
      <c r="AFY288" s="5"/>
      <c r="AFZ288" s="5"/>
      <c r="AGA288" s="5"/>
      <c r="AGB288" s="5"/>
      <c r="AGC288" s="5"/>
      <c r="AGD288" s="5"/>
      <c r="AGE288" s="5"/>
      <c r="AGF288" s="5"/>
      <c r="AGG288" s="5"/>
      <c r="AGH288" s="5"/>
      <c r="AGI288" s="5"/>
      <c r="AGJ288" s="5"/>
      <c r="AGK288" s="5"/>
      <c r="AGL288" s="5"/>
      <c r="AGM288" s="5"/>
      <c r="AGN288" s="5"/>
      <c r="AGO288" s="5"/>
      <c r="AGP288" s="5"/>
      <c r="AGQ288" s="5"/>
      <c r="AGR288" s="5"/>
      <c r="AGS288" s="5"/>
      <c r="AGT288" s="5"/>
      <c r="AGU288" s="5"/>
      <c r="AGV288" s="5"/>
      <c r="AGW288" s="5"/>
      <c r="AGX288" s="5"/>
      <c r="AGY288" s="5"/>
      <c r="AGZ288" s="5"/>
      <c r="AHA288" s="5"/>
      <c r="AHB288" s="5"/>
      <c r="AHC288" s="5"/>
      <c r="AHD288" s="5"/>
      <c r="AHE288" s="5"/>
      <c r="AHF288" s="5"/>
      <c r="AHG288" s="5"/>
      <c r="AHH288" s="5"/>
      <c r="AHI288" s="5"/>
      <c r="AHJ288" s="5"/>
      <c r="AHK288" s="5"/>
      <c r="AHL288" s="5"/>
      <c r="AHM288" s="5"/>
      <c r="AHN288" s="5"/>
      <c r="AHO288" s="5"/>
      <c r="AHP288" s="5"/>
      <c r="AHQ288" s="5"/>
      <c r="AHR288" s="5"/>
      <c r="AHS288" s="5"/>
      <c r="AHT288" s="5"/>
      <c r="AHU288" s="5"/>
      <c r="AHV288" s="5"/>
      <c r="AHW288" s="5"/>
      <c r="AHX288" s="5"/>
      <c r="AHY288" s="5"/>
      <c r="AHZ288" s="5"/>
      <c r="AIA288" s="5"/>
      <c r="AIB288" s="5"/>
      <c r="AIC288" s="5"/>
      <c r="AID288" s="5"/>
      <c r="AIE288" s="5"/>
      <c r="AIF288" s="5"/>
      <c r="AIG288" s="5"/>
      <c r="AIH288" s="5"/>
      <c r="AII288" s="5"/>
      <c r="AIJ288" s="5"/>
      <c r="AIK288" s="5"/>
      <c r="AIL288" s="5"/>
      <c r="AIM288" s="5"/>
      <c r="AIN288" s="5"/>
      <c r="AIO288" s="5"/>
      <c r="AIP288" s="5"/>
      <c r="AIQ288" s="5"/>
      <c r="AIR288" s="5"/>
      <c r="AIS288" s="5"/>
      <c r="AIT288" s="5"/>
      <c r="AIU288" s="5"/>
      <c r="AIV288" s="5"/>
      <c r="AIW288" s="5"/>
      <c r="AIX288" s="5"/>
      <c r="AIY288" s="5"/>
      <c r="AIZ288" s="5"/>
      <c r="AJA288" s="5"/>
      <c r="AJB288" s="5"/>
      <c r="AJC288" s="5"/>
      <c r="AJD288" s="5"/>
      <c r="AJE288" s="5"/>
      <c r="AJF288" s="5"/>
      <c r="AJG288" s="5"/>
      <c r="AJH288" s="5"/>
      <c r="AJI288" s="5"/>
      <c r="AJJ288" s="5"/>
      <c r="AJK288" s="5"/>
      <c r="AJL288" s="5"/>
      <c r="AJM288" s="5"/>
      <c r="AJN288" s="5"/>
      <c r="AJO288" s="5"/>
      <c r="AJP288" s="5"/>
      <c r="AJQ288" s="5"/>
      <c r="AJR288" s="5"/>
      <c r="AJS288" s="5"/>
      <c r="AJT288" s="5"/>
      <c r="AJU288" s="5"/>
      <c r="AJV288" s="5"/>
      <c r="AJW288" s="5"/>
      <c r="AJX288" s="5"/>
      <c r="AJY288" s="5"/>
      <c r="AJZ288" s="5"/>
      <c r="AKA288" s="5"/>
      <c r="AKB288" s="5"/>
      <c r="AKC288" s="5"/>
      <c r="AKD288" s="5"/>
      <c r="AKE288" s="5"/>
      <c r="AKF288" s="5"/>
      <c r="AKG288" s="5"/>
      <c r="AKH288" s="5"/>
      <c r="AKI288" s="5"/>
      <c r="AKJ288" s="5"/>
      <c r="AKK288" s="5"/>
      <c r="AKL288" s="5"/>
      <c r="AKM288" s="5"/>
      <c r="AKN288" s="5"/>
      <c r="AKO288" s="5"/>
      <c r="AKP288" s="5"/>
      <c r="AKQ288" s="5"/>
      <c r="AKR288" s="5"/>
      <c r="AKS288" s="5"/>
      <c r="AKT288" s="5"/>
      <c r="AKU288" s="5"/>
      <c r="AKV288" s="5"/>
      <c r="AKW288" s="5"/>
      <c r="AKX288" s="5"/>
      <c r="AKY288" s="5"/>
      <c r="AKZ288" s="5"/>
      <c r="ALA288" s="5"/>
      <c r="ALB288" s="5"/>
      <c r="ALC288" s="5"/>
      <c r="ALD288" s="5"/>
      <c r="ALE288" s="5"/>
      <c r="ALF288" s="5"/>
      <c r="ALG288" s="5"/>
      <c r="ALH288" s="5"/>
      <c r="ALI288" s="5"/>
      <c r="ALJ288" s="5"/>
      <c r="ALK288" s="5"/>
      <c r="ALL288" s="5"/>
      <c r="ALM288" s="5"/>
      <c r="ALN288" s="5"/>
      <c r="ALO288" s="5"/>
      <c r="ALP288" s="5"/>
      <c r="ALQ288" s="5"/>
      <c r="ALR288" s="5"/>
      <c r="ALS288" s="5"/>
      <c r="ALT288" s="5"/>
      <c r="ALU288" s="5"/>
      <c r="ALV288" s="5"/>
      <c r="ALW288" s="5"/>
      <c r="ALX288" s="5"/>
      <c r="ALY288" s="5"/>
      <c r="ALZ288" s="5"/>
      <c r="AMA288" s="5"/>
      <c r="AMB288" s="5"/>
      <c r="AMC288" s="5"/>
      <c r="AMD288" s="5"/>
      <c r="AME288" s="5"/>
      <c r="AMF288" s="5"/>
      <c r="AMG288" s="5"/>
      <c r="AMH288" s="5"/>
      <c r="AMI288" s="5"/>
      <c r="AMJ288" s="5"/>
    </row>
    <row r="289" spans="1:1024" x14ac:dyDescent="0.25">
      <c r="A289" s="20" t="s">
        <v>3476</v>
      </c>
      <c r="B289" s="20" t="s">
        <v>3410</v>
      </c>
      <c r="C289" s="2" t="s">
        <v>3410</v>
      </c>
      <c r="D289" s="20" t="s">
        <v>654</v>
      </c>
      <c r="E289" s="20">
        <v>2005</v>
      </c>
      <c r="F289" s="20" t="s">
        <v>4809</v>
      </c>
      <c r="G289" s="20" t="s">
        <v>117</v>
      </c>
      <c r="H289" s="3" t="str">
        <f>VLOOKUP(B289,AddInfo!$A:$C,3,FALSE)</f>
        <v>Predictor</v>
      </c>
      <c r="I289" s="3" t="str">
        <f>VLOOKUP(B289,AddInfo!$A:$H,7,FALSE)</f>
        <v>pricedelay</v>
      </c>
      <c r="J289" s="3" t="s">
        <v>5017</v>
      </c>
      <c r="K289" s="81" t="s">
        <v>112</v>
      </c>
      <c r="L289" s="81" t="s">
        <v>333</v>
      </c>
      <c r="M289" s="22">
        <v>1964</v>
      </c>
      <c r="N289" s="22">
        <v>2001</v>
      </c>
      <c r="O289" s="22"/>
      <c r="P289" s="22"/>
    </row>
    <row r="290" spans="1:1024" s="8" customFormat="1" x14ac:dyDescent="0.25">
      <c r="A290" s="2">
        <v>80</v>
      </c>
      <c r="B290" s="2" t="s">
        <v>687</v>
      </c>
      <c r="C290" s="2" t="s">
        <v>687</v>
      </c>
      <c r="D290" s="2" t="s">
        <v>688</v>
      </c>
      <c r="E290" s="2">
        <v>1989</v>
      </c>
      <c r="F290" s="2" t="s">
        <v>689</v>
      </c>
      <c r="G290" s="2" t="s">
        <v>103</v>
      </c>
      <c r="H290" s="3" t="str">
        <f>VLOOKUP(B290,AddInfo!$A:$C,3,FALSE)</f>
        <v>Predictor</v>
      </c>
      <c r="I290" s="3" t="str">
        <f>VLOOKUP(B290,AddInfo!$A:$H,7,FALSE)</f>
        <v>mom1m</v>
      </c>
      <c r="J290" s="3" t="s">
        <v>5017</v>
      </c>
      <c r="K290" s="3" t="s">
        <v>112</v>
      </c>
      <c r="L290" s="3" t="s">
        <v>693</v>
      </c>
      <c r="M290" s="25">
        <v>1934</v>
      </c>
      <c r="N290" s="25">
        <v>1987</v>
      </c>
      <c r="O290" s="25"/>
      <c r="P290" s="25"/>
      <c r="Q290" s="86"/>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c r="HH290" s="5"/>
      <c r="HI290" s="5"/>
      <c r="HJ290" s="5"/>
      <c r="HK290" s="5"/>
      <c r="HL290" s="5"/>
      <c r="HM290" s="5"/>
      <c r="HN290" s="5"/>
      <c r="HO290" s="5"/>
      <c r="HP290" s="5"/>
      <c r="HQ290" s="5"/>
      <c r="HR290" s="5"/>
      <c r="HS290" s="5"/>
      <c r="HT290" s="5"/>
      <c r="HU290" s="5"/>
      <c r="HV290" s="5"/>
      <c r="HW290" s="5"/>
      <c r="HX290" s="5"/>
      <c r="HY290" s="5"/>
      <c r="HZ290" s="5"/>
      <c r="IA290" s="5"/>
      <c r="IB290" s="5"/>
      <c r="IC290" s="5"/>
      <c r="ID290" s="5"/>
      <c r="IE290" s="5"/>
      <c r="IF290" s="5"/>
      <c r="IG290" s="5"/>
      <c r="IH290" s="5"/>
      <c r="II290" s="5"/>
      <c r="IJ290" s="5"/>
      <c r="IK290" s="5"/>
      <c r="IL290" s="5"/>
      <c r="IM290" s="5"/>
      <c r="IN290" s="5"/>
      <c r="IO290" s="5"/>
      <c r="IP290" s="5"/>
      <c r="IQ290" s="5"/>
      <c r="IR290" s="5"/>
      <c r="IS290" s="5"/>
      <c r="IT290" s="5"/>
      <c r="IU290" s="5"/>
      <c r="IV290" s="5"/>
      <c r="IW290" s="5"/>
      <c r="IX290" s="5"/>
      <c r="IY290" s="5"/>
      <c r="IZ290" s="5"/>
      <c r="JA290" s="5"/>
      <c r="JB290" s="5"/>
      <c r="JC290" s="5"/>
      <c r="JD290" s="5"/>
      <c r="JE290" s="5"/>
      <c r="JF290" s="5"/>
      <c r="JG290" s="5"/>
      <c r="JH290" s="5"/>
      <c r="JI290" s="5"/>
      <c r="JJ290" s="5"/>
      <c r="JK290" s="5"/>
      <c r="JL290" s="5"/>
      <c r="JM290" s="5"/>
      <c r="JN290" s="5"/>
      <c r="JO290" s="5"/>
      <c r="JP290" s="5"/>
      <c r="JQ290" s="5"/>
      <c r="JR290" s="5"/>
      <c r="JS290" s="5"/>
      <c r="JT290" s="5"/>
      <c r="JU290" s="5"/>
      <c r="JV290" s="5"/>
      <c r="JW290" s="5"/>
      <c r="JX290" s="5"/>
      <c r="JY290" s="5"/>
      <c r="JZ290" s="5"/>
      <c r="KA290" s="5"/>
      <c r="KB290" s="5"/>
      <c r="KC290" s="5"/>
      <c r="KD290" s="5"/>
      <c r="KE290" s="5"/>
      <c r="KF290" s="5"/>
      <c r="KG290" s="5"/>
      <c r="KH290" s="5"/>
      <c r="KI290" s="5"/>
      <c r="KJ290" s="5"/>
      <c r="KK290" s="5"/>
      <c r="KL290" s="5"/>
      <c r="KM290" s="5"/>
      <c r="KN290" s="5"/>
      <c r="KO290" s="5"/>
      <c r="KP290" s="5"/>
      <c r="KQ290" s="5"/>
      <c r="KR290" s="5"/>
      <c r="KS290" s="5"/>
      <c r="KT290" s="5"/>
      <c r="KU290" s="5"/>
      <c r="KV290" s="5"/>
      <c r="KW290" s="5"/>
      <c r="KX290" s="5"/>
      <c r="KY290" s="5"/>
      <c r="KZ290" s="5"/>
      <c r="LA290" s="5"/>
      <c r="LB290" s="5"/>
      <c r="LC290" s="5"/>
      <c r="LD290" s="5"/>
      <c r="LE290" s="5"/>
      <c r="LF290" s="5"/>
      <c r="LG290" s="5"/>
      <c r="LH290" s="5"/>
      <c r="LI290" s="5"/>
      <c r="LJ290" s="5"/>
      <c r="LK290" s="5"/>
      <c r="LL290" s="5"/>
      <c r="LM290" s="5"/>
      <c r="LN290" s="5"/>
      <c r="LO290" s="5"/>
      <c r="LP290" s="5"/>
      <c r="LQ290" s="5"/>
      <c r="LR290" s="5"/>
      <c r="LS290" s="5"/>
      <c r="LT290" s="5"/>
      <c r="LU290" s="5"/>
      <c r="LV290" s="5"/>
      <c r="LW290" s="5"/>
      <c r="LX290" s="5"/>
      <c r="LY290" s="5"/>
      <c r="LZ290" s="5"/>
      <c r="MA290" s="5"/>
      <c r="MB290" s="5"/>
      <c r="MC290" s="5"/>
      <c r="MD290" s="5"/>
      <c r="ME290" s="5"/>
      <c r="MF290" s="5"/>
      <c r="MG290" s="5"/>
      <c r="MH290" s="5"/>
      <c r="MI290" s="5"/>
      <c r="MJ290" s="5"/>
      <c r="MK290" s="5"/>
      <c r="ML290" s="5"/>
      <c r="MM290" s="5"/>
      <c r="MN290" s="5"/>
      <c r="MO290" s="5"/>
      <c r="MP290" s="5"/>
      <c r="MQ290" s="5"/>
      <c r="MR290" s="5"/>
      <c r="MS290" s="5"/>
      <c r="MT290" s="5"/>
      <c r="MU290" s="5"/>
      <c r="MV290" s="5"/>
      <c r="MW290" s="5"/>
      <c r="MX290" s="5"/>
      <c r="MY290" s="5"/>
      <c r="MZ290" s="5"/>
      <c r="NA290" s="5"/>
      <c r="NB290" s="5"/>
      <c r="NC290" s="5"/>
      <c r="ND290" s="5"/>
      <c r="NE290" s="5"/>
      <c r="NF290" s="5"/>
      <c r="NG290" s="5"/>
      <c r="NH290" s="5"/>
      <c r="NI290" s="5"/>
      <c r="NJ290" s="5"/>
      <c r="NK290" s="5"/>
      <c r="NL290" s="5"/>
      <c r="NM290" s="5"/>
      <c r="NN290" s="5"/>
      <c r="NO290" s="5"/>
      <c r="NP290" s="5"/>
      <c r="NQ290" s="5"/>
      <c r="NR290" s="5"/>
      <c r="NS290" s="5"/>
      <c r="NT290" s="5"/>
      <c r="NU290" s="5"/>
      <c r="NV290" s="5"/>
      <c r="NW290" s="5"/>
      <c r="NX290" s="5"/>
      <c r="NY290" s="5"/>
      <c r="NZ290" s="5"/>
      <c r="OA290" s="5"/>
      <c r="OB290" s="5"/>
      <c r="OC290" s="5"/>
      <c r="OD290" s="5"/>
      <c r="OE290" s="5"/>
      <c r="OF290" s="5"/>
      <c r="OG290" s="5"/>
      <c r="OH290" s="5"/>
      <c r="OI290" s="5"/>
      <c r="OJ290" s="5"/>
      <c r="OK290" s="5"/>
      <c r="OL290" s="5"/>
      <c r="OM290" s="5"/>
      <c r="ON290" s="5"/>
      <c r="OO290" s="5"/>
      <c r="OP290" s="5"/>
      <c r="OQ290" s="5"/>
      <c r="OR290" s="5"/>
      <c r="OS290" s="5"/>
      <c r="OT290" s="5"/>
      <c r="OU290" s="5"/>
      <c r="OV290" s="5"/>
      <c r="OW290" s="5"/>
      <c r="OX290" s="5"/>
      <c r="OY290" s="5"/>
      <c r="OZ290" s="5"/>
      <c r="PA290" s="5"/>
      <c r="PB290" s="5"/>
      <c r="PC290" s="5"/>
      <c r="PD290" s="5"/>
      <c r="PE290" s="5"/>
      <c r="PF290" s="5"/>
      <c r="PG290" s="5"/>
      <c r="PH290" s="5"/>
      <c r="PI290" s="5"/>
      <c r="PJ290" s="5"/>
      <c r="PK290" s="5"/>
      <c r="PL290" s="5"/>
      <c r="PM290" s="5"/>
      <c r="PN290" s="5"/>
      <c r="PO290" s="5"/>
      <c r="PP290" s="5"/>
      <c r="PQ290" s="5"/>
      <c r="PR290" s="5"/>
      <c r="PS290" s="5"/>
      <c r="PT290" s="5"/>
      <c r="PU290" s="5"/>
      <c r="PV290" s="5"/>
      <c r="PW290" s="5"/>
      <c r="PX290" s="5"/>
      <c r="PY290" s="5"/>
      <c r="PZ290" s="5"/>
      <c r="QA290" s="5"/>
      <c r="QB290" s="5"/>
      <c r="QC290" s="5"/>
      <c r="QD290" s="5"/>
      <c r="QE290" s="5"/>
      <c r="QF290" s="5"/>
      <c r="QG290" s="5"/>
      <c r="QH290" s="5"/>
      <c r="QI290" s="5"/>
      <c r="QJ290" s="5"/>
      <c r="QK290" s="5"/>
      <c r="QL290" s="5"/>
      <c r="QM290" s="5"/>
      <c r="QN290" s="5"/>
      <c r="QO290" s="5"/>
      <c r="QP290" s="5"/>
      <c r="QQ290" s="5"/>
      <c r="QR290" s="5"/>
      <c r="QS290" s="5"/>
      <c r="QT290" s="5"/>
      <c r="QU290" s="5"/>
      <c r="QV290" s="5"/>
      <c r="QW290" s="5"/>
      <c r="QX290" s="5"/>
      <c r="QY290" s="5"/>
      <c r="QZ290" s="5"/>
      <c r="RA290" s="5"/>
      <c r="RB290" s="5"/>
      <c r="RC290" s="5"/>
      <c r="RD290" s="5"/>
      <c r="RE290" s="5"/>
      <c r="RF290" s="5"/>
      <c r="RG290" s="5"/>
      <c r="RH290" s="5"/>
      <c r="RI290" s="5"/>
      <c r="RJ290" s="5"/>
      <c r="RK290" s="5"/>
      <c r="RL290" s="5"/>
      <c r="RM290" s="5"/>
      <c r="RN290" s="5"/>
      <c r="RO290" s="5"/>
      <c r="RP290" s="5"/>
      <c r="RQ290" s="5"/>
      <c r="RR290" s="5"/>
      <c r="RS290" s="5"/>
      <c r="RT290" s="5"/>
      <c r="RU290" s="5"/>
      <c r="RV290" s="5"/>
      <c r="RW290" s="5"/>
      <c r="RX290" s="5"/>
      <c r="RY290" s="5"/>
      <c r="RZ290" s="5"/>
      <c r="SA290" s="5"/>
      <c r="SB290" s="5"/>
      <c r="SC290" s="5"/>
      <c r="SD290" s="5"/>
      <c r="SE290" s="5"/>
      <c r="SF290" s="5"/>
      <c r="SG290" s="5"/>
      <c r="SH290" s="5"/>
      <c r="SI290" s="5"/>
      <c r="SJ290" s="5"/>
      <c r="SK290" s="5"/>
      <c r="SL290" s="5"/>
      <c r="SM290" s="5"/>
      <c r="SN290" s="5"/>
      <c r="SO290" s="5"/>
      <c r="SP290" s="5"/>
      <c r="SQ290" s="5"/>
      <c r="SR290" s="5"/>
      <c r="SS290" s="5"/>
      <c r="ST290" s="5"/>
      <c r="SU290" s="5"/>
      <c r="SV290" s="5"/>
      <c r="SW290" s="5"/>
      <c r="SX290" s="5"/>
      <c r="SY290" s="5"/>
      <c r="SZ290" s="5"/>
      <c r="TA290" s="5"/>
      <c r="TB290" s="5"/>
      <c r="TC290" s="5"/>
      <c r="TD290" s="5"/>
      <c r="TE290" s="5"/>
      <c r="TF290" s="5"/>
      <c r="TG290" s="5"/>
      <c r="TH290" s="5"/>
      <c r="TI290" s="5"/>
      <c r="TJ290" s="5"/>
      <c r="TK290" s="5"/>
      <c r="TL290" s="5"/>
      <c r="TM290" s="5"/>
      <c r="TN290" s="5"/>
      <c r="TO290" s="5"/>
      <c r="TP290" s="5"/>
      <c r="TQ290" s="5"/>
      <c r="TR290" s="5"/>
      <c r="TS290" s="5"/>
      <c r="TT290" s="5"/>
      <c r="TU290" s="5"/>
      <c r="TV290" s="5"/>
      <c r="TW290" s="5"/>
      <c r="TX290" s="5"/>
      <c r="TY290" s="5"/>
      <c r="TZ290" s="5"/>
      <c r="UA290" s="5"/>
      <c r="UB290" s="5"/>
      <c r="UC290" s="5"/>
      <c r="UD290" s="5"/>
      <c r="UE290" s="5"/>
      <c r="UF290" s="5"/>
      <c r="UG290" s="5"/>
      <c r="UH290" s="5"/>
      <c r="UI290" s="5"/>
      <c r="UJ290" s="5"/>
      <c r="UK290" s="5"/>
      <c r="UL290" s="5"/>
      <c r="UM290" s="5"/>
      <c r="UN290" s="5"/>
      <c r="UO290" s="5"/>
      <c r="UP290" s="5"/>
      <c r="UQ290" s="5"/>
      <c r="UR290" s="5"/>
      <c r="US290" s="5"/>
      <c r="UT290" s="5"/>
      <c r="UU290" s="5"/>
      <c r="UV290" s="5"/>
      <c r="UW290" s="5"/>
      <c r="UX290" s="5"/>
      <c r="UY290" s="5"/>
      <c r="UZ290" s="5"/>
      <c r="VA290" s="5"/>
      <c r="VB290" s="5"/>
      <c r="VC290" s="5"/>
      <c r="VD290" s="5"/>
      <c r="VE290" s="5"/>
      <c r="VF290" s="5"/>
      <c r="VG290" s="5"/>
      <c r="VH290" s="5"/>
      <c r="VI290" s="5"/>
      <c r="VJ290" s="5"/>
      <c r="VK290" s="5"/>
      <c r="VL290" s="5"/>
      <c r="VM290" s="5"/>
      <c r="VN290" s="5"/>
      <c r="VO290" s="5"/>
      <c r="VP290" s="5"/>
      <c r="VQ290" s="5"/>
      <c r="VR290" s="5"/>
      <c r="VS290" s="5"/>
      <c r="VT290" s="5"/>
      <c r="VU290" s="5"/>
      <c r="VV290" s="5"/>
      <c r="VW290" s="5"/>
      <c r="VX290" s="5"/>
      <c r="VY290" s="5"/>
      <c r="VZ290" s="5"/>
      <c r="WA290" s="5"/>
      <c r="WB290" s="5"/>
      <c r="WC290" s="5"/>
      <c r="WD290" s="5"/>
      <c r="WE290" s="5"/>
      <c r="WF290" s="5"/>
      <c r="WG290" s="5"/>
      <c r="WH290" s="5"/>
      <c r="WI290" s="5"/>
      <c r="WJ290" s="5"/>
      <c r="WK290" s="5"/>
      <c r="WL290" s="5"/>
      <c r="WM290" s="5"/>
      <c r="WN290" s="5"/>
      <c r="WO290" s="5"/>
      <c r="WP290" s="5"/>
      <c r="WQ290" s="5"/>
      <c r="WR290" s="5"/>
      <c r="WS290" s="5"/>
      <c r="WT290" s="5"/>
      <c r="WU290" s="5"/>
      <c r="WV290" s="5"/>
      <c r="WW290" s="5"/>
      <c r="WX290" s="5"/>
      <c r="WY290" s="5"/>
      <c r="WZ290" s="5"/>
      <c r="XA290" s="5"/>
      <c r="XB290" s="5"/>
      <c r="XC290" s="5"/>
      <c r="XD290" s="5"/>
      <c r="XE290" s="5"/>
      <c r="XF290" s="5"/>
      <c r="XG290" s="5"/>
      <c r="XH290" s="5"/>
      <c r="XI290" s="5"/>
      <c r="XJ290" s="5"/>
      <c r="XK290" s="5"/>
      <c r="XL290" s="5"/>
      <c r="XM290" s="5"/>
      <c r="XN290" s="5"/>
      <c r="XO290" s="5"/>
      <c r="XP290" s="5"/>
      <c r="XQ290" s="5"/>
      <c r="XR290" s="5"/>
      <c r="XS290" s="5"/>
      <c r="XT290" s="5"/>
      <c r="XU290" s="5"/>
      <c r="XV290" s="5"/>
      <c r="XW290" s="5"/>
      <c r="XX290" s="5"/>
      <c r="XY290" s="5"/>
      <c r="XZ290" s="5"/>
      <c r="YA290" s="5"/>
      <c r="YB290" s="5"/>
      <c r="YC290" s="5"/>
      <c r="YD290" s="5"/>
      <c r="YE290" s="5"/>
      <c r="YF290" s="5"/>
      <c r="YG290" s="5"/>
      <c r="YH290" s="5"/>
      <c r="YI290" s="5"/>
      <c r="YJ290" s="5"/>
      <c r="YK290" s="5"/>
      <c r="YL290" s="5"/>
      <c r="YM290" s="5"/>
      <c r="YN290" s="5"/>
      <c r="YO290" s="5"/>
      <c r="YP290" s="5"/>
      <c r="YQ290" s="5"/>
      <c r="YR290" s="5"/>
      <c r="YS290" s="5"/>
      <c r="YT290" s="5"/>
      <c r="YU290" s="5"/>
      <c r="YV290" s="5"/>
      <c r="YW290" s="5"/>
      <c r="YX290" s="5"/>
      <c r="YY290" s="5"/>
      <c r="YZ290" s="5"/>
      <c r="ZA290" s="5"/>
      <c r="ZB290" s="5"/>
      <c r="ZC290" s="5"/>
      <c r="ZD290" s="5"/>
      <c r="ZE290" s="5"/>
      <c r="ZF290" s="5"/>
      <c r="ZG290" s="5"/>
      <c r="ZH290" s="5"/>
      <c r="ZI290" s="5"/>
      <c r="ZJ290" s="5"/>
      <c r="ZK290" s="5"/>
      <c r="ZL290" s="5"/>
      <c r="ZM290" s="5"/>
      <c r="ZN290" s="5"/>
      <c r="ZO290" s="5"/>
      <c r="ZP290" s="5"/>
      <c r="ZQ290" s="5"/>
      <c r="ZR290" s="5"/>
      <c r="ZS290" s="5"/>
      <c r="ZT290" s="5"/>
      <c r="ZU290" s="5"/>
      <c r="ZV290" s="5"/>
      <c r="ZW290" s="5"/>
      <c r="ZX290" s="5"/>
      <c r="ZY290" s="5"/>
      <c r="ZZ290" s="5"/>
      <c r="AAA290" s="5"/>
      <c r="AAB290" s="5"/>
      <c r="AAC290" s="5"/>
      <c r="AAD290" s="5"/>
      <c r="AAE290" s="5"/>
      <c r="AAF290" s="5"/>
      <c r="AAG290" s="5"/>
      <c r="AAH290" s="5"/>
      <c r="AAI290" s="5"/>
      <c r="AAJ290" s="5"/>
      <c r="AAK290" s="5"/>
      <c r="AAL290" s="5"/>
      <c r="AAM290" s="5"/>
      <c r="AAN290" s="5"/>
      <c r="AAO290" s="5"/>
      <c r="AAP290" s="5"/>
      <c r="AAQ290" s="5"/>
      <c r="AAR290" s="5"/>
      <c r="AAS290" s="5"/>
      <c r="AAT290" s="5"/>
      <c r="AAU290" s="5"/>
      <c r="AAV290" s="5"/>
      <c r="AAW290" s="5"/>
      <c r="AAX290" s="5"/>
      <c r="AAY290" s="5"/>
      <c r="AAZ290" s="5"/>
      <c r="ABA290" s="5"/>
      <c r="ABB290" s="5"/>
      <c r="ABC290" s="5"/>
      <c r="ABD290" s="5"/>
      <c r="ABE290" s="5"/>
      <c r="ABF290" s="5"/>
      <c r="ABG290" s="5"/>
      <c r="ABH290" s="5"/>
      <c r="ABI290" s="5"/>
      <c r="ABJ290" s="5"/>
      <c r="ABK290" s="5"/>
      <c r="ABL290" s="5"/>
      <c r="ABM290" s="5"/>
      <c r="ABN290" s="5"/>
      <c r="ABO290" s="5"/>
      <c r="ABP290" s="5"/>
      <c r="ABQ290" s="5"/>
      <c r="ABR290" s="5"/>
      <c r="ABS290" s="5"/>
      <c r="ABT290" s="5"/>
      <c r="ABU290" s="5"/>
      <c r="ABV290" s="5"/>
      <c r="ABW290" s="5"/>
      <c r="ABX290" s="5"/>
      <c r="ABY290" s="5"/>
      <c r="ABZ290" s="5"/>
      <c r="ACA290" s="5"/>
      <c r="ACB290" s="5"/>
      <c r="ACC290" s="5"/>
      <c r="ACD290" s="5"/>
      <c r="ACE290" s="5"/>
      <c r="ACF290" s="5"/>
      <c r="ACG290" s="5"/>
      <c r="ACH290" s="5"/>
      <c r="ACI290" s="5"/>
      <c r="ACJ290" s="5"/>
      <c r="ACK290" s="5"/>
      <c r="ACL290" s="5"/>
      <c r="ACM290" s="5"/>
      <c r="ACN290" s="5"/>
      <c r="ACO290" s="5"/>
      <c r="ACP290" s="5"/>
      <c r="ACQ290" s="5"/>
      <c r="ACR290" s="5"/>
      <c r="ACS290" s="5"/>
      <c r="ACT290" s="5"/>
      <c r="ACU290" s="5"/>
      <c r="ACV290" s="5"/>
      <c r="ACW290" s="5"/>
      <c r="ACX290" s="5"/>
      <c r="ACY290" s="5"/>
      <c r="ACZ290" s="5"/>
      <c r="ADA290" s="5"/>
      <c r="ADB290" s="5"/>
      <c r="ADC290" s="5"/>
      <c r="ADD290" s="5"/>
      <c r="ADE290" s="5"/>
      <c r="ADF290" s="5"/>
      <c r="ADG290" s="5"/>
      <c r="ADH290" s="5"/>
      <c r="ADI290" s="5"/>
      <c r="ADJ290" s="5"/>
      <c r="ADK290" s="5"/>
      <c r="ADL290" s="5"/>
      <c r="ADM290" s="5"/>
      <c r="ADN290" s="5"/>
      <c r="ADO290" s="5"/>
      <c r="ADP290" s="5"/>
      <c r="ADQ290" s="5"/>
      <c r="ADR290" s="5"/>
      <c r="ADS290" s="5"/>
      <c r="ADT290" s="5"/>
      <c r="ADU290" s="5"/>
      <c r="ADV290" s="5"/>
      <c r="ADW290" s="5"/>
      <c r="ADX290" s="5"/>
      <c r="ADY290" s="5"/>
      <c r="ADZ290" s="5"/>
      <c r="AEA290" s="5"/>
      <c r="AEB290" s="5"/>
      <c r="AEC290" s="5"/>
      <c r="AED290" s="5"/>
      <c r="AEE290" s="5"/>
      <c r="AEF290" s="5"/>
      <c r="AEG290" s="5"/>
      <c r="AEH290" s="5"/>
      <c r="AEI290" s="5"/>
      <c r="AEJ290" s="5"/>
      <c r="AEK290" s="5"/>
      <c r="AEL290" s="5"/>
      <c r="AEM290" s="5"/>
      <c r="AEN290" s="5"/>
      <c r="AEO290" s="5"/>
      <c r="AEP290" s="5"/>
      <c r="AEQ290" s="5"/>
      <c r="AER290" s="5"/>
      <c r="AES290" s="5"/>
      <c r="AET290" s="5"/>
      <c r="AEU290" s="5"/>
      <c r="AEV290" s="5"/>
      <c r="AEW290" s="5"/>
      <c r="AEX290" s="5"/>
      <c r="AEY290" s="5"/>
      <c r="AEZ290" s="5"/>
      <c r="AFA290" s="5"/>
      <c r="AFB290" s="5"/>
      <c r="AFC290" s="5"/>
      <c r="AFD290" s="5"/>
      <c r="AFE290" s="5"/>
      <c r="AFF290" s="5"/>
      <c r="AFG290" s="5"/>
      <c r="AFH290" s="5"/>
      <c r="AFI290" s="5"/>
      <c r="AFJ290" s="5"/>
      <c r="AFK290" s="5"/>
      <c r="AFL290" s="5"/>
      <c r="AFM290" s="5"/>
      <c r="AFN290" s="5"/>
      <c r="AFO290" s="5"/>
      <c r="AFP290" s="5"/>
      <c r="AFQ290" s="5"/>
      <c r="AFR290" s="5"/>
      <c r="AFS290" s="5"/>
      <c r="AFT290" s="5"/>
      <c r="AFU290" s="5"/>
      <c r="AFV290" s="5"/>
      <c r="AFW290" s="5"/>
      <c r="AFX290" s="5"/>
      <c r="AFY290" s="5"/>
      <c r="AFZ290" s="5"/>
      <c r="AGA290" s="5"/>
      <c r="AGB290" s="5"/>
      <c r="AGC290" s="5"/>
      <c r="AGD290" s="5"/>
      <c r="AGE290" s="5"/>
      <c r="AGF290" s="5"/>
      <c r="AGG290" s="5"/>
      <c r="AGH290" s="5"/>
      <c r="AGI290" s="5"/>
      <c r="AGJ290" s="5"/>
      <c r="AGK290" s="5"/>
      <c r="AGL290" s="5"/>
      <c r="AGM290" s="5"/>
      <c r="AGN290" s="5"/>
      <c r="AGO290" s="5"/>
      <c r="AGP290" s="5"/>
      <c r="AGQ290" s="5"/>
      <c r="AGR290" s="5"/>
      <c r="AGS290" s="5"/>
      <c r="AGT290" s="5"/>
      <c r="AGU290" s="5"/>
      <c r="AGV290" s="5"/>
      <c r="AGW290" s="5"/>
      <c r="AGX290" s="5"/>
      <c r="AGY290" s="5"/>
      <c r="AGZ290" s="5"/>
      <c r="AHA290" s="5"/>
      <c r="AHB290" s="5"/>
      <c r="AHC290" s="5"/>
      <c r="AHD290" s="5"/>
      <c r="AHE290" s="5"/>
      <c r="AHF290" s="5"/>
      <c r="AHG290" s="5"/>
      <c r="AHH290" s="5"/>
      <c r="AHI290" s="5"/>
      <c r="AHJ290" s="5"/>
      <c r="AHK290" s="5"/>
      <c r="AHL290" s="5"/>
      <c r="AHM290" s="5"/>
      <c r="AHN290" s="5"/>
      <c r="AHO290" s="5"/>
      <c r="AHP290" s="5"/>
      <c r="AHQ290" s="5"/>
      <c r="AHR290" s="5"/>
      <c r="AHS290" s="5"/>
      <c r="AHT290" s="5"/>
      <c r="AHU290" s="5"/>
      <c r="AHV290" s="5"/>
      <c r="AHW290" s="5"/>
      <c r="AHX290" s="5"/>
      <c r="AHY290" s="5"/>
      <c r="AHZ290" s="5"/>
      <c r="AIA290" s="5"/>
      <c r="AIB290" s="5"/>
      <c r="AIC290" s="5"/>
      <c r="AID290" s="5"/>
      <c r="AIE290" s="5"/>
      <c r="AIF290" s="5"/>
      <c r="AIG290" s="5"/>
      <c r="AIH290" s="5"/>
      <c r="AII290" s="5"/>
      <c r="AIJ290" s="5"/>
      <c r="AIK290" s="5"/>
      <c r="AIL290" s="5"/>
      <c r="AIM290" s="5"/>
      <c r="AIN290" s="5"/>
      <c r="AIO290" s="5"/>
      <c r="AIP290" s="5"/>
      <c r="AIQ290" s="5"/>
      <c r="AIR290" s="5"/>
      <c r="AIS290" s="5"/>
      <c r="AIT290" s="5"/>
      <c r="AIU290" s="5"/>
      <c r="AIV290" s="5"/>
      <c r="AIW290" s="5"/>
      <c r="AIX290" s="5"/>
      <c r="AIY290" s="5"/>
      <c r="AIZ290" s="5"/>
      <c r="AJA290" s="5"/>
      <c r="AJB290" s="5"/>
      <c r="AJC290" s="5"/>
      <c r="AJD290" s="5"/>
      <c r="AJE290" s="5"/>
      <c r="AJF290" s="5"/>
      <c r="AJG290" s="5"/>
      <c r="AJH290" s="5"/>
      <c r="AJI290" s="5"/>
      <c r="AJJ290" s="5"/>
      <c r="AJK290" s="5"/>
      <c r="AJL290" s="5"/>
      <c r="AJM290" s="5"/>
      <c r="AJN290" s="5"/>
      <c r="AJO290" s="5"/>
      <c r="AJP290" s="5"/>
      <c r="AJQ290" s="5"/>
      <c r="AJR290" s="5"/>
      <c r="AJS290" s="5"/>
      <c r="AJT290" s="5"/>
      <c r="AJU290" s="5"/>
      <c r="AJV290" s="5"/>
      <c r="AJW290" s="5"/>
      <c r="AJX290" s="5"/>
      <c r="AJY290" s="5"/>
      <c r="AJZ290" s="5"/>
      <c r="AKA290" s="5"/>
      <c r="AKB290" s="5"/>
      <c r="AKC290" s="5"/>
      <c r="AKD290" s="5"/>
      <c r="AKE290" s="5"/>
      <c r="AKF290" s="5"/>
      <c r="AKG290" s="5"/>
      <c r="AKH290" s="5"/>
      <c r="AKI290" s="5"/>
      <c r="AKJ290" s="5"/>
      <c r="AKK290" s="5"/>
      <c r="AKL290" s="5"/>
      <c r="AKM290" s="5"/>
      <c r="AKN290" s="5"/>
      <c r="AKO290" s="5"/>
      <c r="AKP290" s="5"/>
      <c r="AKQ290" s="5"/>
      <c r="AKR290" s="5"/>
      <c r="AKS290" s="5"/>
      <c r="AKT290" s="5"/>
      <c r="AKU290" s="5"/>
      <c r="AKV290" s="5"/>
      <c r="AKW290" s="5"/>
      <c r="AKX290" s="5"/>
      <c r="AKY290" s="5"/>
      <c r="AKZ290" s="5"/>
      <c r="ALA290" s="5"/>
      <c r="ALB290" s="5"/>
      <c r="ALC290" s="5"/>
      <c r="ALD290" s="5"/>
      <c r="ALE290" s="5"/>
      <c r="ALF290" s="5"/>
      <c r="ALG290" s="5"/>
      <c r="ALH290" s="5"/>
      <c r="ALI290" s="5"/>
      <c r="ALJ290" s="5"/>
      <c r="ALK290" s="5"/>
      <c r="ALL290" s="5"/>
      <c r="ALM290" s="5"/>
      <c r="ALN290" s="5"/>
      <c r="ALO290" s="5"/>
      <c r="ALP290" s="5"/>
      <c r="ALQ290" s="5"/>
      <c r="ALR290" s="5"/>
      <c r="ALS290" s="5"/>
      <c r="ALT290" s="5"/>
      <c r="ALU290" s="5"/>
      <c r="ALV290" s="5"/>
      <c r="ALW290" s="5"/>
      <c r="ALX290" s="5"/>
      <c r="ALY290" s="5"/>
      <c r="ALZ290" s="5"/>
      <c r="AMA290" s="5"/>
      <c r="AMB290" s="5"/>
      <c r="AMC290" s="5"/>
      <c r="AMD290" s="5"/>
      <c r="AME290" s="5"/>
      <c r="AMF290" s="5"/>
      <c r="AMG290" s="5"/>
      <c r="AMH290" s="5"/>
      <c r="AMI290" s="5"/>
      <c r="AMJ290" s="5"/>
    </row>
    <row r="291" spans="1:1024" s="8" customFormat="1" x14ac:dyDescent="0.25">
      <c r="A291" s="2">
        <v>314</v>
      </c>
      <c r="B291" s="2" t="s">
        <v>678</v>
      </c>
      <c r="C291" s="2" t="s">
        <v>678</v>
      </c>
      <c r="D291" s="2" t="s">
        <v>679</v>
      </c>
      <c r="E291" s="2">
        <v>1993</v>
      </c>
      <c r="F291" s="2" t="s">
        <v>680</v>
      </c>
      <c r="G291" s="2" t="s">
        <v>103</v>
      </c>
      <c r="H291" s="3" t="str">
        <f>VLOOKUP(B291,AddInfo!$A:$C,3,FALSE)</f>
        <v>Predictor</v>
      </c>
      <c r="I291" s="3">
        <f>VLOOKUP(B291,AddInfo!$A:$H,7,FALSE)</f>
        <v>0</v>
      </c>
      <c r="J291" s="3" t="s">
        <v>5017</v>
      </c>
      <c r="K291" s="3" t="s">
        <v>112</v>
      </c>
      <c r="L291" s="3" t="s">
        <v>129</v>
      </c>
      <c r="M291" s="25">
        <v>1964</v>
      </c>
      <c r="N291" s="25">
        <v>1989</v>
      </c>
      <c r="O291" s="25"/>
      <c r="P291" s="25"/>
      <c r="Q291" s="86"/>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c r="HH291" s="5"/>
      <c r="HI291" s="5"/>
      <c r="HJ291" s="5"/>
      <c r="HK291" s="5"/>
      <c r="HL291" s="5"/>
      <c r="HM291" s="5"/>
      <c r="HN291" s="5"/>
      <c r="HO291" s="5"/>
      <c r="HP291" s="5"/>
      <c r="HQ291" s="5"/>
      <c r="HR291" s="5"/>
      <c r="HS291" s="5"/>
      <c r="HT291" s="5"/>
      <c r="HU291" s="5"/>
      <c r="HV291" s="5"/>
      <c r="HW291" s="5"/>
      <c r="HX291" s="5"/>
      <c r="HY291" s="5"/>
      <c r="HZ291" s="5"/>
      <c r="IA291" s="5"/>
      <c r="IB291" s="5"/>
      <c r="IC291" s="5"/>
      <c r="ID291" s="5"/>
      <c r="IE291" s="5"/>
      <c r="IF291" s="5"/>
      <c r="IG291" s="5"/>
      <c r="IH291" s="5"/>
      <c r="II291" s="5"/>
      <c r="IJ291" s="5"/>
      <c r="IK291" s="5"/>
      <c r="IL291" s="5"/>
      <c r="IM291" s="5"/>
      <c r="IN291" s="5"/>
      <c r="IO291" s="5"/>
      <c r="IP291" s="5"/>
      <c r="IQ291" s="5"/>
      <c r="IR291" s="5"/>
      <c r="IS291" s="5"/>
      <c r="IT291" s="5"/>
      <c r="IU291" s="5"/>
      <c r="IV291" s="5"/>
      <c r="IW291" s="5"/>
      <c r="IX291" s="5"/>
      <c r="IY291" s="5"/>
      <c r="IZ291" s="5"/>
      <c r="JA291" s="5"/>
      <c r="JB291" s="5"/>
      <c r="JC291" s="5"/>
      <c r="JD291" s="5"/>
      <c r="JE291" s="5"/>
      <c r="JF291" s="5"/>
      <c r="JG291" s="5"/>
      <c r="JH291" s="5"/>
      <c r="JI291" s="5"/>
      <c r="JJ291" s="5"/>
      <c r="JK291" s="5"/>
      <c r="JL291" s="5"/>
      <c r="JM291" s="5"/>
      <c r="JN291" s="5"/>
      <c r="JO291" s="5"/>
      <c r="JP291" s="5"/>
      <c r="JQ291" s="5"/>
      <c r="JR291" s="5"/>
      <c r="JS291" s="5"/>
      <c r="JT291" s="5"/>
      <c r="JU291" s="5"/>
      <c r="JV291" s="5"/>
      <c r="JW291" s="5"/>
      <c r="JX291" s="5"/>
      <c r="JY291" s="5"/>
      <c r="JZ291" s="5"/>
      <c r="KA291" s="5"/>
      <c r="KB291" s="5"/>
      <c r="KC291" s="5"/>
      <c r="KD291" s="5"/>
      <c r="KE291" s="5"/>
      <c r="KF291" s="5"/>
      <c r="KG291" s="5"/>
      <c r="KH291" s="5"/>
      <c r="KI291" s="5"/>
      <c r="KJ291" s="5"/>
      <c r="KK291" s="5"/>
      <c r="KL291" s="5"/>
      <c r="KM291" s="5"/>
      <c r="KN291" s="5"/>
      <c r="KO291" s="5"/>
      <c r="KP291" s="5"/>
      <c r="KQ291" s="5"/>
      <c r="KR291" s="5"/>
      <c r="KS291" s="5"/>
      <c r="KT291" s="5"/>
      <c r="KU291" s="5"/>
      <c r="KV291" s="5"/>
      <c r="KW291" s="5"/>
      <c r="KX291" s="5"/>
      <c r="KY291" s="5"/>
      <c r="KZ291" s="5"/>
      <c r="LA291" s="5"/>
      <c r="LB291" s="5"/>
      <c r="LC291" s="5"/>
      <c r="LD291" s="5"/>
      <c r="LE291" s="5"/>
      <c r="LF291" s="5"/>
      <c r="LG291" s="5"/>
      <c r="LH291" s="5"/>
      <c r="LI291" s="5"/>
      <c r="LJ291" s="5"/>
      <c r="LK291" s="5"/>
      <c r="LL291" s="5"/>
      <c r="LM291" s="5"/>
      <c r="LN291" s="5"/>
      <c r="LO291" s="5"/>
      <c r="LP291" s="5"/>
      <c r="LQ291" s="5"/>
      <c r="LR291" s="5"/>
      <c r="LS291" s="5"/>
      <c r="LT291" s="5"/>
      <c r="LU291" s="5"/>
      <c r="LV291" s="5"/>
      <c r="LW291" s="5"/>
      <c r="LX291" s="5"/>
      <c r="LY291" s="5"/>
      <c r="LZ291" s="5"/>
      <c r="MA291" s="5"/>
      <c r="MB291" s="5"/>
      <c r="MC291" s="5"/>
      <c r="MD291" s="5"/>
      <c r="ME291" s="5"/>
      <c r="MF291" s="5"/>
      <c r="MG291" s="5"/>
      <c r="MH291" s="5"/>
      <c r="MI291" s="5"/>
      <c r="MJ291" s="5"/>
      <c r="MK291" s="5"/>
      <c r="ML291" s="5"/>
      <c r="MM291" s="5"/>
      <c r="MN291" s="5"/>
      <c r="MO291" s="5"/>
      <c r="MP291" s="5"/>
      <c r="MQ291" s="5"/>
      <c r="MR291" s="5"/>
      <c r="MS291" s="5"/>
      <c r="MT291" s="5"/>
      <c r="MU291" s="5"/>
      <c r="MV291" s="5"/>
      <c r="MW291" s="5"/>
      <c r="MX291" s="5"/>
      <c r="MY291" s="5"/>
      <c r="MZ291" s="5"/>
      <c r="NA291" s="5"/>
      <c r="NB291" s="5"/>
      <c r="NC291" s="5"/>
      <c r="ND291" s="5"/>
      <c r="NE291" s="5"/>
      <c r="NF291" s="5"/>
      <c r="NG291" s="5"/>
      <c r="NH291" s="5"/>
      <c r="NI291" s="5"/>
      <c r="NJ291" s="5"/>
      <c r="NK291" s="5"/>
      <c r="NL291" s="5"/>
      <c r="NM291" s="5"/>
      <c r="NN291" s="5"/>
      <c r="NO291" s="5"/>
      <c r="NP291" s="5"/>
      <c r="NQ291" s="5"/>
      <c r="NR291" s="5"/>
      <c r="NS291" s="5"/>
      <c r="NT291" s="5"/>
      <c r="NU291" s="5"/>
      <c r="NV291" s="5"/>
      <c r="NW291" s="5"/>
      <c r="NX291" s="5"/>
      <c r="NY291" s="5"/>
      <c r="NZ291" s="5"/>
      <c r="OA291" s="5"/>
      <c r="OB291" s="5"/>
      <c r="OC291" s="5"/>
      <c r="OD291" s="5"/>
      <c r="OE291" s="5"/>
      <c r="OF291" s="5"/>
      <c r="OG291" s="5"/>
      <c r="OH291" s="5"/>
      <c r="OI291" s="5"/>
      <c r="OJ291" s="5"/>
      <c r="OK291" s="5"/>
      <c r="OL291" s="5"/>
      <c r="OM291" s="5"/>
      <c r="ON291" s="5"/>
      <c r="OO291" s="5"/>
      <c r="OP291" s="5"/>
      <c r="OQ291" s="5"/>
      <c r="OR291" s="5"/>
      <c r="OS291" s="5"/>
      <c r="OT291" s="5"/>
      <c r="OU291" s="5"/>
      <c r="OV291" s="5"/>
      <c r="OW291" s="5"/>
      <c r="OX291" s="5"/>
      <c r="OY291" s="5"/>
      <c r="OZ291" s="5"/>
      <c r="PA291" s="5"/>
      <c r="PB291" s="5"/>
      <c r="PC291" s="5"/>
      <c r="PD291" s="5"/>
      <c r="PE291" s="5"/>
      <c r="PF291" s="5"/>
      <c r="PG291" s="5"/>
      <c r="PH291" s="5"/>
      <c r="PI291" s="5"/>
      <c r="PJ291" s="5"/>
      <c r="PK291" s="5"/>
      <c r="PL291" s="5"/>
      <c r="PM291" s="5"/>
      <c r="PN291" s="5"/>
      <c r="PO291" s="5"/>
      <c r="PP291" s="5"/>
      <c r="PQ291" s="5"/>
      <c r="PR291" s="5"/>
      <c r="PS291" s="5"/>
      <c r="PT291" s="5"/>
      <c r="PU291" s="5"/>
      <c r="PV291" s="5"/>
      <c r="PW291" s="5"/>
      <c r="PX291" s="5"/>
      <c r="PY291" s="5"/>
      <c r="PZ291" s="5"/>
      <c r="QA291" s="5"/>
      <c r="QB291" s="5"/>
      <c r="QC291" s="5"/>
      <c r="QD291" s="5"/>
      <c r="QE291" s="5"/>
      <c r="QF291" s="5"/>
      <c r="QG291" s="5"/>
      <c r="QH291" s="5"/>
      <c r="QI291" s="5"/>
      <c r="QJ291" s="5"/>
      <c r="QK291" s="5"/>
      <c r="QL291" s="5"/>
      <c r="QM291" s="5"/>
      <c r="QN291" s="5"/>
      <c r="QO291" s="5"/>
      <c r="QP291" s="5"/>
      <c r="QQ291" s="5"/>
      <c r="QR291" s="5"/>
      <c r="QS291" s="5"/>
      <c r="QT291" s="5"/>
      <c r="QU291" s="5"/>
      <c r="QV291" s="5"/>
      <c r="QW291" s="5"/>
      <c r="QX291" s="5"/>
      <c r="QY291" s="5"/>
      <c r="QZ291" s="5"/>
      <c r="RA291" s="5"/>
      <c r="RB291" s="5"/>
      <c r="RC291" s="5"/>
      <c r="RD291" s="5"/>
      <c r="RE291" s="5"/>
      <c r="RF291" s="5"/>
      <c r="RG291" s="5"/>
      <c r="RH291" s="5"/>
      <c r="RI291" s="5"/>
      <c r="RJ291" s="5"/>
      <c r="RK291" s="5"/>
      <c r="RL291" s="5"/>
      <c r="RM291" s="5"/>
      <c r="RN291" s="5"/>
      <c r="RO291" s="5"/>
      <c r="RP291" s="5"/>
      <c r="RQ291" s="5"/>
      <c r="RR291" s="5"/>
      <c r="RS291" s="5"/>
      <c r="RT291" s="5"/>
      <c r="RU291" s="5"/>
      <c r="RV291" s="5"/>
      <c r="RW291" s="5"/>
      <c r="RX291" s="5"/>
      <c r="RY291" s="5"/>
      <c r="RZ291" s="5"/>
      <c r="SA291" s="5"/>
      <c r="SB291" s="5"/>
      <c r="SC291" s="5"/>
      <c r="SD291" s="5"/>
      <c r="SE291" s="5"/>
      <c r="SF291" s="5"/>
      <c r="SG291" s="5"/>
      <c r="SH291" s="5"/>
      <c r="SI291" s="5"/>
      <c r="SJ291" s="5"/>
      <c r="SK291" s="5"/>
      <c r="SL291" s="5"/>
      <c r="SM291" s="5"/>
      <c r="SN291" s="5"/>
      <c r="SO291" s="5"/>
      <c r="SP291" s="5"/>
      <c r="SQ291" s="5"/>
      <c r="SR291" s="5"/>
      <c r="SS291" s="5"/>
      <c r="ST291" s="5"/>
      <c r="SU291" s="5"/>
      <c r="SV291" s="5"/>
      <c r="SW291" s="5"/>
      <c r="SX291" s="5"/>
      <c r="SY291" s="5"/>
      <c r="SZ291" s="5"/>
      <c r="TA291" s="5"/>
      <c r="TB291" s="5"/>
      <c r="TC291" s="5"/>
      <c r="TD291" s="5"/>
      <c r="TE291" s="5"/>
      <c r="TF291" s="5"/>
      <c r="TG291" s="5"/>
      <c r="TH291" s="5"/>
      <c r="TI291" s="5"/>
      <c r="TJ291" s="5"/>
      <c r="TK291" s="5"/>
      <c r="TL291" s="5"/>
      <c r="TM291" s="5"/>
      <c r="TN291" s="5"/>
      <c r="TO291" s="5"/>
      <c r="TP291" s="5"/>
      <c r="TQ291" s="5"/>
      <c r="TR291" s="5"/>
      <c r="TS291" s="5"/>
      <c r="TT291" s="5"/>
      <c r="TU291" s="5"/>
      <c r="TV291" s="5"/>
      <c r="TW291" s="5"/>
      <c r="TX291" s="5"/>
      <c r="TY291" s="5"/>
      <c r="TZ291" s="5"/>
      <c r="UA291" s="5"/>
      <c r="UB291" s="5"/>
      <c r="UC291" s="5"/>
      <c r="UD291" s="5"/>
      <c r="UE291" s="5"/>
      <c r="UF291" s="5"/>
      <c r="UG291" s="5"/>
      <c r="UH291" s="5"/>
      <c r="UI291" s="5"/>
      <c r="UJ291" s="5"/>
      <c r="UK291" s="5"/>
      <c r="UL291" s="5"/>
      <c r="UM291" s="5"/>
      <c r="UN291" s="5"/>
      <c r="UO291" s="5"/>
      <c r="UP291" s="5"/>
      <c r="UQ291" s="5"/>
      <c r="UR291" s="5"/>
      <c r="US291" s="5"/>
      <c r="UT291" s="5"/>
      <c r="UU291" s="5"/>
      <c r="UV291" s="5"/>
      <c r="UW291" s="5"/>
      <c r="UX291" s="5"/>
      <c r="UY291" s="5"/>
      <c r="UZ291" s="5"/>
      <c r="VA291" s="5"/>
      <c r="VB291" s="5"/>
      <c r="VC291" s="5"/>
      <c r="VD291" s="5"/>
      <c r="VE291" s="5"/>
      <c r="VF291" s="5"/>
      <c r="VG291" s="5"/>
      <c r="VH291" s="5"/>
      <c r="VI291" s="5"/>
      <c r="VJ291" s="5"/>
      <c r="VK291" s="5"/>
      <c r="VL291" s="5"/>
      <c r="VM291" s="5"/>
      <c r="VN291" s="5"/>
      <c r="VO291" s="5"/>
      <c r="VP291" s="5"/>
      <c r="VQ291" s="5"/>
      <c r="VR291" s="5"/>
      <c r="VS291" s="5"/>
      <c r="VT291" s="5"/>
      <c r="VU291" s="5"/>
      <c r="VV291" s="5"/>
      <c r="VW291" s="5"/>
      <c r="VX291" s="5"/>
      <c r="VY291" s="5"/>
      <c r="VZ291" s="5"/>
      <c r="WA291" s="5"/>
      <c r="WB291" s="5"/>
      <c r="WC291" s="5"/>
      <c r="WD291" s="5"/>
      <c r="WE291" s="5"/>
      <c r="WF291" s="5"/>
      <c r="WG291" s="5"/>
      <c r="WH291" s="5"/>
      <c r="WI291" s="5"/>
      <c r="WJ291" s="5"/>
      <c r="WK291" s="5"/>
      <c r="WL291" s="5"/>
      <c r="WM291" s="5"/>
      <c r="WN291" s="5"/>
      <c r="WO291" s="5"/>
      <c r="WP291" s="5"/>
      <c r="WQ291" s="5"/>
      <c r="WR291" s="5"/>
      <c r="WS291" s="5"/>
      <c r="WT291" s="5"/>
      <c r="WU291" s="5"/>
      <c r="WV291" s="5"/>
      <c r="WW291" s="5"/>
      <c r="WX291" s="5"/>
      <c r="WY291" s="5"/>
      <c r="WZ291" s="5"/>
      <c r="XA291" s="5"/>
      <c r="XB291" s="5"/>
      <c r="XC291" s="5"/>
      <c r="XD291" s="5"/>
      <c r="XE291" s="5"/>
      <c r="XF291" s="5"/>
      <c r="XG291" s="5"/>
      <c r="XH291" s="5"/>
      <c r="XI291" s="5"/>
      <c r="XJ291" s="5"/>
      <c r="XK291" s="5"/>
      <c r="XL291" s="5"/>
      <c r="XM291" s="5"/>
      <c r="XN291" s="5"/>
      <c r="XO291" s="5"/>
      <c r="XP291" s="5"/>
      <c r="XQ291" s="5"/>
      <c r="XR291" s="5"/>
      <c r="XS291" s="5"/>
      <c r="XT291" s="5"/>
      <c r="XU291" s="5"/>
      <c r="XV291" s="5"/>
      <c r="XW291" s="5"/>
      <c r="XX291" s="5"/>
      <c r="XY291" s="5"/>
      <c r="XZ291" s="5"/>
      <c r="YA291" s="5"/>
      <c r="YB291" s="5"/>
      <c r="YC291" s="5"/>
      <c r="YD291" s="5"/>
      <c r="YE291" s="5"/>
      <c r="YF291" s="5"/>
      <c r="YG291" s="5"/>
      <c r="YH291" s="5"/>
      <c r="YI291" s="5"/>
      <c r="YJ291" s="5"/>
      <c r="YK291" s="5"/>
      <c r="YL291" s="5"/>
      <c r="YM291" s="5"/>
      <c r="YN291" s="5"/>
      <c r="YO291" s="5"/>
      <c r="YP291" s="5"/>
      <c r="YQ291" s="5"/>
      <c r="YR291" s="5"/>
      <c r="YS291" s="5"/>
      <c r="YT291" s="5"/>
      <c r="YU291" s="5"/>
      <c r="YV291" s="5"/>
      <c r="YW291" s="5"/>
      <c r="YX291" s="5"/>
      <c r="YY291" s="5"/>
      <c r="YZ291" s="5"/>
      <c r="ZA291" s="5"/>
      <c r="ZB291" s="5"/>
      <c r="ZC291" s="5"/>
      <c r="ZD291" s="5"/>
      <c r="ZE291" s="5"/>
      <c r="ZF291" s="5"/>
      <c r="ZG291" s="5"/>
      <c r="ZH291" s="5"/>
      <c r="ZI291" s="5"/>
      <c r="ZJ291" s="5"/>
      <c r="ZK291" s="5"/>
      <c r="ZL291" s="5"/>
      <c r="ZM291" s="5"/>
      <c r="ZN291" s="5"/>
      <c r="ZO291" s="5"/>
      <c r="ZP291" s="5"/>
      <c r="ZQ291" s="5"/>
      <c r="ZR291" s="5"/>
      <c r="ZS291" s="5"/>
      <c r="ZT291" s="5"/>
      <c r="ZU291" s="5"/>
      <c r="ZV291" s="5"/>
      <c r="ZW291" s="5"/>
      <c r="ZX291" s="5"/>
      <c r="ZY291" s="5"/>
      <c r="ZZ291" s="5"/>
      <c r="AAA291" s="5"/>
      <c r="AAB291" s="5"/>
      <c r="AAC291" s="5"/>
      <c r="AAD291" s="5"/>
      <c r="AAE291" s="5"/>
      <c r="AAF291" s="5"/>
      <c r="AAG291" s="5"/>
      <c r="AAH291" s="5"/>
      <c r="AAI291" s="5"/>
      <c r="AAJ291" s="5"/>
      <c r="AAK291" s="5"/>
      <c r="AAL291" s="5"/>
      <c r="AAM291" s="5"/>
      <c r="AAN291" s="5"/>
      <c r="AAO291" s="5"/>
      <c r="AAP291" s="5"/>
      <c r="AAQ291" s="5"/>
      <c r="AAR291" s="5"/>
      <c r="AAS291" s="5"/>
      <c r="AAT291" s="5"/>
      <c r="AAU291" s="5"/>
      <c r="AAV291" s="5"/>
      <c r="AAW291" s="5"/>
      <c r="AAX291" s="5"/>
      <c r="AAY291" s="5"/>
      <c r="AAZ291" s="5"/>
      <c r="ABA291" s="5"/>
      <c r="ABB291" s="5"/>
      <c r="ABC291" s="5"/>
      <c r="ABD291" s="5"/>
      <c r="ABE291" s="5"/>
      <c r="ABF291" s="5"/>
      <c r="ABG291" s="5"/>
      <c r="ABH291" s="5"/>
      <c r="ABI291" s="5"/>
      <c r="ABJ291" s="5"/>
      <c r="ABK291" s="5"/>
      <c r="ABL291" s="5"/>
      <c r="ABM291" s="5"/>
      <c r="ABN291" s="5"/>
      <c r="ABO291" s="5"/>
      <c r="ABP291" s="5"/>
      <c r="ABQ291" s="5"/>
      <c r="ABR291" s="5"/>
      <c r="ABS291" s="5"/>
      <c r="ABT291" s="5"/>
      <c r="ABU291" s="5"/>
      <c r="ABV291" s="5"/>
      <c r="ABW291" s="5"/>
      <c r="ABX291" s="5"/>
      <c r="ABY291" s="5"/>
      <c r="ABZ291" s="5"/>
      <c r="ACA291" s="5"/>
      <c r="ACB291" s="5"/>
      <c r="ACC291" s="5"/>
      <c r="ACD291" s="5"/>
      <c r="ACE291" s="5"/>
      <c r="ACF291" s="5"/>
      <c r="ACG291" s="5"/>
      <c r="ACH291" s="5"/>
      <c r="ACI291" s="5"/>
      <c r="ACJ291" s="5"/>
      <c r="ACK291" s="5"/>
      <c r="ACL291" s="5"/>
      <c r="ACM291" s="5"/>
      <c r="ACN291" s="5"/>
      <c r="ACO291" s="5"/>
      <c r="ACP291" s="5"/>
      <c r="ACQ291" s="5"/>
      <c r="ACR291" s="5"/>
      <c r="ACS291" s="5"/>
      <c r="ACT291" s="5"/>
      <c r="ACU291" s="5"/>
      <c r="ACV291" s="5"/>
      <c r="ACW291" s="5"/>
      <c r="ACX291" s="5"/>
      <c r="ACY291" s="5"/>
      <c r="ACZ291" s="5"/>
      <c r="ADA291" s="5"/>
      <c r="ADB291" s="5"/>
      <c r="ADC291" s="5"/>
      <c r="ADD291" s="5"/>
      <c r="ADE291" s="5"/>
      <c r="ADF291" s="5"/>
      <c r="ADG291" s="5"/>
      <c r="ADH291" s="5"/>
      <c r="ADI291" s="5"/>
      <c r="ADJ291" s="5"/>
      <c r="ADK291" s="5"/>
      <c r="ADL291" s="5"/>
      <c r="ADM291" s="5"/>
      <c r="ADN291" s="5"/>
      <c r="ADO291" s="5"/>
      <c r="ADP291" s="5"/>
      <c r="ADQ291" s="5"/>
      <c r="ADR291" s="5"/>
      <c r="ADS291" s="5"/>
      <c r="ADT291" s="5"/>
      <c r="ADU291" s="5"/>
      <c r="ADV291" s="5"/>
      <c r="ADW291" s="5"/>
      <c r="ADX291" s="5"/>
      <c r="ADY291" s="5"/>
      <c r="ADZ291" s="5"/>
      <c r="AEA291" s="5"/>
      <c r="AEB291" s="5"/>
      <c r="AEC291" s="5"/>
      <c r="AED291" s="5"/>
      <c r="AEE291" s="5"/>
      <c r="AEF291" s="5"/>
      <c r="AEG291" s="5"/>
      <c r="AEH291" s="5"/>
      <c r="AEI291" s="5"/>
      <c r="AEJ291" s="5"/>
      <c r="AEK291" s="5"/>
      <c r="AEL291" s="5"/>
      <c r="AEM291" s="5"/>
      <c r="AEN291" s="5"/>
      <c r="AEO291" s="5"/>
      <c r="AEP291" s="5"/>
      <c r="AEQ291" s="5"/>
      <c r="AER291" s="5"/>
      <c r="AES291" s="5"/>
      <c r="AET291" s="5"/>
      <c r="AEU291" s="5"/>
      <c r="AEV291" s="5"/>
      <c r="AEW291" s="5"/>
      <c r="AEX291" s="5"/>
      <c r="AEY291" s="5"/>
      <c r="AEZ291" s="5"/>
      <c r="AFA291" s="5"/>
      <c r="AFB291" s="5"/>
      <c r="AFC291" s="5"/>
      <c r="AFD291" s="5"/>
      <c r="AFE291" s="5"/>
      <c r="AFF291" s="5"/>
      <c r="AFG291" s="5"/>
      <c r="AFH291" s="5"/>
      <c r="AFI291" s="5"/>
      <c r="AFJ291" s="5"/>
      <c r="AFK291" s="5"/>
      <c r="AFL291" s="5"/>
      <c r="AFM291" s="5"/>
      <c r="AFN291" s="5"/>
      <c r="AFO291" s="5"/>
      <c r="AFP291" s="5"/>
      <c r="AFQ291" s="5"/>
      <c r="AFR291" s="5"/>
      <c r="AFS291" s="5"/>
      <c r="AFT291" s="5"/>
      <c r="AFU291" s="5"/>
      <c r="AFV291" s="5"/>
      <c r="AFW291" s="5"/>
      <c r="AFX291" s="5"/>
      <c r="AFY291" s="5"/>
      <c r="AFZ291" s="5"/>
      <c r="AGA291" s="5"/>
      <c r="AGB291" s="5"/>
      <c r="AGC291" s="5"/>
      <c r="AGD291" s="5"/>
      <c r="AGE291" s="5"/>
      <c r="AGF291" s="5"/>
      <c r="AGG291" s="5"/>
      <c r="AGH291" s="5"/>
      <c r="AGI291" s="5"/>
      <c r="AGJ291" s="5"/>
      <c r="AGK291" s="5"/>
      <c r="AGL291" s="5"/>
      <c r="AGM291" s="5"/>
      <c r="AGN291" s="5"/>
      <c r="AGO291" s="5"/>
      <c r="AGP291" s="5"/>
      <c r="AGQ291" s="5"/>
      <c r="AGR291" s="5"/>
      <c r="AGS291" s="5"/>
      <c r="AGT291" s="5"/>
      <c r="AGU291" s="5"/>
      <c r="AGV291" s="5"/>
      <c r="AGW291" s="5"/>
      <c r="AGX291" s="5"/>
      <c r="AGY291" s="5"/>
      <c r="AGZ291" s="5"/>
      <c r="AHA291" s="5"/>
      <c r="AHB291" s="5"/>
      <c r="AHC291" s="5"/>
      <c r="AHD291" s="5"/>
      <c r="AHE291" s="5"/>
      <c r="AHF291" s="5"/>
      <c r="AHG291" s="5"/>
      <c r="AHH291" s="5"/>
      <c r="AHI291" s="5"/>
      <c r="AHJ291" s="5"/>
      <c r="AHK291" s="5"/>
      <c r="AHL291" s="5"/>
      <c r="AHM291" s="5"/>
      <c r="AHN291" s="5"/>
      <c r="AHO291" s="5"/>
      <c r="AHP291" s="5"/>
      <c r="AHQ291" s="5"/>
      <c r="AHR291" s="5"/>
      <c r="AHS291" s="5"/>
      <c r="AHT291" s="5"/>
      <c r="AHU291" s="5"/>
      <c r="AHV291" s="5"/>
      <c r="AHW291" s="5"/>
      <c r="AHX291" s="5"/>
      <c r="AHY291" s="5"/>
      <c r="AHZ291" s="5"/>
      <c r="AIA291" s="5"/>
      <c r="AIB291" s="5"/>
      <c r="AIC291" s="5"/>
      <c r="AID291" s="5"/>
      <c r="AIE291" s="5"/>
      <c r="AIF291" s="5"/>
      <c r="AIG291" s="5"/>
      <c r="AIH291" s="5"/>
      <c r="AII291" s="5"/>
      <c r="AIJ291" s="5"/>
      <c r="AIK291" s="5"/>
      <c r="AIL291" s="5"/>
      <c r="AIM291" s="5"/>
      <c r="AIN291" s="5"/>
      <c r="AIO291" s="5"/>
      <c r="AIP291" s="5"/>
      <c r="AIQ291" s="5"/>
      <c r="AIR291" s="5"/>
      <c r="AIS291" s="5"/>
      <c r="AIT291" s="5"/>
      <c r="AIU291" s="5"/>
      <c r="AIV291" s="5"/>
      <c r="AIW291" s="5"/>
      <c r="AIX291" s="5"/>
      <c r="AIY291" s="5"/>
      <c r="AIZ291" s="5"/>
      <c r="AJA291" s="5"/>
      <c r="AJB291" s="5"/>
      <c r="AJC291" s="5"/>
      <c r="AJD291" s="5"/>
      <c r="AJE291" s="5"/>
      <c r="AJF291" s="5"/>
      <c r="AJG291" s="5"/>
      <c r="AJH291" s="5"/>
      <c r="AJI291" s="5"/>
      <c r="AJJ291" s="5"/>
      <c r="AJK291" s="5"/>
      <c r="AJL291" s="5"/>
      <c r="AJM291" s="5"/>
      <c r="AJN291" s="5"/>
      <c r="AJO291" s="5"/>
      <c r="AJP291" s="5"/>
      <c r="AJQ291" s="5"/>
      <c r="AJR291" s="5"/>
      <c r="AJS291" s="5"/>
      <c r="AJT291" s="5"/>
      <c r="AJU291" s="5"/>
      <c r="AJV291" s="5"/>
      <c r="AJW291" s="5"/>
      <c r="AJX291" s="5"/>
      <c r="AJY291" s="5"/>
      <c r="AJZ291" s="5"/>
      <c r="AKA291" s="5"/>
      <c r="AKB291" s="5"/>
      <c r="AKC291" s="5"/>
      <c r="AKD291" s="5"/>
      <c r="AKE291" s="5"/>
      <c r="AKF291" s="5"/>
      <c r="AKG291" s="5"/>
      <c r="AKH291" s="5"/>
      <c r="AKI291" s="5"/>
      <c r="AKJ291" s="5"/>
      <c r="AKK291" s="5"/>
      <c r="AKL291" s="5"/>
      <c r="AKM291" s="5"/>
      <c r="AKN291" s="5"/>
      <c r="AKO291" s="5"/>
      <c r="AKP291" s="5"/>
      <c r="AKQ291" s="5"/>
      <c r="AKR291" s="5"/>
      <c r="AKS291" s="5"/>
      <c r="AKT291" s="5"/>
      <c r="AKU291" s="5"/>
      <c r="AKV291" s="5"/>
      <c r="AKW291" s="5"/>
      <c r="AKX291" s="5"/>
      <c r="AKY291" s="5"/>
      <c r="AKZ291" s="5"/>
      <c r="ALA291" s="5"/>
      <c r="ALB291" s="5"/>
      <c r="ALC291" s="5"/>
      <c r="ALD291" s="5"/>
      <c r="ALE291" s="5"/>
      <c r="ALF291" s="5"/>
      <c r="ALG291" s="5"/>
      <c r="ALH291" s="5"/>
      <c r="ALI291" s="5"/>
      <c r="ALJ291" s="5"/>
      <c r="ALK291" s="5"/>
      <c r="ALL291" s="5"/>
      <c r="ALM291" s="5"/>
      <c r="ALN291" s="5"/>
      <c r="ALO291" s="5"/>
      <c r="ALP291" s="5"/>
      <c r="ALQ291" s="5"/>
      <c r="ALR291" s="5"/>
      <c r="ALS291" s="5"/>
      <c r="ALT291" s="5"/>
      <c r="ALU291" s="5"/>
      <c r="ALV291" s="5"/>
      <c r="ALW291" s="5"/>
      <c r="ALX291" s="5"/>
      <c r="ALY291" s="5"/>
      <c r="ALZ291" s="5"/>
      <c r="AMA291" s="5"/>
      <c r="AMB291" s="5"/>
      <c r="AMC291" s="5"/>
      <c r="AMD291" s="5"/>
      <c r="AME291" s="5"/>
      <c r="AMF291" s="5"/>
      <c r="AMG291" s="5"/>
      <c r="AMH291" s="5"/>
      <c r="AMI291" s="5"/>
      <c r="AMJ291" s="5"/>
    </row>
    <row r="292" spans="1:1024" x14ac:dyDescent="0.25">
      <c r="A292" s="2">
        <v>52</v>
      </c>
      <c r="B292" s="2" t="s">
        <v>682</v>
      </c>
      <c r="C292" s="2" t="s">
        <v>682</v>
      </c>
      <c r="D292" s="2" t="s">
        <v>679</v>
      </c>
      <c r="E292" s="2">
        <v>1993</v>
      </c>
      <c r="F292" s="2" t="s">
        <v>683</v>
      </c>
      <c r="G292" s="2" t="s">
        <v>103</v>
      </c>
      <c r="H292" s="3" t="str">
        <f>VLOOKUP(B292,AddInfo!$A:$C,3,FALSE)</f>
        <v>Predictor</v>
      </c>
      <c r="I292" s="3" t="str">
        <f>VLOOKUP(B292,AddInfo!$A:$H,7,FALSE)</f>
        <v>mom6m</v>
      </c>
      <c r="J292" s="3" t="s">
        <v>5017</v>
      </c>
      <c r="K292" s="3" t="s">
        <v>112</v>
      </c>
      <c r="L292" s="3" t="s">
        <v>129</v>
      </c>
      <c r="M292" s="25">
        <v>1964</v>
      </c>
      <c r="N292" s="25">
        <v>1989</v>
      </c>
    </row>
    <row r="293" spans="1:1024" s="8" customFormat="1" x14ac:dyDescent="0.25">
      <c r="A293" s="2">
        <v>98</v>
      </c>
      <c r="B293" s="2" t="s">
        <v>699</v>
      </c>
      <c r="C293" s="2" t="s">
        <v>699</v>
      </c>
      <c r="D293" s="2" t="s">
        <v>700</v>
      </c>
      <c r="E293" s="2">
        <v>2014</v>
      </c>
      <c r="F293" s="2" t="s">
        <v>701</v>
      </c>
      <c r="G293" s="2" t="s">
        <v>117</v>
      </c>
      <c r="H293" s="3" t="str">
        <f>VLOOKUP(B293,AddInfo!$A:$C,3,FALSE)</f>
        <v>Predictor</v>
      </c>
      <c r="I293" s="3">
        <f>VLOOKUP(B293,AddInfo!$A:$H,7,FALSE)</f>
        <v>0</v>
      </c>
      <c r="J293" s="3" t="s">
        <v>5017</v>
      </c>
      <c r="K293" s="3" t="s">
        <v>112</v>
      </c>
      <c r="L293" s="3" t="s">
        <v>119</v>
      </c>
      <c r="M293" s="25">
        <v>1963</v>
      </c>
      <c r="N293" s="25">
        <v>2010</v>
      </c>
      <c r="O293" s="25"/>
      <c r="P293" s="25"/>
      <c r="Q293" s="86"/>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c r="HH293" s="5"/>
      <c r="HI293" s="5"/>
      <c r="HJ293" s="5"/>
      <c r="HK293" s="5"/>
      <c r="HL293" s="5"/>
      <c r="HM293" s="5"/>
      <c r="HN293" s="5"/>
      <c r="HO293" s="5"/>
      <c r="HP293" s="5"/>
      <c r="HQ293" s="5"/>
      <c r="HR293" s="5"/>
      <c r="HS293" s="5"/>
      <c r="HT293" s="5"/>
      <c r="HU293" s="5"/>
      <c r="HV293" s="5"/>
      <c r="HW293" s="5"/>
      <c r="HX293" s="5"/>
      <c r="HY293" s="5"/>
      <c r="HZ293" s="5"/>
      <c r="IA293" s="5"/>
      <c r="IB293" s="5"/>
      <c r="IC293" s="5"/>
      <c r="ID293" s="5"/>
      <c r="IE293" s="5"/>
      <c r="IF293" s="5"/>
      <c r="IG293" s="5"/>
      <c r="IH293" s="5"/>
      <c r="II293" s="5"/>
      <c r="IJ293" s="5"/>
      <c r="IK293" s="5"/>
      <c r="IL293" s="5"/>
      <c r="IM293" s="5"/>
      <c r="IN293" s="5"/>
      <c r="IO293" s="5"/>
      <c r="IP293" s="5"/>
      <c r="IQ293" s="5"/>
      <c r="IR293" s="5"/>
      <c r="IS293" s="5"/>
      <c r="IT293" s="5"/>
      <c r="IU293" s="5"/>
      <c r="IV293" s="5"/>
      <c r="IW293" s="5"/>
      <c r="IX293" s="5"/>
      <c r="IY293" s="5"/>
      <c r="IZ293" s="5"/>
      <c r="JA293" s="5"/>
      <c r="JB293" s="5"/>
      <c r="JC293" s="5"/>
      <c r="JD293" s="5"/>
      <c r="JE293" s="5"/>
      <c r="JF293" s="5"/>
      <c r="JG293" s="5"/>
      <c r="JH293" s="5"/>
      <c r="JI293" s="5"/>
      <c r="JJ293" s="5"/>
      <c r="JK293" s="5"/>
      <c r="JL293" s="5"/>
      <c r="JM293" s="5"/>
      <c r="JN293" s="5"/>
      <c r="JO293" s="5"/>
      <c r="JP293" s="5"/>
      <c r="JQ293" s="5"/>
      <c r="JR293" s="5"/>
      <c r="JS293" s="5"/>
      <c r="JT293" s="5"/>
      <c r="JU293" s="5"/>
      <c r="JV293" s="5"/>
      <c r="JW293" s="5"/>
      <c r="JX293" s="5"/>
      <c r="JY293" s="5"/>
      <c r="JZ293" s="5"/>
      <c r="KA293" s="5"/>
      <c r="KB293" s="5"/>
      <c r="KC293" s="5"/>
      <c r="KD293" s="5"/>
      <c r="KE293" s="5"/>
      <c r="KF293" s="5"/>
      <c r="KG293" s="5"/>
      <c r="KH293" s="5"/>
      <c r="KI293" s="5"/>
      <c r="KJ293" s="5"/>
      <c r="KK293" s="5"/>
      <c r="KL293" s="5"/>
      <c r="KM293" s="5"/>
      <c r="KN293" s="5"/>
      <c r="KO293" s="5"/>
      <c r="KP293" s="5"/>
      <c r="KQ293" s="5"/>
      <c r="KR293" s="5"/>
      <c r="KS293" s="5"/>
      <c r="KT293" s="5"/>
      <c r="KU293" s="5"/>
      <c r="KV293" s="5"/>
      <c r="KW293" s="5"/>
      <c r="KX293" s="5"/>
      <c r="KY293" s="5"/>
      <c r="KZ293" s="5"/>
      <c r="LA293" s="5"/>
      <c r="LB293" s="5"/>
      <c r="LC293" s="5"/>
      <c r="LD293" s="5"/>
      <c r="LE293" s="5"/>
      <c r="LF293" s="5"/>
      <c r="LG293" s="5"/>
      <c r="LH293" s="5"/>
      <c r="LI293" s="5"/>
      <c r="LJ293" s="5"/>
      <c r="LK293" s="5"/>
      <c r="LL293" s="5"/>
      <c r="LM293" s="5"/>
      <c r="LN293" s="5"/>
      <c r="LO293" s="5"/>
      <c r="LP293" s="5"/>
      <c r="LQ293" s="5"/>
      <c r="LR293" s="5"/>
      <c r="LS293" s="5"/>
      <c r="LT293" s="5"/>
      <c r="LU293" s="5"/>
      <c r="LV293" s="5"/>
      <c r="LW293" s="5"/>
      <c r="LX293" s="5"/>
      <c r="LY293" s="5"/>
      <c r="LZ293" s="5"/>
      <c r="MA293" s="5"/>
      <c r="MB293" s="5"/>
      <c r="MC293" s="5"/>
      <c r="MD293" s="5"/>
      <c r="ME293" s="5"/>
      <c r="MF293" s="5"/>
      <c r="MG293" s="5"/>
      <c r="MH293" s="5"/>
      <c r="MI293" s="5"/>
      <c r="MJ293" s="5"/>
      <c r="MK293" s="5"/>
      <c r="ML293" s="5"/>
      <c r="MM293" s="5"/>
      <c r="MN293" s="5"/>
      <c r="MO293" s="5"/>
      <c r="MP293" s="5"/>
      <c r="MQ293" s="5"/>
      <c r="MR293" s="5"/>
      <c r="MS293" s="5"/>
      <c r="MT293" s="5"/>
      <c r="MU293" s="5"/>
      <c r="MV293" s="5"/>
      <c r="MW293" s="5"/>
      <c r="MX293" s="5"/>
      <c r="MY293" s="5"/>
      <c r="MZ293" s="5"/>
      <c r="NA293" s="5"/>
      <c r="NB293" s="5"/>
      <c r="NC293" s="5"/>
      <c r="ND293" s="5"/>
      <c r="NE293" s="5"/>
      <c r="NF293" s="5"/>
      <c r="NG293" s="5"/>
      <c r="NH293" s="5"/>
      <c r="NI293" s="5"/>
      <c r="NJ293" s="5"/>
      <c r="NK293" s="5"/>
      <c r="NL293" s="5"/>
      <c r="NM293" s="5"/>
      <c r="NN293" s="5"/>
      <c r="NO293" s="5"/>
      <c r="NP293" s="5"/>
      <c r="NQ293" s="5"/>
      <c r="NR293" s="5"/>
      <c r="NS293" s="5"/>
      <c r="NT293" s="5"/>
      <c r="NU293" s="5"/>
      <c r="NV293" s="5"/>
      <c r="NW293" s="5"/>
      <c r="NX293" s="5"/>
      <c r="NY293" s="5"/>
      <c r="NZ293" s="5"/>
      <c r="OA293" s="5"/>
      <c r="OB293" s="5"/>
      <c r="OC293" s="5"/>
      <c r="OD293" s="5"/>
      <c r="OE293" s="5"/>
      <c r="OF293" s="5"/>
      <c r="OG293" s="5"/>
      <c r="OH293" s="5"/>
      <c r="OI293" s="5"/>
      <c r="OJ293" s="5"/>
      <c r="OK293" s="5"/>
      <c r="OL293" s="5"/>
      <c r="OM293" s="5"/>
      <c r="ON293" s="5"/>
      <c r="OO293" s="5"/>
      <c r="OP293" s="5"/>
      <c r="OQ293" s="5"/>
      <c r="OR293" s="5"/>
      <c r="OS293" s="5"/>
      <c r="OT293" s="5"/>
      <c r="OU293" s="5"/>
      <c r="OV293" s="5"/>
      <c r="OW293" s="5"/>
      <c r="OX293" s="5"/>
      <c r="OY293" s="5"/>
      <c r="OZ293" s="5"/>
      <c r="PA293" s="5"/>
      <c r="PB293" s="5"/>
      <c r="PC293" s="5"/>
      <c r="PD293" s="5"/>
      <c r="PE293" s="5"/>
      <c r="PF293" s="5"/>
      <c r="PG293" s="5"/>
      <c r="PH293" s="5"/>
      <c r="PI293" s="5"/>
      <c r="PJ293" s="5"/>
      <c r="PK293" s="5"/>
      <c r="PL293" s="5"/>
      <c r="PM293" s="5"/>
      <c r="PN293" s="5"/>
      <c r="PO293" s="5"/>
      <c r="PP293" s="5"/>
      <c r="PQ293" s="5"/>
      <c r="PR293" s="5"/>
      <c r="PS293" s="5"/>
      <c r="PT293" s="5"/>
      <c r="PU293" s="5"/>
      <c r="PV293" s="5"/>
      <c r="PW293" s="5"/>
      <c r="PX293" s="5"/>
      <c r="PY293" s="5"/>
      <c r="PZ293" s="5"/>
      <c r="QA293" s="5"/>
      <c r="QB293" s="5"/>
      <c r="QC293" s="5"/>
      <c r="QD293" s="5"/>
      <c r="QE293" s="5"/>
      <c r="QF293" s="5"/>
      <c r="QG293" s="5"/>
      <c r="QH293" s="5"/>
      <c r="QI293" s="5"/>
      <c r="QJ293" s="5"/>
      <c r="QK293" s="5"/>
      <c r="QL293" s="5"/>
      <c r="QM293" s="5"/>
      <c r="QN293" s="5"/>
      <c r="QO293" s="5"/>
      <c r="QP293" s="5"/>
      <c r="QQ293" s="5"/>
      <c r="QR293" s="5"/>
      <c r="QS293" s="5"/>
      <c r="QT293" s="5"/>
      <c r="QU293" s="5"/>
      <c r="QV293" s="5"/>
      <c r="QW293" s="5"/>
      <c r="QX293" s="5"/>
      <c r="QY293" s="5"/>
      <c r="QZ293" s="5"/>
      <c r="RA293" s="5"/>
      <c r="RB293" s="5"/>
      <c r="RC293" s="5"/>
      <c r="RD293" s="5"/>
      <c r="RE293" s="5"/>
      <c r="RF293" s="5"/>
      <c r="RG293" s="5"/>
      <c r="RH293" s="5"/>
      <c r="RI293" s="5"/>
      <c r="RJ293" s="5"/>
      <c r="RK293" s="5"/>
      <c r="RL293" s="5"/>
      <c r="RM293" s="5"/>
      <c r="RN293" s="5"/>
      <c r="RO293" s="5"/>
      <c r="RP293" s="5"/>
      <c r="RQ293" s="5"/>
      <c r="RR293" s="5"/>
      <c r="RS293" s="5"/>
      <c r="RT293" s="5"/>
      <c r="RU293" s="5"/>
      <c r="RV293" s="5"/>
      <c r="RW293" s="5"/>
      <c r="RX293" s="5"/>
      <c r="RY293" s="5"/>
      <c r="RZ293" s="5"/>
      <c r="SA293" s="5"/>
      <c r="SB293" s="5"/>
      <c r="SC293" s="5"/>
      <c r="SD293" s="5"/>
      <c r="SE293" s="5"/>
      <c r="SF293" s="5"/>
      <c r="SG293" s="5"/>
      <c r="SH293" s="5"/>
      <c r="SI293" s="5"/>
      <c r="SJ293" s="5"/>
      <c r="SK293" s="5"/>
      <c r="SL293" s="5"/>
      <c r="SM293" s="5"/>
      <c r="SN293" s="5"/>
      <c r="SO293" s="5"/>
      <c r="SP293" s="5"/>
      <c r="SQ293" s="5"/>
      <c r="SR293" s="5"/>
      <c r="SS293" s="5"/>
      <c r="ST293" s="5"/>
      <c r="SU293" s="5"/>
      <c r="SV293" s="5"/>
      <c r="SW293" s="5"/>
      <c r="SX293" s="5"/>
      <c r="SY293" s="5"/>
      <c r="SZ293" s="5"/>
      <c r="TA293" s="5"/>
      <c r="TB293" s="5"/>
      <c r="TC293" s="5"/>
      <c r="TD293" s="5"/>
      <c r="TE293" s="5"/>
      <c r="TF293" s="5"/>
      <c r="TG293" s="5"/>
      <c r="TH293" s="5"/>
      <c r="TI293" s="5"/>
      <c r="TJ293" s="5"/>
      <c r="TK293" s="5"/>
      <c r="TL293" s="5"/>
      <c r="TM293" s="5"/>
      <c r="TN293" s="5"/>
      <c r="TO293" s="5"/>
      <c r="TP293" s="5"/>
      <c r="TQ293" s="5"/>
      <c r="TR293" s="5"/>
      <c r="TS293" s="5"/>
      <c r="TT293" s="5"/>
      <c r="TU293" s="5"/>
      <c r="TV293" s="5"/>
      <c r="TW293" s="5"/>
      <c r="TX293" s="5"/>
      <c r="TY293" s="5"/>
      <c r="TZ293" s="5"/>
      <c r="UA293" s="5"/>
      <c r="UB293" s="5"/>
      <c r="UC293" s="5"/>
      <c r="UD293" s="5"/>
      <c r="UE293" s="5"/>
      <c r="UF293" s="5"/>
      <c r="UG293" s="5"/>
      <c r="UH293" s="5"/>
      <c r="UI293" s="5"/>
      <c r="UJ293" s="5"/>
      <c r="UK293" s="5"/>
      <c r="UL293" s="5"/>
      <c r="UM293" s="5"/>
      <c r="UN293" s="5"/>
      <c r="UO293" s="5"/>
      <c r="UP293" s="5"/>
      <c r="UQ293" s="5"/>
      <c r="UR293" s="5"/>
      <c r="US293" s="5"/>
      <c r="UT293" s="5"/>
      <c r="UU293" s="5"/>
      <c r="UV293" s="5"/>
      <c r="UW293" s="5"/>
      <c r="UX293" s="5"/>
      <c r="UY293" s="5"/>
      <c r="UZ293" s="5"/>
      <c r="VA293" s="5"/>
      <c r="VB293" s="5"/>
      <c r="VC293" s="5"/>
      <c r="VD293" s="5"/>
      <c r="VE293" s="5"/>
      <c r="VF293" s="5"/>
      <c r="VG293" s="5"/>
      <c r="VH293" s="5"/>
      <c r="VI293" s="5"/>
      <c r="VJ293" s="5"/>
      <c r="VK293" s="5"/>
      <c r="VL293" s="5"/>
      <c r="VM293" s="5"/>
      <c r="VN293" s="5"/>
      <c r="VO293" s="5"/>
      <c r="VP293" s="5"/>
      <c r="VQ293" s="5"/>
      <c r="VR293" s="5"/>
      <c r="VS293" s="5"/>
      <c r="VT293" s="5"/>
      <c r="VU293" s="5"/>
      <c r="VV293" s="5"/>
      <c r="VW293" s="5"/>
      <c r="VX293" s="5"/>
      <c r="VY293" s="5"/>
      <c r="VZ293" s="5"/>
      <c r="WA293" s="5"/>
      <c r="WB293" s="5"/>
      <c r="WC293" s="5"/>
      <c r="WD293" s="5"/>
      <c r="WE293" s="5"/>
      <c r="WF293" s="5"/>
      <c r="WG293" s="5"/>
      <c r="WH293" s="5"/>
      <c r="WI293" s="5"/>
      <c r="WJ293" s="5"/>
      <c r="WK293" s="5"/>
      <c r="WL293" s="5"/>
      <c r="WM293" s="5"/>
      <c r="WN293" s="5"/>
      <c r="WO293" s="5"/>
      <c r="WP293" s="5"/>
      <c r="WQ293" s="5"/>
      <c r="WR293" s="5"/>
      <c r="WS293" s="5"/>
      <c r="WT293" s="5"/>
      <c r="WU293" s="5"/>
      <c r="WV293" s="5"/>
      <c r="WW293" s="5"/>
      <c r="WX293" s="5"/>
      <c r="WY293" s="5"/>
      <c r="WZ293" s="5"/>
      <c r="XA293" s="5"/>
      <c r="XB293" s="5"/>
      <c r="XC293" s="5"/>
      <c r="XD293" s="5"/>
      <c r="XE293" s="5"/>
      <c r="XF293" s="5"/>
      <c r="XG293" s="5"/>
      <c r="XH293" s="5"/>
      <c r="XI293" s="5"/>
      <c r="XJ293" s="5"/>
      <c r="XK293" s="5"/>
      <c r="XL293" s="5"/>
      <c r="XM293" s="5"/>
      <c r="XN293" s="5"/>
      <c r="XO293" s="5"/>
      <c r="XP293" s="5"/>
      <c r="XQ293" s="5"/>
      <c r="XR293" s="5"/>
      <c r="XS293" s="5"/>
      <c r="XT293" s="5"/>
      <c r="XU293" s="5"/>
      <c r="XV293" s="5"/>
      <c r="XW293" s="5"/>
      <c r="XX293" s="5"/>
      <c r="XY293" s="5"/>
      <c r="XZ293" s="5"/>
      <c r="YA293" s="5"/>
      <c r="YB293" s="5"/>
      <c r="YC293" s="5"/>
      <c r="YD293" s="5"/>
      <c r="YE293" s="5"/>
      <c r="YF293" s="5"/>
      <c r="YG293" s="5"/>
      <c r="YH293" s="5"/>
      <c r="YI293" s="5"/>
      <c r="YJ293" s="5"/>
      <c r="YK293" s="5"/>
      <c r="YL293" s="5"/>
      <c r="YM293" s="5"/>
      <c r="YN293" s="5"/>
      <c r="YO293" s="5"/>
      <c r="YP293" s="5"/>
      <c r="YQ293" s="5"/>
      <c r="YR293" s="5"/>
      <c r="YS293" s="5"/>
      <c r="YT293" s="5"/>
      <c r="YU293" s="5"/>
      <c r="YV293" s="5"/>
      <c r="YW293" s="5"/>
      <c r="YX293" s="5"/>
      <c r="YY293" s="5"/>
      <c r="YZ293" s="5"/>
      <c r="ZA293" s="5"/>
      <c r="ZB293" s="5"/>
      <c r="ZC293" s="5"/>
      <c r="ZD293" s="5"/>
      <c r="ZE293" s="5"/>
      <c r="ZF293" s="5"/>
      <c r="ZG293" s="5"/>
      <c r="ZH293" s="5"/>
      <c r="ZI293" s="5"/>
      <c r="ZJ293" s="5"/>
      <c r="ZK293" s="5"/>
      <c r="ZL293" s="5"/>
      <c r="ZM293" s="5"/>
      <c r="ZN293" s="5"/>
      <c r="ZO293" s="5"/>
      <c r="ZP293" s="5"/>
      <c r="ZQ293" s="5"/>
      <c r="ZR293" s="5"/>
      <c r="ZS293" s="5"/>
      <c r="ZT293" s="5"/>
      <c r="ZU293" s="5"/>
      <c r="ZV293" s="5"/>
      <c r="ZW293" s="5"/>
      <c r="ZX293" s="5"/>
      <c r="ZY293" s="5"/>
      <c r="ZZ293" s="5"/>
      <c r="AAA293" s="5"/>
      <c r="AAB293" s="5"/>
      <c r="AAC293" s="5"/>
      <c r="AAD293" s="5"/>
      <c r="AAE293" s="5"/>
      <c r="AAF293" s="5"/>
      <c r="AAG293" s="5"/>
      <c r="AAH293" s="5"/>
      <c r="AAI293" s="5"/>
      <c r="AAJ293" s="5"/>
      <c r="AAK293" s="5"/>
      <c r="AAL293" s="5"/>
      <c r="AAM293" s="5"/>
      <c r="AAN293" s="5"/>
      <c r="AAO293" s="5"/>
      <c r="AAP293" s="5"/>
      <c r="AAQ293" s="5"/>
      <c r="AAR293" s="5"/>
      <c r="AAS293" s="5"/>
      <c r="AAT293" s="5"/>
      <c r="AAU293" s="5"/>
      <c r="AAV293" s="5"/>
      <c r="AAW293" s="5"/>
      <c r="AAX293" s="5"/>
      <c r="AAY293" s="5"/>
      <c r="AAZ293" s="5"/>
      <c r="ABA293" s="5"/>
      <c r="ABB293" s="5"/>
      <c r="ABC293" s="5"/>
      <c r="ABD293" s="5"/>
      <c r="ABE293" s="5"/>
      <c r="ABF293" s="5"/>
      <c r="ABG293" s="5"/>
      <c r="ABH293" s="5"/>
      <c r="ABI293" s="5"/>
      <c r="ABJ293" s="5"/>
      <c r="ABK293" s="5"/>
      <c r="ABL293" s="5"/>
      <c r="ABM293" s="5"/>
      <c r="ABN293" s="5"/>
      <c r="ABO293" s="5"/>
      <c r="ABP293" s="5"/>
      <c r="ABQ293" s="5"/>
      <c r="ABR293" s="5"/>
      <c r="ABS293" s="5"/>
      <c r="ABT293" s="5"/>
      <c r="ABU293" s="5"/>
      <c r="ABV293" s="5"/>
      <c r="ABW293" s="5"/>
      <c r="ABX293" s="5"/>
      <c r="ABY293" s="5"/>
      <c r="ABZ293" s="5"/>
      <c r="ACA293" s="5"/>
      <c r="ACB293" s="5"/>
      <c r="ACC293" s="5"/>
      <c r="ACD293" s="5"/>
      <c r="ACE293" s="5"/>
      <c r="ACF293" s="5"/>
      <c r="ACG293" s="5"/>
      <c r="ACH293" s="5"/>
      <c r="ACI293" s="5"/>
      <c r="ACJ293" s="5"/>
      <c r="ACK293" s="5"/>
      <c r="ACL293" s="5"/>
      <c r="ACM293" s="5"/>
      <c r="ACN293" s="5"/>
      <c r="ACO293" s="5"/>
      <c r="ACP293" s="5"/>
      <c r="ACQ293" s="5"/>
      <c r="ACR293" s="5"/>
      <c r="ACS293" s="5"/>
      <c r="ACT293" s="5"/>
      <c r="ACU293" s="5"/>
      <c r="ACV293" s="5"/>
      <c r="ACW293" s="5"/>
      <c r="ACX293" s="5"/>
      <c r="ACY293" s="5"/>
      <c r="ACZ293" s="5"/>
      <c r="ADA293" s="5"/>
      <c r="ADB293" s="5"/>
      <c r="ADC293" s="5"/>
      <c r="ADD293" s="5"/>
      <c r="ADE293" s="5"/>
      <c r="ADF293" s="5"/>
      <c r="ADG293" s="5"/>
      <c r="ADH293" s="5"/>
      <c r="ADI293" s="5"/>
      <c r="ADJ293" s="5"/>
      <c r="ADK293" s="5"/>
      <c r="ADL293" s="5"/>
      <c r="ADM293" s="5"/>
      <c r="ADN293" s="5"/>
      <c r="ADO293" s="5"/>
      <c r="ADP293" s="5"/>
      <c r="ADQ293" s="5"/>
      <c r="ADR293" s="5"/>
      <c r="ADS293" s="5"/>
      <c r="ADT293" s="5"/>
      <c r="ADU293" s="5"/>
      <c r="ADV293" s="5"/>
      <c r="ADW293" s="5"/>
      <c r="ADX293" s="5"/>
      <c r="ADY293" s="5"/>
      <c r="ADZ293" s="5"/>
      <c r="AEA293" s="5"/>
      <c r="AEB293" s="5"/>
      <c r="AEC293" s="5"/>
      <c r="AED293" s="5"/>
      <c r="AEE293" s="5"/>
      <c r="AEF293" s="5"/>
      <c r="AEG293" s="5"/>
      <c r="AEH293" s="5"/>
      <c r="AEI293" s="5"/>
      <c r="AEJ293" s="5"/>
      <c r="AEK293" s="5"/>
      <c r="AEL293" s="5"/>
      <c r="AEM293" s="5"/>
      <c r="AEN293" s="5"/>
      <c r="AEO293" s="5"/>
      <c r="AEP293" s="5"/>
      <c r="AEQ293" s="5"/>
      <c r="AER293" s="5"/>
      <c r="AES293" s="5"/>
      <c r="AET293" s="5"/>
      <c r="AEU293" s="5"/>
      <c r="AEV293" s="5"/>
      <c r="AEW293" s="5"/>
      <c r="AEX293" s="5"/>
      <c r="AEY293" s="5"/>
      <c r="AEZ293" s="5"/>
      <c r="AFA293" s="5"/>
      <c r="AFB293" s="5"/>
      <c r="AFC293" s="5"/>
      <c r="AFD293" s="5"/>
      <c r="AFE293" s="5"/>
      <c r="AFF293" s="5"/>
      <c r="AFG293" s="5"/>
      <c r="AFH293" s="5"/>
      <c r="AFI293" s="5"/>
      <c r="AFJ293" s="5"/>
      <c r="AFK293" s="5"/>
      <c r="AFL293" s="5"/>
      <c r="AFM293" s="5"/>
      <c r="AFN293" s="5"/>
      <c r="AFO293" s="5"/>
      <c r="AFP293" s="5"/>
      <c r="AFQ293" s="5"/>
      <c r="AFR293" s="5"/>
      <c r="AFS293" s="5"/>
      <c r="AFT293" s="5"/>
      <c r="AFU293" s="5"/>
      <c r="AFV293" s="5"/>
      <c r="AFW293" s="5"/>
      <c r="AFX293" s="5"/>
      <c r="AFY293" s="5"/>
      <c r="AFZ293" s="5"/>
      <c r="AGA293" s="5"/>
      <c r="AGB293" s="5"/>
      <c r="AGC293" s="5"/>
      <c r="AGD293" s="5"/>
      <c r="AGE293" s="5"/>
      <c r="AGF293" s="5"/>
      <c r="AGG293" s="5"/>
      <c r="AGH293" s="5"/>
      <c r="AGI293" s="5"/>
      <c r="AGJ293" s="5"/>
      <c r="AGK293" s="5"/>
      <c r="AGL293" s="5"/>
      <c r="AGM293" s="5"/>
      <c r="AGN293" s="5"/>
      <c r="AGO293" s="5"/>
      <c r="AGP293" s="5"/>
      <c r="AGQ293" s="5"/>
      <c r="AGR293" s="5"/>
      <c r="AGS293" s="5"/>
      <c r="AGT293" s="5"/>
      <c r="AGU293" s="5"/>
      <c r="AGV293" s="5"/>
      <c r="AGW293" s="5"/>
      <c r="AGX293" s="5"/>
      <c r="AGY293" s="5"/>
      <c r="AGZ293" s="5"/>
      <c r="AHA293" s="5"/>
      <c r="AHB293" s="5"/>
      <c r="AHC293" s="5"/>
      <c r="AHD293" s="5"/>
      <c r="AHE293" s="5"/>
      <c r="AHF293" s="5"/>
      <c r="AHG293" s="5"/>
      <c r="AHH293" s="5"/>
      <c r="AHI293" s="5"/>
      <c r="AHJ293" s="5"/>
      <c r="AHK293" s="5"/>
      <c r="AHL293" s="5"/>
      <c r="AHM293" s="5"/>
      <c r="AHN293" s="5"/>
      <c r="AHO293" s="5"/>
      <c r="AHP293" s="5"/>
      <c r="AHQ293" s="5"/>
      <c r="AHR293" s="5"/>
      <c r="AHS293" s="5"/>
      <c r="AHT293" s="5"/>
      <c r="AHU293" s="5"/>
      <c r="AHV293" s="5"/>
      <c r="AHW293" s="5"/>
      <c r="AHX293" s="5"/>
      <c r="AHY293" s="5"/>
      <c r="AHZ293" s="5"/>
      <c r="AIA293" s="5"/>
      <c r="AIB293" s="5"/>
      <c r="AIC293" s="5"/>
      <c r="AID293" s="5"/>
      <c r="AIE293" s="5"/>
      <c r="AIF293" s="5"/>
      <c r="AIG293" s="5"/>
      <c r="AIH293" s="5"/>
      <c r="AII293" s="5"/>
      <c r="AIJ293" s="5"/>
      <c r="AIK293" s="5"/>
      <c r="AIL293" s="5"/>
      <c r="AIM293" s="5"/>
      <c r="AIN293" s="5"/>
      <c r="AIO293" s="5"/>
      <c r="AIP293" s="5"/>
      <c r="AIQ293" s="5"/>
      <c r="AIR293" s="5"/>
      <c r="AIS293" s="5"/>
      <c r="AIT293" s="5"/>
      <c r="AIU293" s="5"/>
      <c r="AIV293" s="5"/>
      <c r="AIW293" s="5"/>
      <c r="AIX293" s="5"/>
      <c r="AIY293" s="5"/>
      <c r="AIZ293" s="5"/>
      <c r="AJA293" s="5"/>
      <c r="AJB293" s="5"/>
      <c r="AJC293" s="5"/>
      <c r="AJD293" s="5"/>
      <c r="AJE293" s="5"/>
      <c r="AJF293" s="5"/>
      <c r="AJG293" s="5"/>
      <c r="AJH293" s="5"/>
      <c r="AJI293" s="5"/>
      <c r="AJJ293" s="5"/>
      <c r="AJK293" s="5"/>
      <c r="AJL293" s="5"/>
      <c r="AJM293" s="5"/>
      <c r="AJN293" s="5"/>
      <c r="AJO293" s="5"/>
      <c r="AJP293" s="5"/>
      <c r="AJQ293" s="5"/>
      <c r="AJR293" s="5"/>
      <c r="AJS293" s="5"/>
      <c r="AJT293" s="5"/>
      <c r="AJU293" s="5"/>
      <c r="AJV293" s="5"/>
      <c r="AJW293" s="5"/>
      <c r="AJX293" s="5"/>
      <c r="AJY293" s="5"/>
      <c r="AJZ293" s="5"/>
      <c r="AKA293" s="5"/>
      <c r="AKB293" s="5"/>
      <c r="AKC293" s="5"/>
      <c r="AKD293" s="5"/>
      <c r="AKE293" s="5"/>
      <c r="AKF293" s="5"/>
      <c r="AKG293" s="5"/>
      <c r="AKH293" s="5"/>
      <c r="AKI293" s="5"/>
      <c r="AKJ293" s="5"/>
      <c r="AKK293" s="5"/>
      <c r="AKL293" s="5"/>
      <c r="AKM293" s="5"/>
      <c r="AKN293" s="5"/>
      <c r="AKO293" s="5"/>
      <c r="AKP293" s="5"/>
      <c r="AKQ293" s="5"/>
      <c r="AKR293" s="5"/>
      <c r="AKS293" s="5"/>
      <c r="AKT293" s="5"/>
      <c r="AKU293" s="5"/>
      <c r="AKV293" s="5"/>
      <c r="AKW293" s="5"/>
      <c r="AKX293" s="5"/>
      <c r="AKY293" s="5"/>
      <c r="AKZ293" s="5"/>
      <c r="ALA293" s="5"/>
      <c r="ALB293" s="5"/>
      <c r="ALC293" s="5"/>
      <c r="ALD293" s="5"/>
      <c r="ALE293" s="5"/>
      <c r="ALF293" s="5"/>
      <c r="ALG293" s="5"/>
      <c r="ALH293" s="5"/>
      <c r="ALI293" s="5"/>
      <c r="ALJ293" s="5"/>
      <c r="ALK293" s="5"/>
      <c r="ALL293" s="5"/>
      <c r="ALM293" s="5"/>
      <c r="ALN293" s="5"/>
      <c r="ALO293" s="5"/>
      <c r="ALP293" s="5"/>
      <c r="ALQ293" s="5"/>
      <c r="ALR293" s="5"/>
      <c r="ALS293" s="5"/>
      <c r="ALT293" s="5"/>
      <c r="ALU293" s="5"/>
      <c r="ALV293" s="5"/>
      <c r="ALW293" s="5"/>
      <c r="ALX293" s="5"/>
      <c r="ALY293" s="5"/>
      <c r="ALZ293" s="5"/>
      <c r="AMA293" s="5"/>
      <c r="AMB293" s="5"/>
      <c r="AMC293" s="5"/>
      <c r="AMD293" s="5"/>
      <c r="AME293" s="5"/>
      <c r="AMF293" s="5"/>
      <c r="AMG293" s="5"/>
      <c r="AMH293" s="5"/>
      <c r="AMI293" s="5"/>
      <c r="AMJ293" s="5"/>
    </row>
    <row r="294" spans="1:1024" s="8" customFormat="1" ht="26.25" customHeight="1" x14ac:dyDescent="0.25">
      <c r="A294" s="2">
        <v>55</v>
      </c>
      <c r="B294" s="2" t="s">
        <v>727</v>
      </c>
      <c r="C294" s="2" t="s">
        <v>727</v>
      </c>
      <c r="D294" s="2" t="s">
        <v>728</v>
      </c>
      <c r="E294" s="2">
        <v>2000</v>
      </c>
      <c r="F294" s="2" t="s">
        <v>729</v>
      </c>
      <c r="G294" s="2" t="s">
        <v>103</v>
      </c>
      <c r="H294" s="3" t="str">
        <f>VLOOKUP(B294,AddInfo!$A:$C,3,FALSE)</f>
        <v>Predictor</v>
      </c>
      <c r="I294" s="3">
        <f>VLOOKUP(B294,AddInfo!$A:$H,7,FALSE)</f>
        <v>0</v>
      </c>
      <c r="J294" s="3" t="s">
        <v>5017</v>
      </c>
      <c r="K294" s="3" t="s">
        <v>112</v>
      </c>
      <c r="L294" s="3" t="s">
        <v>129</v>
      </c>
      <c r="M294" s="25">
        <v>1965</v>
      </c>
      <c r="N294" s="25">
        <v>1995</v>
      </c>
      <c r="O294" s="25"/>
      <c r="P294" s="25"/>
      <c r="Q294" s="86"/>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c r="HH294" s="5"/>
      <c r="HI294" s="5"/>
      <c r="HJ294" s="5"/>
      <c r="HK294" s="5"/>
      <c r="HL294" s="5"/>
      <c r="HM294" s="5"/>
      <c r="HN294" s="5"/>
      <c r="HO294" s="5"/>
      <c r="HP294" s="5"/>
      <c r="HQ294" s="5"/>
      <c r="HR294" s="5"/>
      <c r="HS294" s="5"/>
      <c r="HT294" s="5"/>
      <c r="HU294" s="5"/>
      <c r="HV294" s="5"/>
      <c r="HW294" s="5"/>
      <c r="HX294" s="5"/>
      <c r="HY294" s="5"/>
      <c r="HZ294" s="5"/>
      <c r="IA294" s="5"/>
      <c r="IB294" s="5"/>
      <c r="IC294" s="5"/>
      <c r="ID294" s="5"/>
      <c r="IE294" s="5"/>
      <c r="IF294" s="5"/>
      <c r="IG294" s="5"/>
      <c r="IH294" s="5"/>
      <c r="II294" s="5"/>
      <c r="IJ294" s="5"/>
      <c r="IK294" s="5"/>
      <c r="IL294" s="5"/>
      <c r="IM294" s="5"/>
      <c r="IN294" s="5"/>
      <c r="IO294" s="5"/>
      <c r="IP294" s="5"/>
      <c r="IQ294" s="5"/>
      <c r="IR294" s="5"/>
      <c r="IS294" s="5"/>
      <c r="IT294" s="5"/>
      <c r="IU294" s="5"/>
      <c r="IV294" s="5"/>
      <c r="IW294" s="5"/>
      <c r="IX294" s="5"/>
      <c r="IY294" s="5"/>
      <c r="IZ294" s="5"/>
      <c r="JA294" s="5"/>
      <c r="JB294" s="5"/>
      <c r="JC294" s="5"/>
      <c r="JD294" s="5"/>
      <c r="JE294" s="5"/>
      <c r="JF294" s="5"/>
      <c r="JG294" s="5"/>
      <c r="JH294" s="5"/>
      <c r="JI294" s="5"/>
      <c r="JJ294" s="5"/>
      <c r="JK294" s="5"/>
      <c r="JL294" s="5"/>
      <c r="JM294" s="5"/>
      <c r="JN294" s="5"/>
      <c r="JO294" s="5"/>
      <c r="JP294" s="5"/>
      <c r="JQ294" s="5"/>
      <c r="JR294" s="5"/>
      <c r="JS294" s="5"/>
      <c r="JT294" s="5"/>
      <c r="JU294" s="5"/>
      <c r="JV294" s="5"/>
      <c r="JW294" s="5"/>
      <c r="JX294" s="5"/>
      <c r="JY294" s="5"/>
      <c r="JZ294" s="5"/>
      <c r="KA294" s="5"/>
      <c r="KB294" s="5"/>
      <c r="KC294" s="5"/>
      <c r="KD294" s="5"/>
      <c r="KE294" s="5"/>
      <c r="KF294" s="5"/>
      <c r="KG294" s="5"/>
      <c r="KH294" s="5"/>
      <c r="KI294" s="5"/>
      <c r="KJ294" s="5"/>
      <c r="KK294" s="5"/>
      <c r="KL294" s="5"/>
      <c r="KM294" s="5"/>
      <c r="KN294" s="5"/>
      <c r="KO294" s="5"/>
      <c r="KP294" s="5"/>
      <c r="KQ294" s="5"/>
      <c r="KR294" s="5"/>
      <c r="KS294" s="5"/>
      <c r="KT294" s="5"/>
      <c r="KU294" s="5"/>
      <c r="KV294" s="5"/>
      <c r="KW294" s="5"/>
      <c r="KX294" s="5"/>
      <c r="KY294" s="5"/>
      <c r="KZ294" s="5"/>
      <c r="LA294" s="5"/>
      <c r="LB294" s="5"/>
      <c r="LC294" s="5"/>
      <c r="LD294" s="5"/>
      <c r="LE294" s="5"/>
      <c r="LF294" s="5"/>
      <c r="LG294" s="5"/>
      <c r="LH294" s="5"/>
      <c r="LI294" s="5"/>
      <c r="LJ294" s="5"/>
      <c r="LK294" s="5"/>
      <c r="LL294" s="5"/>
      <c r="LM294" s="5"/>
      <c r="LN294" s="5"/>
      <c r="LO294" s="5"/>
      <c r="LP294" s="5"/>
      <c r="LQ294" s="5"/>
      <c r="LR294" s="5"/>
      <c r="LS294" s="5"/>
      <c r="LT294" s="5"/>
      <c r="LU294" s="5"/>
      <c r="LV294" s="5"/>
      <c r="LW294" s="5"/>
      <c r="LX294" s="5"/>
      <c r="LY294" s="5"/>
      <c r="LZ294" s="5"/>
      <c r="MA294" s="5"/>
      <c r="MB294" s="5"/>
      <c r="MC294" s="5"/>
      <c r="MD294" s="5"/>
      <c r="ME294" s="5"/>
      <c r="MF294" s="5"/>
      <c r="MG294" s="5"/>
      <c r="MH294" s="5"/>
      <c r="MI294" s="5"/>
      <c r="MJ294" s="5"/>
      <c r="MK294" s="5"/>
      <c r="ML294" s="5"/>
      <c r="MM294" s="5"/>
      <c r="MN294" s="5"/>
      <c r="MO294" s="5"/>
      <c r="MP294" s="5"/>
      <c r="MQ294" s="5"/>
      <c r="MR294" s="5"/>
      <c r="MS294" s="5"/>
      <c r="MT294" s="5"/>
      <c r="MU294" s="5"/>
      <c r="MV294" s="5"/>
      <c r="MW294" s="5"/>
      <c r="MX294" s="5"/>
      <c r="MY294" s="5"/>
      <c r="MZ294" s="5"/>
      <c r="NA294" s="5"/>
      <c r="NB294" s="5"/>
      <c r="NC294" s="5"/>
      <c r="ND294" s="5"/>
      <c r="NE294" s="5"/>
      <c r="NF294" s="5"/>
      <c r="NG294" s="5"/>
      <c r="NH294" s="5"/>
      <c r="NI294" s="5"/>
      <c r="NJ294" s="5"/>
      <c r="NK294" s="5"/>
      <c r="NL294" s="5"/>
      <c r="NM294" s="5"/>
      <c r="NN294" s="5"/>
      <c r="NO294" s="5"/>
      <c r="NP294" s="5"/>
      <c r="NQ294" s="5"/>
      <c r="NR294" s="5"/>
      <c r="NS294" s="5"/>
      <c r="NT294" s="5"/>
      <c r="NU294" s="5"/>
      <c r="NV294" s="5"/>
      <c r="NW294" s="5"/>
      <c r="NX294" s="5"/>
      <c r="NY294" s="5"/>
      <c r="NZ294" s="5"/>
      <c r="OA294" s="5"/>
      <c r="OB294" s="5"/>
      <c r="OC294" s="5"/>
      <c r="OD294" s="5"/>
      <c r="OE294" s="5"/>
      <c r="OF294" s="5"/>
      <c r="OG294" s="5"/>
      <c r="OH294" s="5"/>
      <c r="OI294" s="5"/>
      <c r="OJ294" s="5"/>
      <c r="OK294" s="5"/>
      <c r="OL294" s="5"/>
      <c r="OM294" s="5"/>
      <c r="ON294" s="5"/>
      <c r="OO294" s="5"/>
      <c r="OP294" s="5"/>
      <c r="OQ294" s="5"/>
      <c r="OR294" s="5"/>
      <c r="OS294" s="5"/>
      <c r="OT294" s="5"/>
      <c r="OU294" s="5"/>
      <c r="OV294" s="5"/>
      <c r="OW294" s="5"/>
      <c r="OX294" s="5"/>
      <c r="OY294" s="5"/>
      <c r="OZ294" s="5"/>
      <c r="PA294" s="5"/>
      <c r="PB294" s="5"/>
      <c r="PC294" s="5"/>
      <c r="PD294" s="5"/>
      <c r="PE294" s="5"/>
      <c r="PF294" s="5"/>
      <c r="PG294" s="5"/>
      <c r="PH294" s="5"/>
      <c r="PI294" s="5"/>
      <c r="PJ294" s="5"/>
      <c r="PK294" s="5"/>
      <c r="PL294" s="5"/>
      <c r="PM294" s="5"/>
      <c r="PN294" s="5"/>
      <c r="PO294" s="5"/>
      <c r="PP294" s="5"/>
      <c r="PQ294" s="5"/>
      <c r="PR294" s="5"/>
      <c r="PS294" s="5"/>
      <c r="PT294" s="5"/>
      <c r="PU294" s="5"/>
      <c r="PV294" s="5"/>
      <c r="PW294" s="5"/>
      <c r="PX294" s="5"/>
      <c r="PY294" s="5"/>
      <c r="PZ294" s="5"/>
      <c r="QA294" s="5"/>
      <c r="QB294" s="5"/>
      <c r="QC294" s="5"/>
      <c r="QD294" s="5"/>
      <c r="QE294" s="5"/>
      <c r="QF294" s="5"/>
      <c r="QG294" s="5"/>
      <c r="QH294" s="5"/>
      <c r="QI294" s="5"/>
      <c r="QJ294" s="5"/>
      <c r="QK294" s="5"/>
      <c r="QL294" s="5"/>
      <c r="QM294" s="5"/>
      <c r="QN294" s="5"/>
      <c r="QO294" s="5"/>
      <c r="QP294" s="5"/>
      <c r="QQ294" s="5"/>
      <c r="QR294" s="5"/>
      <c r="QS294" s="5"/>
      <c r="QT294" s="5"/>
      <c r="QU294" s="5"/>
      <c r="QV294" s="5"/>
      <c r="QW294" s="5"/>
      <c r="QX294" s="5"/>
      <c r="QY294" s="5"/>
      <c r="QZ294" s="5"/>
      <c r="RA294" s="5"/>
      <c r="RB294" s="5"/>
      <c r="RC294" s="5"/>
      <c r="RD294" s="5"/>
      <c r="RE294" s="5"/>
      <c r="RF294" s="5"/>
      <c r="RG294" s="5"/>
      <c r="RH294" s="5"/>
      <c r="RI294" s="5"/>
      <c r="RJ294" s="5"/>
      <c r="RK294" s="5"/>
      <c r="RL294" s="5"/>
      <c r="RM294" s="5"/>
      <c r="RN294" s="5"/>
      <c r="RO294" s="5"/>
      <c r="RP294" s="5"/>
      <c r="RQ294" s="5"/>
      <c r="RR294" s="5"/>
      <c r="RS294" s="5"/>
      <c r="RT294" s="5"/>
      <c r="RU294" s="5"/>
      <c r="RV294" s="5"/>
      <c r="RW294" s="5"/>
      <c r="RX294" s="5"/>
      <c r="RY294" s="5"/>
      <c r="RZ294" s="5"/>
      <c r="SA294" s="5"/>
      <c r="SB294" s="5"/>
      <c r="SC294" s="5"/>
      <c r="SD294" s="5"/>
      <c r="SE294" s="5"/>
      <c r="SF294" s="5"/>
      <c r="SG294" s="5"/>
      <c r="SH294" s="5"/>
      <c r="SI294" s="5"/>
      <c r="SJ294" s="5"/>
      <c r="SK294" s="5"/>
      <c r="SL294" s="5"/>
      <c r="SM294" s="5"/>
      <c r="SN294" s="5"/>
      <c r="SO294" s="5"/>
      <c r="SP294" s="5"/>
      <c r="SQ294" s="5"/>
      <c r="SR294" s="5"/>
      <c r="SS294" s="5"/>
      <c r="ST294" s="5"/>
      <c r="SU294" s="5"/>
      <c r="SV294" s="5"/>
      <c r="SW294" s="5"/>
      <c r="SX294" s="5"/>
      <c r="SY294" s="5"/>
      <c r="SZ294" s="5"/>
      <c r="TA294" s="5"/>
      <c r="TB294" s="5"/>
      <c r="TC294" s="5"/>
      <c r="TD294" s="5"/>
      <c r="TE294" s="5"/>
      <c r="TF294" s="5"/>
      <c r="TG294" s="5"/>
      <c r="TH294" s="5"/>
      <c r="TI294" s="5"/>
      <c r="TJ294" s="5"/>
      <c r="TK294" s="5"/>
      <c r="TL294" s="5"/>
      <c r="TM294" s="5"/>
      <c r="TN294" s="5"/>
      <c r="TO294" s="5"/>
      <c r="TP294" s="5"/>
      <c r="TQ294" s="5"/>
      <c r="TR294" s="5"/>
      <c r="TS294" s="5"/>
      <c r="TT294" s="5"/>
      <c r="TU294" s="5"/>
      <c r="TV294" s="5"/>
      <c r="TW294" s="5"/>
      <c r="TX294" s="5"/>
      <c r="TY294" s="5"/>
      <c r="TZ294" s="5"/>
      <c r="UA294" s="5"/>
      <c r="UB294" s="5"/>
      <c r="UC294" s="5"/>
      <c r="UD294" s="5"/>
      <c r="UE294" s="5"/>
      <c r="UF294" s="5"/>
      <c r="UG294" s="5"/>
      <c r="UH294" s="5"/>
      <c r="UI294" s="5"/>
      <c r="UJ294" s="5"/>
      <c r="UK294" s="5"/>
      <c r="UL294" s="5"/>
      <c r="UM294" s="5"/>
      <c r="UN294" s="5"/>
      <c r="UO294" s="5"/>
      <c r="UP294" s="5"/>
      <c r="UQ294" s="5"/>
      <c r="UR294" s="5"/>
      <c r="US294" s="5"/>
      <c r="UT294" s="5"/>
      <c r="UU294" s="5"/>
      <c r="UV294" s="5"/>
      <c r="UW294" s="5"/>
      <c r="UX294" s="5"/>
      <c r="UY294" s="5"/>
      <c r="UZ294" s="5"/>
      <c r="VA294" s="5"/>
      <c r="VB294" s="5"/>
      <c r="VC294" s="5"/>
      <c r="VD294" s="5"/>
      <c r="VE294" s="5"/>
      <c r="VF294" s="5"/>
      <c r="VG294" s="5"/>
      <c r="VH294" s="5"/>
      <c r="VI294" s="5"/>
      <c r="VJ294" s="5"/>
      <c r="VK294" s="5"/>
      <c r="VL294" s="5"/>
      <c r="VM294" s="5"/>
      <c r="VN294" s="5"/>
      <c r="VO294" s="5"/>
      <c r="VP294" s="5"/>
      <c r="VQ294" s="5"/>
      <c r="VR294" s="5"/>
      <c r="VS294" s="5"/>
      <c r="VT294" s="5"/>
      <c r="VU294" s="5"/>
      <c r="VV294" s="5"/>
      <c r="VW294" s="5"/>
      <c r="VX294" s="5"/>
      <c r="VY294" s="5"/>
      <c r="VZ294" s="5"/>
      <c r="WA294" s="5"/>
      <c r="WB294" s="5"/>
      <c r="WC294" s="5"/>
      <c r="WD294" s="5"/>
      <c r="WE294" s="5"/>
      <c r="WF294" s="5"/>
      <c r="WG294" s="5"/>
      <c r="WH294" s="5"/>
      <c r="WI294" s="5"/>
      <c r="WJ294" s="5"/>
      <c r="WK294" s="5"/>
      <c r="WL294" s="5"/>
      <c r="WM294" s="5"/>
      <c r="WN294" s="5"/>
      <c r="WO294" s="5"/>
      <c r="WP294" s="5"/>
      <c r="WQ294" s="5"/>
      <c r="WR294" s="5"/>
      <c r="WS294" s="5"/>
      <c r="WT294" s="5"/>
      <c r="WU294" s="5"/>
      <c r="WV294" s="5"/>
      <c r="WW294" s="5"/>
      <c r="WX294" s="5"/>
      <c r="WY294" s="5"/>
      <c r="WZ294" s="5"/>
      <c r="XA294" s="5"/>
      <c r="XB294" s="5"/>
      <c r="XC294" s="5"/>
      <c r="XD294" s="5"/>
      <c r="XE294" s="5"/>
      <c r="XF294" s="5"/>
      <c r="XG294" s="5"/>
      <c r="XH294" s="5"/>
      <c r="XI294" s="5"/>
      <c r="XJ294" s="5"/>
      <c r="XK294" s="5"/>
      <c r="XL294" s="5"/>
      <c r="XM294" s="5"/>
      <c r="XN294" s="5"/>
      <c r="XO294" s="5"/>
      <c r="XP294" s="5"/>
      <c r="XQ294" s="5"/>
      <c r="XR294" s="5"/>
      <c r="XS294" s="5"/>
      <c r="XT294" s="5"/>
      <c r="XU294" s="5"/>
      <c r="XV294" s="5"/>
      <c r="XW294" s="5"/>
      <c r="XX294" s="5"/>
      <c r="XY294" s="5"/>
      <c r="XZ294" s="5"/>
      <c r="YA294" s="5"/>
      <c r="YB294" s="5"/>
      <c r="YC294" s="5"/>
      <c r="YD294" s="5"/>
      <c r="YE294" s="5"/>
      <c r="YF294" s="5"/>
      <c r="YG294" s="5"/>
      <c r="YH294" s="5"/>
      <c r="YI294" s="5"/>
      <c r="YJ294" s="5"/>
      <c r="YK294" s="5"/>
      <c r="YL294" s="5"/>
      <c r="YM294" s="5"/>
      <c r="YN294" s="5"/>
      <c r="YO294" s="5"/>
      <c r="YP294" s="5"/>
      <c r="YQ294" s="5"/>
      <c r="YR294" s="5"/>
      <c r="YS294" s="5"/>
      <c r="YT294" s="5"/>
      <c r="YU294" s="5"/>
      <c r="YV294" s="5"/>
      <c r="YW294" s="5"/>
      <c r="YX294" s="5"/>
      <c r="YY294" s="5"/>
      <c r="YZ294" s="5"/>
      <c r="ZA294" s="5"/>
      <c r="ZB294" s="5"/>
      <c r="ZC294" s="5"/>
      <c r="ZD294" s="5"/>
      <c r="ZE294" s="5"/>
      <c r="ZF294" s="5"/>
      <c r="ZG294" s="5"/>
      <c r="ZH294" s="5"/>
      <c r="ZI294" s="5"/>
      <c r="ZJ294" s="5"/>
      <c r="ZK294" s="5"/>
      <c r="ZL294" s="5"/>
      <c r="ZM294" s="5"/>
      <c r="ZN294" s="5"/>
      <c r="ZO294" s="5"/>
      <c r="ZP294" s="5"/>
      <c r="ZQ294" s="5"/>
      <c r="ZR294" s="5"/>
      <c r="ZS294" s="5"/>
      <c r="ZT294" s="5"/>
      <c r="ZU294" s="5"/>
      <c r="ZV294" s="5"/>
      <c r="ZW294" s="5"/>
      <c r="ZX294" s="5"/>
      <c r="ZY294" s="5"/>
      <c r="ZZ294" s="5"/>
      <c r="AAA294" s="5"/>
      <c r="AAB294" s="5"/>
      <c r="AAC294" s="5"/>
      <c r="AAD294" s="5"/>
      <c r="AAE294" s="5"/>
      <c r="AAF294" s="5"/>
      <c r="AAG294" s="5"/>
      <c r="AAH294" s="5"/>
      <c r="AAI294" s="5"/>
      <c r="AAJ294" s="5"/>
      <c r="AAK294" s="5"/>
      <c r="AAL294" s="5"/>
      <c r="AAM294" s="5"/>
      <c r="AAN294" s="5"/>
      <c r="AAO294" s="5"/>
      <c r="AAP294" s="5"/>
      <c r="AAQ294" s="5"/>
      <c r="AAR294" s="5"/>
      <c r="AAS294" s="5"/>
      <c r="AAT294" s="5"/>
      <c r="AAU294" s="5"/>
      <c r="AAV294" s="5"/>
      <c r="AAW294" s="5"/>
      <c r="AAX294" s="5"/>
      <c r="AAY294" s="5"/>
      <c r="AAZ294" s="5"/>
      <c r="ABA294" s="5"/>
      <c r="ABB294" s="5"/>
      <c r="ABC294" s="5"/>
      <c r="ABD294" s="5"/>
      <c r="ABE294" s="5"/>
      <c r="ABF294" s="5"/>
      <c r="ABG294" s="5"/>
      <c r="ABH294" s="5"/>
      <c r="ABI294" s="5"/>
      <c r="ABJ294" s="5"/>
      <c r="ABK294" s="5"/>
      <c r="ABL294" s="5"/>
      <c r="ABM294" s="5"/>
      <c r="ABN294" s="5"/>
      <c r="ABO294" s="5"/>
      <c r="ABP294" s="5"/>
      <c r="ABQ294" s="5"/>
      <c r="ABR294" s="5"/>
      <c r="ABS294" s="5"/>
      <c r="ABT294" s="5"/>
      <c r="ABU294" s="5"/>
      <c r="ABV294" s="5"/>
      <c r="ABW294" s="5"/>
      <c r="ABX294" s="5"/>
      <c r="ABY294" s="5"/>
      <c r="ABZ294" s="5"/>
      <c r="ACA294" s="5"/>
      <c r="ACB294" s="5"/>
      <c r="ACC294" s="5"/>
      <c r="ACD294" s="5"/>
      <c r="ACE294" s="5"/>
      <c r="ACF294" s="5"/>
      <c r="ACG294" s="5"/>
      <c r="ACH294" s="5"/>
      <c r="ACI294" s="5"/>
      <c r="ACJ294" s="5"/>
      <c r="ACK294" s="5"/>
      <c r="ACL294" s="5"/>
      <c r="ACM294" s="5"/>
      <c r="ACN294" s="5"/>
      <c r="ACO294" s="5"/>
      <c r="ACP294" s="5"/>
      <c r="ACQ294" s="5"/>
      <c r="ACR294" s="5"/>
      <c r="ACS294" s="5"/>
      <c r="ACT294" s="5"/>
      <c r="ACU294" s="5"/>
      <c r="ACV294" s="5"/>
      <c r="ACW294" s="5"/>
      <c r="ACX294" s="5"/>
      <c r="ACY294" s="5"/>
      <c r="ACZ294" s="5"/>
      <c r="ADA294" s="5"/>
      <c r="ADB294" s="5"/>
      <c r="ADC294" s="5"/>
      <c r="ADD294" s="5"/>
      <c r="ADE294" s="5"/>
      <c r="ADF294" s="5"/>
      <c r="ADG294" s="5"/>
      <c r="ADH294" s="5"/>
      <c r="ADI294" s="5"/>
      <c r="ADJ294" s="5"/>
      <c r="ADK294" s="5"/>
      <c r="ADL294" s="5"/>
      <c r="ADM294" s="5"/>
      <c r="ADN294" s="5"/>
      <c r="ADO294" s="5"/>
      <c r="ADP294" s="5"/>
      <c r="ADQ294" s="5"/>
      <c r="ADR294" s="5"/>
      <c r="ADS294" s="5"/>
      <c r="ADT294" s="5"/>
      <c r="ADU294" s="5"/>
      <c r="ADV294" s="5"/>
      <c r="ADW294" s="5"/>
      <c r="ADX294" s="5"/>
      <c r="ADY294" s="5"/>
      <c r="ADZ294" s="5"/>
      <c r="AEA294" s="5"/>
      <c r="AEB294" s="5"/>
      <c r="AEC294" s="5"/>
      <c r="AED294" s="5"/>
      <c r="AEE294" s="5"/>
      <c r="AEF294" s="5"/>
      <c r="AEG294" s="5"/>
      <c r="AEH294" s="5"/>
      <c r="AEI294" s="5"/>
      <c r="AEJ294" s="5"/>
      <c r="AEK294" s="5"/>
      <c r="AEL294" s="5"/>
      <c r="AEM294" s="5"/>
      <c r="AEN294" s="5"/>
      <c r="AEO294" s="5"/>
      <c r="AEP294" s="5"/>
      <c r="AEQ294" s="5"/>
      <c r="AER294" s="5"/>
      <c r="AES294" s="5"/>
      <c r="AET294" s="5"/>
      <c r="AEU294" s="5"/>
      <c r="AEV294" s="5"/>
      <c r="AEW294" s="5"/>
      <c r="AEX294" s="5"/>
      <c r="AEY294" s="5"/>
      <c r="AEZ294" s="5"/>
      <c r="AFA294" s="5"/>
      <c r="AFB294" s="5"/>
      <c r="AFC294" s="5"/>
      <c r="AFD294" s="5"/>
      <c r="AFE294" s="5"/>
      <c r="AFF294" s="5"/>
      <c r="AFG294" s="5"/>
      <c r="AFH294" s="5"/>
      <c r="AFI294" s="5"/>
      <c r="AFJ294" s="5"/>
      <c r="AFK294" s="5"/>
      <c r="AFL294" s="5"/>
      <c r="AFM294" s="5"/>
      <c r="AFN294" s="5"/>
      <c r="AFO294" s="5"/>
      <c r="AFP294" s="5"/>
      <c r="AFQ294" s="5"/>
      <c r="AFR294" s="5"/>
      <c r="AFS294" s="5"/>
      <c r="AFT294" s="5"/>
      <c r="AFU294" s="5"/>
      <c r="AFV294" s="5"/>
      <c r="AFW294" s="5"/>
      <c r="AFX294" s="5"/>
      <c r="AFY294" s="5"/>
      <c r="AFZ294" s="5"/>
      <c r="AGA294" s="5"/>
      <c r="AGB294" s="5"/>
      <c r="AGC294" s="5"/>
      <c r="AGD294" s="5"/>
      <c r="AGE294" s="5"/>
      <c r="AGF294" s="5"/>
      <c r="AGG294" s="5"/>
      <c r="AGH294" s="5"/>
      <c r="AGI294" s="5"/>
      <c r="AGJ294" s="5"/>
      <c r="AGK294" s="5"/>
      <c r="AGL294" s="5"/>
      <c r="AGM294" s="5"/>
      <c r="AGN294" s="5"/>
      <c r="AGO294" s="5"/>
      <c r="AGP294" s="5"/>
      <c r="AGQ294" s="5"/>
      <c r="AGR294" s="5"/>
      <c r="AGS294" s="5"/>
      <c r="AGT294" s="5"/>
      <c r="AGU294" s="5"/>
      <c r="AGV294" s="5"/>
      <c r="AGW294" s="5"/>
      <c r="AGX294" s="5"/>
      <c r="AGY294" s="5"/>
      <c r="AGZ294" s="5"/>
      <c r="AHA294" s="5"/>
      <c r="AHB294" s="5"/>
      <c r="AHC294" s="5"/>
      <c r="AHD294" s="5"/>
      <c r="AHE294" s="5"/>
      <c r="AHF294" s="5"/>
      <c r="AHG294" s="5"/>
      <c r="AHH294" s="5"/>
      <c r="AHI294" s="5"/>
      <c r="AHJ294" s="5"/>
      <c r="AHK294" s="5"/>
      <c r="AHL294" s="5"/>
      <c r="AHM294" s="5"/>
      <c r="AHN294" s="5"/>
      <c r="AHO294" s="5"/>
      <c r="AHP294" s="5"/>
      <c r="AHQ294" s="5"/>
      <c r="AHR294" s="5"/>
      <c r="AHS294" s="5"/>
      <c r="AHT294" s="5"/>
      <c r="AHU294" s="5"/>
      <c r="AHV294" s="5"/>
      <c r="AHW294" s="5"/>
      <c r="AHX294" s="5"/>
      <c r="AHY294" s="5"/>
      <c r="AHZ294" s="5"/>
      <c r="AIA294" s="5"/>
      <c r="AIB294" s="5"/>
      <c r="AIC294" s="5"/>
      <c r="AID294" s="5"/>
      <c r="AIE294" s="5"/>
      <c r="AIF294" s="5"/>
      <c r="AIG294" s="5"/>
      <c r="AIH294" s="5"/>
      <c r="AII294" s="5"/>
      <c r="AIJ294" s="5"/>
      <c r="AIK294" s="5"/>
      <c r="AIL294" s="5"/>
      <c r="AIM294" s="5"/>
      <c r="AIN294" s="5"/>
      <c r="AIO294" s="5"/>
      <c r="AIP294" s="5"/>
      <c r="AIQ294" s="5"/>
      <c r="AIR294" s="5"/>
      <c r="AIS294" s="5"/>
      <c r="AIT294" s="5"/>
      <c r="AIU294" s="5"/>
      <c r="AIV294" s="5"/>
      <c r="AIW294" s="5"/>
      <c r="AIX294" s="5"/>
      <c r="AIY294" s="5"/>
      <c r="AIZ294" s="5"/>
      <c r="AJA294" s="5"/>
      <c r="AJB294" s="5"/>
      <c r="AJC294" s="5"/>
      <c r="AJD294" s="5"/>
      <c r="AJE294" s="5"/>
      <c r="AJF294" s="5"/>
      <c r="AJG294" s="5"/>
      <c r="AJH294" s="5"/>
      <c r="AJI294" s="5"/>
      <c r="AJJ294" s="5"/>
      <c r="AJK294" s="5"/>
      <c r="AJL294" s="5"/>
      <c r="AJM294" s="5"/>
      <c r="AJN294" s="5"/>
      <c r="AJO294" s="5"/>
      <c r="AJP294" s="5"/>
      <c r="AJQ294" s="5"/>
      <c r="AJR294" s="5"/>
      <c r="AJS294" s="5"/>
      <c r="AJT294" s="5"/>
      <c r="AJU294" s="5"/>
      <c r="AJV294" s="5"/>
      <c r="AJW294" s="5"/>
      <c r="AJX294" s="5"/>
      <c r="AJY294" s="5"/>
      <c r="AJZ294" s="5"/>
      <c r="AKA294" s="5"/>
      <c r="AKB294" s="5"/>
      <c r="AKC294" s="5"/>
      <c r="AKD294" s="5"/>
      <c r="AKE294" s="5"/>
      <c r="AKF294" s="5"/>
      <c r="AKG294" s="5"/>
      <c r="AKH294" s="5"/>
      <c r="AKI294" s="5"/>
      <c r="AKJ294" s="5"/>
      <c r="AKK294" s="5"/>
      <c r="AKL294" s="5"/>
      <c r="AKM294" s="5"/>
      <c r="AKN294" s="5"/>
      <c r="AKO294" s="5"/>
      <c r="AKP294" s="5"/>
      <c r="AKQ294" s="5"/>
      <c r="AKR294" s="5"/>
      <c r="AKS294" s="5"/>
      <c r="AKT294" s="5"/>
      <c r="AKU294" s="5"/>
      <c r="AKV294" s="5"/>
      <c r="AKW294" s="5"/>
      <c r="AKX294" s="5"/>
      <c r="AKY294" s="5"/>
      <c r="AKZ294" s="5"/>
      <c r="ALA294" s="5"/>
      <c r="ALB294" s="5"/>
      <c r="ALC294" s="5"/>
      <c r="ALD294" s="5"/>
      <c r="ALE294" s="5"/>
      <c r="ALF294" s="5"/>
      <c r="ALG294" s="5"/>
      <c r="ALH294" s="5"/>
      <c r="ALI294" s="5"/>
      <c r="ALJ294" s="5"/>
      <c r="ALK294" s="5"/>
      <c r="ALL294" s="5"/>
      <c r="ALM294" s="5"/>
      <c r="ALN294" s="5"/>
      <c r="ALO294" s="5"/>
      <c r="ALP294" s="5"/>
      <c r="ALQ294" s="5"/>
      <c r="ALR294" s="5"/>
      <c r="ALS294" s="5"/>
      <c r="ALT294" s="5"/>
      <c r="ALU294" s="5"/>
      <c r="ALV294" s="5"/>
      <c r="ALW294" s="5"/>
      <c r="ALX294" s="5"/>
      <c r="ALY294" s="5"/>
      <c r="ALZ294" s="5"/>
      <c r="AMA294" s="5"/>
      <c r="AMB294" s="5"/>
      <c r="AMC294" s="5"/>
      <c r="AMD294" s="5"/>
      <c r="AME294" s="5"/>
      <c r="AMF294" s="5"/>
      <c r="AMG294" s="5"/>
      <c r="AMH294" s="5"/>
      <c r="AMI294" s="5"/>
      <c r="AMJ294" s="5"/>
    </row>
    <row r="295" spans="1:1024" s="8" customFormat="1" x14ac:dyDescent="0.25">
      <c r="A295" s="2">
        <v>45</v>
      </c>
      <c r="B295" s="2" t="s">
        <v>808</v>
      </c>
      <c r="C295" s="2" t="s">
        <v>2509</v>
      </c>
      <c r="D295" s="2" t="s">
        <v>799</v>
      </c>
      <c r="E295" s="2">
        <v>2012</v>
      </c>
      <c r="F295" s="2" t="s">
        <v>809</v>
      </c>
      <c r="G295" s="2" t="s">
        <v>61</v>
      </c>
      <c r="H295" s="3" t="str">
        <f>VLOOKUP(B295,AddInfo!$A:$C,3,FALSE)</f>
        <v>Predictor</v>
      </c>
      <c r="I295" s="3">
        <f>VLOOKUP(B295,AddInfo!$A:$H,7,FALSE)</f>
        <v>0</v>
      </c>
      <c r="J295" s="3" t="s">
        <v>5017</v>
      </c>
      <c r="K295" s="3" t="s">
        <v>112</v>
      </c>
      <c r="L295" s="3" t="s">
        <v>129</v>
      </c>
      <c r="M295" s="25">
        <v>1927</v>
      </c>
      <c r="N295" s="25">
        <v>2010</v>
      </c>
      <c r="O295" s="25">
        <v>7</v>
      </c>
      <c r="P295" s="25"/>
      <c r="Q295" s="86"/>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c r="HH295" s="5"/>
      <c r="HI295" s="5"/>
      <c r="HJ295" s="5"/>
      <c r="HK295" s="5"/>
      <c r="HL295" s="5"/>
      <c r="HM295" s="5"/>
      <c r="HN295" s="5"/>
      <c r="HO295" s="5"/>
      <c r="HP295" s="5"/>
      <c r="HQ295" s="5"/>
      <c r="HR295" s="5"/>
      <c r="HS295" s="5"/>
      <c r="HT295" s="5"/>
      <c r="HU295" s="5"/>
      <c r="HV295" s="5"/>
      <c r="HW295" s="5"/>
      <c r="HX295" s="5"/>
      <c r="HY295" s="5"/>
      <c r="HZ295" s="5"/>
      <c r="IA295" s="5"/>
      <c r="IB295" s="5"/>
      <c r="IC295" s="5"/>
      <c r="ID295" s="5"/>
      <c r="IE295" s="5"/>
      <c r="IF295" s="5"/>
      <c r="IG295" s="5"/>
      <c r="IH295" s="5"/>
      <c r="II295" s="5"/>
      <c r="IJ295" s="5"/>
      <c r="IK295" s="5"/>
      <c r="IL295" s="5"/>
      <c r="IM295" s="5"/>
      <c r="IN295" s="5"/>
      <c r="IO295" s="5"/>
      <c r="IP295" s="5"/>
      <c r="IQ295" s="5"/>
      <c r="IR295" s="5"/>
      <c r="IS295" s="5"/>
      <c r="IT295" s="5"/>
      <c r="IU295" s="5"/>
      <c r="IV295" s="5"/>
      <c r="IW295" s="5"/>
      <c r="IX295" s="5"/>
      <c r="IY295" s="5"/>
      <c r="IZ295" s="5"/>
      <c r="JA295" s="5"/>
      <c r="JB295" s="5"/>
      <c r="JC295" s="5"/>
      <c r="JD295" s="5"/>
      <c r="JE295" s="5"/>
      <c r="JF295" s="5"/>
      <c r="JG295" s="5"/>
      <c r="JH295" s="5"/>
      <c r="JI295" s="5"/>
      <c r="JJ295" s="5"/>
      <c r="JK295" s="5"/>
      <c r="JL295" s="5"/>
      <c r="JM295" s="5"/>
      <c r="JN295" s="5"/>
      <c r="JO295" s="5"/>
      <c r="JP295" s="5"/>
      <c r="JQ295" s="5"/>
      <c r="JR295" s="5"/>
      <c r="JS295" s="5"/>
      <c r="JT295" s="5"/>
      <c r="JU295" s="5"/>
      <c r="JV295" s="5"/>
      <c r="JW295" s="5"/>
      <c r="JX295" s="5"/>
      <c r="JY295" s="5"/>
      <c r="JZ295" s="5"/>
      <c r="KA295" s="5"/>
      <c r="KB295" s="5"/>
      <c r="KC295" s="5"/>
      <c r="KD295" s="5"/>
      <c r="KE295" s="5"/>
      <c r="KF295" s="5"/>
      <c r="KG295" s="5"/>
      <c r="KH295" s="5"/>
      <c r="KI295" s="5"/>
      <c r="KJ295" s="5"/>
      <c r="KK295" s="5"/>
      <c r="KL295" s="5"/>
      <c r="KM295" s="5"/>
      <c r="KN295" s="5"/>
      <c r="KO295" s="5"/>
      <c r="KP295" s="5"/>
      <c r="KQ295" s="5"/>
      <c r="KR295" s="5"/>
      <c r="KS295" s="5"/>
      <c r="KT295" s="5"/>
      <c r="KU295" s="5"/>
      <c r="KV295" s="5"/>
      <c r="KW295" s="5"/>
      <c r="KX295" s="5"/>
      <c r="KY295" s="5"/>
      <c r="KZ295" s="5"/>
      <c r="LA295" s="5"/>
      <c r="LB295" s="5"/>
      <c r="LC295" s="5"/>
      <c r="LD295" s="5"/>
      <c r="LE295" s="5"/>
      <c r="LF295" s="5"/>
      <c r="LG295" s="5"/>
      <c r="LH295" s="5"/>
      <c r="LI295" s="5"/>
      <c r="LJ295" s="5"/>
      <c r="LK295" s="5"/>
      <c r="LL295" s="5"/>
      <c r="LM295" s="5"/>
      <c r="LN295" s="5"/>
      <c r="LO295" s="5"/>
      <c r="LP295" s="5"/>
      <c r="LQ295" s="5"/>
      <c r="LR295" s="5"/>
      <c r="LS295" s="5"/>
      <c r="LT295" s="5"/>
      <c r="LU295" s="5"/>
      <c r="LV295" s="5"/>
      <c r="LW295" s="5"/>
      <c r="LX295" s="5"/>
      <c r="LY295" s="5"/>
      <c r="LZ295" s="5"/>
      <c r="MA295" s="5"/>
      <c r="MB295" s="5"/>
      <c r="MC295" s="5"/>
      <c r="MD295" s="5"/>
      <c r="ME295" s="5"/>
      <c r="MF295" s="5"/>
      <c r="MG295" s="5"/>
      <c r="MH295" s="5"/>
      <c r="MI295" s="5"/>
      <c r="MJ295" s="5"/>
      <c r="MK295" s="5"/>
      <c r="ML295" s="5"/>
      <c r="MM295" s="5"/>
      <c r="MN295" s="5"/>
      <c r="MO295" s="5"/>
      <c r="MP295" s="5"/>
      <c r="MQ295" s="5"/>
      <c r="MR295" s="5"/>
      <c r="MS295" s="5"/>
      <c r="MT295" s="5"/>
      <c r="MU295" s="5"/>
      <c r="MV295" s="5"/>
      <c r="MW295" s="5"/>
      <c r="MX295" s="5"/>
      <c r="MY295" s="5"/>
      <c r="MZ295" s="5"/>
      <c r="NA295" s="5"/>
      <c r="NB295" s="5"/>
      <c r="NC295" s="5"/>
      <c r="ND295" s="5"/>
      <c r="NE295" s="5"/>
      <c r="NF295" s="5"/>
      <c r="NG295" s="5"/>
      <c r="NH295" s="5"/>
      <c r="NI295" s="5"/>
      <c r="NJ295" s="5"/>
      <c r="NK295" s="5"/>
      <c r="NL295" s="5"/>
      <c r="NM295" s="5"/>
      <c r="NN295" s="5"/>
      <c r="NO295" s="5"/>
      <c r="NP295" s="5"/>
      <c r="NQ295" s="5"/>
      <c r="NR295" s="5"/>
      <c r="NS295" s="5"/>
      <c r="NT295" s="5"/>
      <c r="NU295" s="5"/>
      <c r="NV295" s="5"/>
      <c r="NW295" s="5"/>
      <c r="NX295" s="5"/>
      <c r="NY295" s="5"/>
      <c r="NZ295" s="5"/>
      <c r="OA295" s="5"/>
      <c r="OB295" s="5"/>
      <c r="OC295" s="5"/>
      <c r="OD295" s="5"/>
      <c r="OE295" s="5"/>
      <c r="OF295" s="5"/>
      <c r="OG295" s="5"/>
      <c r="OH295" s="5"/>
      <c r="OI295" s="5"/>
      <c r="OJ295" s="5"/>
      <c r="OK295" s="5"/>
      <c r="OL295" s="5"/>
      <c r="OM295" s="5"/>
      <c r="ON295" s="5"/>
      <c r="OO295" s="5"/>
      <c r="OP295" s="5"/>
      <c r="OQ295" s="5"/>
      <c r="OR295" s="5"/>
      <c r="OS295" s="5"/>
      <c r="OT295" s="5"/>
      <c r="OU295" s="5"/>
      <c r="OV295" s="5"/>
      <c r="OW295" s="5"/>
      <c r="OX295" s="5"/>
      <c r="OY295" s="5"/>
      <c r="OZ295" s="5"/>
      <c r="PA295" s="5"/>
      <c r="PB295" s="5"/>
      <c r="PC295" s="5"/>
      <c r="PD295" s="5"/>
      <c r="PE295" s="5"/>
      <c r="PF295" s="5"/>
      <c r="PG295" s="5"/>
      <c r="PH295" s="5"/>
      <c r="PI295" s="5"/>
      <c r="PJ295" s="5"/>
      <c r="PK295" s="5"/>
      <c r="PL295" s="5"/>
      <c r="PM295" s="5"/>
      <c r="PN295" s="5"/>
      <c r="PO295" s="5"/>
      <c r="PP295" s="5"/>
      <c r="PQ295" s="5"/>
      <c r="PR295" s="5"/>
      <c r="PS295" s="5"/>
      <c r="PT295" s="5"/>
      <c r="PU295" s="5"/>
      <c r="PV295" s="5"/>
      <c r="PW295" s="5"/>
      <c r="PX295" s="5"/>
      <c r="PY295" s="5"/>
      <c r="PZ295" s="5"/>
      <c r="QA295" s="5"/>
      <c r="QB295" s="5"/>
      <c r="QC295" s="5"/>
      <c r="QD295" s="5"/>
      <c r="QE295" s="5"/>
      <c r="QF295" s="5"/>
      <c r="QG295" s="5"/>
      <c r="QH295" s="5"/>
      <c r="QI295" s="5"/>
      <c r="QJ295" s="5"/>
      <c r="QK295" s="5"/>
      <c r="QL295" s="5"/>
      <c r="QM295" s="5"/>
      <c r="QN295" s="5"/>
      <c r="QO295" s="5"/>
      <c r="QP295" s="5"/>
      <c r="QQ295" s="5"/>
      <c r="QR295" s="5"/>
      <c r="QS295" s="5"/>
      <c r="QT295" s="5"/>
      <c r="QU295" s="5"/>
      <c r="QV295" s="5"/>
      <c r="QW295" s="5"/>
      <c r="QX295" s="5"/>
      <c r="QY295" s="5"/>
      <c r="QZ295" s="5"/>
      <c r="RA295" s="5"/>
      <c r="RB295" s="5"/>
      <c r="RC295" s="5"/>
      <c r="RD295" s="5"/>
      <c r="RE295" s="5"/>
      <c r="RF295" s="5"/>
      <c r="RG295" s="5"/>
      <c r="RH295" s="5"/>
      <c r="RI295" s="5"/>
      <c r="RJ295" s="5"/>
      <c r="RK295" s="5"/>
      <c r="RL295" s="5"/>
      <c r="RM295" s="5"/>
      <c r="RN295" s="5"/>
      <c r="RO295" s="5"/>
      <c r="RP295" s="5"/>
      <c r="RQ295" s="5"/>
      <c r="RR295" s="5"/>
      <c r="RS295" s="5"/>
      <c r="RT295" s="5"/>
      <c r="RU295" s="5"/>
      <c r="RV295" s="5"/>
      <c r="RW295" s="5"/>
      <c r="RX295" s="5"/>
      <c r="RY295" s="5"/>
      <c r="RZ295" s="5"/>
      <c r="SA295" s="5"/>
      <c r="SB295" s="5"/>
      <c r="SC295" s="5"/>
      <c r="SD295" s="5"/>
      <c r="SE295" s="5"/>
      <c r="SF295" s="5"/>
      <c r="SG295" s="5"/>
      <c r="SH295" s="5"/>
      <c r="SI295" s="5"/>
      <c r="SJ295" s="5"/>
      <c r="SK295" s="5"/>
      <c r="SL295" s="5"/>
      <c r="SM295" s="5"/>
      <c r="SN295" s="5"/>
      <c r="SO295" s="5"/>
      <c r="SP295" s="5"/>
      <c r="SQ295" s="5"/>
      <c r="SR295" s="5"/>
      <c r="SS295" s="5"/>
      <c r="ST295" s="5"/>
      <c r="SU295" s="5"/>
      <c r="SV295" s="5"/>
      <c r="SW295" s="5"/>
      <c r="SX295" s="5"/>
      <c r="SY295" s="5"/>
      <c r="SZ295" s="5"/>
      <c r="TA295" s="5"/>
      <c r="TB295" s="5"/>
      <c r="TC295" s="5"/>
      <c r="TD295" s="5"/>
      <c r="TE295" s="5"/>
      <c r="TF295" s="5"/>
      <c r="TG295" s="5"/>
      <c r="TH295" s="5"/>
      <c r="TI295" s="5"/>
      <c r="TJ295" s="5"/>
      <c r="TK295" s="5"/>
      <c r="TL295" s="5"/>
      <c r="TM295" s="5"/>
      <c r="TN295" s="5"/>
      <c r="TO295" s="5"/>
      <c r="TP295" s="5"/>
      <c r="TQ295" s="5"/>
      <c r="TR295" s="5"/>
      <c r="TS295" s="5"/>
      <c r="TT295" s="5"/>
      <c r="TU295" s="5"/>
      <c r="TV295" s="5"/>
      <c r="TW295" s="5"/>
      <c r="TX295" s="5"/>
      <c r="TY295" s="5"/>
      <c r="TZ295" s="5"/>
      <c r="UA295" s="5"/>
      <c r="UB295" s="5"/>
      <c r="UC295" s="5"/>
      <c r="UD295" s="5"/>
      <c r="UE295" s="5"/>
      <c r="UF295" s="5"/>
      <c r="UG295" s="5"/>
      <c r="UH295" s="5"/>
      <c r="UI295" s="5"/>
      <c r="UJ295" s="5"/>
      <c r="UK295" s="5"/>
      <c r="UL295" s="5"/>
      <c r="UM295" s="5"/>
      <c r="UN295" s="5"/>
      <c r="UO295" s="5"/>
      <c r="UP295" s="5"/>
      <c r="UQ295" s="5"/>
      <c r="UR295" s="5"/>
      <c r="US295" s="5"/>
      <c r="UT295" s="5"/>
      <c r="UU295" s="5"/>
      <c r="UV295" s="5"/>
      <c r="UW295" s="5"/>
      <c r="UX295" s="5"/>
      <c r="UY295" s="5"/>
      <c r="UZ295" s="5"/>
      <c r="VA295" s="5"/>
      <c r="VB295" s="5"/>
      <c r="VC295" s="5"/>
      <c r="VD295" s="5"/>
      <c r="VE295" s="5"/>
      <c r="VF295" s="5"/>
      <c r="VG295" s="5"/>
      <c r="VH295" s="5"/>
      <c r="VI295" s="5"/>
      <c r="VJ295" s="5"/>
      <c r="VK295" s="5"/>
      <c r="VL295" s="5"/>
      <c r="VM295" s="5"/>
      <c r="VN295" s="5"/>
      <c r="VO295" s="5"/>
      <c r="VP295" s="5"/>
      <c r="VQ295" s="5"/>
      <c r="VR295" s="5"/>
      <c r="VS295" s="5"/>
      <c r="VT295" s="5"/>
      <c r="VU295" s="5"/>
      <c r="VV295" s="5"/>
      <c r="VW295" s="5"/>
      <c r="VX295" s="5"/>
      <c r="VY295" s="5"/>
      <c r="VZ295" s="5"/>
      <c r="WA295" s="5"/>
      <c r="WB295" s="5"/>
      <c r="WC295" s="5"/>
      <c r="WD295" s="5"/>
      <c r="WE295" s="5"/>
      <c r="WF295" s="5"/>
      <c r="WG295" s="5"/>
      <c r="WH295" s="5"/>
      <c r="WI295" s="5"/>
      <c r="WJ295" s="5"/>
      <c r="WK295" s="5"/>
      <c r="WL295" s="5"/>
      <c r="WM295" s="5"/>
      <c r="WN295" s="5"/>
      <c r="WO295" s="5"/>
      <c r="WP295" s="5"/>
      <c r="WQ295" s="5"/>
      <c r="WR295" s="5"/>
      <c r="WS295" s="5"/>
      <c r="WT295" s="5"/>
      <c r="WU295" s="5"/>
      <c r="WV295" s="5"/>
      <c r="WW295" s="5"/>
      <c r="WX295" s="5"/>
      <c r="WY295" s="5"/>
      <c r="WZ295" s="5"/>
      <c r="XA295" s="5"/>
      <c r="XB295" s="5"/>
      <c r="XC295" s="5"/>
      <c r="XD295" s="5"/>
      <c r="XE295" s="5"/>
      <c r="XF295" s="5"/>
      <c r="XG295" s="5"/>
      <c r="XH295" s="5"/>
      <c r="XI295" s="5"/>
      <c r="XJ295" s="5"/>
      <c r="XK295" s="5"/>
      <c r="XL295" s="5"/>
      <c r="XM295" s="5"/>
      <c r="XN295" s="5"/>
      <c r="XO295" s="5"/>
      <c r="XP295" s="5"/>
      <c r="XQ295" s="5"/>
      <c r="XR295" s="5"/>
      <c r="XS295" s="5"/>
      <c r="XT295" s="5"/>
      <c r="XU295" s="5"/>
      <c r="XV295" s="5"/>
      <c r="XW295" s="5"/>
      <c r="XX295" s="5"/>
      <c r="XY295" s="5"/>
      <c r="XZ295" s="5"/>
      <c r="YA295" s="5"/>
      <c r="YB295" s="5"/>
      <c r="YC295" s="5"/>
      <c r="YD295" s="5"/>
      <c r="YE295" s="5"/>
      <c r="YF295" s="5"/>
      <c r="YG295" s="5"/>
      <c r="YH295" s="5"/>
      <c r="YI295" s="5"/>
      <c r="YJ295" s="5"/>
      <c r="YK295" s="5"/>
      <c r="YL295" s="5"/>
      <c r="YM295" s="5"/>
      <c r="YN295" s="5"/>
      <c r="YO295" s="5"/>
      <c r="YP295" s="5"/>
      <c r="YQ295" s="5"/>
      <c r="YR295" s="5"/>
      <c r="YS295" s="5"/>
      <c r="YT295" s="5"/>
      <c r="YU295" s="5"/>
      <c r="YV295" s="5"/>
      <c r="YW295" s="5"/>
      <c r="YX295" s="5"/>
      <c r="YY295" s="5"/>
      <c r="YZ295" s="5"/>
      <c r="ZA295" s="5"/>
      <c r="ZB295" s="5"/>
      <c r="ZC295" s="5"/>
      <c r="ZD295" s="5"/>
      <c r="ZE295" s="5"/>
      <c r="ZF295" s="5"/>
      <c r="ZG295" s="5"/>
      <c r="ZH295" s="5"/>
      <c r="ZI295" s="5"/>
      <c r="ZJ295" s="5"/>
      <c r="ZK295" s="5"/>
      <c r="ZL295" s="5"/>
      <c r="ZM295" s="5"/>
      <c r="ZN295" s="5"/>
      <c r="ZO295" s="5"/>
      <c r="ZP295" s="5"/>
      <c r="ZQ295" s="5"/>
      <c r="ZR295" s="5"/>
      <c r="ZS295" s="5"/>
      <c r="ZT295" s="5"/>
      <c r="ZU295" s="5"/>
      <c r="ZV295" s="5"/>
      <c r="ZW295" s="5"/>
      <c r="ZX295" s="5"/>
      <c r="ZY295" s="5"/>
      <c r="ZZ295" s="5"/>
      <c r="AAA295" s="5"/>
      <c r="AAB295" s="5"/>
      <c r="AAC295" s="5"/>
      <c r="AAD295" s="5"/>
      <c r="AAE295" s="5"/>
      <c r="AAF295" s="5"/>
      <c r="AAG295" s="5"/>
      <c r="AAH295" s="5"/>
      <c r="AAI295" s="5"/>
      <c r="AAJ295" s="5"/>
      <c r="AAK295" s="5"/>
      <c r="AAL295" s="5"/>
      <c r="AAM295" s="5"/>
      <c r="AAN295" s="5"/>
      <c r="AAO295" s="5"/>
      <c r="AAP295" s="5"/>
      <c r="AAQ295" s="5"/>
      <c r="AAR295" s="5"/>
      <c r="AAS295" s="5"/>
      <c r="AAT295" s="5"/>
      <c r="AAU295" s="5"/>
      <c r="AAV295" s="5"/>
      <c r="AAW295" s="5"/>
      <c r="AAX295" s="5"/>
      <c r="AAY295" s="5"/>
      <c r="AAZ295" s="5"/>
      <c r="ABA295" s="5"/>
      <c r="ABB295" s="5"/>
      <c r="ABC295" s="5"/>
      <c r="ABD295" s="5"/>
      <c r="ABE295" s="5"/>
      <c r="ABF295" s="5"/>
      <c r="ABG295" s="5"/>
      <c r="ABH295" s="5"/>
      <c r="ABI295" s="5"/>
      <c r="ABJ295" s="5"/>
      <c r="ABK295" s="5"/>
      <c r="ABL295" s="5"/>
      <c r="ABM295" s="5"/>
      <c r="ABN295" s="5"/>
      <c r="ABO295" s="5"/>
      <c r="ABP295" s="5"/>
      <c r="ABQ295" s="5"/>
      <c r="ABR295" s="5"/>
      <c r="ABS295" s="5"/>
      <c r="ABT295" s="5"/>
      <c r="ABU295" s="5"/>
      <c r="ABV295" s="5"/>
      <c r="ABW295" s="5"/>
      <c r="ABX295" s="5"/>
      <c r="ABY295" s="5"/>
      <c r="ABZ295" s="5"/>
      <c r="ACA295" s="5"/>
      <c r="ACB295" s="5"/>
      <c r="ACC295" s="5"/>
      <c r="ACD295" s="5"/>
      <c r="ACE295" s="5"/>
      <c r="ACF295" s="5"/>
      <c r="ACG295" s="5"/>
      <c r="ACH295" s="5"/>
      <c r="ACI295" s="5"/>
      <c r="ACJ295" s="5"/>
      <c r="ACK295" s="5"/>
      <c r="ACL295" s="5"/>
      <c r="ACM295" s="5"/>
      <c r="ACN295" s="5"/>
      <c r="ACO295" s="5"/>
      <c r="ACP295" s="5"/>
      <c r="ACQ295" s="5"/>
      <c r="ACR295" s="5"/>
      <c r="ACS295" s="5"/>
      <c r="ACT295" s="5"/>
      <c r="ACU295" s="5"/>
      <c r="ACV295" s="5"/>
      <c r="ACW295" s="5"/>
      <c r="ACX295" s="5"/>
      <c r="ACY295" s="5"/>
      <c r="ACZ295" s="5"/>
      <c r="ADA295" s="5"/>
      <c r="ADB295" s="5"/>
      <c r="ADC295" s="5"/>
      <c r="ADD295" s="5"/>
      <c r="ADE295" s="5"/>
      <c r="ADF295" s="5"/>
      <c r="ADG295" s="5"/>
      <c r="ADH295" s="5"/>
      <c r="ADI295" s="5"/>
      <c r="ADJ295" s="5"/>
      <c r="ADK295" s="5"/>
      <c r="ADL295" s="5"/>
      <c r="ADM295" s="5"/>
      <c r="ADN295" s="5"/>
      <c r="ADO295" s="5"/>
      <c r="ADP295" s="5"/>
      <c r="ADQ295" s="5"/>
      <c r="ADR295" s="5"/>
      <c r="ADS295" s="5"/>
      <c r="ADT295" s="5"/>
      <c r="ADU295" s="5"/>
      <c r="ADV295" s="5"/>
      <c r="ADW295" s="5"/>
      <c r="ADX295" s="5"/>
      <c r="ADY295" s="5"/>
      <c r="ADZ295" s="5"/>
      <c r="AEA295" s="5"/>
      <c r="AEB295" s="5"/>
      <c r="AEC295" s="5"/>
      <c r="AED295" s="5"/>
      <c r="AEE295" s="5"/>
      <c r="AEF295" s="5"/>
      <c r="AEG295" s="5"/>
      <c r="AEH295" s="5"/>
      <c r="AEI295" s="5"/>
      <c r="AEJ295" s="5"/>
      <c r="AEK295" s="5"/>
      <c r="AEL295" s="5"/>
      <c r="AEM295" s="5"/>
      <c r="AEN295" s="5"/>
      <c r="AEO295" s="5"/>
      <c r="AEP295" s="5"/>
      <c r="AEQ295" s="5"/>
      <c r="AER295" s="5"/>
      <c r="AES295" s="5"/>
      <c r="AET295" s="5"/>
      <c r="AEU295" s="5"/>
      <c r="AEV295" s="5"/>
      <c r="AEW295" s="5"/>
      <c r="AEX295" s="5"/>
      <c r="AEY295" s="5"/>
      <c r="AEZ295" s="5"/>
      <c r="AFA295" s="5"/>
      <c r="AFB295" s="5"/>
      <c r="AFC295" s="5"/>
      <c r="AFD295" s="5"/>
      <c r="AFE295" s="5"/>
      <c r="AFF295" s="5"/>
      <c r="AFG295" s="5"/>
      <c r="AFH295" s="5"/>
      <c r="AFI295" s="5"/>
      <c r="AFJ295" s="5"/>
      <c r="AFK295" s="5"/>
      <c r="AFL295" s="5"/>
      <c r="AFM295" s="5"/>
      <c r="AFN295" s="5"/>
      <c r="AFO295" s="5"/>
      <c r="AFP295" s="5"/>
      <c r="AFQ295" s="5"/>
      <c r="AFR295" s="5"/>
      <c r="AFS295" s="5"/>
      <c r="AFT295" s="5"/>
      <c r="AFU295" s="5"/>
      <c r="AFV295" s="5"/>
      <c r="AFW295" s="5"/>
      <c r="AFX295" s="5"/>
      <c r="AFY295" s="5"/>
      <c r="AFZ295" s="5"/>
      <c r="AGA295" s="5"/>
      <c r="AGB295" s="5"/>
      <c r="AGC295" s="5"/>
      <c r="AGD295" s="5"/>
      <c r="AGE295" s="5"/>
      <c r="AGF295" s="5"/>
      <c r="AGG295" s="5"/>
      <c r="AGH295" s="5"/>
      <c r="AGI295" s="5"/>
      <c r="AGJ295" s="5"/>
      <c r="AGK295" s="5"/>
      <c r="AGL295" s="5"/>
      <c r="AGM295" s="5"/>
      <c r="AGN295" s="5"/>
      <c r="AGO295" s="5"/>
      <c r="AGP295" s="5"/>
      <c r="AGQ295" s="5"/>
      <c r="AGR295" s="5"/>
      <c r="AGS295" s="5"/>
      <c r="AGT295" s="5"/>
      <c r="AGU295" s="5"/>
      <c r="AGV295" s="5"/>
      <c r="AGW295" s="5"/>
      <c r="AGX295" s="5"/>
      <c r="AGY295" s="5"/>
      <c r="AGZ295" s="5"/>
      <c r="AHA295" s="5"/>
      <c r="AHB295" s="5"/>
      <c r="AHC295" s="5"/>
      <c r="AHD295" s="5"/>
      <c r="AHE295" s="5"/>
      <c r="AHF295" s="5"/>
      <c r="AHG295" s="5"/>
      <c r="AHH295" s="5"/>
      <c r="AHI295" s="5"/>
      <c r="AHJ295" s="5"/>
      <c r="AHK295" s="5"/>
      <c r="AHL295" s="5"/>
      <c r="AHM295" s="5"/>
      <c r="AHN295" s="5"/>
      <c r="AHO295" s="5"/>
      <c r="AHP295" s="5"/>
      <c r="AHQ295" s="5"/>
      <c r="AHR295" s="5"/>
      <c r="AHS295" s="5"/>
      <c r="AHT295" s="5"/>
      <c r="AHU295" s="5"/>
      <c r="AHV295" s="5"/>
      <c r="AHW295" s="5"/>
      <c r="AHX295" s="5"/>
      <c r="AHY295" s="5"/>
      <c r="AHZ295" s="5"/>
      <c r="AIA295" s="5"/>
      <c r="AIB295" s="5"/>
      <c r="AIC295" s="5"/>
      <c r="AID295" s="5"/>
      <c r="AIE295" s="5"/>
      <c r="AIF295" s="5"/>
      <c r="AIG295" s="5"/>
      <c r="AIH295" s="5"/>
      <c r="AII295" s="5"/>
      <c r="AIJ295" s="5"/>
      <c r="AIK295" s="5"/>
      <c r="AIL295" s="5"/>
      <c r="AIM295" s="5"/>
      <c r="AIN295" s="5"/>
      <c r="AIO295" s="5"/>
      <c r="AIP295" s="5"/>
      <c r="AIQ295" s="5"/>
      <c r="AIR295" s="5"/>
      <c r="AIS295" s="5"/>
      <c r="AIT295" s="5"/>
      <c r="AIU295" s="5"/>
      <c r="AIV295" s="5"/>
      <c r="AIW295" s="5"/>
      <c r="AIX295" s="5"/>
      <c r="AIY295" s="5"/>
      <c r="AIZ295" s="5"/>
      <c r="AJA295" s="5"/>
      <c r="AJB295" s="5"/>
      <c r="AJC295" s="5"/>
      <c r="AJD295" s="5"/>
      <c r="AJE295" s="5"/>
      <c r="AJF295" s="5"/>
      <c r="AJG295" s="5"/>
      <c r="AJH295" s="5"/>
      <c r="AJI295" s="5"/>
      <c r="AJJ295" s="5"/>
      <c r="AJK295" s="5"/>
      <c r="AJL295" s="5"/>
      <c r="AJM295" s="5"/>
      <c r="AJN295" s="5"/>
      <c r="AJO295" s="5"/>
      <c r="AJP295" s="5"/>
      <c r="AJQ295" s="5"/>
      <c r="AJR295" s="5"/>
      <c r="AJS295" s="5"/>
      <c r="AJT295" s="5"/>
      <c r="AJU295" s="5"/>
      <c r="AJV295" s="5"/>
      <c r="AJW295" s="5"/>
      <c r="AJX295" s="5"/>
      <c r="AJY295" s="5"/>
      <c r="AJZ295" s="5"/>
      <c r="AKA295" s="5"/>
      <c r="AKB295" s="5"/>
      <c r="AKC295" s="5"/>
      <c r="AKD295" s="5"/>
      <c r="AKE295" s="5"/>
      <c r="AKF295" s="5"/>
      <c r="AKG295" s="5"/>
      <c r="AKH295" s="5"/>
      <c r="AKI295" s="5"/>
      <c r="AKJ295" s="5"/>
      <c r="AKK295" s="5"/>
      <c r="AKL295" s="5"/>
      <c r="AKM295" s="5"/>
      <c r="AKN295" s="5"/>
      <c r="AKO295" s="5"/>
      <c r="AKP295" s="5"/>
      <c r="AKQ295" s="5"/>
      <c r="AKR295" s="5"/>
      <c r="AKS295" s="5"/>
      <c r="AKT295" s="5"/>
      <c r="AKU295" s="5"/>
      <c r="AKV295" s="5"/>
      <c r="AKW295" s="5"/>
      <c r="AKX295" s="5"/>
      <c r="AKY295" s="5"/>
      <c r="AKZ295" s="5"/>
      <c r="ALA295" s="5"/>
      <c r="ALB295" s="5"/>
      <c r="ALC295" s="5"/>
      <c r="ALD295" s="5"/>
      <c r="ALE295" s="5"/>
      <c r="ALF295" s="5"/>
      <c r="ALG295" s="5"/>
      <c r="ALH295" s="5"/>
      <c r="ALI295" s="5"/>
      <c r="ALJ295" s="5"/>
      <c r="ALK295" s="5"/>
      <c r="ALL295" s="5"/>
      <c r="ALM295" s="5"/>
      <c r="ALN295" s="5"/>
      <c r="ALO295" s="5"/>
      <c r="ALP295" s="5"/>
      <c r="ALQ295" s="5"/>
      <c r="ALR295" s="5"/>
      <c r="ALS295" s="5"/>
      <c r="ALT295" s="5"/>
      <c r="ALU295" s="5"/>
      <c r="ALV295" s="5"/>
      <c r="ALW295" s="5"/>
      <c r="ALX295" s="5"/>
      <c r="ALY295" s="5"/>
      <c r="ALZ295" s="5"/>
      <c r="AMA295" s="5"/>
      <c r="AMB295" s="5"/>
      <c r="AMC295" s="5"/>
      <c r="AMD295" s="5"/>
      <c r="AME295" s="5"/>
      <c r="AMF295" s="5"/>
      <c r="AMG295" s="5"/>
      <c r="AMH295" s="5"/>
      <c r="AMI295" s="5"/>
      <c r="AMJ295" s="5"/>
    </row>
    <row r="296" spans="1:1024" s="19" customFormat="1" x14ac:dyDescent="0.25">
      <c r="A296" s="2">
        <v>223</v>
      </c>
      <c r="B296" s="2" t="s">
        <v>849</v>
      </c>
      <c r="C296" s="2" t="s">
        <v>849</v>
      </c>
      <c r="D296" s="2" t="s">
        <v>850</v>
      </c>
      <c r="E296" s="2">
        <v>2003</v>
      </c>
      <c r="F296" s="2" t="s">
        <v>851</v>
      </c>
      <c r="G296" s="2" t="s">
        <v>215</v>
      </c>
      <c r="H296" s="3" t="str">
        <f>VLOOKUP(B296,AddInfo!$A:$C,3,FALSE)</f>
        <v>Predictor</v>
      </c>
      <c r="I296" s="3">
        <f>VLOOKUP(B296,AddInfo!$A:$H,7,FALSE)</f>
        <v>0</v>
      </c>
      <c r="J296" s="3" t="s">
        <v>5017</v>
      </c>
      <c r="K296" s="3" t="s">
        <v>112</v>
      </c>
      <c r="L296" s="3" t="s">
        <v>64</v>
      </c>
      <c r="M296" s="25">
        <v>1968</v>
      </c>
      <c r="N296" s="25">
        <v>1999</v>
      </c>
      <c r="O296" s="25"/>
      <c r="P296" s="25"/>
      <c r="Q296" s="86"/>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c r="HH296" s="5"/>
      <c r="HI296" s="5"/>
      <c r="HJ296" s="5"/>
      <c r="HK296" s="5"/>
      <c r="HL296" s="5"/>
      <c r="HM296" s="5"/>
      <c r="HN296" s="5"/>
      <c r="HO296" s="5"/>
      <c r="HP296" s="5"/>
      <c r="HQ296" s="5"/>
      <c r="HR296" s="5"/>
      <c r="HS296" s="5"/>
      <c r="HT296" s="5"/>
      <c r="HU296" s="5"/>
      <c r="HV296" s="5"/>
      <c r="HW296" s="5"/>
      <c r="HX296" s="5"/>
      <c r="HY296" s="5"/>
      <c r="HZ296" s="5"/>
      <c r="IA296" s="5"/>
      <c r="IB296" s="5"/>
      <c r="IC296" s="5"/>
      <c r="ID296" s="5"/>
      <c r="IE296" s="5"/>
      <c r="IF296" s="5"/>
      <c r="IG296" s="5"/>
      <c r="IH296" s="5"/>
      <c r="II296" s="5"/>
      <c r="IJ296" s="5"/>
      <c r="IK296" s="5"/>
      <c r="IL296" s="5"/>
      <c r="IM296" s="5"/>
      <c r="IN296" s="5"/>
      <c r="IO296" s="5"/>
      <c r="IP296" s="5"/>
      <c r="IQ296" s="5"/>
      <c r="IR296" s="5"/>
      <c r="IS296" s="5"/>
      <c r="IT296" s="5"/>
      <c r="IU296" s="5"/>
      <c r="IV296" s="5"/>
      <c r="IW296" s="5"/>
      <c r="IX296" s="5"/>
      <c r="IY296" s="5"/>
      <c r="IZ296" s="5"/>
      <c r="JA296" s="5"/>
      <c r="JB296" s="5"/>
      <c r="JC296" s="5"/>
      <c r="JD296" s="5"/>
      <c r="JE296" s="5"/>
      <c r="JF296" s="5"/>
      <c r="JG296" s="5"/>
      <c r="JH296" s="5"/>
      <c r="JI296" s="5"/>
      <c r="JJ296" s="5"/>
      <c r="JK296" s="5"/>
      <c r="JL296" s="5"/>
      <c r="JM296" s="5"/>
      <c r="JN296" s="5"/>
      <c r="JO296" s="5"/>
      <c r="JP296" s="5"/>
      <c r="JQ296" s="5"/>
      <c r="JR296" s="5"/>
      <c r="JS296" s="5"/>
      <c r="JT296" s="5"/>
      <c r="JU296" s="5"/>
      <c r="JV296" s="5"/>
      <c r="JW296" s="5"/>
      <c r="JX296" s="5"/>
      <c r="JY296" s="5"/>
      <c r="JZ296" s="5"/>
      <c r="KA296" s="5"/>
      <c r="KB296" s="5"/>
      <c r="KC296" s="5"/>
      <c r="KD296" s="5"/>
      <c r="KE296" s="5"/>
      <c r="KF296" s="5"/>
      <c r="KG296" s="5"/>
      <c r="KH296" s="5"/>
      <c r="KI296" s="5"/>
      <c r="KJ296" s="5"/>
      <c r="KK296" s="5"/>
      <c r="KL296" s="5"/>
      <c r="KM296" s="5"/>
      <c r="KN296" s="5"/>
      <c r="KO296" s="5"/>
      <c r="KP296" s="5"/>
      <c r="KQ296" s="5"/>
      <c r="KR296" s="5"/>
      <c r="KS296" s="5"/>
      <c r="KT296" s="5"/>
      <c r="KU296" s="5"/>
      <c r="KV296" s="5"/>
      <c r="KW296" s="5"/>
      <c r="KX296" s="5"/>
      <c r="KY296" s="5"/>
      <c r="KZ296" s="5"/>
      <c r="LA296" s="5"/>
      <c r="LB296" s="5"/>
      <c r="LC296" s="5"/>
      <c r="LD296" s="5"/>
      <c r="LE296" s="5"/>
      <c r="LF296" s="5"/>
      <c r="LG296" s="5"/>
      <c r="LH296" s="5"/>
      <c r="LI296" s="5"/>
      <c r="LJ296" s="5"/>
      <c r="LK296" s="5"/>
      <c r="LL296" s="5"/>
      <c r="LM296" s="5"/>
      <c r="LN296" s="5"/>
      <c r="LO296" s="5"/>
      <c r="LP296" s="5"/>
      <c r="LQ296" s="5"/>
      <c r="LR296" s="5"/>
      <c r="LS296" s="5"/>
      <c r="LT296" s="5"/>
      <c r="LU296" s="5"/>
      <c r="LV296" s="5"/>
      <c r="LW296" s="5"/>
      <c r="LX296" s="5"/>
      <c r="LY296" s="5"/>
      <c r="LZ296" s="5"/>
      <c r="MA296" s="5"/>
      <c r="MB296" s="5"/>
      <c r="MC296" s="5"/>
      <c r="MD296" s="5"/>
      <c r="ME296" s="5"/>
      <c r="MF296" s="5"/>
      <c r="MG296" s="5"/>
      <c r="MH296" s="5"/>
      <c r="MI296" s="5"/>
      <c r="MJ296" s="5"/>
      <c r="MK296" s="5"/>
      <c r="ML296" s="5"/>
      <c r="MM296" s="5"/>
      <c r="MN296" s="5"/>
      <c r="MO296" s="5"/>
      <c r="MP296" s="5"/>
      <c r="MQ296" s="5"/>
      <c r="MR296" s="5"/>
      <c r="MS296" s="5"/>
      <c r="MT296" s="5"/>
      <c r="MU296" s="5"/>
      <c r="MV296" s="5"/>
      <c r="MW296" s="5"/>
      <c r="MX296" s="5"/>
      <c r="MY296" s="5"/>
      <c r="MZ296" s="5"/>
      <c r="NA296" s="5"/>
      <c r="NB296" s="5"/>
      <c r="NC296" s="5"/>
      <c r="ND296" s="5"/>
      <c r="NE296" s="5"/>
      <c r="NF296" s="5"/>
      <c r="NG296" s="5"/>
      <c r="NH296" s="5"/>
      <c r="NI296" s="5"/>
      <c r="NJ296" s="5"/>
      <c r="NK296" s="5"/>
      <c r="NL296" s="5"/>
      <c r="NM296" s="5"/>
      <c r="NN296" s="5"/>
      <c r="NO296" s="5"/>
      <c r="NP296" s="5"/>
      <c r="NQ296" s="5"/>
      <c r="NR296" s="5"/>
      <c r="NS296" s="5"/>
      <c r="NT296" s="5"/>
      <c r="NU296" s="5"/>
      <c r="NV296" s="5"/>
      <c r="NW296" s="5"/>
      <c r="NX296" s="5"/>
      <c r="NY296" s="5"/>
      <c r="NZ296" s="5"/>
      <c r="OA296" s="5"/>
      <c r="OB296" s="5"/>
      <c r="OC296" s="5"/>
      <c r="OD296" s="5"/>
      <c r="OE296" s="5"/>
      <c r="OF296" s="5"/>
      <c r="OG296" s="5"/>
      <c r="OH296" s="5"/>
      <c r="OI296" s="5"/>
      <c r="OJ296" s="5"/>
      <c r="OK296" s="5"/>
      <c r="OL296" s="5"/>
      <c r="OM296" s="5"/>
      <c r="ON296" s="5"/>
      <c r="OO296" s="5"/>
      <c r="OP296" s="5"/>
      <c r="OQ296" s="5"/>
      <c r="OR296" s="5"/>
      <c r="OS296" s="5"/>
      <c r="OT296" s="5"/>
      <c r="OU296" s="5"/>
      <c r="OV296" s="5"/>
      <c r="OW296" s="5"/>
      <c r="OX296" s="5"/>
      <c r="OY296" s="5"/>
      <c r="OZ296" s="5"/>
      <c r="PA296" s="5"/>
      <c r="PB296" s="5"/>
      <c r="PC296" s="5"/>
      <c r="PD296" s="5"/>
      <c r="PE296" s="5"/>
      <c r="PF296" s="5"/>
      <c r="PG296" s="5"/>
      <c r="PH296" s="5"/>
      <c r="PI296" s="5"/>
      <c r="PJ296" s="5"/>
      <c r="PK296" s="5"/>
      <c r="PL296" s="5"/>
      <c r="PM296" s="5"/>
      <c r="PN296" s="5"/>
      <c r="PO296" s="5"/>
      <c r="PP296" s="5"/>
      <c r="PQ296" s="5"/>
      <c r="PR296" s="5"/>
      <c r="PS296" s="5"/>
      <c r="PT296" s="5"/>
      <c r="PU296" s="5"/>
      <c r="PV296" s="5"/>
      <c r="PW296" s="5"/>
      <c r="PX296" s="5"/>
      <c r="PY296" s="5"/>
      <c r="PZ296" s="5"/>
      <c r="QA296" s="5"/>
      <c r="QB296" s="5"/>
      <c r="QC296" s="5"/>
      <c r="QD296" s="5"/>
      <c r="QE296" s="5"/>
      <c r="QF296" s="5"/>
      <c r="QG296" s="5"/>
      <c r="QH296" s="5"/>
      <c r="QI296" s="5"/>
      <c r="QJ296" s="5"/>
      <c r="QK296" s="5"/>
      <c r="QL296" s="5"/>
      <c r="QM296" s="5"/>
      <c r="QN296" s="5"/>
      <c r="QO296" s="5"/>
      <c r="QP296" s="5"/>
      <c r="QQ296" s="5"/>
      <c r="QR296" s="5"/>
      <c r="QS296" s="5"/>
      <c r="QT296" s="5"/>
      <c r="QU296" s="5"/>
      <c r="QV296" s="5"/>
      <c r="QW296" s="5"/>
      <c r="QX296" s="5"/>
      <c r="QY296" s="5"/>
      <c r="QZ296" s="5"/>
      <c r="RA296" s="5"/>
      <c r="RB296" s="5"/>
      <c r="RC296" s="5"/>
      <c r="RD296" s="5"/>
      <c r="RE296" s="5"/>
      <c r="RF296" s="5"/>
      <c r="RG296" s="5"/>
      <c r="RH296" s="5"/>
      <c r="RI296" s="5"/>
      <c r="RJ296" s="5"/>
      <c r="RK296" s="5"/>
      <c r="RL296" s="5"/>
      <c r="RM296" s="5"/>
      <c r="RN296" s="5"/>
      <c r="RO296" s="5"/>
      <c r="RP296" s="5"/>
      <c r="RQ296" s="5"/>
      <c r="RR296" s="5"/>
      <c r="RS296" s="5"/>
      <c r="RT296" s="5"/>
      <c r="RU296" s="5"/>
      <c r="RV296" s="5"/>
      <c r="RW296" s="5"/>
      <c r="RX296" s="5"/>
      <c r="RY296" s="5"/>
      <c r="RZ296" s="5"/>
      <c r="SA296" s="5"/>
      <c r="SB296" s="5"/>
      <c r="SC296" s="5"/>
      <c r="SD296" s="5"/>
      <c r="SE296" s="5"/>
      <c r="SF296" s="5"/>
      <c r="SG296" s="5"/>
      <c r="SH296" s="5"/>
      <c r="SI296" s="5"/>
      <c r="SJ296" s="5"/>
      <c r="SK296" s="5"/>
      <c r="SL296" s="5"/>
      <c r="SM296" s="5"/>
      <c r="SN296" s="5"/>
      <c r="SO296" s="5"/>
      <c r="SP296" s="5"/>
      <c r="SQ296" s="5"/>
      <c r="SR296" s="5"/>
      <c r="SS296" s="5"/>
      <c r="ST296" s="5"/>
      <c r="SU296" s="5"/>
      <c r="SV296" s="5"/>
      <c r="SW296" s="5"/>
      <c r="SX296" s="5"/>
      <c r="SY296" s="5"/>
      <c r="SZ296" s="5"/>
      <c r="TA296" s="5"/>
      <c r="TB296" s="5"/>
      <c r="TC296" s="5"/>
      <c r="TD296" s="5"/>
      <c r="TE296" s="5"/>
      <c r="TF296" s="5"/>
      <c r="TG296" s="5"/>
      <c r="TH296" s="5"/>
      <c r="TI296" s="5"/>
      <c r="TJ296" s="5"/>
      <c r="TK296" s="5"/>
      <c r="TL296" s="5"/>
      <c r="TM296" s="5"/>
      <c r="TN296" s="5"/>
      <c r="TO296" s="5"/>
      <c r="TP296" s="5"/>
      <c r="TQ296" s="5"/>
      <c r="TR296" s="5"/>
      <c r="TS296" s="5"/>
      <c r="TT296" s="5"/>
      <c r="TU296" s="5"/>
      <c r="TV296" s="5"/>
      <c r="TW296" s="5"/>
      <c r="TX296" s="5"/>
      <c r="TY296" s="5"/>
      <c r="TZ296" s="5"/>
      <c r="UA296" s="5"/>
      <c r="UB296" s="5"/>
      <c r="UC296" s="5"/>
      <c r="UD296" s="5"/>
      <c r="UE296" s="5"/>
      <c r="UF296" s="5"/>
      <c r="UG296" s="5"/>
      <c r="UH296" s="5"/>
      <c r="UI296" s="5"/>
      <c r="UJ296" s="5"/>
      <c r="UK296" s="5"/>
      <c r="UL296" s="5"/>
      <c r="UM296" s="5"/>
      <c r="UN296" s="5"/>
      <c r="UO296" s="5"/>
      <c r="UP296" s="5"/>
      <c r="UQ296" s="5"/>
      <c r="UR296" s="5"/>
      <c r="US296" s="5"/>
      <c r="UT296" s="5"/>
      <c r="UU296" s="5"/>
      <c r="UV296" s="5"/>
      <c r="UW296" s="5"/>
      <c r="UX296" s="5"/>
      <c r="UY296" s="5"/>
      <c r="UZ296" s="5"/>
      <c r="VA296" s="5"/>
      <c r="VB296" s="5"/>
      <c r="VC296" s="5"/>
      <c r="VD296" s="5"/>
      <c r="VE296" s="5"/>
      <c r="VF296" s="5"/>
      <c r="VG296" s="5"/>
      <c r="VH296" s="5"/>
      <c r="VI296" s="5"/>
      <c r="VJ296" s="5"/>
      <c r="VK296" s="5"/>
      <c r="VL296" s="5"/>
      <c r="VM296" s="5"/>
      <c r="VN296" s="5"/>
      <c r="VO296" s="5"/>
      <c r="VP296" s="5"/>
      <c r="VQ296" s="5"/>
      <c r="VR296" s="5"/>
      <c r="VS296" s="5"/>
      <c r="VT296" s="5"/>
      <c r="VU296" s="5"/>
      <c r="VV296" s="5"/>
      <c r="VW296" s="5"/>
      <c r="VX296" s="5"/>
      <c r="VY296" s="5"/>
      <c r="VZ296" s="5"/>
      <c r="WA296" s="5"/>
      <c r="WB296" s="5"/>
      <c r="WC296" s="5"/>
      <c r="WD296" s="5"/>
      <c r="WE296" s="5"/>
      <c r="WF296" s="5"/>
      <c r="WG296" s="5"/>
      <c r="WH296" s="5"/>
      <c r="WI296" s="5"/>
      <c r="WJ296" s="5"/>
      <c r="WK296" s="5"/>
      <c r="WL296" s="5"/>
      <c r="WM296" s="5"/>
      <c r="WN296" s="5"/>
      <c r="WO296" s="5"/>
      <c r="WP296" s="5"/>
      <c r="WQ296" s="5"/>
      <c r="WR296" s="5"/>
      <c r="WS296" s="5"/>
      <c r="WT296" s="5"/>
      <c r="WU296" s="5"/>
      <c r="WV296" s="5"/>
      <c r="WW296" s="5"/>
      <c r="WX296" s="5"/>
      <c r="WY296" s="5"/>
      <c r="WZ296" s="5"/>
      <c r="XA296" s="5"/>
      <c r="XB296" s="5"/>
      <c r="XC296" s="5"/>
      <c r="XD296" s="5"/>
      <c r="XE296" s="5"/>
      <c r="XF296" s="5"/>
      <c r="XG296" s="5"/>
      <c r="XH296" s="5"/>
      <c r="XI296" s="5"/>
      <c r="XJ296" s="5"/>
      <c r="XK296" s="5"/>
      <c r="XL296" s="5"/>
      <c r="XM296" s="5"/>
      <c r="XN296" s="5"/>
      <c r="XO296" s="5"/>
      <c r="XP296" s="5"/>
      <c r="XQ296" s="5"/>
      <c r="XR296" s="5"/>
      <c r="XS296" s="5"/>
      <c r="XT296" s="5"/>
      <c r="XU296" s="5"/>
      <c r="XV296" s="5"/>
      <c r="XW296" s="5"/>
      <c r="XX296" s="5"/>
      <c r="XY296" s="5"/>
      <c r="XZ296" s="5"/>
      <c r="YA296" s="5"/>
      <c r="YB296" s="5"/>
      <c r="YC296" s="5"/>
      <c r="YD296" s="5"/>
      <c r="YE296" s="5"/>
      <c r="YF296" s="5"/>
      <c r="YG296" s="5"/>
      <c r="YH296" s="5"/>
      <c r="YI296" s="5"/>
      <c r="YJ296" s="5"/>
      <c r="YK296" s="5"/>
      <c r="YL296" s="5"/>
      <c r="YM296" s="5"/>
      <c r="YN296" s="5"/>
      <c r="YO296" s="5"/>
      <c r="YP296" s="5"/>
      <c r="YQ296" s="5"/>
      <c r="YR296" s="5"/>
      <c r="YS296" s="5"/>
      <c r="YT296" s="5"/>
      <c r="YU296" s="5"/>
      <c r="YV296" s="5"/>
      <c r="YW296" s="5"/>
      <c r="YX296" s="5"/>
      <c r="YY296" s="5"/>
      <c r="YZ296" s="5"/>
      <c r="ZA296" s="5"/>
      <c r="ZB296" s="5"/>
      <c r="ZC296" s="5"/>
      <c r="ZD296" s="5"/>
      <c r="ZE296" s="5"/>
      <c r="ZF296" s="5"/>
      <c r="ZG296" s="5"/>
      <c r="ZH296" s="5"/>
      <c r="ZI296" s="5"/>
      <c r="ZJ296" s="5"/>
      <c r="ZK296" s="5"/>
      <c r="ZL296" s="5"/>
      <c r="ZM296" s="5"/>
      <c r="ZN296" s="5"/>
      <c r="ZO296" s="5"/>
      <c r="ZP296" s="5"/>
      <c r="ZQ296" s="5"/>
      <c r="ZR296" s="5"/>
      <c r="ZS296" s="5"/>
      <c r="ZT296" s="5"/>
      <c r="ZU296" s="5"/>
      <c r="ZV296" s="5"/>
      <c r="ZW296" s="5"/>
      <c r="ZX296" s="5"/>
      <c r="ZY296" s="5"/>
      <c r="ZZ296" s="5"/>
      <c r="AAA296" s="5"/>
      <c r="AAB296" s="5"/>
      <c r="AAC296" s="5"/>
      <c r="AAD296" s="5"/>
      <c r="AAE296" s="5"/>
      <c r="AAF296" s="5"/>
      <c r="AAG296" s="5"/>
      <c r="AAH296" s="5"/>
      <c r="AAI296" s="5"/>
      <c r="AAJ296" s="5"/>
      <c r="AAK296" s="5"/>
      <c r="AAL296" s="5"/>
      <c r="AAM296" s="5"/>
      <c r="AAN296" s="5"/>
      <c r="AAO296" s="5"/>
      <c r="AAP296" s="5"/>
      <c r="AAQ296" s="5"/>
      <c r="AAR296" s="5"/>
      <c r="AAS296" s="5"/>
      <c r="AAT296" s="5"/>
      <c r="AAU296" s="5"/>
      <c r="AAV296" s="5"/>
      <c r="AAW296" s="5"/>
      <c r="AAX296" s="5"/>
      <c r="AAY296" s="5"/>
      <c r="AAZ296" s="5"/>
      <c r="ABA296" s="5"/>
      <c r="ABB296" s="5"/>
      <c r="ABC296" s="5"/>
      <c r="ABD296" s="5"/>
      <c r="ABE296" s="5"/>
      <c r="ABF296" s="5"/>
      <c r="ABG296" s="5"/>
      <c r="ABH296" s="5"/>
      <c r="ABI296" s="5"/>
      <c r="ABJ296" s="5"/>
      <c r="ABK296" s="5"/>
      <c r="ABL296" s="5"/>
      <c r="ABM296" s="5"/>
      <c r="ABN296" s="5"/>
      <c r="ABO296" s="5"/>
      <c r="ABP296" s="5"/>
      <c r="ABQ296" s="5"/>
      <c r="ABR296" s="5"/>
      <c r="ABS296" s="5"/>
      <c r="ABT296" s="5"/>
      <c r="ABU296" s="5"/>
      <c r="ABV296" s="5"/>
      <c r="ABW296" s="5"/>
      <c r="ABX296" s="5"/>
      <c r="ABY296" s="5"/>
      <c r="ABZ296" s="5"/>
      <c r="ACA296" s="5"/>
      <c r="ACB296" s="5"/>
      <c r="ACC296" s="5"/>
      <c r="ACD296" s="5"/>
      <c r="ACE296" s="5"/>
      <c r="ACF296" s="5"/>
      <c r="ACG296" s="5"/>
      <c r="ACH296" s="5"/>
      <c r="ACI296" s="5"/>
      <c r="ACJ296" s="5"/>
      <c r="ACK296" s="5"/>
      <c r="ACL296" s="5"/>
      <c r="ACM296" s="5"/>
      <c r="ACN296" s="5"/>
      <c r="ACO296" s="5"/>
      <c r="ACP296" s="5"/>
      <c r="ACQ296" s="5"/>
      <c r="ACR296" s="5"/>
      <c r="ACS296" s="5"/>
      <c r="ACT296" s="5"/>
      <c r="ACU296" s="5"/>
      <c r="ACV296" s="5"/>
      <c r="ACW296" s="5"/>
      <c r="ACX296" s="5"/>
      <c r="ACY296" s="5"/>
      <c r="ACZ296" s="5"/>
      <c r="ADA296" s="5"/>
      <c r="ADB296" s="5"/>
      <c r="ADC296" s="5"/>
      <c r="ADD296" s="5"/>
      <c r="ADE296" s="5"/>
      <c r="ADF296" s="5"/>
      <c r="ADG296" s="5"/>
      <c r="ADH296" s="5"/>
      <c r="ADI296" s="5"/>
      <c r="ADJ296" s="5"/>
      <c r="ADK296" s="5"/>
      <c r="ADL296" s="5"/>
      <c r="ADM296" s="5"/>
      <c r="ADN296" s="5"/>
      <c r="ADO296" s="5"/>
      <c r="ADP296" s="5"/>
      <c r="ADQ296" s="5"/>
      <c r="ADR296" s="5"/>
      <c r="ADS296" s="5"/>
      <c r="ADT296" s="5"/>
      <c r="ADU296" s="5"/>
      <c r="ADV296" s="5"/>
      <c r="ADW296" s="5"/>
      <c r="ADX296" s="5"/>
      <c r="ADY296" s="5"/>
      <c r="ADZ296" s="5"/>
      <c r="AEA296" s="5"/>
      <c r="AEB296" s="5"/>
      <c r="AEC296" s="5"/>
      <c r="AED296" s="5"/>
      <c r="AEE296" s="5"/>
      <c r="AEF296" s="5"/>
      <c r="AEG296" s="5"/>
      <c r="AEH296" s="5"/>
      <c r="AEI296" s="5"/>
      <c r="AEJ296" s="5"/>
      <c r="AEK296" s="5"/>
      <c r="AEL296" s="5"/>
      <c r="AEM296" s="5"/>
      <c r="AEN296" s="5"/>
      <c r="AEO296" s="5"/>
      <c r="AEP296" s="5"/>
      <c r="AEQ296" s="5"/>
      <c r="AER296" s="5"/>
      <c r="AES296" s="5"/>
      <c r="AET296" s="5"/>
      <c r="AEU296" s="5"/>
      <c r="AEV296" s="5"/>
      <c r="AEW296" s="5"/>
      <c r="AEX296" s="5"/>
      <c r="AEY296" s="5"/>
      <c r="AEZ296" s="5"/>
      <c r="AFA296" s="5"/>
      <c r="AFB296" s="5"/>
      <c r="AFC296" s="5"/>
      <c r="AFD296" s="5"/>
      <c r="AFE296" s="5"/>
      <c r="AFF296" s="5"/>
      <c r="AFG296" s="5"/>
      <c r="AFH296" s="5"/>
      <c r="AFI296" s="5"/>
      <c r="AFJ296" s="5"/>
      <c r="AFK296" s="5"/>
      <c r="AFL296" s="5"/>
      <c r="AFM296" s="5"/>
      <c r="AFN296" s="5"/>
      <c r="AFO296" s="5"/>
      <c r="AFP296" s="5"/>
      <c r="AFQ296" s="5"/>
      <c r="AFR296" s="5"/>
      <c r="AFS296" s="5"/>
      <c r="AFT296" s="5"/>
      <c r="AFU296" s="5"/>
      <c r="AFV296" s="5"/>
      <c r="AFW296" s="5"/>
      <c r="AFX296" s="5"/>
      <c r="AFY296" s="5"/>
      <c r="AFZ296" s="5"/>
      <c r="AGA296" s="5"/>
      <c r="AGB296" s="5"/>
      <c r="AGC296" s="5"/>
      <c r="AGD296" s="5"/>
      <c r="AGE296" s="5"/>
      <c r="AGF296" s="5"/>
      <c r="AGG296" s="5"/>
      <c r="AGH296" s="5"/>
      <c r="AGI296" s="5"/>
      <c r="AGJ296" s="5"/>
      <c r="AGK296" s="5"/>
      <c r="AGL296" s="5"/>
      <c r="AGM296" s="5"/>
      <c r="AGN296" s="5"/>
      <c r="AGO296" s="5"/>
      <c r="AGP296" s="5"/>
      <c r="AGQ296" s="5"/>
      <c r="AGR296" s="5"/>
      <c r="AGS296" s="5"/>
      <c r="AGT296" s="5"/>
      <c r="AGU296" s="5"/>
      <c r="AGV296" s="5"/>
      <c r="AGW296" s="5"/>
      <c r="AGX296" s="5"/>
      <c r="AGY296" s="5"/>
      <c r="AGZ296" s="5"/>
      <c r="AHA296" s="5"/>
      <c r="AHB296" s="5"/>
      <c r="AHC296" s="5"/>
      <c r="AHD296" s="5"/>
      <c r="AHE296" s="5"/>
      <c r="AHF296" s="5"/>
      <c r="AHG296" s="5"/>
      <c r="AHH296" s="5"/>
      <c r="AHI296" s="5"/>
      <c r="AHJ296" s="5"/>
      <c r="AHK296" s="5"/>
      <c r="AHL296" s="5"/>
      <c r="AHM296" s="5"/>
      <c r="AHN296" s="5"/>
      <c r="AHO296" s="5"/>
      <c r="AHP296" s="5"/>
      <c r="AHQ296" s="5"/>
      <c r="AHR296" s="5"/>
      <c r="AHS296" s="5"/>
      <c r="AHT296" s="5"/>
      <c r="AHU296" s="5"/>
      <c r="AHV296" s="5"/>
      <c r="AHW296" s="5"/>
      <c r="AHX296" s="5"/>
      <c r="AHY296" s="5"/>
      <c r="AHZ296" s="5"/>
      <c r="AIA296" s="5"/>
      <c r="AIB296" s="5"/>
      <c r="AIC296" s="5"/>
      <c r="AID296" s="5"/>
      <c r="AIE296" s="5"/>
      <c r="AIF296" s="5"/>
      <c r="AIG296" s="5"/>
      <c r="AIH296" s="5"/>
      <c r="AII296" s="5"/>
      <c r="AIJ296" s="5"/>
      <c r="AIK296" s="5"/>
      <c r="AIL296" s="5"/>
      <c r="AIM296" s="5"/>
      <c r="AIN296" s="5"/>
      <c r="AIO296" s="5"/>
      <c r="AIP296" s="5"/>
      <c r="AIQ296" s="5"/>
      <c r="AIR296" s="5"/>
      <c r="AIS296" s="5"/>
      <c r="AIT296" s="5"/>
      <c r="AIU296" s="5"/>
      <c r="AIV296" s="5"/>
      <c r="AIW296" s="5"/>
      <c r="AIX296" s="5"/>
      <c r="AIY296" s="5"/>
      <c r="AIZ296" s="5"/>
      <c r="AJA296" s="5"/>
      <c r="AJB296" s="5"/>
      <c r="AJC296" s="5"/>
      <c r="AJD296" s="5"/>
      <c r="AJE296" s="5"/>
      <c r="AJF296" s="5"/>
      <c r="AJG296" s="5"/>
      <c r="AJH296" s="5"/>
      <c r="AJI296" s="5"/>
      <c r="AJJ296" s="5"/>
      <c r="AJK296" s="5"/>
      <c r="AJL296" s="5"/>
      <c r="AJM296" s="5"/>
      <c r="AJN296" s="5"/>
      <c r="AJO296" s="5"/>
      <c r="AJP296" s="5"/>
      <c r="AJQ296" s="5"/>
      <c r="AJR296" s="5"/>
      <c r="AJS296" s="5"/>
      <c r="AJT296" s="5"/>
      <c r="AJU296" s="5"/>
      <c r="AJV296" s="5"/>
      <c r="AJW296" s="5"/>
      <c r="AJX296" s="5"/>
      <c r="AJY296" s="5"/>
      <c r="AJZ296" s="5"/>
      <c r="AKA296" s="5"/>
      <c r="AKB296" s="5"/>
      <c r="AKC296" s="5"/>
      <c r="AKD296" s="5"/>
      <c r="AKE296" s="5"/>
      <c r="AKF296" s="5"/>
      <c r="AKG296" s="5"/>
      <c r="AKH296" s="5"/>
      <c r="AKI296" s="5"/>
      <c r="AKJ296" s="5"/>
      <c r="AKK296" s="5"/>
      <c r="AKL296" s="5"/>
      <c r="AKM296" s="5"/>
      <c r="AKN296" s="5"/>
      <c r="AKO296" s="5"/>
      <c r="AKP296" s="5"/>
      <c r="AKQ296" s="5"/>
      <c r="AKR296" s="5"/>
      <c r="AKS296" s="5"/>
      <c r="AKT296" s="5"/>
      <c r="AKU296" s="5"/>
      <c r="AKV296" s="5"/>
      <c r="AKW296" s="5"/>
      <c r="AKX296" s="5"/>
      <c r="AKY296" s="5"/>
      <c r="AKZ296" s="5"/>
      <c r="ALA296" s="5"/>
      <c r="ALB296" s="5"/>
      <c r="ALC296" s="5"/>
      <c r="ALD296" s="5"/>
      <c r="ALE296" s="5"/>
      <c r="ALF296" s="5"/>
      <c r="ALG296" s="5"/>
      <c r="ALH296" s="5"/>
      <c r="ALI296" s="5"/>
      <c r="ALJ296" s="5"/>
      <c r="ALK296" s="5"/>
      <c r="ALL296" s="5"/>
      <c r="ALM296" s="5"/>
      <c r="ALN296" s="5"/>
      <c r="ALO296" s="5"/>
      <c r="ALP296" s="5"/>
      <c r="ALQ296" s="5"/>
      <c r="ALR296" s="5"/>
      <c r="ALS296" s="5"/>
      <c r="ALT296" s="5"/>
      <c r="ALU296" s="5"/>
      <c r="ALV296" s="5"/>
      <c r="ALW296" s="5"/>
      <c r="ALX296" s="5"/>
      <c r="ALY296" s="5"/>
      <c r="ALZ296" s="5"/>
      <c r="AMA296" s="5"/>
      <c r="AMB296" s="5"/>
      <c r="AMC296" s="5"/>
      <c r="AMD296" s="5"/>
      <c r="AME296" s="5"/>
      <c r="AMF296" s="5"/>
      <c r="AMG296" s="5"/>
      <c r="AMH296" s="5"/>
      <c r="AMI296" s="5"/>
      <c r="AMJ296" s="5"/>
    </row>
    <row r="297" spans="1:1024" s="8" customFormat="1" x14ac:dyDescent="0.25">
      <c r="A297" s="2">
        <v>358</v>
      </c>
      <c r="B297" s="2" t="s">
        <v>976</v>
      </c>
      <c r="C297" s="2" t="s">
        <v>976</v>
      </c>
      <c r="D297" s="2" t="s">
        <v>977</v>
      </c>
      <c r="E297" s="2">
        <v>2003</v>
      </c>
      <c r="F297" s="2" t="s">
        <v>978</v>
      </c>
      <c r="G297" s="2" t="s">
        <v>979</v>
      </c>
      <c r="H297" s="3" t="str">
        <f>VLOOKUP(B297,AddInfo!$A:$C,3,FALSE)</f>
        <v>Drop</v>
      </c>
      <c r="I297" s="3">
        <f>VLOOKUP(B297,AddInfo!$A:$H,7,FALSE)</f>
        <v>0</v>
      </c>
      <c r="J297" s="3" t="s">
        <v>2311</v>
      </c>
      <c r="K297" s="3" t="s">
        <v>112</v>
      </c>
      <c r="L297" s="3" t="s">
        <v>129</v>
      </c>
      <c r="M297" s="25">
        <v>1927</v>
      </c>
      <c r="N297" s="25">
        <v>1999</v>
      </c>
      <c r="O297" s="25"/>
      <c r="P297" s="25"/>
      <c r="Q297" s="86"/>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c r="HH297" s="5"/>
      <c r="HI297" s="5"/>
      <c r="HJ297" s="5"/>
      <c r="HK297" s="5"/>
      <c r="HL297" s="5"/>
      <c r="HM297" s="5"/>
      <c r="HN297" s="5"/>
      <c r="HO297" s="5"/>
      <c r="HP297" s="5"/>
      <c r="HQ297" s="5"/>
      <c r="HR297" s="5"/>
      <c r="HS297" s="5"/>
      <c r="HT297" s="5"/>
      <c r="HU297" s="5"/>
      <c r="HV297" s="5"/>
      <c r="HW297" s="5"/>
      <c r="HX297" s="5"/>
      <c r="HY297" s="5"/>
      <c r="HZ297" s="5"/>
      <c r="IA297" s="5"/>
      <c r="IB297" s="5"/>
      <c r="IC297" s="5"/>
      <c r="ID297" s="5"/>
      <c r="IE297" s="5"/>
      <c r="IF297" s="5"/>
      <c r="IG297" s="5"/>
      <c r="IH297" s="5"/>
      <c r="II297" s="5"/>
      <c r="IJ297" s="5"/>
      <c r="IK297" s="5"/>
      <c r="IL297" s="5"/>
      <c r="IM297" s="5"/>
      <c r="IN297" s="5"/>
      <c r="IO297" s="5"/>
      <c r="IP297" s="5"/>
      <c r="IQ297" s="5"/>
      <c r="IR297" s="5"/>
      <c r="IS297" s="5"/>
      <c r="IT297" s="5"/>
      <c r="IU297" s="5"/>
      <c r="IV297" s="5"/>
      <c r="IW297" s="5"/>
      <c r="IX297" s="5"/>
      <c r="IY297" s="5"/>
      <c r="IZ297" s="5"/>
      <c r="JA297" s="5"/>
      <c r="JB297" s="5"/>
      <c r="JC297" s="5"/>
      <c r="JD297" s="5"/>
      <c r="JE297" s="5"/>
      <c r="JF297" s="5"/>
      <c r="JG297" s="5"/>
      <c r="JH297" s="5"/>
      <c r="JI297" s="5"/>
      <c r="JJ297" s="5"/>
      <c r="JK297" s="5"/>
      <c r="JL297" s="5"/>
      <c r="JM297" s="5"/>
      <c r="JN297" s="5"/>
      <c r="JO297" s="5"/>
      <c r="JP297" s="5"/>
      <c r="JQ297" s="5"/>
      <c r="JR297" s="5"/>
      <c r="JS297" s="5"/>
      <c r="JT297" s="5"/>
      <c r="JU297" s="5"/>
      <c r="JV297" s="5"/>
      <c r="JW297" s="5"/>
      <c r="JX297" s="5"/>
      <c r="JY297" s="5"/>
      <c r="JZ297" s="5"/>
      <c r="KA297" s="5"/>
      <c r="KB297" s="5"/>
      <c r="KC297" s="5"/>
      <c r="KD297" s="5"/>
      <c r="KE297" s="5"/>
      <c r="KF297" s="5"/>
      <c r="KG297" s="5"/>
      <c r="KH297" s="5"/>
      <c r="KI297" s="5"/>
      <c r="KJ297" s="5"/>
      <c r="KK297" s="5"/>
      <c r="KL297" s="5"/>
      <c r="KM297" s="5"/>
      <c r="KN297" s="5"/>
      <c r="KO297" s="5"/>
      <c r="KP297" s="5"/>
      <c r="KQ297" s="5"/>
      <c r="KR297" s="5"/>
      <c r="KS297" s="5"/>
      <c r="KT297" s="5"/>
      <c r="KU297" s="5"/>
      <c r="KV297" s="5"/>
      <c r="KW297" s="5"/>
      <c r="KX297" s="5"/>
      <c r="KY297" s="5"/>
      <c r="KZ297" s="5"/>
      <c r="LA297" s="5"/>
      <c r="LB297" s="5"/>
      <c r="LC297" s="5"/>
      <c r="LD297" s="5"/>
      <c r="LE297" s="5"/>
      <c r="LF297" s="5"/>
      <c r="LG297" s="5"/>
      <c r="LH297" s="5"/>
      <c r="LI297" s="5"/>
      <c r="LJ297" s="5"/>
      <c r="LK297" s="5"/>
      <c r="LL297" s="5"/>
      <c r="LM297" s="5"/>
      <c r="LN297" s="5"/>
      <c r="LO297" s="5"/>
      <c r="LP297" s="5"/>
      <c r="LQ297" s="5"/>
      <c r="LR297" s="5"/>
      <c r="LS297" s="5"/>
      <c r="LT297" s="5"/>
      <c r="LU297" s="5"/>
      <c r="LV297" s="5"/>
      <c r="LW297" s="5"/>
      <c r="LX297" s="5"/>
      <c r="LY297" s="5"/>
      <c r="LZ297" s="5"/>
      <c r="MA297" s="5"/>
      <c r="MB297" s="5"/>
      <c r="MC297" s="5"/>
      <c r="MD297" s="5"/>
      <c r="ME297" s="5"/>
      <c r="MF297" s="5"/>
      <c r="MG297" s="5"/>
      <c r="MH297" s="5"/>
      <c r="MI297" s="5"/>
      <c r="MJ297" s="5"/>
      <c r="MK297" s="5"/>
      <c r="ML297" s="5"/>
      <c r="MM297" s="5"/>
      <c r="MN297" s="5"/>
      <c r="MO297" s="5"/>
      <c r="MP297" s="5"/>
      <c r="MQ297" s="5"/>
      <c r="MR297" s="5"/>
      <c r="MS297" s="5"/>
      <c r="MT297" s="5"/>
      <c r="MU297" s="5"/>
      <c r="MV297" s="5"/>
      <c r="MW297" s="5"/>
      <c r="MX297" s="5"/>
      <c r="MY297" s="5"/>
      <c r="MZ297" s="5"/>
      <c r="NA297" s="5"/>
      <c r="NB297" s="5"/>
      <c r="NC297" s="5"/>
      <c r="ND297" s="5"/>
      <c r="NE297" s="5"/>
      <c r="NF297" s="5"/>
      <c r="NG297" s="5"/>
      <c r="NH297" s="5"/>
      <c r="NI297" s="5"/>
      <c r="NJ297" s="5"/>
      <c r="NK297" s="5"/>
      <c r="NL297" s="5"/>
      <c r="NM297" s="5"/>
      <c r="NN297" s="5"/>
      <c r="NO297" s="5"/>
      <c r="NP297" s="5"/>
      <c r="NQ297" s="5"/>
      <c r="NR297" s="5"/>
      <c r="NS297" s="5"/>
      <c r="NT297" s="5"/>
      <c r="NU297" s="5"/>
      <c r="NV297" s="5"/>
      <c r="NW297" s="5"/>
      <c r="NX297" s="5"/>
      <c r="NY297" s="5"/>
      <c r="NZ297" s="5"/>
      <c r="OA297" s="5"/>
      <c r="OB297" s="5"/>
      <c r="OC297" s="5"/>
      <c r="OD297" s="5"/>
      <c r="OE297" s="5"/>
      <c r="OF297" s="5"/>
      <c r="OG297" s="5"/>
      <c r="OH297" s="5"/>
      <c r="OI297" s="5"/>
      <c r="OJ297" s="5"/>
      <c r="OK297" s="5"/>
      <c r="OL297" s="5"/>
      <c r="OM297" s="5"/>
      <c r="ON297" s="5"/>
      <c r="OO297" s="5"/>
      <c r="OP297" s="5"/>
      <c r="OQ297" s="5"/>
      <c r="OR297" s="5"/>
      <c r="OS297" s="5"/>
      <c r="OT297" s="5"/>
      <c r="OU297" s="5"/>
      <c r="OV297" s="5"/>
      <c r="OW297" s="5"/>
      <c r="OX297" s="5"/>
      <c r="OY297" s="5"/>
      <c r="OZ297" s="5"/>
      <c r="PA297" s="5"/>
      <c r="PB297" s="5"/>
      <c r="PC297" s="5"/>
      <c r="PD297" s="5"/>
      <c r="PE297" s="5"/>
      <c r="PF297" s="5"/>
      <c r="PG297" s="5"/>
      <c r="PH297" s="5"/>
      <c r="PI297" s="5"/>
      <c r="PJ297" s="5"/>
      <c r="PK297" s="5"/>
      <c r="PL297" s="5"/>
      <c r="PM297" s="5"/>
      <c r="PN297" s="5"/>
      <c r="PO297" s="5"/>
      <c r="PP297" s="5"/>
      <c r="PQ297" s="5"/>
      <c r="PR297" s="5"/>
      <c r="PS297" s="5"/>
      <c r="PT297" s="5"/>
      <c r="PU297" s="5"/>
      <c r="PV297" s="5"/>
      <c r="PW297" s="5"/>
      <c r="PX297" s="5"/>
      <c r="PY297" s="5"/>
      <c r="PZ297" s="5"/>
      <c r="QA297" s="5"/>
      <c r="QB297" s="5"/>
      <c r="QC297" s="5"/>
      <c r="QD297" s="5"/>
      <c r="QE297" s="5"/>
      <c r="QF297" s="5"/>
      <c r="QG297" s="5"/>
      <c r="QH297" s="5"/>
      <c r="QI297" s="5"/>
      <c r="QJ297" s="5"/>
      <c r="QK297" s="5"/>
      <c r="QL297" s="5"/>
      <c r="QM297" s="5"/>
      <c r="QN297" s="5"/>
      <c r="QO297" s="5"/>
      <c r="QP297" s="5"/>
      <c r="QQ297" s="5"/>
      <c r="QR297" s="5"/>
      <c r="QS297" s="5"/>
      <c r="QT297" s="5"/>
      <c r="QU297" s="5"/>
      <c r="QV297" s="5"/>
      <c r="QW297" s="5"/>
      <c r="QX297" s="5"/>
      <c r="QY297" s="5"/>
      <c r="QZ297" s="5"/>
      <c r="RA297" s="5"/>
      <c r="RB297" s="5"/>
      <c r="RC297" s="5"/>
      <c r="RD297" s="5"/>
      <c r="RE297" s="5"/>
      <c r="RF297" s="5"/>
      <c r="RG297" s="5"/>
      <c r="RH297" s="5"/>
      <c r="RI297" s="5"/>
      <c r="RJ297" s="5"/>
      <c r="RK297" s="5"/>
      <c r="RL297" s="5"/>
      <c r="RM297" s="5"/>
      <c r="RN297" s="5"/>
      <c r="RO297" s="5"/>
      <c r="RP297" s="5"/>
      <c r="RQ297" s="5"/>
      <c r="RR297" s="5"/>
      <c r="RS297" s="5"/>
      <c r="RT297" s="5"/>
      <c r="RU297" s="5"/>
      <c r="RV297" s="5"/>
      <c r="RW297" s="5"/>
      <c r="RX297" s="5"/>
      <c r="RY297" s="5"/>
      <c r="RZ297" s="5"/>
      <c r="SA297" s="5"/>
      <c r="SB297" s="5"/>
      <c r="SC297" s="5"/>
      <c r="SD297" s="5"/>
      <c r="SE297" s="5"/>
      <c r="SF297" s="5"/>
      <c r="SG297" s="5"/>
      <c r="SH297" s="5"/>
      <c r="SI297" s="5"/>
      <c r="SJ297" s="5"/>
      <c r="SK297" s="5"/>
      <c r="SL297" s="5"/>
      <c r="SM297" s="5"/>
      <c r="SN297" s="5"/>
      <c r="SO297" s="5"/>
      <c r="SP297" s="5"/>
      <c r="SQ297" s="5"/>
      <c r="SR297" s="5"/>
      <c r="SS297" s="5"/>
      <c r="ST297" s="5"/>
      <c r="SU297" s="5"/>
      <c r="SV297" s="5"/>
      <c r="SW297" s="5"/>
      <c r="SX297" s="5"/>
      <c r="SY297" s="5"/>
      <c r="SZ297" s="5"/>
      <c r="TA297" s="5"/>
      <c r="TB297" s="5"/>
      <c r="TC297" s="5"/>
      <c r="TD297" s="5"/>
      <c r="TE297" s="5"/>
      <c r="TF297" s="5"/>
      <c r="TG297" s="5"/>
      <c r="TH297" s="5"/>
      <c r="TI297" s="5"/>
      <c r="TJ297" s="5"/>
      <c r="TK297" s="5"/>
      <c r="TL297" s="5"/>
      <c r="TM297" s="5"/>
      <c r="TN297" s="5"/>
      <c r="TO297" s="5"/>
      <c r="TP297" s="5"/>
      <c r="TQ297" s="5"/>
      <c r="TR297" s="5"/>
      <c r="TS297" s="5"/>
      <c r="TT297" s="5"/>
      <c r="TU297" s="5"/>
      <c r="TV297" s="5"/>
      <c r="TW297" s="5"/>
      <c r="TX297" s="5"/>
      <c r="TY297" s="5"/>
      <c r="TZ297" s="5"/>
      <c r="UA297" s="5"/>
      <c r="UB297" s="5"/>
      <c r="UC297" s="5"/>
      <c r="UD297" s="5"/>
      <c r="UE297" s="5"/>
      <c r="UF297" s="5"/>
      <c r="UG297" s="5"/>
      <c r="UH297" s="5"/>
      <c r="UI297" s="5"/>
      <c r="UJ297" s="5"/>
      <c r="UK297" s="5"/>
      <c r="UL297" s="5"/>
      <c r="UM297" s="5"/>
      <c r="UN297" s="5"/>
      <c r="UO297" s="5"/>
      <c r="UP297" s="5"/>
      <c r="UQ297" s="5"/>
      <c r="UR297" s="5"/>
      <c r="US297" s="5"/>
      <c r="UT297" s="5"/>
      <c r="UU297" s="5"/>
      <c r="UV297" s="5"/>
      <c r="UW297" s="5"/>
      <c r="UX297" s="5"/>
      <c r="UY297" s="5"/>
      <c r="UZ297" s="5"/>
      <c r="VA297" s="5"/>
      <c r="VB297" s="5"/>
      <c r="VC297" s="5"/>
      <c r="VD297" s="5"/>
      <c r="VE297" s="5"/>
      <c r="VF297" s="5"/>
      <c r="VG297" s="5"/>
      <c r="VH297" s="5"/>
      <c r="VI297" s="5"/>
      <c r="VJ297" s="5"/>
      <c r="VK297" s="5"/>
      <c r="VL297" s="5"/>
      <c r="VM297" s="5"/>
      <c r="VN297" s="5"/>
      <c r="VO297" s="5"/>
      <c r="VP297" s="5"/>
      <c r="VQ297" s="5"/>
      <c r="VR297" s="5"/>
      <c r="VS297" s="5"/>
      <c r="VT297" s="5"/>
      <c r="VU297" s="5"/>
      <c r="VV297" s="5"/>
      <c r="VW297" s="5"/>
      <c r="VX297" s="5"/>
      <c r="VY297" s="5"/>
      <c r="VZ297" s="5"/>
      <c r="WA297" s="5"/>
      <c r="WB297" s="5"/>
      <c r="WC297" s="5"/>
      <c r="WD297" s="5"/>
      <c r="WE297" s="5"/>
      <c r="WF297" s="5"/>
      <c r="WG297" s="5"/>
      <c r="WH297" s="5"/>
      <c r="WI297" s="5"/>
      <c r="WJ297" s="5"/>
      <c r="WK297" s="5"/>
      <c r="WL297" s="5"/>
      <c r="WM297" s="5"/>
      <c r="WN297" s="5"/>
      <c r="WO297" s="5"/>
      <c r="WP297" s="5"/>
      <c r="WQ297" s="5"/>
      <c r="WR297" s="5"/>
      <c r="WS297" s="5"/>
      <c r="WT297" s="5"/>
      <c r="WU297" s="5"/>
      <c r="WV297" s="5"/>
      <c r="WW297" s="5"/>
      <c r="WX297" s="5"/>
      <c r="WY297" s="5"/>
      <c r="WZ297" s="5"/>
      <c r="XA297" s="5"/>
      <c r="XB297" s="5"/>
      <c r="XC297" s="5"/>
      <c r="XD297" s="5"/>
      <c r="XE297" s="5"/>
      <c r="XF297" s="5"/>
      <c r="XG297" s="5"/>
      <c r="XH297" s="5"/>
      <c r="XI297" s="5"/>
      <c r="XJ297" s="5"/>
      <c r="XK297" s="5"/>
      <c r="XL297" s="5"/>
      <c r="XM297" s="5"/>
      <c r="XN297" s="5"/>
      <c r="XO297" s="5"/>
      <c r="XP297" s="5"/>
      <c r="XQ297" s="5"/>
      <c r="XR297" s="5"/>
      <c r="XS297" s="5"/>
      <c r="XT297" s="5"/>
      <c r="XU297" s="5"/>
      <c r="XV297" s="5"/>
      <c r="XW297" s="5"/>
      <c r="XX297" s="5"/>
      <c r="XY297" s="5"/>
      <c r="XZ297" s="5"/>
      <c r="YA297" s="5"/>
      <c r="YB297" s="5"/>
      <c r="YC297" s="5"/>
      <c r="YD297" s="5"/>
      <c r="YE297" s="5"/>
      <c r="YF297" s="5"/>
      <c r="YG297" s="5"/>
      <c r="YH297" s="5"/>
      <c r="YI297" s="5"/>
      <c r="YJ297" s="5"/>
      <c r="YK297" s="5"/>
      <c r="YL297" s="5"/>
      <c r="YM297" s="5"/>
      <c r="YN297" s="5"/>
      <c r="YO297" s="5"/>
      <c r="YP297" s="5"/>
      <c r="YQ297" s="5"/>
      <c r="YR297" s="5"/>
      <c r="YS297" s="5"/>
      <c r="YT297" s="5"/>
      <c r="YU297" s="5"/>
      <c r="YV297" s="5"/>
      <c r="YW297" s="5"/>
      <c r="YX297" s="5"/>
      <c r="YY297" s="5"/>
      <c r="YZ297" s="5"/>
      <c r="ZA297" s="5"/>
      <c r="ZB297" s="5"/>
      <c r="ZC297" s="5"/>
      <c r="ZD297" s="5"/>
      <c r="ZE297" s="5"/>
      <c r="ZF297" s="5"/>
      <c r="ZG297" s="5"/>
      <c r="ZH297" s="5"/>
      <c r="ZI297" s="5"/>
      <c r="ZJ297" s="5"/>
      <c r="ZK297" s="5"/>
      <c r="ZL297" s="5"/>
      <c r="ZM297" s="5"/>
      <c r="ZN297" s="5"/>
      <c r="ZO297" s="5"/>
      <c r="ZP297" s="5"/>
      <c r="ZQ297" s="5"/>
      <c r="ZR297" s="5"/>
      <c r="ZS297" s="5"/>
      <c r="ZT297" s="5"/>
      <c r="ZU297" s="5"/>
      <c r="ZV297" s="5"/>
      <c r="ZW297" s="5"/>
      <c r="ZX297" s="5"/>
      <c r="ZY297" s="5"/>
      <c r="ZZ297" s="5"/>
      <c r="AAA297" s="5"/>
      <c r="AAB297" s="5"/>
      <c r="AAC297" s="5"/>
      <c r="AAD297" s="5"/>
      <c r="AAE297" s="5"/>
      <c r="AAF297" s="5"/>
      <c r="AAG297" s="5"/>
      <c r="AAH297" s="5"/>
      <c r="AAI297" s="5"/>
      <c r="AAJ297" s="5"/>
      <c r="AAK297" s="5"/>
      <c r="AAL297" s="5"/>
      <c r="AAM297" s="5"/>
      <c r="AAN297" s="5"/>
      <c r="AAO297" s="5"/>
      <c r="AAP297" s="5"/>
      <c r="AAQ297" s="5"/>
      <c r="AAR297" s="5"/>
      <c r="AAS297" s="5"/>
      <c r="AAT297" s="5"/>
      <c r="AAU297" s="5"/>
      <c r="AAV297" s="5"/>
      <c r="AAW297" s="5"/>
      <c r="AAX297" s="5"/>
      <c r="AAY297" s="5"/>
      <c r="AAZ297" s="5"/>
      <c r="ABA297" s="5"/>
      <c r="ABB297" s="5"/>
      <c r="ABC297" s="5"/>
      <c r="ABD297" s="5"/>
      <c r="ABE297" s="5"/>
      <c r="ABF297" s="5"/>
      <c r="ABG297" s="5"/>
      <c r="ABH297" s="5"/>
      <c r="ABI297" s="5"/>
      <c r="ABJ297" s="5"/>
      <c r="ABK297" s="5"/>
      <c r="ABL297" s="5"/>
      <c r="ABM297" s="5"/>
      <c r="ABN297" s="5"/>
      <c r="ABO297" s="5"/>
      <c r="ABP297" s="5"/>
      <c r="ABQ297" s="5"/>
      <c r="ABR297" s="5"/>
      <c r="ABS297" s="5"/>
      <c r="ABT297" s="5"/>
      <c r="ABU297" s="5"/>
      <c r="ABV297" s="5"/>
      <c r="ABW297" s="5"/>
      <c r="ABX297" s="5"/>
      <c r="ABY297" s="5"/>
      <c r="ABZ297" s="5"/>
      <c r="ACA297" s="5"/>
      <c r="ACB297" s="5"/>
      <c r="ACC297" s="5"/>
      <c r="ACD297" s="5"/>
      <c r="ACE297" s="5"/>
      <c r="ACF297" s="5"/>
      <c r="ACG297" s="5"/>
      <c r="ACH297" s="5"/>
      <c r="ACI297" s="5"/>
      <c r="ACJ297" s="5"/>
      <c r="ACK297" s="5"/>
      <c r="ACL297" s="5"/>
      <c r="ACM297" s="5"/>
      <c r="ACN297" s="5"/>
      <c r="ACO297" s="5"/>
      <c r="ACP297" s="5"/>
      <c r="ACQ297" s="5"/>
      <c r="ACR297" s="5"/>
      <c r="ACS297" s="5"/>
      <c r="ACT297" s="5"/>
      <c r="ACU297" s="5"/>
      <c r="ACV297" s="5"/>
      <c r="ACW297" s="5"/>
      <c r="ACX297" s="5"/>
      <c r="ACY297" s="5"/>
      <c r="ACZ297" s="5"/>
      <c r="ADA297" s="5"/>
      <c r="ADB297" s="5"/>
      <c r="ADC297" s="5"/>
      <c r="ADD297" s="5"/>
      <c r="ADE297" s="5"/>
      <c r="ADF297" s="5"/>
      <c r="ADG297" s="5"/>
      <c r="ADH297" s="5"/>
      <c r="ADI297" s="5"/>
      <c r="ADJ297" s="5"/>
      <c r="ADK297" s="5"/>
      <c r="ADL297" s="5"/>
      <c r="ADM297" s="5"/>
      <c r="ADN297" s="5"/>
      <c r="ADO297" s="5"/>
      <c r="ADP297" s="5"/>
      <c r="ADQ297" s="5"/>
      <c r="ADR297" s="5"/>
      <c r="ADS297" s="5"/>
      <c r="ADT297" s="5"/>
      <c r="ADU297" s="5"/>
      <c r="ADV297" s="5"/>
      <c r="ADW297" s="5"/>
      <c r="ADX297" s="5"/>
      <c r="ADY297" s="5"/>
      <c r="ADZ297" s="5"/>
      <c r="AEA297" s="5"/>
      <c r="AEB297" s="5"/>
      <c r="AEC297" s="5"/>
      <c r="AED297" s="5"/>
      <c r="AEE297" s="5"/>
      <c r="AEF297" s="5"/>
      <c r="AEG297" s="5"/>
      <c r="AEH297" s="5"/>
      <c r="AEI297" s="5"/>
      <c r="AEJ297" s="5"/>
      <c r="AEK297" s="5"/>
      <c r="AEL297" s="5"/>
      <c r="AEM297" s="5"/>
      <c r="AEN297" s="5"/>
      <c r="AEO297" s="5"/>
      <c r="AEP297" s="5"/>
      <c r="AEQ297" s="5"/>
      <c r="AER297" s="5"/>
      <c r="AES297" s="5"/>
      <c r="AET297" s="5"/>
      <c r="AEU297" s="5"/>
      <c r="AEV297" s="5"/>
      <c r="AEW297" s="5"/>
      <c r="AEX297" s="5"/>
      <c r="AEY297" s="5"/>
      <c r="AEZ297" s="5"/>
      <c r="AFA297" s="5"/>
      <c r="AFB297" s="5"/>
      <c r="AFC297" s="5"/>
      <c r="AFD297" s="5"/>
      <c r="AFE297" s="5"/>
      <c r="AFF297" s="5"/>
      <c r="AFG297" s="5"/>
      <c r="AFH297" s="5"/>
      <c r="AFI297" s="5"/>
      <c r="AFJ297" s="5"/>
      <c r="AFK297" s="5"/>
      <c r="AFL297" s="5"/>
      <c r="AFM297" s="5"/>
      <c r="AFN297" s="5"/>
      <c r="AFO297" s="5"/>
      <c r="AFP297" s="5"/>
      <c r="AFQ297" s="5"/>
      <c r="AFR297" s="5"/>
      <c r="AFS297" s="5"/>
      <c r="AFT297" s="5"/>
      <c r="AFU297" s="5"/>
      <c r="AFV297" s="5"/>
      <c r="AFW297" s="5"/>
      <c r="AFX297" s="5"/>
      <c r="AFY297" s="5"/>
      <c r="AFZ297" s="5"/>
      <c r="AGA297" s="5"/>
      <c r="AGB297" s="5"/>
      <c r="AGC297" s="5"/>
      <c r="AGD297" s="5"/>
      <c r="AGE297" s="5"/>
      <c r="AGF297" s="5"/>
      <c r="AGG297" s="5"/>
      <c r="AGH297" s="5"/>
      <c r="AGI297" s="5"/>
      <c r="AGJ297" s="5"/>
      <c r="AGK297" s="5"/>
      <c r="AGL297" s="5"/>
      <c r="AGM297" s="5"/>
      <c r="AGN297" s="5"/>
      <c r="AGO297" s="5"/>
      <c r="AGP297" s="5"/>
      <c r="AGQ297" s="5"/>
      <c r="AGR297" s="5"/>
      <c r="AGS297" s="5"/>
      <c r="AGT297" s="5"/>
      <c r="AGU297" s="5"/>
      <c r="AGV297" s="5"/>
      <c r="AGW297" s="5"/>
      <c r="AGX297" s="5"/>
      <c r="AGY297" s="5"/>
      <c r="AGZ297" s="5"/>
      <c r="AHA297" s="5"/>
      <c r="AHB297" s="5"/>
      <c r="AHC297" s="5"/>
      <c r="AHD297" s="5"/>
      <c r="AHE297" s="5"/>
      <c r="AHF297" s="5"/>
      <c r="AHG297" s="5"/>
      <c r="AHH297" s="5"/>
      <c r="AHI297" s="5"/>
      <c r="AHJ297" s="5"/>
      <c r="AHK297" s="5"/>
      <c r="AHL297" s="5"/>
      <c r="AHM297" s="5"/>
      <c r="AHN297" s="5"/>
      <c r="AHO297" s="5"/>
      <c r="AHP297" s="5"/>
      <c r="AHQ297" s="5"/>
      <c r="AHR297" s="5"/>
      <c r="AHS297" s="5"/>
      <c r="AHT297" s="5"/>
      <c r="AHU297" s="5"/>
      <c r="AHV297" s="5"/>
      <c r="AHW297" s="5"/>
      <c r="AHX297" s="5"/>
      <c r="AHY297" s="5"/>
      <c r="AHZ297" s="5"/>
      <c r="AIA297" s="5"/>
      <c r="AIB297" s="5"/>
      <c r="AIC297" s="5"/>
      <c r="AID297" s="5"/>
      <c r="AIE297" s="5"/>
      <c r="AIF297" s="5"/>
      <c r="AIG297" s="5"/>
      <c r="AIH297" s="5"/>
      <c r="AII297" s="5"/>
      <c r="AIJ297" s="5"/>
      <c r="AIK297" s="5"/>
      <c r="AIL297" s="5"/>
      <c r="AIM297" s="5"/>
      <c r="AIN297" s="5"/>
      <c r="AIO297" s="5"/>
      <c r="AIP297" s="5"/>
      <c r="AIQ297" s="5"/>
      <c r="AIR297" s="5"/>
      <c r="AIS297" s="5"/>
      <c r="AIT297" s="5"/>
      <c r="AIU297" s="5"/>
      <c r="AIV297" s="5"/>
      <c r="AIW297" s="5"/>
      <c r="AIX297" s="5"/>
      <c r="AIY297" s="5"/>
      <c r="AIZ297" s="5"/>
      <c r="AJA297" s="5"/>
      <c r="AJB297" s="5"/>
      <c r="AJC297" s="5"/>
      <c r="AJD297" s="5"/>
      <c r="AJE297" s="5"/>
      <c r="AJF297" s="5"/>
      <c r="AJG297" s="5"/>
      <c r="AJH297" s="5"/>
      <c r="AJI297" s="5"/>
      <c r="AJJ297" s="5"/>
      <c r="AJK297" s="5"/>
      <c r="AJL297" s="5"/>
      <c r="AJM297" s="5"/>
      <c r="AJN297" s="5"/>
      <c r="AJO297" s="5"/>
      <c r="AJP297" s="5"/>
      <c r="AJQ297" s="5"/>
      <c r="AJR297" s="5"/>
      <c r="AJS297" s="5"/>
      <c r="AJT297" s="5"/>
      <c r="AJU297" s="5"/>
      <c r="AJV297" s="5"/>
      <c r="AJW297" s="5"/>
      <c r="AJX297" s="5"/>
      <c r="AJY297" s="5"/>
      <c r="AJZ297" s="5"/>
      <c r="AKA297" s="5"/>
      <c r="AKB297" s="5"/>
      <c r="AKC297" s="5"/>
      <c r="AKD297" s="5"/>
      <c r="AKE297" s="5"/>
      <c r="AKF297" s="5"/>
      <c r="AKG297" s="5"/>
      <c r="AKH297" s="5"/>
      <c r="AKI297" s="5"/>
      <c r="AKJ297" s="5"/>
      <c r="AKK297" s="5"/>
      <c r="AKL297" s="5"/>
      <c r="AKM297" s="5"/>
      <c r="AKN297" s="5"/>
      <c r="AKO297" s="5"/>
      <c r="AKP297" s="5"/>
      <c r="AKQ297" s="5"/>
      <c r="AKR297" s="5"/>
      <c r="AKS297" s="5"/>
      <c r="AKT297" s="5"/>
      <c r="AKU297" s="5"/>
      <c r="AKV297" s="5"/>
      <c r="AKW297" s="5"/>
      <c r="AKX297" s="5"/>
      <c r="AKY297" s="5"/>
      <c r="AKZ297" s="5"/>
      <c r="ALA297" s="5"/>
      <c r="ALB297" s="5"/>
      <c r="ALC297" s="5"/>
      <c r="ALD297" s="5"/>
      <c r="ALE297" s="5"/>
      <c r="ALF297" s="5"/>
      <c r="ALG297" s="5"/>
      <c r="ALH297" s="5"/>
      <c r="ALI297" s="5"/>
      <c r="ALJ297" s="5"/>
      <c r="ALK297" s="5"/>
      <c r="ALL297" s="5"/>
      <c r="ALM297" s="5"/>
      <c r="ALN297" s="5"/>
      <c r="ALO297" s="5"/>
      <c r="ALP297" s="5"/>
      <c r="ALQ297" s="5"/>
      <c r="ALR297" s="5"/>
      <c r="ALS297" s="5"/>
      <c r="ALT297" s="5"/>
      <c r="ALU297" s="5"/>
      <c r="ALV297" s="5"/>
      <c r="ALW297" s="5"/>
      <c r="ALX297" s="5"/>
      <c r="ALY297" s="5"/>
      <c r="ALZ297" s="5"/>
      <c r="AMA297" s="5"/>
      <c r="AMB297" s="5"/>
      <c r="AMC297" s="5"/>
      <c r="AMD297" s="5"/>
      <c r="AME297" s="5"/>
      <c r="AMF297" s="5"/>
      <c r="AMG297" s="5"/>
      <c r="AMH297" s="5"/>
      <c r="AMI297" s="5"/>
      <c r="AMJ297" s="5"/>
    </row>
    <row r="298" spans="1:1024" s="8" customFormat="1" x14ac:dyDescent="0.25">
      <c r="A298" s="2">
        <v>357</v>
      </c>
      <c r="B298" s="2" t="s">
        <v>980</v>
      </c>
      <c r="C298" s="2" t="s">
        <v>980</v>
      </c>
      <c r="D298" s="2" t="s">
        <v>977</v>
      </c>
      <c r="E298" s="2">
        <v>2003</v>
      </c>
      <c r="F298" s="2" t="s">
        <v>981</v>
      </c>
      <c r="G298" s="2" t="s">
        <v>979</v>
      </c>
      <c r="H298" s="3" t="str">
        <f>VLOOKUP(B298,AddInfo!$A:$C,3,FALSE)</f>
        <v>Drop</v>
      </c>
      <c r="I298" s="3">
        <f>VLOOKUP(B298,AddInfo!$A:$H,7,FALSE)</f>
        <v>0</v>
      </c>
      <c r="J298" s="3" t="s">
        <v>2311</v>
      </c>
      <c r="K298" s="3" t="s">
        <v>112</v>
      </c>
      <c r="L298" s="3" t="s">
        <v>129</v>
      </c>
      <c r="M298" s="25">
        <v>1927</v>
      </c>
      <c r="N298" s="25">
        <v>1999</v>
      </c>
      <c r="O298" s="25"/>
      <c r="P298" s="25"/>
      <c r="Q298" s="86"/>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c r="HH298" s="5"/>
      <c r="HI298" s="5"/>
      <c r="HJ298" s="5"/>
      <c r="HK298" s="5"/>
      <c r="HL298" s="5"/>
      <c r="HM298" s="5"/>
      <c r="HN298" s="5"/>
      <c r="HO298" s="5"/>
      <c r="HP298" s="5"/>
      <c r="HQ298" s="5"/>
      <c r="HR298" s="5"/>
      <c r="HS298" s="5"/>
      <c r="HT298" s="5"/>
      <c r="HU298" s="5"/>
      <c r="HV298" s="5"/>
      <c r="HW298" s="5"/>
      <c r="HX298" s="5"/>
      <c r="HY298" s="5"/>
      <c r="HZ298" s="5"/>
      <c r="IA298" s="5"/>
      <c r="IB298" s="5"/>
      <c r="IC298" s="5"/>
      <c r="ID298" s="5"/>
      <c r="IE298" s="5"/>
      <c r="IF298" s="5"/>
      <c r="IG298" s="5"/>
      <c r="IH298" s="5"/>
      <c r="II298" s="5"/>
      <c r="IJ298" s="5"/>
      <c r="IK298" s="5"/>
      <c r="IL298" s="5"/>
      <c r="IM298" s="5"/>
      <c r="IN298" s="5"/>
      <c r="IO298" s="5"/>
      <c r="IP298" s="5"/>
      <c r="IQ298" s="5"/>
      <c r="IR298" s="5"/>
      <c r="IS298" s="5"/>
      <c r="IT298" s="5"/>
      <c r="IU298" s="5"/>
      <c r="IV298" s="5"/>
      <c r="IW298" s="5"/>
      <c r="IX298" s="5"/>
      <c r="IY298" s="5"/>
      <c r="IZ298" s="5"/>
      <c r="JA298" s="5"/>
      <c r="JB298" s="5"/>
      <c r="JC298" s="5"/>
      <c r="JD298" s="5"/>
      <c r="JE298" s="5"/>
      <c r="JF298" s="5"/>
      <c r="JG298" s="5"/>
      <c r="JH298" s="5"/>
      <c r="JI298" s="5"/>
      <c r="JJ298" s="5"/>
      <c r="JK298" s="5"/>
      <c r="JL298" s="5"/>
      <c r="JM298" s="5"/>
      <c r="JN298" s="5"/>
      <c r="JO298" s="5"/>
      <c r="JP298" s="5"/>
      <c r="JQ298" s="5"/>
      <c r="JR298" s="5"/>
      <c r="JS298" s="5"/>
      <c r="JT298" s="5"/>
      <c r="JU298" s="5"/>
      <c r="JV298" s="5"/>
      <c r="JW298" s="5"/>
      <c r="JX298" s="5"/>
      <c r="JY298" s="5"/>
      <c r="JZ298" s="5"/>
      <c r="KA298" s="5"/>
      <c r="KB298" s="5"/>
      <c r="KC298" s="5"/>
      <c r="KD298" s="5"/>
      <c r="KE298" s="5"/>
      <c r="KF298" s="5"/>
      <c r="KG298" s="5"/>
      <c r="KH298" s="5"/>
      <c r="KI298" s="5"/>
      <c r="KJ298" s="5"/>
      <c r="KK298" s="5"/>
      <c r="KL298" s="5"/>
      <c r="KM298" s="5"/>
      <c r="KN298" s="5"/>
      <c r="KO298" s="5"/>
      <c r="KP298" s="5"/>
      <c r="KQ298" s="5"/>
      <c r="KR298" s="5"/>
      <c r="KS298" s="5"/>
      <c r="KT298" s="5"/>
      <c r="KU298" s="5"/>
      <c r="KV298" s="5"/>
      <c r="KW298" s="5"/>
      <c r="KX298" s="5"/>
      <c r="KY298" s="5"/>
      <c r="KZ298" s="5"/>
      <c r="LA298" s="5"/>
      <c r="LB298" s="5"/>
      <c r="LC298" s="5"/>
      <c r="LD298" s="5"/>
      <c r="LE298" s="5"/>
      <c r="LF298" s="5"/>
      <c r="LG298" s="5"/>
      <c r="LH298" s="5"/>
      <c r="LI298" s="5"/>
      <c r="LJ298" s="5"/>
      <c r="LK298" s="5"/>
      <c r="LL298" s="5"/>
      <c r="LM298" s="5"/>
      <c r="LN298" s="5"/>
      <c r="LO298" s="5"/>
      <c r="LP298" s="5"/>
      <c r="LQ298" s="5"/>
      <c r="LR298" s="5"/>
      <c r="LS298" s="5"/>
      <c r="LT298" s="5"/>
      <c r="LU298" s="5"/>
      <c r="LV298" s="5"/>
      <c r="LW298" s="5"/>
      <c r="LX298" s="5"/>
      <c r="LY298" s="5"/>
      <c r="LZ298" s="5"/>
      <c r="MA298" s="5"/>
      <c r="MB298" s="5"/>
      <c r="MC298" s="5"/>
      <c r="MD298" s="5"/>
      <c r="ME298" s="5"/>
      <c r="MF298" s="5"/>
      <c r="MG298" s="5"/>
      <c r="MH298" s="5"/>
      <c r="MI298" s="5"/>
      <c r="MJ298" s="5"/>
      <c r="MK298" s="5"/>
      <c r="ML298" s="5"/>
      <c r="MM298" s="5"/>
      <c r="MN298" s="5"/>
      <c r="MO298" s="5"/>
      <c r="MP298" s="5"/>
      <c r="MQ298" s="5"/>
      <c r="MR298" s="5"/>
      <c r="MS298" s="5"/>
      <c r="MT298" s="5"/>
      <c r="MU298" s="5"/>
      <c r="MV298" s="5"/>
      <c r="MW298" s="5"/>
      <c r="MX298" s="5"/>
      <c r="MY298" s="5"/>
      <c r="MZ298" s="5"/>
      <c r="NA298" s="5"/>
      <c r="NB298" s="5"/>
      <c r="NC298" s="5"/>
      <c r="ND298" s="5"/>
      <c r="NE298" s="5"/>
      <c r="NF298" s="5"/>
      <c r="NG298" s="5"/>
      <c r="NH298" s="5"/>
      <c r="NI298" s="5"/>
      <c r="NJ298" s="5"/>
      <c r="NK298" s="5"/>
      <c r="NL298" s="5"/>
      <c r="NM298" s="5"/>
      <c r="NN298" s="5"/>
      <c r="NO298" s="5"/>
      <c r="NP298" s="5"/>
      <c r="NQ298" s="5"/>
      <c r="NR298" s="5"/>
      <c r="NS298" s="5"/>
      <c r="NT298" s="5"/>
      <c r="NU298" s="5"/>
      <c r="NV298" s="5"/>
      <c r="NW298" s="5"/>
      <c r="NX298" s="5"/>
      <c r="NY298" s="5"/>
      <c r="NZ298" s="5"/>
      <c r="OA298" s="5"/>
      <c r="OB298" s="5"/>
      <c r="OC298" s="5"/>
      <c r="OD298" s="5"/>
      <c r="OE298" s="5"/>
      <c r="OF298" s="5"/>
      <c r="OG298" s="5"/>
      <c r="OH298" s="5"/>
      <c r="OI298" s="5"/>
      <c r="OJ298" s="5"/>
      <c r="OK298" s="5"/>
      <c r="OL298" s="5"/>
      <c r="OM298" s="5"/>
      <c r="ON298" s="5"/>
      <c r="OO298" s="5"/>
      <c r="OP298" s="5"/>
      <c r="OQ298" s="5"/>
      <c r="OR298" s="5"/>
      <c r="OS298" s="5"/>
      <c r="OT298" s="5"/>
      <c r="OU298" s="5"/>
      <c r="OV298" s="5"/>
      <c r="OW298" s="5"/>
      <c r="OX298" s="5"/>
      <c r="OY298" s="5"/>
      <c r="OZ298" s="5"/>
      <c r="PA298" s="5"/>
      <c r="PB298" s="5"/>
      <c r="PC298" s="5"/>
      <c r="PD298" s="5"/>
      <c r="PE298" s="5"/>
      <c r="PF298" s="5"/>
      <c r="PG298" s="5"/>
      <c r="PH298" s="5"/>
      <c r="PI298" s="5"/>
      <c r="PJ298" s="5"/>
      <c r="PK298" s="5"/>
      <c r="PL298" s="5"/>
      <c r="PM298" s="5"/>
      <c r="PN298" s="5"/>
      <c r="PO298" s="5"/>
      <c r="PP298" s="5"/>
      <c r="PQ298" s="5"/>
      <c r="PR298" s="5"/>
      <c r="PS298" s="5"/>
      <c r="PT298" s="5"/>
      <c r="PU298" s="5"/>
      <c r="PV298" s="5"/>
      <c r="PW298" s="5"/>
      <c r="PX298" s="5"/>
      <c r="PY298" s="5"/>
      <c r="PZ298" s="5"/>
      <c r="QA298" s="5"/>
      <c r="QB298" s="5"/>
      <c r="QC298" s="5"/>
      <c r="QD298" s="5"/>
      <c r="QE298" s="5"/>
      <c r="QF298" s="5"/>
      <c r="QG298" s="5"/>
      <c r="QH298" s="5"/>
      <c r="QI298" s="5"/>
      <c r="QJ298" s="5"/>
      <c r="QK298" s="5"/>
      <c r="QL298" s="5"/>
      <c r="QM298" s="5"/>
      <c r="QN298" s="5"/>
      <c r="QO298" s="5"/>
      <c r="QP298" s="5"/>
      <c r="QQ298" s="5"/>
      <c r="QR298" s="5"/>
      <c r="QS298" s="5"/>
      <c r="QT298" s="5"/>
      <c r="QU298" s="5"/>
      <c r="QV298" s="5"/>
      <c r="QW298" s="5"/>
      <c r="QX298" s="5"/>
      <c r="QY298" s="5"/>
      <c r="QZ298" s="5"/>
      <c r="RA298" s="5"/>
      <c r="RB298" s="5"/>
      <c r="RC298" s="5"/>
      <c r="RD298" s="5"/>
      <c r="RE298" s="5"/>
      <c r="RF298" s="5"/>
      <c r="RG298" s="5"/>
      <c r="RH298" s="5"/>
      <c r="RI298" s="5"/>
      <c r="RJ298" s="5"/>
      <c r="RK298" s="5"/>
      <c r="RL298" s="5"/>
      <c r="RM298" s="5"/>
      <c r="RN298" s="5"/>
      <c r="RO298" s="5"/>
      <c r="RP298" s="5"/>
      <c r="RQ298" s="5"/>
      <c r="RR298" s="5"/>
      <c r="RS298" s="5"/>
      <c r="RT298" s="5"/>
      <c r="RU298" s="5"/>
      <c r="RV298" s="5"/>
      <c r="RW298" s="5"/>
      <c r="RX298" s="5"/>
      <c r="RY298" s="5"/>
      <c r="RZ298" s="5"/>
      <c r="SA298" s="5"/>
      <c r="SB298" s="5"/>
      <c r="SC298" s="5"/>
      <c r="SD298" s="5"/>
      <c r="SE298" s="5"/>
      <c r="SF298" s="5"/>
      <c r="SG298" s="5"/>
      <c r="SH298" s="5"/>
      <c r="SI298" s="5"/>
      <c r="SJ298" s="5"/>
      <c r="SK298" s="5"/>
      <c r="SL298" s="5"/>
      <c r="SM298" s="5"/>
      <c r="SN298" s="5"/>
      <c r="SO298" s="5"/>
      <c r="SP298" s="5"/>
      <c r="SQ298" s="5"/>
      <c r="SR298" s="5"/>
      <c r="SS298" s="5"/>
      <c r="ST298" s="5"/>
      <c r="SU298" s="5"/>
      <c r="SV298" s="5"/>
      <c r="SW298" s="5"/>
      <c r="SX298" s="5"/>
      <c r="SY298" s="5"/>
      <c r="SZ298" s="5"/>
      <c r="TA298" s="5"/>
      <c r="TB298" s="5"/>
      <c r="TC298" s="5"/>
      <c r="TD298" s="5"/>
      <c r="TE298" s="5"/>
      <c r="TF298" s="5"/>
      <c r="TG298" s="5"/>
      <c r="TH298" s="5"/>
      <c r="TI298" s="5"/>
      <c r="TJ298" s="5"/>
      <c r="TK298" s="5"/>
      <c r="TL298" s="5"/>
      <c r="TM298" s="5"/>
      <c r="TN298" s="5"/>
      <c r="TO298" s="5"/>
      <c r="TP298" s="5"/>
      <c r="TQ298" s="5"/>
      <c r="TR298" s="5"/>
      <c r="TS298" s="5"/>
      <c r="TT298" s="5"/>
      <c r="TU298" s="5"/>
      <c r="TV298" s="5"/>
      <c r="TW298" s="5"/>
      <c r="TX298" s="5"/>
      <c r="TY298" s="5"/>
      <c r="TZ298" s="5"/>
      <c r="UA298" s="5"/>
      <c r="UB298" s="5"/>
      <c r="UC298" s="5"/>
      <c r="UD298" s="5"/>
      <c r="UE298" s="5"/>
      <c r="UF298" s="5"/>
      <c r="UG298" s="5"/>
      <c r="UH298" s="5"/>
      <c r="UI298" s="5"/>
      <c r="UJ298" s="5"/>
      <c r="UK298" s="5"/>
      <c r="UL298" s="5"/>
      <c r="UM298" s="5"/>
      <c r="UN298" s="5"/>
      <c r="UO298" s="5"/>
      <c r="UP298" s="5"/>
      <c r="UQ298" s="5"/>
      <c r="UR298" s="5"/>
      <c r="US298" s="5"/>
      <c r="UT298" s="5"/>
      <c r="UU298" s="5"/>
      <c r="UV298" s="5"/>
      <c r="UW298" s="5"/>
      <c r="UX298" s="5"/>
      <c r="UY298" s="5"/>
      <c r="UZ298" s="5"/>
      <c r="VA298" s="5"/>
      <c r="VB298" s="5"/>
      <c r="VC298" s="5"/>
      <c r="VD298" s="5"/>
      <c r="VE298" s="5"/>
      <c r="VF298" s="5"/>
      <c r="VG298" s="5"/>
      <c r="VH298" s="5"/>
      <c r="VI298" s="5"/>
      <c r="VJ298" s="5"/>
      <c r="VK298" s="5"/>
      <c r="VL298" s="5"/>
      <c r="VM298" s="5"/>
      <c r="VN298" s="5"/>
      <c r="VO298" s="5"/>
      <c r="VP298" s="5"/>
      <c r="VQ298" s="5"/>
      <c r="VR298" s="5"/>
      <c r="VS298" s="5"/>
      <c r="VT298" s="5"/>
      <c r="VU298" s="5"/>
      <c r="VV298" s="5"/>
      <c r="VW298" s="5"/>
      <c r="VX298" s="5"/>
      <c r="VY298" s="5"/>
      <c r="VZ298" s="5"/>
      <c r="WA298" s="5"/>
      <c r="WB298" s="5"/>
      <c r="WC298" s="5"/>
      <c r="WD298" s="5"/>
      <c r="WE298" s="5"/>
      <c r="WF298" s="5"/>
      <c r="WG298" s="5"/>
      <c r="WH298" s="5"/>
      <c r="WI298" s="5"/>
      <c r="WJ298" s="5"/>
      <c r="WK298" s="5"/>
      <c r="WL298" s="5"/>
      <c r="WM298" s="5"/>
      <c r="WN298" s="5"/>
      <c r="WO298" s="5"/>
      <c r="WP298" s="5"/>
      <c r="WQ298" s="5"/>
      <c r="WR298" s="5"/>
      <c r="WS298" s="5"/>
      <c r="WT298" s="5"/>
      <c r="WU298" s="5"/>
      <c r="WV298" s="5"/>
      <c r="WW298" s="5"/>
      <c r="WX298" s="5"/>
      <c r="WY298" s="5"/>
      <c r="WZ298" s="5"/>
      <c r="XA298" s="5"/>
      <c r="XB298" s="5"/>
      <c r="XC298" s="5"/>
      <c r="XD298" s="5"/>
      <c r="XE298" s="5"/>
      <c r="XF298" s="5"/>
      <c r="XG298" s="5"/>
      <c r="XH298" s="5"/>
      <c r="XI298" s="5"/>
      <c r="XJ298" s="5"/>
      <c r="XK298" s="5"/>
      <c r="XL298" s="5"/>
      <c r="XM298" s="5"/>
      <c r="XN298" s="5"/>
      <c r="XO298" s="5"/>
      <c r="XP298" s="5"/>
      <c r="XQ298" s="5"/>
      <c r="XR298" s="5"/>
      <c r="XS298" s="5"/>
      <c r="XT298" s="5"/>
      <c r="XU298" s="5"/>
      <c r="XV298" s="5"/>
      <c r="XW298" s="5"/>
      <c r="XX298" s="5"/>
      <c r="XY298" s="5"/>
      <c r="XZ298" s="5"/>
      <c r="YA298" s="5"/>
      <c r="YB298" s="5"/>
      <c r="YC298" s="5"/>
      <c r="YD298" s="5"/>
      <c r="YE298" s="5"/>
      <c r="YF298" s="5"/>
      <c r="YG298" s="5"/>
      <c r="YH298" s="5"/>
      <c r="YI298" s="5"/>
      <c r="YJ298" s="5"/>
      <c r="YK298" s="5"/>
      <c r="YL298" s="5"/>
      <c r="YM298" s="5"/>
      <c r="YN298" s="5"/>
      <c r="YO298" s="5"/>
      <c r="YP298" s="5"/>
      <c r="YQ298" s="5"/>
      <c r="YR298" s="5"/>
      <c r="YS298" s="5"/>
      <c r="YT298" s="5"/>
      <c r="YU298" s="5"/>
      <c r="YV298" s="5"/>
      <c r="YW298" s="5"/>
      <c r="YX298" s="5"/>
      <c r="YY298" s="5"/>
      <c r="YZ298" s="5"/>
      <c r="ZA298" s="5"/>
      <c r="ZB298" s="5"/>
      <c r="ZC298" s="5"/>
      <c r="ZD298" s="5"/>
      <c r="ZE298" s="5"/>
      <c r="ZF298" s="5"/>
      <c r="ZG298" s="5"/>
      <c r="ZH298" s="5"/>
      <c r="ZI298" s="5"/>
      <c r="ZJ298" s="5"/>
      <c r="ZK298" s="5"/>
      <c r="ZL298" s="5"/>
      <c r="ZM298" s="5"/>
      <c r="ZN298" s="5"/>
      <c r="ZO298" s="5"/>
      <c r="ZP298" s="5"/>
      <c r="ZQ298" s="5"/>
      <c r="ZR298" s="5"/>
      <c r="ZS298" s="5"/>
      <c r="ZT298" s="5"/>
      <c r="ZU298" s="5"/>
      <c r="ZV298" s="5"/>
      <c r="ZW298" s="5"/>
      <c r="ZX298" s="5"/>
      <c r="ZY298" s="5"/>
      <c r="ZZ298" s="5"/>
      <c r="AAA298" s="5"/>
      <c r="AAB298" s="5"/>
      <c r="AAC298" s="5"/>
      <c r="AAD298" s="5"/>
      <c r="AAE298" s="5"/>
      <c r="AAF298" s="5"/>
      <c r="AAG298" s="5"/>
      <c r="AAH298" s="5"/>
      <c r="AAI298" s="5"/>
      <c r="AAJ298" s="5"/>
      <c r="AAK298" s="5"/>
      <c r="AAL298" s="5"/>
      <c r="AAM298" s="5"/>
      <c r="AAN298" s="5"/>
      <c r="AAO298" s="5"/>
      <c r="AAP298" s="5"/>
      <c r="AAQ298" s="5"/>
      <c r="AAR298" s="5"/>
      <c r="AAS298" s="5"/>
      <c r="AAT298" s="5"/>
      <c r="AAU298" s="5"/>
      <c r="AAV298" s="5"/>
      <c r="AAW298" s="5"/>
      <c r="AAX298" s="5"/>
      <c r="AAY298" s="5"/>
      <c r="AAZ298" s="5"/>
      <c r="ABA298" s="5"/>
      <c r="ABB298" s="5"/>
      <c r="ABC298" s="5"/>
      <c r="ABD298" s="5"/>
      <c r="ABE298" s="5"/>
      <c r="ABF298" s="5"/>
      <c r="ABG298" s="5"/>
      <c r="ABH298" s="5"/>
      <c r="ABI298" s="5"/>
      <c r="ABJ298" s="5"/>
      <c r="ABK298" s="5"/>
      <c r="ABL298" s="5"/>
      <c r="ABM298" s="5"/>
      <c r="ABN298" s="5"/>
      <c r="ABO298" s="5"/>
      <c r="ABP298" s="5"/>
      <c r="ABQ298" s="5"/>
      <c r="ABR298" s="5"/>
      <c r="ABS298" s="5"/>
      <c r="ABT298" s="5"/>
      <c r="ABU298" s="5"/>
      <c r="ABV298" s="5"/>
      <c r="ABW298" s="5"/>
      <c r="ABX298" s="5"/>
      <c r="ABY298" s="5"/>
      <c r="ABZ298" s="5"/>
      <c r="ACA298" s="5"/>
      <c r="ACB298" s="5"/>
      <c r="ACC298" s="5"/>
      <c r="ACD298" s="5"/>
      <c r="ACE298" s="5"/>
      <c r="ACF298" s="5"/>
      <c r="ACG298" s="5"/>
      <c r="ACH298" s="5"/>
      <c r="ACI298" s="5"/>
      <c r="ACJ298" s="5"/>
      <c r="ACK298" s="5"/>
      <c r="ACL298" s="5"/>
      <c r="ACM298" s="5"/>
      <c r="ACN298" s="5"/>
      <c r="ACO298" s="5"/>
      <c r="ACP298" s="5"/>
      <c r="ACQ298" s="5"/>
      <c r="ACR298" s="5"/>
      <c r="ACS298" s="5"/>
      <c r="ACT298" s="5"/>
      <c r="ACU298" s="5"/>
      <c r="ACV298" s="5"/>
      <c r="ACW298" s="5"/>
      <c r="ACX298" s="5"/>
      <c r="ACY298" s="5"/>
      <c r="ACZ298" s="5"/>
      <c r="ADA298" s="5"/>
      <c r="ADB298" s="5"/>
      <c r="ADC298" s="5"/>
      <c r="ADD298" s="5"/>
      <c r="ADE298" s="5"/>
      <c r="ADF298" s="5"/>
      <c r="ADG298" s="5"/>
      <c r="ADH298" s="5"/>
      <c r="ADI298" s="5"/>
      <c r="ADJ298" s="5"/>
      <c r="ADK298" s="5"/>
      <c r="ADL298" s="5"/>
      <c r="ADM298" s="5"/>
      <c r="ADN298" s="5"/>
      <c r="ADO298" s="5"/>
      <c r="ADP298" s="5"/>
      <c r="ADQ298" s="5"/>
      <c r="ADR298" s="5"/>
      <c r="ADS298" s="5"/>
      <c r="ADT298" s="5"/>
      <c r="ADU298" s="5"/>
      <c r="ADV298" s="5"/>
      <c r="ADW298" s="5"/>
      <c r="ADX298" s="5"/>
      <c r="ADY298" s="5"/>
      <c r="ADZ298" s="5"/>
      <c r="AEA298" s="5"/>
      <c r="AEB298" s="5"/>
      <c r="AEC298" s="5"/>
      <c r="AED298" s="5"/>
      <c r="AEE298" s="5"/>
      <c r="AEF298" s="5"/>
      <c r="AEG298" s="5"/>
      <c r="AEH298" s="5"/>
      <c r="AEI298" s="5"/>
      <c r="AEJ298" s="5"/>
      <c r="AEK298" s="5"/>
      <c r="AEL298" s="5"/>
      <c r="AEM298" s="5"/>
      <c r="AEN298" s="5"/>
      <c r="AEO298" s="5"/>
      <c r="AEP298" s="5"/>
      <c r="AEQ298" s="5"/>
      <c r="AER298" s="5"/>
      <c r="AES298" s="5"/>
      <c r="AET298" s="5"/>
      <c r="AEU298" s="5"/>
      <c r="AEV298" s="5"/>
      <c r="AEW298" s="5"/>
      <c r="AEX298" s="5"/>
      <c r="AEY298" s="5"/>
      <c r="AEZ298" s="5"/>
      <c r="AFA298" s="5"/>
      <c r="AFB298" s="5"/>
      <c r="AFC298" s="5"/>
      <c r="AFD298" s="5"/>
      <c r="AFE298" s="5"/>
      <c r="AFF298" s="5"/>
      <c r="AFG298" s="5"/>
      <c r="AFH298" s="5"/>
      <c r="AFI298" s="5"/>
      <c r="AFJ298" s="5"/>
      <c r="AFK298" s="5"/>
      <c r="AFL298" s="5"/>
      <c r="AFM298" s="5"/>
      <c r="AFN298" s="5"/>
      <c r="AFO298" s="5"/>
      <c r="AFP298" s="5"/>
      <c r="AFQ298" s="5"/>
      <c r="AFR298" s="5"/>
      <c r="AFS298" s="5"/>
      <c r="AFT298" s="5"/>
      <c r="AFU298" s="5"/>
      <c r="AFV298" s="5"/>
      <c r="AFW298" s="5"/>
      <c r="AFX298" s="5"/>
      <c r="AFY298" s="5"/>
      <c r="AFZ298" s="5"/>
      <c r="AGA298" s="5"/>
      <c r="AGB298" s="5"/>
      <c r="AGC298" s="5"/>
      <c r="AGD298" s="5"/>
      <c r="AGE298" s="5"/>
      <c r="AGF298" s="5"/>
      <c r="AGG298" s="5"/>
      <c r="AGH298" s="5"/>
      <c r="AGI298" s="5"/>
      <c r="AGJ298" s="5"/>
      <c r="AGK298" s="5"/>
      <c r="AGL298" s="5"/>
      <c r="AGM298" s="5"/>
      <c r="AGN298" s="5"/>
      <c r="AGO298" s="5"/>
      <c r="AGP298" s="5"/>
      <c r="AGQ298" s="5"/>
      <c r="AGR298" s="5"/>
      <c r="AGS298" s="5"/>
      <c r="AGT298" s="5"/>
      <c r="AGU298" s="5"/>
      <c r="AGV298" s="5"/>
      <c r="AGW298" s="5"/>
      <c r="AGX298" s="5"/>
      <c r="AGY298" s="5"/>
      <c r="AGZ298" s="5"/>
      <c r="AHA298" s="5"/>
      <c r="AHB298" s="5"/>
      <c r="AHC298" s="5"/>
      <c r="AHD298" s="5"/>
      <c r="AHE298" s="5"/>
      <c r="AHF298" s="5"/>
      <c r="AHG298" s="5"/>
      <c r="AHH298" s="5"/>
      <c r="AHI298" s="5"/>
      <c r="AHJ298" s="5"/>
      <c r="AHK298" s="5"/>
      <c r="AHL298" s="5"/>
      <c r="AHM298" s="5"/>
      <c r="AHN298" s="5"/>
      <c r="AHO298" s="5"/>
      <c r="AHP298" s="5"/>
      <c r="AHQ298" s="5"/>
      <c r="AHR298" s="5"/>
      <c r="AHS298" s="5"/>
      <c r="AHT298" s="5"/>
      <c r="AHU298" s="5"/>
      <c r="AHV298" s="5"/>
      <c r="AHW298" s="5"/>
      <c r="AHX298" s="5"/>
      <c r="AHY298" s="5"/>
      <c r="AHZ298" s="5"/>
      <c r="AIA298" s="5"/>
      <c r="AIB298" s="5"/>
      <c r="AIC298" s="5"/>
      <c r="AID298" s="5"/>
      <c r="AIE298" s="5"/>
      <c r="AIF298" s="5"/>
      <c r="AIG298" s="5"/>
      <c r="AIH298" s="5"/>
      <c r="AII298" s="5"/>
      <c r="AIJ298" s="5"/>
      <c r="AIK298" s="5"/>
      <c r="AIL298" s="5"/>
      <c r="AIM298" s="5"/>
      <c r="AIN298" s="5"/>
      <c r="AIO298" s="5"/>
      <c r="AIP298" s="5"/>
      <c r="AIQ298" s="5"/>
      <c r="AIR298" s="5"/>
      <c r="AIS298" s="5"/>
      <c r="AIT298" s="5"/>
      <c r="AIU298" s="5"/>
      <c r="AIV298" s="5"/>
      <c r="AIW298" s="5"/>
      <c r="AIX298" s="5"/>
      <c r="AIY298" s="5"/>
      <c r="AIZ298" s="5"/>
      <c r="AJA298" s="5"/>
      <c r="AJB298" s="5"/>
      <c r="AJC298" s="5"/>
      <c r="AJD298" s="5"/>
      <c r="AJE298" s="5"/>
      <c r="AJF298" s="5"/>
      <c r="AJG298" s="5"/>
      <c r="AJH298" s="5"/>
      <c r="AJI298" s="5"/>
      <c r="AJJ298" s="5"/>
      <c r="AJK298" s="5"/>
      <c r="AJL298" s="5"/>
      <c r="AJM298" s="5"/>
      <c r="AJN298" s="5"/>
      <c r="AJO298" s="5"/>
      <c r="AJP298" s="5"/>
      <c r="AJQ298" s="5"/>
      <c r="AJR298" s="5"/>
      <c r="AJS298" s="5"/>
      <c r="AJT298" s="5"/>
      <c r="AJU298" s="5"/>
      <c r="AJV298" s="5"/>
      <c r="AJW298" s="5"/>
      <c r="AJX298" s="5"/>
      <c r="AJY298" s="5"/>
      <c r="AJZ298" s="5"/>
      <c r="AKA298" s="5"/>
      <c r="AKB298" s="5"/>
      <c r="AKC298" s="5"/>
      <c r="AKD298" s="5"/>
      <c r="AKE298" s="5"/>
      <c r="AKF298" s="5"/>
      <c r="AKG298" s="5"/>
      <c r="AKH298" s="5"/>
      <c r="AKI298" s="5"/>
      <c r="AKJ298" s="5"/>
      <c r="AKK298" s="5"/>
      <c r="AKL298" s="5"/>
      <c r="AKM298" s="5"/>
      <c r="AKN298" s="5"/>
      <c r="AKO298" s="5"/>
      <c r="AKP298" s="5"/>
      <c r="AKQ298" s="5"/>
      <c r="AKR298" s="5"/>
      <c r="AKS298" s="5"/>
      <c r="AKT298" s="5"/>
      <c r="AKU298" s="5"/>
      <c r="AKV298" s="5"/>
      <c r="AKW298" s="5"/>
      <c r="AKX298" s="5"/>
      <c r="AKY298" s="5"/>
      <c r="AKZ298" s="5"/>
      <c r="ALA298" s="5"/>
      <c r="ALB298" s="5"/>
      <c r="ALC298" s="5"/>
      <c r="ALD298" s="5"/>
      <c r="ALE298" s="5"/>
      <c r="ALF298" s="5"/>
      <c r="ALG298" s="5"/>
      <c r="ALH298" s="5"/>
      <c r="ALI298" s="5"/>
      <c r="ALJ298" s="5"/>
      <c r="ALK298" s="5"/>
      <c r="ALL298" s="5"/>
      <c r="ALM298" s="5"/>
      <c r="ALN298" s="5"/>
      <c r="ALO298" s="5"/>
      <c r="ALP298" s="5"/>
      <c r="ALQ298" s="5"/>
      <c r="ALR298" s="5"/>
      <c r="ALS298" s="5"/>
      <c r="ALT298" s="5"/>
      <c r="ALU298" s="5"/>
      <c r="ALV298" s="5"/>
      <c r="ALW298" s="5"/>
      <c r="ALX298" s="5"/>
      <c r="ALY298" s="5"/>
      <c r="ALZ298" s="5"/>
      <c r="AMA298" s="5"/>
      <c r="AMB298" s="5"/>
      <c r="AMC298" s="5"/>
      <c r="AMD298" s="5"/>
      <c r="AME298" s="5"/>
      <c r="AMF298" s="5"/>
      <c r="AMG298" s="5"/>
      <c r="AMH298" s="5"/>
      <c r="AMI298" s="5"/>
      <c r="AMJ298" s="5"/>
    </row>
    <row r="299" spans="1:1024" x14ac:dyDescent="0.25">
      <c r="A299" s="2">
        <v>359</v>
      </c>
      <c r="B299" s="2" t="s">
        <v>982</v>
      </c>
      <c r="C299" s="2" t="s">
        <v>982</v>
      </c>
      <c r="D299" s="2" t="s">
        <v>977</v>
      </c>
      <c r="E299" s="2">
        <v>2003</v>
      </c>
      <c r="F299" s="2" t="s">
        <v>983</v>
      </c>
      <c r="G299" s="2" t="s">
        <v>979</v>
      </c>
      <c r="H299" s="3" t="str">
        <f>VLOOKUP(B299,AddInfo!$A:$C,3,FALSE)</f>
        <v>Drop</v>
      </c>
      <c r="I299" s="3">
        <f>VLOOKUP(B299,AddInfo!$A:$H,7,FALSE)</f>
        <v>0</v>
      </c>
      <c r="J299" s="3" t="s">
        <v>2311</v>
      </c>
      <c r="K299" s="3" t="s">
        <v>112</v>
      </c>
      <c r="L299" s="3" t="s">
        <v>129</v>
      </c>
      <c r="M299" s="25">
        <v>1950</v>
      </c>
      <c r="N299" s="25">
        <v>1999</v>
      </c>
    </row>
    <row r="300" spans="1:1024" x14ac:dyDescent="0.25">
      <c r="A300" s="2">
        <v>31</v>
      </c>
      <c r="B300" s="2" t="s">
        <v>1005</v>
      </c>
      <c r="C300" s="2" t="s">
        <v>2512</v>
      </c>
      <c r="D300" s="2" t="s">
        <v>1006</v>
      </c>
      <c r="E300" s="2">
        <v>2004</v>
      </c>
      <c r="F300" s="2" t="s">
        <v>1007</v>
      </c>
      <c r="G300" s="2" t="s">
        <v>103</v>
      </c>
      <c r="H300" s="3" t="str">
        <f>VLOOKUP(B300,AddInfo!$A:$C,3,FALSE)</f>
        <v>Predictor</v>
      </c>
      <c r="I300" s="3">
        <f>VLOOKUP(B300,AddInfo!$A:$H,7,FALSE)</f>
        <v>0</v>
      </c>
      <c r="J300" s="3" t="s">
        <v>5017</v>
      </c>
      <c r="K300" s="3" t="s">
        <v>112</v>
      </c>
      <c r="L300" s="3" t="s">
        <v>129</v>
      </c>
      <c r="M300" s="25">
        <v>1983</v>
      </c>
      <c r="N300" s="25">
        <v>2001</v>
      </c>
    </row>
    <row r="301" spans="1:1024" x14ac:dyDescent="0.25">
      <c r="A301" s="2">
        <v>212</v>
      </c>
      <c r="B301" s="2" t="s">
        <v>58</v>
      </c>
      <c r="C301" s="2" t="str">
        <f t="shared" ref="C301:C306" si="0">B301</f>
        <v>betaCC</v>
      </c>
      <c r="D301" s="2" t="s">
        <v>59</v>
      </c>
      <c r="E301" s="2">
        <v>2005</v>
      </c>
      <c r="F301" s="2" t="s">
        <v>60</v>
      </c>
      <c r="G301" s="2" t="s">
        <v>61</v>
      </c>
      <c r="H301" s="3" t="str">
        <f>VLOOKUP(B301,AddInfo!$A:$C,3,FALSE)</f>
        <v>Placebo</v>
      </c>
      <c r="I301" s="3">
        <f>VLOOKUP(B301,AddInfo!$A:$H,7,FALSE)</f>
        <v>0</v>
      </c>
      <c r="J301" s="3" t="s">
        <v>5017</v>
      </c>
      <c r="K301" s="3" t="s">
        <v>63</v>
      </c>
      <c r="L301" s="3" t="s">
        <v>64</v>
      </c>
      <c r="M301" s="25">
        <v>1964</v>
      </c>
      <c r="N301" s="25">
        <v>1999</v>
      </c>
    </row>
    <row r="302" spans="1:1024" x14ac:dyDescent="0.25">
      <c r="A302" s="2">
        <v>214</v>
      </c>
      <c r="B302" s="2" t="s">
        <v>65</v>
      </c>
      <c r="C302" s="2" t="str">
        <f t="shared" si="0"/>
        <v>betaCR</v>
      </c>
      <c r="D302" s="2" t="s">
        <v>59</v>
      </c>
      <c r="E302" s="2">
        <v>2005</v>
      </c>
      <c r="F302" s="2" t="s">
        <v>66</v>
      </c>
      <c r="G302" s="2" t="s">
        <v>61</v>
      </c>
      <c r="H302" s="3" t="str">
        <f>VLOOKUP(B302,AddInfo!$A:$C,3,FALSE)</f>
        <v>Placebo</v>
      </c>
      <c r="I302" s="3">
        <f>VLOOKUP(B302,AddInfo!$A:$H,7,FALSE)</f>
        <v>0</v>
      </c>
      <c r="J302" s="3" t="s">
        <v>5017</v>
      </c>
      <c r="K302" s="3" t="s">
        <v>63</v>
      </c>
      <c r="L302" s="3" t="s">
        <v>64</v>
      </c>
      <c r="M302" s="25">
        <v>1964</v>
      </c>
      <c r="N302" s="25">
        <v>1999</v>
      </c>
    </row>
    <row r="303" spans="1:1024" x14ac:dyDescent="0.25">
      <c r="A303" s="2">
        <v>215</v>
      </c>
      <c r="B303" s="2" t="s">
        <v>68</v>
      </c>
      <c r="C303" s="2" t="str">
        <f t="shared" si="0"/>
        <v>betaNet</v>
      </c>
      <c r="D303" s="2" t="s">
        <v>59</v>
      </c>
      <c r="E303" s="2">
        <v>2005</v>
      </c>
      <c r="F303" s="2" t="s">
        <v>69</v>
      </c>
      <c r="G303" s="2" t="s">
        <v>61</v>
      </c>
      <c r="H303" s="3" t="str">
        <f>VLOOKUP(B303,AddInfo!$A:$C,3,FALSE)</f>
        <v>Placebo</v>
      </c>
      <c r="I303" s="3">
        <f>VLOOKUP(B303,AddInfo!$A:$H,7,FALSE)</f>
        <v>0</v>
      </c>
      <c r="J303" s="3" t="s">
        <v>5017</v>
      </c>
      <c r="K303" s="3" t="s">
        <v>63</v>
      </c>
      <c r="L303" s="3" t="s">
        <v>64</v>
      </c>
      <c r="M303" s="25">
        <v>1964</v>
      </c>
      <c r="N303" s="25">
        <v>1999</v>
      </c>
    </row>
    <row r="304" spans="1:1024" x14ac:dyDescent="0.25">
      <c r="A304" s="2">
        <v>213</v>
      </c>
      <c r="B304" s="2" t="s">
        <v>71</v>
      </c>
      <c r="C304" s="2" t="str">
        <f t="shared" si="0"/>
        <v>betaRC</v>
      </c>
      <c r="D304" s="2" t="s">
        <v>59</v>
      </c>
      <c r="E304" s="2">
        <v>2005</v>
      </c>
      <c r="F304" s="2" t="s">
        <v>72</v>
      </c>
      <c r="G304" s="2" t="s">
        <v>61</v>
      </c>
      <c r="H304" s="3" t="str">
        <f>VLOOKUP(B304,AddInfo!$A:$C,3,FALSE)</f>
        <v>Placebo</v>
      </c>
      <c r="I304" s="3">
        <f>VLOOKUP(B304,AddInfo!$A:$H,7,FALSE)</f>
        <v>0</v>
      </c>
      <c r="J304" s="3" t="s">
        <v>5017</v>
      </c>
      <c r="K304" s="3" t="s">
        <v>63</v>
      </c>
      <c r="L304" s="3" t="s">
        <v>64</v>
      </c>
      <c r="M304" s="25">
        <v>1964</v>
      </c>
      <c r="N304" s="25">
        <v>1999</v>
      </c>
    </row>
    <row r="305" spans="1:1024" x14ac:dyDescent="0.25">
      <c r="A305" s="2">
        <v>211</v>
      </c>
      <c r="B305" s="2" t="s">
        <v>74</v>
      </c>
      <c r="C305" s="2" t="str">
        <f t="shared" si="0"/>
        <v>betaRR</v>
      </c>
      <c r="D305" s="2" t="s">
        <v>59</v>
      </c>
      <c r="E305" s="2">
        <v>2005</v>
      </c>
      <c r="F305" s="2" t="s">
        <v>75</v>
      </c>
      <c r="G305" s="2" t="s">
        <v>61</v>
      </c>
      <c r="H305" s="3" t="str">
        <f>VLOOKUP(B305,AddInfo!$A:$C,3,FALSE)</f>
        <v>Placebo</v>
      </c>
      <c r="I305" s="3">
        <f>VLOOKUP(B305,AddInfo!$A:$H,7,FALSE)</f>
        <v>0</v>
      </c>
      <c r="J305" s="3" t="s">
        <v>5017</v>
      </c>
      <c r="K305" s="3" t="s">
        <v>63</v>
      </c>
      <c r="L305" s="3" t="s">
        <v>64</v>
      </c>
      <c r="M305" s="25">
        <v>1964</v>
      </c>
      <c r="N305" s="25">
        <v>1999</v>
      </c>
    </row>
    <row r="306" spans="1:1024" x14ac:dyDescent="0.25">
      <c r="A306" s="2">
        <v>246</v>
      </c>
      <c r="B306" s="2" t="s">
        <v>77</v>
      </c>
      <c r="C306" s="2" t="str">
        <f t="shared" si="0"/>
        <v>BetaBDLeverage</v>
      </c>
      <c r="D306" s="2" t="s">
        <v>78</v>
      </c>
      <c r="E306" s="2">
        <v>2014</v>
      </c>
      <c r="F306" s="2" t="s">
        <v>79</v>
      </c>
      <c r="G306" s="2" t="s">
        <v>103</v>
      </c>
      <c r="H306" s="3" t="str">
        <f>VLOOKUP(B306,AddInfo!$A:$C,3,FALSE)</f>
        <v>Placebo</v>
      </c>
      <c r="I306" s="3">
        <f>VLOOKUP(B306,AddInfo!$A:$H,7,FALSE)</f>
        <v>0</v>
      </c>
      <c r="J306" s="3" t="s">
        <v>5017</v>
      </c>
      <c r="K306" s="3" t="s">
        <v>63</v>
      </c>
      <c r="L306" s="3" t="s">
        <v>64</v>
      </c>
      <c r="M306" s="25">
        <v>1973</v>
      </c>
      <c r="N306" s="25">
        <v>2009</v>
      </c>
      <c r="O306" s="25">
        <v>4</v>
      </c>
    </row>
    <row r="307" spans="1:1024" x14ac:dyDescent="0.25">
      <c r="A307" s="2">
        <v>4</v>
      </c>
      <c r="B307" s="2" t="s">
        <v>87</v>
      </c>
      <c r="C307" s="2" t="s">
        <v>2542</v>
      </c>
      <c r="D307" s="2" t="s">
        <v>88</v>
      </c>
      <c r="E307" s="2">
        <v>2002</v>
      </c>
      <c r="F307" s="2" t="s">
        <v>89</v>
      </c>
      <c r="G307" s="2" t="s">
        <v>90</v>
      </c>
      <c r="H307" s="3" t="str">
        <f>VLOOKUP(B307,AddInfo!$A:$C,3,FALSE)</f>
        <v>Predictor</v>
      </c>
      <c r="I307" s="3" t="str">
        <f>VLOOKUP(B307,AddInfo!$A:$H,7,FALSE)</f>
        <v>ill</v>
      </c>
      <c r="J307" s="3" t="s">
        <v>5017</v>
      </c>
      <c r="K307" s="3" t="s">
        <v>63</v>
      </c>
      <c r="L307" s="3" t="s">
        <v>64</v>
      </c>
      <c r="M307" s="25">
        <v>1964</v>
      </c>
      <c r="N307" s="25">
        <v>1997</v>
      </c>
    </row>
    <row r="308" spans="1:1024" s="8" customFormat="1" x14ac:dyDescent="0.25">
      <c r="A308" s="2">
        <v>9</v>
      </c>
      <c r="B308" s="2" t="s">
        <v>94</v>
      </c>
      <c r="C308" s="2" t="s">
        <v>94</v>
      </c>
      <c r="D308" s="2" t="s">
        <v>95</v>
      </c>
      <c r="E308" s="2">
        <v>1986</v>
      </c>
      <c r="F308" s="2" t="s">
        <v>96</v>
      </c>
      <c r="G308" s="2" t="s">
        <v>61</v>
      </c>
      <c r="H308" s="3" t="str">
        <f>VLOOKUP(B308,AddInfo!$A:$C,3,FALSE)</f>
        <v>Predictor</v>
      </c>
      <c r="I308" s="3" t="str">
        <f>VLOOKUP(B308,AddInfo!$A:$H,7,FALSE)</f>
        <v>baspread</v>
      </c>
      <c r="J308" s="3" t="s">
        <v>5017</v>
      </c>
      <c r="K308" s="3" t="s">
        <v>63</v>
      </c>
      <c r="L308" s="3" t="s">
        <v>64</v>
      </c>
      <c r="M308" s="25">
        <v>1961</v>
      </c>
      <c r="N308" s="25">
        <v>1980</v>
      </c>
      <c r="O308" s="25"/>
      <c r="P308" s="25"/>
      <c r="Q308" s="86"/>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c r="HH308" s="5"/>
      <c r="HI308" s="5"/>
      <c r="HJ308" s="5"/>
      <c r="HK308" s="5"/>
      <c r="HL308" s="5"/>
      <c r="HM308" s="5"/>
      <c r="HN308" s="5"/>
      <c r="HO308" s="5"/>
      <c r="HP308" s="5"/>
      <c r="HQ308" s="5"/>
      <c r="HR308" s="5"/>
      <c r="HS308" s="5"/>
      <c r="HT308" s="5"/>
      <c r="HU308" s="5"/>
      <c r="HV308" s="5"/>
      <c r="HW308" s="5"/>
      <c r="HX308" s="5"/>
      <c r="HY308" s="5"/>
      <c r="HZ308" s="5"/>
      <c r="IA308" s="5"/>
      <c r="IB308" s="5"/>
      <c r="IC308" s="5"/>
      <c r="ID308" s="5"/>
      <c r="IE308" s="5"/>
      <c r="IF308" s="5"/>
      <c r="IG308" s="5"/>
      <c r="IH308" s="5"/>
      <c r="II308" s="5"/>
      <c r="IJ308" s="5"/>
      <c r="IK308" s="5"/>
      <c r="IL308" s="5"/>
      <c r="IM308" s="5"/>
      <c r="IN308" s="5"/>
      <c r="IO308" s="5"/>
      <c r="IP308" s="5"/>
      <c r="IQ308" s="5"/>
      <c r="IR308" s="5"/>
      <c r="IS308" s="5"/>
      <c r="IT308" s="5"/>
      <c r="IU308" s="5"/>
      <c r="IV308" s="5"/>
      <c r="IW308" s="5"/>
      <c r="IX308" s="5"/>
      <c r="IY308" s="5"/>
      <c r="IZ308" s="5"/>
      <c r="JA308" s="5"/>
      <c r="JB308" s="5"/>
      <c r="JC308" s="5"/>
      <c r="JD308" s="5"/>
      <c r="JE308" s="5"/>
      <c r="JF308" s="5"/>
      <c r="JG308" s="5"/>
      <c r="JH308" s="5"/>
      <c r="JI308" s="5"/>
      <c r="JJ308" s="5"/>
      <c r="JK308" s="5"/>
      <c r="JL308" s="5"/>
      <c r="JM308" s="5"/>
      <c r="JN308" s="5"/>
      <c r="JO308" s="5"/>
      <c r="JP308" s="5"/>
      <c r="JQ308" s="5"/>
      <c r="JR308" s="5"/>
      <c r="JS308" s="5"/>
      <c r="JT308" s="5"/>
      <c r="JU308" s="5"/>
      <c r="JV308" s="5"/>
      <c r="JW308" s="5"/>
      <c r="JX308" s="5"/>
      <c r="JY308" s="5"/>
      <c r="JZ308" s="5"/>
      <c r="KA308" s="5"/>
      <c r="KB308" s="5"/>
      <c r="KC308" s="5"/>
      <c r="KD308" s="5"/>
      <c r="KE308" s="5"/>
      <c r="KF308" s="5"/>
      <c r="KG308" s="5"/>
      <c r="KH308" s="5"/>
      <c r="KI308" s="5"/>
      <c r="KJ308" s="5"/>
      <c r="KK308" s="5"/>
      <c r="KL308" s="5"/>
      <c r="KM308" s="5"/>
      <c r="KN308" s="5"/>
      <c r="KO308" s="5"/>
      <c r="KP308" s="5"/>
      <c r="KQ308" s="5"/>
      <c r="KR308" s="5"/>
      <c r="KS308" s="5"/>
      <c r="KT308" s="5"/>
      <c r="KU308" s="5"/>
      <c r="KV308" s="5"/>
      <c r="KW308" s="5"/>
      <c r="KX308" s="5"/>
      <c r="KY308" s="5"/>
      <c r="KZ308" s="5"/>
      <c r="LA308" s="5"/>
      <c r="LB308" s="5"/>
      <c r="LC308" s="5"/>
      <c r="LD308" s="5"/>
      <c r="LE308" s="5"/>
      <c r="LF308" s="5"/>
      <c r="LG308" s="5"/>
      <c r="LH308" s="5"/>
      <c r="LI308" s="5"/>
      <c r="LJ308" s="5"/>
      <c r="LK308" s="5"/>
      <c r="LL308" s="5"/>
      <c r="LM308" s="5"/>
      <c r="LN308" s="5"/>
      <c r="LO308" s="5"/>
      <c r="LP308" s="5"/>
      <c r="LQ308" s="5"/>
      <c r="LR308" s="5"/>
      <c r="LS308" s="5"/>
      <c r="LT308" s="5"/>
      <c r="LU308" s="5"/>
      <c r="LV308" s="5"/>
      <c r="LW308" s="5"/>
      <c r="LX308" s="5"/>
      <c r="LY308" s="5"/>
      <c r="LZ308" s="5"/>
      <c r="MA308" s="5"/>
      <c r="MB308" s="5"/>
      <c r="MC308" s="5"/>
      <c r="MD308" s="5"/>
      <c r="ME308" s="5"/>
      <c r="MF308" s="5"/>
      <c r="MG308" s="5"/>
      <c r="MH308" s="5"/>
      <c r="MI308" s="5"/>
      <c r="MJ308" s="5"/>
      <c r="MK308" s="5"/>
      <c r="ML308" s="5"/>
      <c r="MM308" s="5"/>
      <c r="MN308" s="5"/>
      <c r="MO308" s="5"/>
      <c r="MP308" s="5"/>
      <c r="MQ308" s="5"/>
      <c r="MR308" s="5"/>
      <c r="MS308" s="5"/>
      <c r="MT308" s="5"/>
      <c r="MU308" s="5"/>
      <c r="MV308" s="5"/>
      <c r="MW308" s="5"/>
      <c r="MX308" s="5"/>
      <c r="MY308" s="5"/>
      <c r="MZ308" s="5"/>
      <c r="NA308" s="5"/>
      <c r="NB308" s="5"/>
      <c r="NC308" s="5"/>
      <c r="ND308" s="5"/>
      <c r="NE308" s="5"/>
      <c r="NF308" s="5"/>
      <c r="NG308" s="5"/>
      <c r="NH308" s="5"/>
      <c r="NI308" s="5"/>
      <c r="NJ308" s="5"/>
      <c r="NK308" s="5"/>
      <c r="NL308" s="5"/>
      <c r="NM308" s="5"/>
      <c r="NN308" s="5"/>
      <c r="NO308" s="5"/>
      <c r="NP308" s="5"/>
      <c r="NQ308" s="5"/>
      <c r="NR308" s="5"/>
      <c r="NS308" s="5"/>
      <c r="NT308" s="5"/>
      <c r="NU308" s="5"/>
      <c r="NV308" s="5"/>
      <c r="NW308" s="5"/>
      <c r="NX308" s="5"/>
      <c r="NY308" s="5"/>
      <c r="NZ308" s="5"/>
      <c r="OA308" s="5"/>
      <c r="OB308" s="5"/>
      <c r="OC308" s="5"/>
      <c r="OD308" s="5"/>
      <c r="OE308" s="5"/>
      <c r="OF308" s="5"/>
      <c r="OG308" s="5"/>
      <c r="OH308" s="5"/>
      <c r="OI308" s="5"/>
      <c r="OJ308" s="5"/>
      <c r="OK308" s="5"/>
      <c r="OL308" s="5"/>
      <c r="OM308" s="5"/>
      <c r="ON308" s="5"/>
      <c r="OO308" s="5"/>
      <c r="OP308" s="5"/>
      <c r="OQ308" s="5"/>
      <c r="OR308" s="5"/>
      <c r="OS308" s="5"/>
      <c r="OT308" s="5"/>
      <c r="OU308" s="5"/>
      <c r="OV308" s="5"/>
      <c r="OW308" s="5"/>
      <c r="OX308" s="5"/>
      <c r="OY308" s="5"/>
      <c r="OZ308" s="5"/>
      <c r="PA308" s="5"/>
      <c r="PB308" s="5"/>
      <c r="PC308" s="5"/>
      <c r="PD308" s="5"/>
      <c r="PE308" s="5"/>
      <c r="PF308" s="5"/>
      <c r="PG308" s="5"/>
      <c r="PH308" s="5"/>
      <c r="PI308" s="5"/>
      <c r="PJ308" s="5"/>
      <c r="PK308" s="5"/>
      <c r="PL308" s="5"/>
      <c r="PM308" s="5"/>
      <c r="PN308" s="5"/>
      <c r="PO308" s="5"/>
      <c r="PP308" s="5"/>
      <c r="PQ308" s="5"/>
      <c r="PR308" s="5"/>
      <c r="PS308" s="5"/>
      <c r="PT308" s="5"/>
      <c r="PU308" s="5"/>
      <c r="PV308" s="5"/>
      <c r="PW308" s="5"/>
      <c r="PX308" s="5"/>
      <c r="PY308" s="5"/>
      <c r="PZ308" s="5"/>
      <c r="QA308" s="5"/>
      <c r="QB308" s="5"/>
      <c r="QC308" s="5"/>
      <c r="QD308" s="5"/>
      <c r="QE308" s="5"/>
      <c r="QF308" s="5"/>
      <c r="QG308" s="5"/>
      <c r="QH308" s="5"/>
      <c r="QI308" s="5"/>
      <c r="QJ308" s="5"/>
      <c r="QK308" s="5"/>
      <c r="QL308" s="5"/>
      <c r="QM308" s="5"/>
      <c r="QN308" s="5"/>
      <c r="QO308" s="5"/>
      <c r="QP308" s="5"/>
      <c r="QQ308" s="5"/>
      <c r="QR308" s="5"/>
      <c r="QS308" s="5"/>
      <c r="QT308" s="5"/>
      <c r="QU308" s="5"/>
      <c r="QV308" s="5"/>
      <c r="QW308" s="5"/>
      <c r="QX308" s="5"/>
      <c r="QY308" s="5"/>
      <c r="QZ308" s="5"/>
      <c r="RA308" s="5"/>
      <c r="RB308" s="5"/>
      <c r="RC308" s="5"/>
      <c r="RD308" s="5"/>
      <c r="RE308" s="5"/>
      <c r="RF308" s="5"/>
      <c r="RG308" s="5"/>
      <c r="RH308" s="5"/>
      <c r="RI308" s="5"/>
      <c r="RJ308" s="5"/>
      <c r="RK308" s="5"/>
      <c r="RL308" s="5"/>
      <c r="RM308" s="5"/>
      <c r="RN308" s="5"/>
      <c r="RO308" s="5"/>
      <c r="RP308" s="5"/>
      <c r="RQ308" s="5"/>
      <c r="RR308" s="5"/>
      <c r="RS308" s="5"/>
      <c r="RT308" s="5"/>
      <c r="RU308" s="5"/>
      <c r="RV308" s="5"/>
      <c r="RW308" s="5"/>
      <c r="RX308" s="5"/>
      <c r="RY308" s="5"/>
      <c r="RZ308" s="5"/>
      <c r="SA308" s="5"/>
      <c r="SB308" s="5"/>
      <c r="SC308" s="5"/>
      <c r="SD308" s="5"/>
      <c r="SE308" s="5"/>
      <c r="SF308" s="5"/>
      <c r="SG308" s="5"/>
      <c r="SH308" s="5"/>
      <c r="SI308" s="5"/>
      <c r="SJ308" s="5"/>
      <c r="SK308" s="5"/>
      <c r="SL308" s="5"/>
      <c r="SM308" s="5"/>
      <c r="SN308" s="5"/>
      <c r="SO308" s="5"/>
      <c r="SP308" s="5"/>
      <c r="SQ308" s="5"/>
      <c r="SR308" s="5"/>
      <c r="SS308" s="5"/>
      <c r="ST308" s="5"/>
      <c r="SU308" s="5"/>
      <c r="SV308" s="5"/>
      <c r="SW308" s="5"/>
      <c r="SX308" s="5"/>
      <c r="SY308" s="5"/>
      <c r="SZ308" s="5"/>
      <c r="TA308" s="5"/>
      <c r="TB308" s="5"/>
      <c r="TC308" s="5"/>
      <c r="TD308" s="5"/>
      <c r="TE308" s="5"/>
      <c r="TF308" s="5"/>
      <c r="TG308" s="5"/>
      <c r="TH308" s="5"/>
      <c r="TI308" s="5"/>
      <c r="TJ308" s="5"/>
      <c r="TK308" s="5"/>
      <c r="TL308" s="5"/>
      <c r="TM308" s="5"/>
      <c r="TN308" s="5"/>
      <c r="TO308" s="5"/>
      <c r="TP308" s="5"/>
      <c r="TQ308" s="5"/>
      <c r="TR308" s="5"/>
      <c r="TS308" s="5"/>
      <c r="TT308" s="5"/>
      <c r="TU308" s="5"/>
      <c r="TV308" s="5"/>
      <c r="TW308" s="5"/>
      <c r="TX308" s="5"/>
      <c r="TY308" s="5"/>
      <c r="TZ308" s="5"/>
      <c r="UA308" s="5"/>
      <c r="UB308" s="5"/>
      <c r="UC308" s="5"/>
      <c r="UD308" s="5"/>
      <c r="UE308" s="5"/>
      <c r="UF308" s="5"/>
      <c r="UG308" s="5"/>
      <c r="UH308" s="5"/>
      <c r="UI308" s="5"/>
      <c r="UJ308" s="5"/>
      <c r="UK308" s="5"/>
      <c r="UL308" s="5"/>
      <c r="UM308" s="5"/>
      <c r="UN308" s="5"/>
      <c r="UO308" s="5"/>
      <c r="UP308" s="5"/>
      <c r="UQ308" s="5"/>
      <c r="UR308" s="5"/>
      <c r="US308" s="5"/>
      <c r="UT308" s="5"/>
      <c r="UU308" s="5"/>
      <c r="UV308" s="5"/>
      <c r="UW308" s="5"/>
      <c r="UX308" s="5"/>
      <c r="UY308" s="5"/>
      <c r="UZ308" s="5"/>
      <c r="VA308" s="5"/>
      <c r="VB308" s="5"/>
      <c r="VC308" s="5"/>
      <c r="VD308" s="5"/>
      <c r="VE308" s="5"/>
      <c r="VF308" s="5"/>
      <c r="VG308" s="5"/>
      <c r="VH308" s="5"/>
      <c r="VI308" s="5"/>
      <c r="VJ308" s="5"/>
      <c r="VK308" s="5"/>
      <c r="VL308" s="5"/>
      <c r="VM308" s="5"/>
      <c r="VN308" s="5"/>
      <c r="VO308" s="5"/>
      <c r="VP308" s="5"/>
      <c r="VQ308" s="5"/>
      <c r="VR308" s="5"/>
      <c r="VS308" s="5"/>
      <c r="VT308" s="5"/>
      <c r="VU308" s="5"/>
      <c r="VV308" s="5"/>
      <c r="VW308" s="5"/>
      <c r="VX308" s="5"/>
      <c r="VY308" s="5"/>
      <c r="VZ308" s="5"/>
      <c r="WA308" s="5"/>
      <c r="WB308" s="5"/>
      <c r="WC308" s="5"/>
      <c r="WD308" s="5"/>
      <c r="WE308" s="5"/>
      <c r="WF308" s="5"/>
      <c r="WG308" s="5"/>
      <c r="WH308" s="5"/>
      <c r="WI308" s="5"/>
      <c r="WJ308" s="5"/>
      <c r="WK308" s="5"/>
      <c r="WL308" s="5"/>
      <c r="WM308" s="5"/>
      <c r="WN308" s="5"/>
      <c r="WO308" s="5"/>
      <c r="WP308" s="5"/>
      <c r="WQ308" s="5"/>
      <c r="WR308" s="5"/>
      <c r="WS308" s="5"/>
      <c r="WT308" s="5"/>
      <c r="WU308" s="5"/>
      <c r="WV308" s="5"/>
      <c r="WW308" s="5"/>
      <c r="WX308" s="5"/>
      <c r="WY308" s="5"/>
      <c r="WZ308" s="5"/>
      <c r="XA308" s="5"/>
      <c r="XB308" s="5"/>
      <c r="XC308" s="5"/>
      <c r="XD308" s="5"/>
      <c r="XE308" s="5"/>
      <c r="XF308" s="5"/>
      <c r="XG308" s="5"/>
      <c r="XH308" s="5"/>
      <c r="XI308" s="5"/>
      <c r="XJ308" s="5"/>
      <c r="XK308" s="5"/>
      <c r="XL308" s="5"/>
      <c r="XM308" s="5"/>
      <c r="XN308" s="5"/>
      <c r="XO308" s="5"/>
      <c r="XP308" s="5"/>
      <c r="XQ308" s="5"/>
      <c r="XR308" s="5"/>
      <c r="XS308" s="5"/>
      <c r="XT308" s="5"/>
      <c r="XU308" s="5"/>
      <c r="XV308" s="5"/>
      <c r="XW308" s="5"/>
      <c r="XX308" s="5"/>
      <c r="XY308" s="5"/>
      <c r="XZ308" s="5"/>
      <c r="YA308" s="5"/>
      <c r="YB308" s="5"/>
      <c r="YC308" s="5"/>
      <c r="YD308" s="5"/>
      <c r="YE308" s="5"/>
      <c r="YF308" s="5"/>
      <c r="YG308" s="5"/>
      <c r="YH308" s="5"/>
      <c r="YI308" s="5"/>
      <c r="YJ308" s="5"/>
      <c r="YK308" s="5"/>
      <c r="YL308" s="5"/>
      <c r="YM308" s="5"/>
      <c r="YN308" s="5"/>
      <c r="YO308" s="5"/>
      <c r="YP308" s="5"/>
      <c r="YQ308" s="5"/>
      <c r="YR308" s="5"/>
      <c r="YS308" s="5"/>
      <c r="YT308" s="5"/>
      <c r="YU308" s="5"/>
      <c r="YV308" s="5"/>
      <c r="YW308" s="5"/>
      <c r="YX308" s="5"/>
      <c r="YY308" s="5"/>
      <c r="YZ308" s="5"/>
      <c r="ZA308" s="5"/>
      <c r="ZB308" s="5"/>
      <c r="ZC308" s="5"/>
      <c r="ZD308" s="5"/>
      <c r="ZE308" s="5"/>
      <c r="ZF308" s="5"/>
      <c r="ZG308" s="5"/>
      <c r="ZH308" s="5"/>
      <c r="ZI308" s="5"/>
      <c r="ZJ308" s="5"/>
      <c r="ZK308" s="5"/>
      <c r="ZL308" s="5"/>
      <c r="ZM308" s="5"/>
      <c r="ZN308" s="5"/>
      <c r="ZO308" s="5"/>
      <c r="ZP308" s="5"/>
      <c r="ZQ308" s="5"/>
      <c r="ZR308" s="5"/>
      <c r="ZS308" s="5"/>
      <c r="ZT308" s="5"/>
      <c r="ZU308" s="5"/>
      <c r="ZV308" s="5"/>
      <c r="ZW308" s="5"/>
      <c r="ZX308" s="5"/>
      <c r="ZY308" s="5"/>
      <c r="ZZ308" s="5"/>
      <c r="AAA308" s="5"/>
      <c r="AAB308" s="5"/>
      <c r="AAC308" s="5"/>
      <c r="AAD308" s="5"/>
      <c r="AAE308" s="5"/>
      <c r="AAF308" s="5"/>
      <c r="AAG308" s="5"/>
      <c r="AAH308" s="5"/>
      <c r="AAI308" s="5"/>
      <c r="AAJ308" s="5"/>
      <c r="AAK308" s="5"/>
      <c r="AAL308" s="5"/>
      <c r="AAM308" s="5"/>
      <c r="AAN308" s="5"/>
      <c r="AAO308" s="5"/>
      <c r="AAP308" s="5"/>
      <c r="AAQ308" s="5"/>
      <c r="AAR308" s="5"/>
      <c r="AAS308" s="5"/>
      <c r="AAT308" s="5"/>
      <c r="AAU308" s="5"/>
      <c r="AAV308" s="5"/>
      <c r="AAW308" s="5"/>
      <c r="AAX308" s="5"/>
      <c r="AAY308" s="5"/>
      <c r="AAZ308" s="5"/>
      <c r="ABA308" s="5"/>
      <c r="ABB308" s="5"/>
      <c r="ABC308" s="5"/>
      <c r="ABD308" s="5"/>
      <c r="ABE308" s="5"/>
      <c r="ABF308" s="5"/>
      <c r="ABG308" s="5"/>
      <c r="ABH308" s="5"/>
      <c r="ABI308" s="5"/>
      <c r="ABJ308" s="5"/>
      <c r="ABK308" s="5"/>
      <c r="ABL308" s="5"/>
      <c r="ABM308" s="5"/>
      <c r="ABN308" s="5"/>
      <c r="ABO308" s="5"/>
      <c r="ABP308" s="5"/>
      <c r="ABQ308" s="5"/>
      <c r="ABR308" s="5"/>
      <c r="ABS308" s="5"/>
      <c r="ABT308" s="5"/>
      <c r="ABU308" s="5"/>
      <c r="ABV308" s="5"/>
      <c r="ABW308" s="5"/>
      <c r="ABX308" s="5"/>
      <c r="ABY308" s="5"/>
      <c r="ABZ308" s="5"/>
      <c r="ACA308" s="5"/>
      <c r="ACB308" s="5"/>
      <c r="ACC308" s="5"/>
      <c r="ACD308" s="5"/>
      <c r="ACE308" s="5"/>
      <c r="ACF308" s="5"/>
      <c r="ACG308" s="5"/>
      <c r="ACH308" s="5"/>
      <c r="ACI308" s="5"/>
      <c r="ACJ308" s="5"/>
      <c r="ACK308" s="5"/>
      <c r="ACL308" s="5"/>
      <c r="ACM308" s="5"/>
      <c r="ACN308" s="5"/>
      <c r="ACO308" s="5"/>
      <c r="ACP308" s="5"/>
      <c r="ACQ308" s="5"/>
      <c r="ACR308" s="5"/>
      <c r="ACS308" s="5"/>
      <c r="ACT308" s="5"/>
      <c r="ACU308" s="5"/>
      <c r="ACV308" s="5"/>
      <c r="ACW308" s="5"/>
      <c r="ACX308" s="5"/>
      <c r="ACY308" s="5"/>
      <c r="ACZ308" s="5"/>
      <c r="ADA308" s="5"/>
      <c r="ADB308" s="5"/>
      <c r="ADC308" s="5"/>
      <c r="ADD308" s="5"/>
      <c r="ADE308" s="5"/>
      <c r="ADF308" s="5"/>
      <c r="ADG308" s="5"/>
      <c r="ADH308" s="5"/>
      <c r="ADI308" s="5"/>
      <c r="ADJ308" s="5"/>
      <c r="ADK308" s="5"/>
      <c r="ADL308" s="5"/>
      <c r="ADM308" s="5"/>
      <c r="ADN308" s="5"/>
      <c r="ADO308" s="5"/>
      <c r="ADP308" s="5"/>
      <c r="ADQ308" s="5"/>
      <c r="ADR308" s="5"/>
      <c r="ADS308" s="5"/>
      <c r="ADT308" s="5"/>
      <c r="ADU308" s="5"/>
      <c r="ADV308" s="5"/>
      <c r="ADW308" s="5"/>
      <c r="ADX308" s="5"/>
      <c r="ADY308" s="5"/>
      <c r="ADZ308" s="5"/>
      <c r="AEA308" s="5"/>
      <c r="AEB308" s="5"/>
      <c r="AEC308" s="5"/>
      <c r="AED308" s="5"/>
      <c r="AEE308" s="5"/>
      <c r="AEF308" s="5"/>
      <c r="AEG308" s="5"/>
      <c r="AEH308" s="5"/>
      <c r="AEI308" s="5"/>
      <c r="AEJ308" s="5"/>
      <c r="AEK308" s="5"/>
      <c r="AEL308" s="5"/>
      <c r="AEM308" s="5"/>
      <c r="AEN308" s="5"/>
      <c r="AEO308" s="5"/>
      <c r="AEP308" s="5"/>
      <c r="AEQ308" s="5"/>
      <c r="AER308" s="5"/>
      <c r="AES308" s="5"/>
      <c r="AET308" s="5"/>
      <c r="AEU308" s="5"/>
      <c r="AEV308" s="5"/>
      <c r="AEW308" s="5"/>
      <c r="AEX308" s="5"/>
      <c r="AEY308" s="5"/>
      <c r="AEZ308" s="5"/>
      <c r="AFA308" s="5"/>
      <c r="AFB308" s="5"/>
      <c r="AFC308" s="5"/>
      <c r="AFD308" s="5"/>
      <c r="AFE308" s="5"/>
      <c r="AFF308" s="5"/>
      <c r="AFG308" s="5"/>
      <c r="AFH308" s="5"/>
      <c r="AFI308" s="5"/>
      <c r="AFJ308" s="5"/>
      <c r="AFK308" s="5"/>
      <c r="AFL308" s="5"/>
      <c r="AFM308" s="5"/>
      <c r="AFN308" s="5"/>
      <c r="AFO308" s="5"/>
      <c r="AFP308" s="5"/>
      <c r="AFQ308" s="5"/>
      <c r="AFR308" s="5"/>
      <c r="AFS308" s="5"/>
      <c r="AFT308" s="5"/>
      <c r="AFU308" s="5"/>
      <c r="AFV308" s="5"/>
      <c r="AFW308" s="5"/>
      <c r="AFX308" s="5"/>
      <c r="AFY308" s="5"/>
      <c r="AFZ308" s="5"/>
      <c r="AGA308" s="5"/>
      <c r="AGB308" s="5"/>
      <c r="AGC308" s="5"/>
      <c r="AGD308" s="5"/>
      <c r="AGE308" s="5"/>
      <c r="AGF308" s="5"/>
      <c r="AGG308" s="5"/>
      <c r="AGH308" s="5"/>
      <c r="AGI308" s="5"/>
      <c r="AGJ308" s="5"/>
      <c r="AGK308" s="5"/>
      <c r="AGL308" s="5"/>
      <c r="AGM308" s="5"/>
      <c r="AGN308" s="5"/>
      <c r="AGO308" s="5"/>
      <c r="AGP308" s="5"/>
      <c r="AGQ308" s="5"/>
      <c r="AGR308" s="5"/>
      <c r="AGS308" s="5"/>
      <c r="AGT308" s="5"/>
      <c r="AGU308" s="5"/>
      <c r="AGV308" s="5"/>
      <c r="AGW308" s="5"/>
      <c r="AGX308" s="5"/>
      <c r="AGY308" s="5"/>
      <c r="AGZ308" s="5"/>
      <c r="AHA308" s="5"/>
      <c r="AHB308" s="5"/>
      <c r="AHC308" s="5"/>
      <c r="AHD308" s="5"/>
      <c r="AHE308" s="5"/>
      <c r="AHF308" s="5"/>
      <c r="AHG308" s="5"/>
      <c r="AHH308" s="5"/>
      <c r="AHI308" s="5"/>
      <c r="AHJ308" s="5"/>
      <c r="AHK308" s="5"/>
      <c r="AHL308" s="5"/>
      <c r="AHM308" s="5"/>
      <c r="AHN308" s="5"/>
      <c r="AHO308" s="5"/>
      <c r="AHP308" s="5"/>
      <c r="AHQ308" s="5"/>
      <c r="AHR308" s="5"/>
      <c r="AHS308" s="5"/>
      <c r="AHT308" s="5"/>
      <c r="AHU308" s="5"/>
      <c r="AHV308" s="5"/>
      <c r="AHW308" s="5"/>
      <c r="AHX308" s="5"/>
      <c r="AHY308" s="5"/>
      <c r="AHZ308" s="5"/>
      <c r="AIA308" s="5"/>
      <c r="AIB308" s="5"/>
      <c r="AIC308" s="5"/>
      <c r="AID308" s="5"/>
      <c r="AIE308" s="5"/>
      <c r="AIF308" s="5"/>
      <c r="AIG308" s="5"/>
      <c r="AIH308" s="5"/>
      <c r="AII308" s="5"/>
      <c r="AIJ308" s="5"/>
      <c r="AIK308" s="5"/>
      <c r="AIL308" s="5"/>
      <c r="AIM308" s="5"/>
      <c r="AIN308" s="5"/>
      <c r="AIO308" s="5"/>
      <c r="AIP308" s="5"/>
      <c r="AIQ308" s="5"/>
      <c r="AIR308" s="5"/>
      <c r="AIS308" s="5"/>
      <c r="AIT308" s="5"/>
      <c r="AIU308" s="5"/>
      <c r="AIV308" s="5"/>
      <c r="AIW308" s="5"/>
      <c r="AIX308" s="5"/>
      <c r="AIY308" s="5"/>
      <c r="AIZ308" s="5"/>
      <c r="AJA308" s="5"/>
      <c r="AJB308" s="5"/>
      <c r="AJC308" s="5"/>
      <c r="AJD308" s="5"/>
      <c r="AJE308" s="5"/>
      <c r="AJF308" s="5"/>
      <c r="AJG308" s="5"/>
      <c r="AJH308" s="5"/>
      <c r="AJI308" s="5"/>
      <c r="AJJ308" s="5"/>
      <c r="AJK308" s="5"/>
      <c r="AJL308" s="5"/>
      <c r="AJM308" s="5"/>
      <c r="AJN308" s="5"/>
      <c r="AJO308" s="5"/>
      <c r="AJP308" s="5"/>
      <c r="AJQ308" s="5"/>
      <c r="AJR308" s="5"/>
      <c r="AJS308" s="5"/>
      <c r="AJT308" s="5"/>
      <c r="AJU308" s="5"/>
      <c r="AJV308" s="5"/>
      <c r="AJW308" s="5"/>
      <c r="AJX308" s="5"/>
      <c r="AJY308" s="5"/>
      <c r="AJZ308" s="5"/>
      <c r="AKA308" s="5"/>
      <c r="AKB308" s="5"/>
      <c r="AKC308" s="5"/>
      <c r="AKD308" s="5"/>
      <c r="AKE308" s="5"/>
      <c r="AKF308" s="5"/>
      <c r="AKG308" s="5"/>
      <c r="AKH308" s="5"/>
      <c r="AKI308" s="5"/>
      <c r="AKJ308" s="5"/>
      <c r="AKK308" s="5"/>
      <c r="AKL308" s="5"/>
      <c r="AKM308" s="5"/>
      <c r="AKN308" s="5"/>
      <c r="AKO308" s="5"/>
      <c r="AKP308" s="5"/>
      <c r="AKQ308" s="5"/>
      <c r="AKR308" s="5"/>
      <c r="AKS308" s="5"/>
      <c r="AKT308" s="5"/>
      <c r="AKU308" s="5"/>
      <c r="AKV308" s="5"/>
      <c r="AKW308" s="5"/>
      <c r="AKX308" s="5"/>
      <c r="AKY308" s="5"/>
      <c r="AKZ308" s="5"/>
      <c r="ALA308" s="5"/>
      <c r="ALB308" s="5"/>
      <c r="ALC308" s="5"/>
      <c r="ALD308" s="5"/>
      <c r="ALE308" s="5"/>
      <c r="ALF308" s="5"/>
      <c r="ALG308" s="5"/>
      <c r="ALH308" s="5"/>
      <c r="ALI308" s="5"/>
      <c r="ALJ308" s="5"/>
      <c r="ALK308" s="5"/>
      <c r="ALL308" s="5"/>
      <c r="ALM308" s="5"/>
      <c r="ALN308" s="5"/>
      <c r="ALO308" s="5"/>
      <c r="ALP308" s="5"/>
      <c r="ALQ308" s="5"/>
      <c r="ALR308" s="5"/>
      <c r="ALS308" s="5"/>
      <c r="ALT308" s="5"/>
      <c r="ALU308" s="5"/>
      <c r="ALV308" s="5"/>
      <c r="ALW308" s="5"/>
      <c r="ALX308" s="5"/>
      <c r="ALY308" s="5"/>
      <c r="ALZ308" s="5"/>
      <c r="AMA308" s="5"/>
      <c r="AMB308" s="5"/>
      <c r="AMC308" s="5"/>
      <c r="AMD308" s="5"/>
      <c r="AME308" s="5"/>
      <c r="AMF308" s="5"/>
      <c r="AMG308" s="5"/>
      <c r="AMH308" s="5"/>
      <c r="AMI308" s="5"/>
      <c r="AMJ308" s="5"/>
    </row>
    <row r="309" spans="1:1024" s="8" customFormat="1" x14ac:dyDescent="0.25">
      <c r="A309" s="2">
        <v>310</v>
      </c>
      <c r="B309" s="2" t="s">
        <v>261</v>
      </c>
      <c r="C309" s="2" t="s">
        <v>2556</v>
      </c>
      <c r="D309" s="2" t="s">
        <v>262</v>
      </c>
      <c r="E309" s="2">
        <v>1998</v>
      </c>
      <c r="F309" s="2" t="s">
        <v>263</v>
      </c>
      <c r="G309" s="2" t="s">
        <v>61</v>
      </c>
      <c r="H309" s="3" t="str">
        <f>VLOOKUP(B309,AddInfo!$A:$C,3,FALSE)</f>
        <v>Predictor</v>
      </c>
      <c r="I309" s="3">
        <f>VLOOKUP(B309,AddInfo!$A:$H,7,FALSE)</f>
        <v>0</v>
      </c>
      <c r="J309" s="3" t="s">
        <v>5017</v>
      </c>
      <c r="K309" s="3" t="s">
        <v>63</v>
      </c>
      <c r="L309" s="3" t="s">
        <v>265</v>
      </c>
      <c r="M309" s="25">
        <v>1966</v>
      </c>
      <c r="N309" s="25">
        <v>1995</v>
      </c>
      <c r="O309" s="25"/>
      <c r="P309" s="25"/>
      <c r="Q309" s="86"/>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c r="HH309" s="5"/>
      <c r="HI309" s="5"/>
      <c r="HJ309" s="5"/>
      <c r="HK309" s="5"/>
      <c r="HL309" s="5"/>
      <c r="HM309" s="5"/>
      <c r="HN309" s="5"/>
      <c r="HO309" s="5"/>
      <c r="HP309" s="5"/>
      <c r="HQ309" s="5"/>
      <c r="HR309" s="5"/>
      <c r="HS309" s="5"/>
      <c r="HT309" s="5"/>
      <c r="HU309" s="5"/>
      <c r="HV309" s="5"/>
      <c r="HW309" s="5"/>
      <c r="HX309" s="5"/>
      <c r="HY309" s="5"/>
      <c r="HZ309" s="5"/>
      <c r="IA309" s="5"/>
      <c r="IB309" s="5"/>
      <c r="IC309" s="5"/>
      <c r="ID309" s="5"/>
      <c r="IE309" s="5"/>
      <c r="IF309" s="5"/>
      <c r="IG309" s="5"/>
      <c r="IH309" s="5"/>
      <c r="II309" s="5"/>
      <c r="IJ309" s="5"/>
      <c r="IK309" s="5"/>
      <c r="IL309" s="5"/>
      <c r="IM309" s="5"/>
      <c r="IN309" s="5"/>
      <c r="IO309" s="5"/>
      <c r="IP309" s="5"/>
      <c r="IQ309" s="5"/>
      <c r="IR309" s="5"/>
      <c r="IS309" s="5"/>
      <c r="IT309" s="5"/>
      <c r="IU309" s="5"/>
      <c r="IV309" s="5"/>
      <c r="IW309" s="5"/>
      <c r="IX309" s="5"/>
      <c r="IY309" s="5"/>
      <c r="IZ309" s="5"/>
      <c r="JA309" s="5"/>
      <c r="JB309" s="5"/>
      <c r="JC309" s="5"/>
      <c r="JD309" s="5"/>
      <c r="JE309" s="5"/>
      <c r="JF309" s="5"/>
      <c r="JG309" s="5"/>
      <c r="JH309" s="5"/>
      <c r="JI309" s="5"/>
      <c r="JJ309" s="5"/>
      <c r="JK309" s="5"/>
      <c r="JL309" s="5"/>
      <c r="JM309" s="5"/>
      <c r="JN309" s="5"/>
      <c r="JO309" s="5"/>
      <c r="JP309" s="5"/>
      <c r="JQ309" s="5"/>
      <c r="JR309" s="5"/>
      <c r="JS309" s="5"/>
      <c r="JT309" s="5"/>
      <c r="JU309" s="5"/>
      <c r="JV309" s="5"/>
      <c r="JW309" s="5"/>
      <c r="JX309" s="5"/>
      <c r="JY309" s="5"/>
      <c r="JZ309" s="5"/>
      <c r="KA309" s="5"/>
      <c r="KB309" s="5"/>
      <c r="KC309" s="5"/>
      <c r="KD309" s="5"/>
      <c r="KE309" s="5"/>
      <c r="KF309" s="5"/>
      <c r="KG309" s="5"/>
      <c r="KH309" s="5"/>
      <c r="KI309" s="5"/>
      <c r="KJ309" s="5"/>
      <c r="KK309" s="5"/>
      <c r="KL309" s="5"/>
      <c r="KM309" s="5"/>
      <c r="KN309" s="5"/>
      <c r="KO309" s="5"/>
      <c r="KP309" s="5"/>
      <c r="KQ309" s="5"/>
      <c r="KR309" s="5"/>
      <c r="KS309" s="5"/>
      <c r="KT309" s="5"/>
      <c r="KU309" s="5"/>
      <c r="KV309" s="5"/>
      <c r="KW309" s="5"/>
      <c r="KX309" s="5"/>
      <c r="KY309" s="5"/>
      <c r="KZ309" s="5"/>
      <c r="LA309" s="5"/>
      <c r="LB309" s="5"/>
      <c r="LC309" s="5"/>
      <c r="LD309" s="5"/>
      <c r="LE309" s="5"/>
      <c r="LF309" s="5"/>
      <c r="LG309" s="5"/>
      <c r="LH309" s="5"/>
      <c r="LI309" s="5"/>
      <c r="LJ309" s="5"/>
      <c r="LK309" s="5"/>
      <c r="LL309" s="5"/>
      <c r="LM309" s="5"/>
      <c r="LN309" s="5"/>
      <c r="LO309" s="5"/>
      <c r="LP309" s="5"/>
      <c r="LQ309" s="5"/>
      <c r="LR309" s="5"/>
      <c r="LS309" s="5"/>
      <c r="LT309" s="5"/>
      <c r="LU309" s="5"/>
      <c r="LV309" s="5"/>
      <c r="LW309" s="5"/>
      <c r="LX309" s="5"/>
      <c r="LY309" s="5"/>
      <c r="LZ309" s="5"/>
      <c r="MA309" s="5"/>
      <c r="MB309" s="5"/>
      <c r="MC309" s="5"/>
      <c r="MD309" s="5"/>
      <c r="ME309" s="5"/>
      <c r="MF309" s="5"/>
      <c r="MG309" s="5"/>
      <c r="MH309" s="5"/>
      <c r="MI309" s="5"/>
      <c r="MJ309" s="5"/>
      <c r="MK309" s="5"/>
      <c r="ML309" s="5"/>
      <c r="MM309" s="5"/>
      <c r="MN309" s="5"/>
      <c r="MO309" s="5"/>
      <c r="MP309" s="5"/>
      <c r="MQ309" s="5"/>
      <c r="MR309" s="5"/>
      <c r="MS309" s="5"/>
      <c r="MT309" s="5"/>
      <c r="MU309" s="5"/>
      <c r="MV309" s="5"/>
      <c r="MW309" s="5"/>
      <c r="MX309" s="5"/>
      <c r="MY309" s="5"/>
      <c r="MZ309" s="5"/>
      <c r="NA309" s="5"/>
      <c r="NB309" s="5"/>
      <c r="NC309" s="5"/>
      <c r="ND309" s="5"/>
      <c r="NE309" s="5"/>
      <c r="NF309" s="5"/>
      <c r="NG309" s="5"/>
      <c r="NH309" s="5"/>
      <c r="NI309" s="5"/>
      <c r="NJ309" s="5"/>
      <c r="NK309" s="5"/>
      <c r="NL309" s="5"/>
      <c r="NM309" s="5"/>
      <c r="NN309" s="5"/>
      <c r="NO309" s="5"/>
      <c r="NP309" s="5"/>
      <c r="NQ309" s="5"/>
      <c r="NR309" s="5"/>
      <c r="NS309" s="5"/>
      <c r="NT309" s="5"/>
      <c r="NU309" s="5"/>
      <c r="NV309" s="5"/>
      <c r="NW309" s="5"/>
      <c r="NX309" s="5"/>
      <c r="NY309" s="5"/>
      <c r="NZ309" s="5"/>
      <c r="OA309" s="5"/>
      <c r="OB309" s="5"/>
      <c r="OC309" s="5"/>
      <c r="OD309" s="5"/>
      <c r="OE309" s="5"/>
      <c r="OF309" s="5"/>
      <c r="OG309" s="5"/>
      <c r="OH309" s="5"/>
      <c r="OI309" s="5"/>
      <c r="OJ309" s="5"/>
      <c r="OK309" s="5"/>
      <c r="OL309" s="5"/>
      <c r="OM309" s="5"/>
      <c r="ON309" s="5"/>
      <c r="OO309" s="5"/>
      <c r="OP309" s="5"/>
      <c r="OQ309" s="5"/>
      <c r="OR309" s="5"/>
      <c r="OS309" s="5"/>
      <c r="OT309" s="5"/>
      <c r="OU309" s="5"/>
      <c r="OV309" s="5"/>
      <c r="OW309" s="5"/>
      <c r="OX309" s="5"/>
      <c r="OY309" s="5"/>
      <c r="OZ309" s="5"/>
      <c r="PA309" s="5"/>
      <c r="PB309" s="5"/>
      <c r="PC309" s="5"/>
      <c r="PD309" s="5"/>
      <c r="PE309" s="5"/>
      <c r="PF309" s="5"/>
      <c r="PG309" s="5"/>
      <c r="PH309" s="5"/>
      <c r="PI309" s="5"/>
      <c r="PJ309" s="5"/>
      <c r="PK309" s="5"/>
      <c r="PL309" s="5"/>
      <c r="PM309" s="5"/>
      <c r="PN309" s="5"/>
      <c r="PO309" s="5"/>
      <c r="PP309" s="5"/>
      <c r="PQ309" s="5"/>
      <c r="PR309" s="5"/>
      <c r="PS309" s="5"/>
      <c r="PT309" s="5"/>
      <c r="PU309" s="5"/>
      <c r="PV309" s="5"/>
      <c r="PW309" s="5"/>
      <c r="PX309" s="5"/>
      <c r="PY309" s="5"/>
      <c r="PZ309" s="5"/>
      <c r="QA309" s="5"/>
      <c r="QB309" s="5"/>
      <c r="QC309" s="5"/>
      <c r="QD309" s="5"/>
      <c r="QE309" s="5"/>
      <c r="QF309" s="5"/>
      <c r="QG309" s="5"/>
      <c r="QH309" s="5"/>
      <c r="QI309" s="5"/>
      <c r="QJ309" s="5"/>
      <c r="QK309" s="5"/>
      <c r="QL309" s="5"/>
      <c r="QM309" s="5"/>
      <c r="QN309" s="5"/>
      <c r="QO309" s="5"/>
      <c r="QP309" s="5"/>
      <c r="QQ309" s="5"/>
      <c r="QR309" s="5"/>
      <c r="QS309" s="5"/>
      <c r="QT309" s="5"/>
      <c r="QU309" s="5"/>
      <c r="QV309" s="5"/>
      <c r="QW309" s="5"/>
      <c r="QX309" s="5"/>
      <c r="QY309" s="5"/>
      <c r="QZ309" s="5"/>
      <c r="RA309" s="5"/>
      <c r="RB309" s="5"/>
      <c r="RC309" s="5"/>
      <c r="RD309" s="5"/>
      <c r="RE309" s="5"/>
      <c r="RF309" s="5"/>
      <c r="RG309" s="5"/>
      <c r="RH309" s="5"/>
      <c r="RI309" s="5"/>
      <c r="RJ309" s="5"/>
      <c r="RK309" s="5"/>
      <c r="RL309" s="5"/>
      <c r="RM309" s="5"/>
      <c r="RN309" s="5"/>
      <c r="RO309" s="5"/>
      <c r="RP309" s="5"/>
      <c r="RQ309" s="5"/>
      <c r="RR309" s="5"/>
      <c r="RS309" s="5"/>
      <c r="RT309" s="5"/>
      <c r="RU309" s="5"/>
      <c r="RV309" s="5"/>
      <c r="RW309" s="5"/>
      <c r="RX309" s="5"/>
      <c r="RY309" s="5"/>
      <c r="RZ309" s="5"/>
      <c r="SA309" s="5"/>
      <c r="SB309" s="5"/>
      <c r="SC309" s="5"/>
      <c r="SD309" s="5"/>
      <c r="SE309" s="5"/>
      <c r="SF309" s="5"/>
      <c r="SG309" s="5"/>
      <c r="SH309" s="5"/>
      <c r="SI309" s="5"/>
      <c r="SJ309" s="5"/>
      <c r="SK309" s="5"/>
      <c r="SL309" s="5"/>
      <c r="SM309" s="5"/>
      <c r="SN309" s="5"/>
      <c r="SO309" s="5"/>
      <c r="SP309" s="5"/>
      <c r="SQ309" s="5"/>
      <c r="SR309" s="5"/>
      <c r="SS309" s="5"/>
      <c r="ST309" s="5"/>
      <c r="SU309" s="5"/>
      <c r="SV309" s="5"/>
      <c r="SW309" s="5"/>
      <c r="SX309" s="5"/>
      <c r="SY309" s="5"/>
      <c r="SZ309" s="5"/>
      <c r="TA309" s="5"/>
      <c r="TB309" s="5"/>
      <c r="TC309" s="5"/>
      <c r="TD309" s="5"/>
      <c r="TE309" s="5"/>
      <c r="TF309" s="5"/>
      <c r="TG309" s="5"/>
      <c r="TH309" s="5"/>
      <c r="TI309" s="5"/>
      <c r="TJ309" s="5"/>
      <c r="TK309" s="5"/>
      <c r="TL309" s="5"/>
      <c r="TM309" s="5"/>
      <c r="TN309" s="5"/>
      <c r="TO309" s="5"/>
      <c r="TP309" s="5"/>
      <c r="TQ309" s="5"/>
      <c r="TR309" s="5"/>
      <c r="TS309" s="5"/>
      <c r="TT309" s="5"/>
      <c r="TU309" s="5"/>
      <c r="TV309" s="5"/>
      <c r="TW309" s="5"/>
      <c r="TX309" s="5"/>
      <c r="TY309" s="5"/>
      <c r="TZ309" s="5"/>
      <c r="UA309" s="5"/>
      <c r="UB309" s="5"/>
      <c r="UC309" s="5"/>
      <c r="UD309" s="5"/>
      <c r="UE309" s="5"/>
      <c r="UF309" s="5"/>
      <c r="UG309" s="5"/>
      <c r="UH309" s="5"/>
      <c r="UI309" s="5"/>
      <c r="UJ309" s="5"/>
      <c r="UK309" s="5"/>
      <c r="UL309" s="5"/>
      <c r="UM309" s="5"/>
      <c r="UN309" s="5"/>
      <c r="UO309" s="5"/>
      <c r="UP309" s="5"/>
      <c r="UQ309" s="5"/>
      <c r="UR309" s="5"/>
      <c r="US309" s="5"/>
      <c r="UT309" s="5"/>
      <c r="UU309" s="5"/>
      <c r="UV309" s="5"/>
      <c r="UW309" s="5"/>
      <c r="UX309" s="5"/>
      <c r="UY309" s="5"/>
      <c r="UZ309" s="5"/>
      <c r="VA309" s="5"/>
      <c r="VB309" s="5"/>
      <c r="VC309" s="5"/>
      <c r="VD309" s="5"/>
      <c r="VE309" s="5"/>
      <c r="VF309" s="5"/>
      <c r="VG309" s="5"/>
      <c r="VH309" s="5"/>
      <c r="VI309" s="5"/>
      <c r="VJ309" s="5"/>
      <c r="VK309" s="5"/>
      <c r="VL309" s="5"/>
      <c r="VM309" s="5"/>
      <c r="VN309" s="5"/>
      <c r="VO309" s="5"/>
      <c r="VP309" s="5"/>
      <c r="VQ309" s="5"/>
      <c r="VR309" s="5"/>
      <c r="VS309" s="5"/>
      <c r="VT309" s="5"/>
      <c r="VU309" s="5"/>
      <c r="VV309" s="5"/>
      <c r="VW309" s="5"/>
      <c r="VX309" s="5"/>
      <c r="VY309" s="5"/>
      <c r="VZ309" s="5"/>
      <c r="WA309" s="5"/>
      <c r="WB309" s="5"/>
      <c r="WC309" s="5"/>
      <c r="WD309" s="5"/>
      <c r="WE309" s="5"/>
      <c r="WF309" s="5"/>
      <c r="WG309" s="5"/>
      <c r="WH309" s="5"/>
      <c r="WI309" s="5"/>
      <c r="WJ309" s="5"/>
      <c r="WK309" s="5"/>
      <c r="WL309" s="5"/>
      <c r="WM309" s="5"/>
      <c r="WN309" s="5"/>
      <c r="WO309" s="5"/>
      <c r="WP309" s="5"/>
      <c r="WQ309" s="5"/>
      <c r="WR309" s="5"/>
      <c r="WS309" s="5"/>
      <c r="WT309" s="5"/>
      <c r="WU309" s="5"/>
      <c r="WV309" s="5"/>
      <c r="WW309" s="5"/>
      <c r="WX309" s="5"/>
      <c r="WY309" s="5"/>
      <c r="WZ309" s="5"/>
      <c r="XA309" s="5"/>
      <c r="XB309" s="5"/>
      <c r="XC309" s="5"/>
      <c r="XD309" s="5"/>
      <c r="XE309" s="5"/>
      <c r="XF309" s="5"/>
      <c r="XG309" s="5"/>
      <c r="XH309" s="5"/>
      <c r="XI309" s="5"/>
      <c r="XJ309" s="5"/>
      <c r="XK309" s="5"/>
      <c r="XL309" s="5"/>
      <c r="XM309" s="5"/>
      <c r="XN309" s="5"/>
      <c r="XO309" s="5"/>
      <c r="XP309" s="5"/>
      <c r="XQ309" s="5"/>
      <c r="XR309" s="5"/>
      <c r="XS309" s="5"/>
      <c r="XT309" s="5"/>
      <c r="XU309" s="5"/>
      <c r="XV309" s="5"/>
      <c r="XW309" s="5"/>
      <c r="XX309" s="5"/>
      <c r="XY309" s="5"/>
      <c r="XZ309" s="5"/>
      <c r="YA309" s="5"/>
      <c r="YB309" s="5"/>
      <c r="YC309" s="5"/>
      <c r="YD309" s="5"/>
      <c r="YE309" s="5"/>
      <c r="YF309" s="5"/>
      <c r="YG309" s="5"/>
      <c r="YH309" s="5"/>
      <c r="YI309" s="5"/>
      <c r="YJ309" s="5"/>
      <c r="YK309" s="5"/>
      <c r="YL309" s="5"/>
      <c r="YM309" s="5"/>
      <c r="YN309" s="5"/>
      <c r="YO309" s="5"/>
      <c r="YP309" s="5"/>
      <c r="YQ309" s="5"/>
      <c r="YR309" s="5"/>
      <c r="YS309" s="5"/>
      <c r="YT309" s="5"/>
      <c r="YU309" s="5"/>
      <c r="YV309" s="5"/>
      <c r="YW309" s="5"/>
      <c r="YX309" s="5"/>
      <c r="YY309" s="5"/>
      <c r="YZ309" s="5"/>
      <c r="ZA309" s="5"/>
      <c r="ZB309" s="5"/>
      <c r="ZC309" s="5"/>
      <c r="ZD309" s="5"/>
      <c r="ZE309" s="5"/>
      <c r="ZF309" s="5"/>
      <c r="ZG309" s="5"/>
      <c r="ZH309" s="5"/>
      <c r="ZI309" s="5"/>
      <c r="ZJ309" s="5"/>
      <c r="ZK309" s="5"/>
      <c r="ZL309" s="5"/>
      <c r="ZM309" s="5"/>
      <c r="ZN309" s="5"/>
      <c r="ZO309" s="5"/>
      <c r="ZP309" s="5"/>
      <c r="ZQ309" s="5"/>
      <c r="ZR309" s="5"/>
      <c r="ZS309" s="5"/>
      <c r="ZT309" s="5"/>
      <c r="ZU309" s="5"/>
      <c r="ZV309" s="5"/>
      <c r="ZW309" s="5"/>
      <c r="ZX309" s="5"/>
      <c r="ZY309" s="5"/>
      <c r="ZZ309" s="5"/>
      <c r="AAA309" s="5"/>
      <c r="AAB309" s="5"/>
      <c r="AAC309" s="5"/>
      <c r="AAD309" s="5"/>
      <c r="AAE309" s="5"/>
      <c r="AAF309" s="5"/>
      <c r="AAG309" s="5"/>
      <c r="AAH309" s="5"/>
      <c r="AAI309" s="5"/>
      <c r="AAJ309" s="5"/>
      <c r="AAK309" s="5"/>
      <c r="AAL309" s="5"/>
      <c r="AAM309" s="5"/>
      <c r="AAN309" s="5"/>
      <c r="AAO309" s="5"/>
      <c r="AAP309" s="5"/>
      <c r="AAQ309" s="5"/>
      <c r="AAR309" s="5"/>
      <c r="AAS309" s="5"/>
      <c r="AAT309" s="5"/>
      <c r="AAU309" s="5"/>
      <c r="AAV309" s="5"/>
      <c r="AAW309" s="5"/>
      <c r="AAX309" s="5"/>
      <c r="AAY309" s="5"/>
      <c r="AAZ309" s="5"/>
      <c r="ABA309" s="5"/>
      <c r="ABB309" s="5"/>
      <c r="ABC309" s="5"/>
      <c r="ABD309" s="5"/>
      <c r="ABE309" s="5"/>
      <c r="ABF309" s="5"/>
      <c r="ABG309" s="5"/>
      <c r="ABH309" s="5"/>
      <c r="ABI309" s="5"/>
      <c r="ABJ309" s="5"/>
      <c r="ABK309" s="5"/>
      <c r="ABL309" s="5"/>
      <c r="ABM309" s="5"/>
      <c r="ABN309" s="5"/>
      <c r="ABO309" s="5"/>
      <c r="ABP309" s="5"/>
      <c r="ABQ309" s="5"/>
      <c r="ABR309" s="5"/>
      <c r="ABS309" s="5"/>
      <c r="ABT309" s="5"/>
      <c r="ABU309" s="5"/>
      <c r="ABV309" s="5"/>
      <c r="ABW309" s="5"/>
      <c r="ABX309" s="5"/>
      <c r="ABY309" s="5"/>
      <c r="ABZ309" s="5"/>
      <c r="ACA309" s="5"/>
      <c r="ACB309" s="5"/>
      <c r="ACC309" s="5"/>
      <c r="ACD309" s="5"/>
      <c r="ACE309" s="5"/>
      <c r="ACF309" s="5"/>
      <c r="ACG309" s="5"/>
      <c r="ACH309" s="5"/>
      <c r="ACI309" s="5"/>
      <c r="ACJ309" s="5"/>
      <c r="ACK309" s="5"/>
      <c r="ACL309" s="5"/>
      <c r="ACM309" s="5"/>
      <c r="ACN309" s="5"/>
      <c r="ACO309" s="5"/>
      <c r="ACP309" s="5"/>
      <c r="ACQ309" s="5"/>
      <c r="ACR309" s="5"/>
      <c r="ACS309" s="5"/>
      <c r="ACT309" s="5"/>
      <c r="ACU309" s="5"/>
      <c r="ACV309" s="5"/>
      <c r="ACW309" s="5"/>
      <c r="ACX309" s="5"/>
      <c r="ACY309" s="5"/>
      <c r="ACZ309" s="5"/>
      <c r="ADA309" s="5"/>
      <c r="ADB309" s="5"/>
      <c r="ADC309" s="5"/>
      <c r="ADD309" s="5"/>
      <c r="ADE309" s="5"/>
      <c r="ADF309" s="5"/>
      <c r="ADG309" s="5"/>
      <c r="ADH309" s="5"/>
      <c r="ADI309" s="5"/>
      <c r="ADJ309" s="5"/>
      <c r="ADK309" s="5"/>
      <c r="ADL309" s="5"/>
      <c r="ADM309" s="5"/>
      <c r="ADN309" s="5"/>
      <c r="ADO309" s="5"/>
      <c r="ADP309" s="5"/>
      <c r="ADQ309" s="5"/>
      <c r="ADR309" s="5"/>
      <c r="ADS309" s="5"/>
      <c r="ADT309" s="5"/>
      <c r="ADU309" s="5"/>
      <c r="ADV309" s="5"/>
      <c r="ADW309" s="5"/>
      <c r="ADX309" s="5"/>
      <c r="ADY309" s="5"/>
      <c r="ADZ309" s="5"/>
      <c r="AEA309" s="5"/>
      <c r="AEB309" s="5"/>
      <c r="AEC309" s="5"/>
      <c r="AED309" s="5"/>
      <c r="AEE309" s="5"/>
      <c r="AEF309" s="5"/>
      <c r="AEG309" s="5"/>
      <c r="AEH309" s="5"/>
      <c r="AEI309" s="5"/>
      <c r="AEJ309" s="5"/>
      <c r="AEK309" s="5"/>
      <c r="AEL309" s="5"/>
      <c r="AEM309" s="5"/>
      <c r="AEN309" s="5"/>
      <c r="AEO309" s="5"/>
      <c r="AEP309" s="5"/>
      <c r="AEQ309" s="5"/>
      <c r="AER309" s="5"/>
      <c r="AES309" s="5"/>
      <c r="AET309" s="5"/>
      <c r="AEU309" s="5"/>
      <c r="AEV309" s="5"/>
      <c r="AEW309" s="5"/>
      <c r="AEX309" s="5"/>
      <c r="AEY309" s="5"/>
      <c r="AEZ309" s="5"/>
      <c r="AFA309" s="5"/>
      <c r="AFB309" s="5"/>
      <c r="AFC309" s="5"/>
      <c r="AFD309" s="5"/>
      <c r="AFE309" s="5"/>
      <c r="AFF309" s="5"/>
      <c r="AFG309" s="5"/>
      <c r="AFH309" s="5"/>
      <c r="AFI309" s="5"/>
      <c r="AFJ309" s="5"/>
      <c r="AFK309" s="5"/>
      <c r="AFL309" s="5"/>
      <c r="AFM309" s="5"/>
      <c r="AFN309" s="5"/>
      <c r="AFO309" s="5"/>
      <c r="AFP309" s="5"/>
      <c r="AFQ309" s="5"/>
      <c r="AFR309" s="5"/>
      <c r="AFS309" s="5"/>
      <c r="AFT309" s="5"/>
      <c r="AFU309" s="5"/>
      <c r="AFV309" s="5"/>
      <c r="AFW309" s="5"/>
      <c r="AFX309" s="5"/>
      <c r="AFY309" s="5"/>
      <c r="AFZ309" s="5"/>
      <c r="AGA309" s="5"/>
      <c r="AGB309" s="5"/>
      <c r="AGC309" s="5"/>
      <c r="AGD309" s="5"/>
      <c r="AGE309" s="5"/>
      <c r="AGF309" s="5"/>
      <c r="AGG309" s="5"/>
      <c r="AGH309" s="5"/>
      <c r="AGI309" s="5"/>
      <c r="AGJ309" s="5"/>
      <c r="AGK309" s="5"/>
      <c r="AGL309" s="5"/>
      <c r="AGM309" s="5"/>
      <c r="AGN309" s="5"/>
      <c r="AGO309" s="5"/>
      <c r="AGP309" s="5"/>
      <c r="AGQ309" s="5"/>
      <c r="AGR309" s="5"/>
      <c r="AGS309" s="5"/>
      <c r="AGT309" s="5"/>
      <c r="AGU309" s="5"/>
      <c r="AGV309" s="5"/>
      <c r="AGW309" s="5"/>
      <c r="AGX309" s="5"/>
      <c r="AGY309" s="5"/>
      <c r="AGZ309" s="5"/>
      <c r="AHA309" s="5"/>
      <c r="AHB309" s="5"/>
      <c r="AHC309" s="5"/>
      <c r="AHD309" s="5"/>
      <c r="AHE309" s="5"/>
      <c r="AHF309" s="5"/>
      <c r="AHG309" s="5"/>
      <c r="AHH309" s="5"/>
      <c r="AHI309" s="5"/>
      <c r="AHJ309" s="5"/>
      <c r="AHK309" s="5"/>
      <c r="AHL309" s="5"/>
      <c r="AHM309" s="5"/>
      <c r="AHN309" s="5"/>
      <c r="AHO309" s="5"/>
      <c r="AHP309" s="5"/>
      <c r="AHQ309" s="5"/>
      <c r="AHR309" s="5"/>
      <c r="AHS309" s="5"/>
      <c r="AHT309" s="5"/>
      <c r="AHU309" s="5"/>
      <c r="AHV309" s="5"/>
      <c r="AHW309" s="5"/>
      <c r="AHX309" s="5"/>
      <c r="AHY309" s="5"/>
      <c r="AHZ309" s="5"/>
      <c r="AIA309" s="5"/>
      <c r="AIB309" s="5"/>
      <c r="AIC309" s="5"/>
      <c r="AID309" s="5"/>
      <c r="AIE309" s="5"/>
      <c r="AIF309" s="5"/>
      <c r="AIG309" s="5"/>
      <c r="AIH309" s="5"/>
      <c r="AII309" s="5"/>
      <c r="AIJ309" s="5"/>
      <c r="AIK309" s="5"/>
      <c r="AIL309" s="5"/>
      <c r="AIM309" s="5"/>
      <c r="AIN309" s="5"/>
      <c r="AIO309" s="5"/>
      <c r="AIP309" s="5"/>
      <c r="AIQ309" s="5"/>
      <c r="AIR309" s="5"/>
      <c r="AIS309" s="5"/>
      <c r="AIT309" s="5"/>
      <c r="AIU309" s="5"/>
      <c r="AIV309" s="5"/>
      <c r="AIW309" s="5"/>
      <c r="AIX309" s="5"/>
      <c r="AIY309" s="5"/>
      <c r="AIZ309" s="5"/>
      <c r="AJA309" s="5"/>
      <c r="AJB309" s="5"/>
      <c r="AJC309" s="5"/>
      <c r="AJD309" s="5"/>
      <c r="AJE309" s="5"/>
      <c r="AJF309" s="5"/>
      <c r="AJG309" s="5"/>
      <c r="AJH309" s="5"/>
      <c r="AJI309" s="5"/>
      <c r="AJJ309" s="5"/>
      <c r="AJK309" s="5"/>
      <c r="AJL309" s="5"/>
      <c r="AJM309" s="5"/>
      <c r="AJN309" s="5"/>
      <c r="AJO309" s="5"/>
      <c r="AJP309" s="5"/>
      <c r="AJQ309" s="5"/>
      <c r="AJR309" s="5"/>
      <c r="AJS309" s="5"/>
      <c r="AJT309" s="5"/>
      <c r="AJU309" s="5"/>
      <c r="AJV309" s="5"/>
      <c r="AJW309" s="5"/>
      <c r="AJX309" s="5"/>
      <c r="AJY309" s="5"/>
      <c r="AJZ309" s="5"/>
      <c r="AKA309" s="5"/>
      <c r="AKB309" s="5"/>
      <c r="AKC309" s="5"/>
      <c r="AKD309" s="5"/>
      <c r="AKE309" s="5"/>
      <c r="AKF309" s="5"/>
      <c r="AKG309" s="5"/>
      <c r="AKH309" s="5"/>
      <c r="AKI309" s="5"/>
      <c r="AKJ309" s="5"/>
      <c r="AKK309" s="5"/>
      <c r="AKL309" s="5"/>
      <c r="AKM309" s="5"/>
      <c r="AKN309" s="5"/>
      <c r="AKO309" s="5"/>
      <c r="AKP309" s="5"/>
      <c r="AKQ309" s="5"/>
      <c r="AKR309" s="5"/>
      <c r="AKS309" s="5"/>
      <c r="AKT309" s="5"/>
      <c r="AKU309" s="5"/>
      <c r="AKV309" s="5"/>
      <c r="AKW309" s="5"/>
      <c r="AKX309" s="5"/>
      <c r="AKY309" s="5"/>
      <c r="AKZ309" s="5"/>
      <c r="ALA309" s="5"/>
      <c r="ALB309" s="5"/>
      <c r="ALC309" s="5"/>
      <c r="ALD309" s="5"/>
      <c r="ALE309" s="5"/>
      <c r="ALF309" s="5"/>
      <c r="ALG309" s="5"/>
      <c r="ALH309" s="5"/>
      <c r="ALI309" s="5"/>
      <c r="ALJ309" s="5"/>
      <c r="ALK309" s="5"/>
      <c r="ALL309" s="5"/>
      <c r="ALM309" s="5"/>
      <c r="ALN309" s="5"/>
      <c r="ALO309" s="5"/>
      <c r="ALP309" s="5"/>
      <c r="ALQ309" s="5"/>
      <c r="ALR309" s="5"/>
      <c r="ALS309" s="5"/>
      <c r="ALT309" s="5"/>
      <c r="ALU309" s="5"/>
      <c r="ALV309" s="5"/>
      <c r="ALW309" s="5"/>
      <c r="ALX309" s="5"/>
      <c r="ALY309" s="5"/>
      <c r="ALZ309" s="5"/>
      <c r="AMA309" s="5"/>
      <c r="AMB309" s="5"/>
      <c r="AMC309" s="5"/>
      <c r="AMD309" s="5"/>
      <c r="AME309" s="5"/>
      <c r="AMF309" s="5"/>
      <c r="AMG309" s="5"/>
      <c r="AMH309" s="5"/>
      <c r="AMI309" s="5"/>
      <c r="AMJ309" s="5"/>
    </row>
    <row r="310" spans="1:1024" x14ac:dyDescent="0.25">
      <c r="A310" s="2">
        <v>39</v>
      </c>
      <c r="B310" s="2" t="s">
        <v>327</v>
      </c>
      <c r="C310" s="2" t="s">
        <v>2548</v>
      </c>
      <c r="D310" s="2" t="s">
        <v>323</v>
      </c>
      <c r="E310" s="2">
        <v>2001</v>
      </c>
      <c r="F310" s="2" t="s">
        <v>328</v>
      </c>
      <c r="G310" s="2" t="s">
        <v>61</v>
      </c>
      <c r="H310" s="3" t="str">
        <f>VLOOKUP(B310,AddInfo!$A:$C,3,FALSE)</f>
        <v>Predictor</v>
      </c>
      <c r="I310" s="3" t="str">
        <f>VLOOKUP(B310,AddInfo!$A:$H,7,FALSE)</f>
        <v>std_turn</v>
      </c>
      <c r="J310" s="3" t="s">
        <v>5017</v>
      </c>
      <c r="K310" s="3" t="s">
        <v>63</v>
      </c>
      <c r="L310" s="3" t="s">
        <v>64</v>
      </c>
      <c r="M310" s="25">
        <v>1966</v>
      </c>
      <c r="N310" s="25">
        <v>1995</v>
      </c>
    </row>
    <row r="311" spans="1:1024" x14ac:dyDescent="0.25">
      <c r="A311" s="2">
        <v>90</v>
      </c>
      <c r="B311" s="2" t="s">
        <v>322</v>
      </c>
      <c r="C311" s="2" t="s">
        <v>2552</v>
      </c>
      <c r="D311" s="2" t="s">
        <v>323</v>
      </c>
      <c r="E311" s="2">
        <v>2001</v>
      </c>
      <c r="F311" s="2" t="s">
        <v>324</v>
      </c>
      <c r="G311" s="2" t="s">
        <v>61</v>
      </c>
      <c r="H311" s="3" t="str">
        <f>VLOOKUP(B311,AddInfo!$A:$C,3,FALSE)</f>
        <v>Predictor</v>
      </c>
      <c r="I311" s="3" t="str">
        <f>VLOOKUP(B311,AddInfo!$A:$H,7,FALSE)</f>
        <v>std_dolvol</v>
      </c>
      <c r="J311" s="3" t="s">
        <v>5017</v>
      </c>
      <c r="K311" s="3" t="s">
        <v>63</v>
      </c>
      <c r="L311" s="3" t="s">
        <v>64</v>
      </c>
      <c r="M311" s="25">
        <v>1966</v>
      </c>
      <c r="N311" s="25">
        <v>1995</v>
      </c>
    </row>
    <row r="312" spans="1:1024" x14ac:dyDescent="0.25">
      <c r="A312" s="2">
        <v>78</v>
      </c>
      <c r="B312" s="2" t="s">
        <v>381</v>
      </c>
      <c r="C312" s="2" t="s">
        <v>2557</v>
      </c>
      <c r="D312" s="2" t="s">
        <v>382</v>
      </c>
      <c r="E312" s="2">
        <v>1998</v>
      </c>
      <c r="F312" s="2" t="s">
        <v>383</v>
      </c>
      <c r="G312" s="2" t="s">
        <v>90</v>
      </c>
      <c r="H312" s="3" t="str">
        <f>VLOOKUP(B312,AddInfo!$A:$C,3,FALSE)</f>
        <v>Predictor</v>
      </c>
      <c r="I312" s="3">
        <f>VLOOKUP(B312,AddInfo!$A:$H,7,FALSE)</f>
        <v>0</v>
      </c>
      <c r="J312" s="3" t="s">
        <v>5016</v>
      </c>
      <c r="K312" s="3" t="s">
        <v>63</v>
      </c>
      <c r="L312" s="3" t="s">
        <v>265</v>
      </c>
      <c r="M312" s="25">
        <v>1962</v>
      </c>
      <c r="N312" s="25">
        <v>1991</v>
      </c>
    </row>
    <row r="313" spans="1:1024" x14ac:dyDescent="0.25">
      <c r="A313" s="2">
        <v>230</v>
      </c>
      <c r="B313" s="2" t="s">
        <v>440</v>
      </c>
      <c r="C313" s="2" t="s">
        <v>4886</v>
      </c>
      <c r="D313" s="2" t="s">
        <v>441</v>
      </c>
      <c r="E313" s="2">
        <v>2002</v>
      </c>
      <c r="F313" s="2" t="s">
        <v>442</v>
      </c>
      <c r="G313" s="2" t="s">
        <v>103</v>
      </c>
      <c r="H313" s="3" t="str">
        <f>VLOOKUP(B313,AddInfo!$A:$C,3,FALSE)</f>
        <v>Predictor</v>
      </c>
      <c r="I313" s="3">
        <f>VLOOKUP(B313,AddInfo!$A:$H,7,FALSE)</f>
        <v>0</v>
      </c>
      <c r="J313" s="3" t="s">
        <v>5017</v>
      </c>
      <c r="K313" s="3" t="s">
        <v>63</v>
      </c>
      <c r="L313" s="3" t="s">
        <v>64</v>
      </c>
      <c r="M313" s="25">
        <v>1984</v>
      </c>
      <c r="N313" s="25">
        <v>1998</v>
      </c>
    </row>
    <row r="314" spans="1:1024" s="8" customFormat="1" x14ac:dyDescent="0.25">
      <c r="A314" s="2">
        <v>88</v>
      </c>
      <c r="B314" s="2" t="s">
        <v>613</v>
      </c>
      <c r="C314" s="2" t="s">
        <v>2558</v>
      </c>
      <c r="D314" s="2" t="s">
        <v>596</v>
      </c>
      <c r="E314" s="2">
        <v>1996</v>
      </c>
      <c r="F314" s="2" t="s">
        <v>614</v>
      </c>
      <c r="G314" s="2" t="s">
        <v>61</v>
      </c>
      <c r="H314" s="3" t="str">
        <f>VLOOKUP(B314,AddInfo!$A:$C,3,FALSE)</f>
        <v>Predictor</v>
      </c>
      <c r="I314" s="3">
        <f>VLOOKUP(B314,AddInfo!$A:$H,7,FALSE)</f>
        <v>0</v>
      </c>
      <c r="J314" s="3" t="s">
        <v>5017</v>
      </c>
      <c r="K314" s="3" t="s">
        <v>63</v>
      </c>
      <c r="L314" s="3" t="s">
        <v>265</v>
      </c>
      <c r="M314" s="25">
        <v>1979</v>
      </c>
      <c r="N314" s="25">
        <v>1993</v>
      </c>
      <c r="O314" s="25"/>
      <c r="P314" s="25"/>
      <c r="Q314" s="86"/>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c r="HH314" s="5"/>
      <c r="HI314" s="5"/>
      <c r="HJ314" s="5"/>
      <c r="HK314" s="5"/>
      <c r="HL314" s="5"/>
      <c r="HM314" s="5"/>
      <c r="HN314" s="5"/>
      <c r="HO314" s="5"/>
      <c r="HP314" s="5"/>
      <c r="HQ314" s="5"/>
      <c r="HR314" s="5"/>
      <c r="HS314" s="5"/>
      <c r="HT314" s="5"/>
      <c r="HU314" s="5"/>
      <c r="HV314" s="5"/>
      <c r="HW314" s="5"/>
      <c r="HX314" s="5"/>
      <c r="HY314" s="5"/>
      <c r="HZ314" s="5"/>
      <c r="IA314" s="5"/>
      <c r="IB314" s="5"/>
      <c r="IC314" s="5"/>
      <c r="ID314" s="5"/>
      <c r="IE314" s="5"/>
      <c r="IF314" s="5"/>
      <c r="IG314" s="5"/>
      <c r="IH314" s="5"/>
      <c r="II314" s="5"/>
      <c r="IJ314" s="5"/>
      <c r="IK314" s="5"/>
      <c r="IL314" s="5"/>
      <c r="IM314" s="5"/>
      <c r="IN314" s="5"/>
      <c r="IO314" s="5"/>
      <c r="IP314" s="5"/>
      <c r="IQ314" s="5"/>
      <c r="IR314" s="5"/>
      <c r="IS314" s="5"/>
      <c r="IT314" s="5"/>
      <c r="IU314" s="5"/>
      <c r="IV314" s="5"/>
      <c r="IW314" s="5"/>
      <c r="IX314" s="5"/>
      <c r="IY314" s="5"/>
      <c r="IZ314" s="5"/>
      <c r="JA314" s="5"/>
      <c r="JB314" s="5"/>
      <c r="JC314" s="5"/>
      <c r="JD314" s="5"/>
      <c r="JE314" s="5"/>
      <c r="JF314" s="5"/>
      <c r="JG314" s="5"/>
      <c r="JH314" s="5"/>
      <c r="JI314" s="5"/>
      <c r="JJ314" s="5"/>
      <c r="JK314" s="5"/>
      <c r="JL314" s="5"/>
      <c r="JM314" s="5"/>
      <c r="JN314" s="5"/>
      <c r="JO314" s="5"/>
      <c r="JP314" s="5"/>
      <c r="JQ314" s="5"/>
      <c r="JR314" s="5"/>
      <c r="JS314" s="5"/>
      <c r="JT314" s="5"/>
      <c r="JU314" s="5"/>
      <c r="JV314" s="5"/>
      <c r="JW314" s="5"/>
      <c r="JX314" s="5"/>
      <c r="JY314" s="5"/>
      <c r="JZ314" s="5"/>
      <c r="KA314" s="5"/>
      <c r="KB314" s="5"/>
      <c r="KC314" s="5"/>
      <c r="KD314" s="5"/>
      <c r="KE314" s="5"/>
      <c r="KF314" s="5"/>
      <c r="KG314" s="5"/>
      <c r="KH314" s="5"/>
      <c r="KI314" s="5"/>
      <c r="KJ314" s="5"/>
      <c r="KK314" s="5"/>
      <c r="KL314" s="5"/>
      <c r="KM314" s="5"/>
      <c r="KN314" s="5"/>
      <c r="KO314" s="5"/>
      <c r="KP314" s="5"/>
      <c r="KQ314" s="5"/>
      <c r="KR314" s="5"/>
      <c r="KS314" s="5"/>
      <c r="KT314" s="5"/>
      <c r="KU314" s="5"/>
      <c r="KV314" s="5"/>
      <c r="KW314" s="5"/>
      <c r="KX314" s="5"/>
      <c r="KY314" s="5"/>
      <c r="KZ314" s="5"/>
      <c r="LA314" s="5"/>
      <c r="LB314" s="5"/>
      <c r="LC314" s="5"/>
      <c r="LD314" s="5"/>
      <c r="LE314" s="5"/>
      <c r="LF314" s="5"/>
      <c r="LG314" s="5"/>
      <c r="LH314" s="5"/>
      <c r="LI314" s="5"/>
      <c r="LJ314" s="5"/>
      <c r="LK314" s="5"/>
      <c r="LL314" s="5"/>
      <c r="LM314" s="5"/>
      <c r="LN314" s="5"/>
      <c r="LO314" s="5"/>
      <c r="LP314" s="5"/>
      <c r="LQ314" s="5"/>
      <c r="LR314" s="5"/>
      <c r="LS314" s="5"/>
      <c r="LT314" s="5"/>
      <c r="LU314" s="5"/>
      <c r="LV314" s="5"/>
      <c r="LW314" s="5"/>
      <c r="LX314" s="5"/>
      <c r="LY314" s="5"/>
      <c r="LZ314" s="5"/>
      <c r="MA314" s="5"/>
      <c r="MB314" s="5"/>
      <c r="MC314" s="5"/>
      <c r="MD314" s="5"/>
      <c r="ME314" s="5"/>
      <c r="MF314" s="5"/>
      <c r="MG314" s="5"/>
      <c r="MH314" s="5"/>
      <c r="MI314" s="5"/>
      <c r="MJ314" s="5"/>
      <c r="MK314" s="5"/>
      <c r="ML314" s="5"/>
      <c r="MM314" s="5"/>
      <c r="MN314" s="5"/>
      <c r="MO314" s="5"/>
      <c r="MP314" s="5"/>
      <c r="MQ314" s="5"/>
      <c r="MR314" s="5"/>
      <c r="MS314" s="5"/>
      <c r="MT314" s="5"/>
      <c r="MU314" s="5"/>
      <c r="MV314" s="5"/>
      <c r="MW314" s="5"/>
      <c r="MX314" s="5"/>
      <c r="MY314" s="5"/>
      <c r="MZ314" s="5"/>
      <c r="NA314" s="5"/>
      <c r="NB314" s="5"/>
      <c r="NC314" s="5"/>
      <c r="ND314" s="5"/>
      <c r="NE314" s="5"/>
      <c r="NF314" s="5"/>
      <c r="NG314" s="5"/>
      <c r="NH314" s="5"/>
      <c r="NI314" s="5"/>
      <c r="NJ314" s="5"/>
      <c r="NK314" s="5"/>
      <c r="NL314" s="5"/>
      <c r="NM314" s="5"/>
      <c r="NN314" s="5"/>
      <c r="NO314" s="5"/>
      <c r="NP314" s="5"/>
      <c r="NQ314" s="5"/>
      <c r="NR314" s="5"/>
      <c r="NS314" s="5"/>
      <c r="NT314" s="5"/>
      <c r="NU314" s="5"/>
      <c r="NV314" s="5"/>
      <c r="NW314" s="5"/>
      <c r="NX314" s="5"/>
      <c r="NY314" s="5"/>
      <c r="NZ314" s="5"/>
      <c r="OA314" s="5"/>
      <c r="OB314" s="5"/>
      <c r="OC314" s="5"/>
      <c r="OD314" s="5"/>
      <c r="OE314" s="5"/>
      <c r="OF314" s="5"/>
      <c r="OG314" s="5"/>
      <c r="OH314" s="5"/>
      <c r="OI314" s="5"/>
      <c r="OJ314" s="5"/>
      <c r="OK314" s="5"/>
      <c r="OL314" s="5"/>
      <c r="OM314" s="5"/>
      <c r="ON314" s="5"/>
      <c r="OO314" s="5"/>
      <c r="OP314" s="5"/>
      <c r="OQ314" s="5"/>
      <c r="OR314" s="5"/>
      <c r="OS314" s="5"/>
      <c r="OT314" s="5"/>
      <c r="OU314" s="5"/>
      <c r="OV314" s="5"/>
      <c r="OW314" s="5"/>
      <c r="OX314" s="5"/>
      <c r="OY314" s="5"/>
      <c r="OZ314" s="5"/>
      <c r="PA314" s="5"/>
      <c r="PB314" s="5"/>
      <c r="PC314" s="5"/>
      <c r="PD314" s="5"/>
      <c r="PE314" s="5"/>
      <c r="PF314" s="5"/>
      <c r="PG314" s="5"/>
      <c r="PH314" s="5"/>
      <c r="PI314" s="5"/>
      <c r="PJ314" s="5"/>
      <c r="PK314" s="5"/>
      <c r="PL314" s="5"/>
      <c r="PM314" s="5"/>
      <c r="PN314" s="5"/>
      <c r="PO314" s="5"/>
      <c r="PP314" s="5"/>
      <c r="PQ314" s="5"/>
      <c r="PR314" s="5"/>
      <c r="PS314" s="5"/>
      <c r="PT314" s="5"/>
      <c r="PU314" s="5"/>
      <c r="PV314" s="5"/>
      <c r="PW314" s="5"/>
      <c r="PX314" s="5"/>
      <c r="PY314" s="5"/>
      <c r="PZ314" s="5"/>
      <c r="QA314" s="5"/>
      <c r="QB314" s="5"/>
      <c r="QC314" s="5"/>
      <c r="QD314" s="5"/>
      <c r="QE314" s="5"/>
      <c r="QF314" s="5"/>
      <c r="QG314" s="5"/>
      <c r="QH314" s="5"/>
      <c r="QI314" s="5"/>
      <c r="QJ314" s="5"/>
      <c r="QK314" s="5"/>
      <c r="QL314" s="5"/>
      <c r="QM314" s="5"/>
      <c r="QN314" s="5"/>
      <c r="QO314" s="5"/>
      <c r="QP314" s="5"/>
      <c r="QQ314" s="5"/>
      <c r="QR314" s="5"/>
      <c r="QS314" s="5"/>
      <c r="QT314" s="5"/>
      <c r="QU314" s="5"/>
      <c r="QV314" s="5"/>
      <c r="QW314" s="5"/>
      <c r="QX314" s="5"/>
      <c r="QY314" s="5"/>
      <c r="QZ314" s="5"/>
      <c r="RA314" s="5"/>
      <c r="RB314" s="5"/>
      <c r="RC314" s="5"/>
      <c r="RD314" s="5"/>
      <c r="RE314" s="5"/>
      <c r="RF314" s="5"/>
      <c r="RG314" s="5"/>
      <c r="RH314" s="5"/>
      <c r="RI314" s="5"/>
      <c r="RJ314" s="5"/>
      <c r="RK314" s="5"/>
      <c r="RL314" s="5"/>
      <c r="RM314" s="5"/>
      <c r="RN314" s="5"/>
      <c r="RO314" s="5"/>
      <c r="RP314" s="5"/>
      <c r="RQ314" s="5"/>
      <c r="RR314" s="5"/>
      <c r="RS314" s="5"/>
      <c r="RT314" s="5"/>
      <c r="RU314" s="5"/>
      <c r="RV314" s="5"/>
      <c r="RW314" s="5"/>
      <c r="RX314" s="5"/>
      <c r="RY314" s="5"/>
      <c r="RZ314" s="5"/>
      <c r="SA314" s="5"/>
      <c r="SB314" s="5"/>
      <c r="SC314" s="5"/>
      <c r="SD314" s="5"/>
      <c r="SE314" s="5"/>
      <c r="SF314" s="5"/>
      <c r="SG314" s="5"/>
      <c r="SH314" s="5"/>
      <c r="SI314" s="5"/>
      <c r="SJ314" s="5"/>
      <c r="SK314" s="5"/>
      <c r="SL314" s="5"/>
      <c r="SM314" s="5"/>
      <c r="SN314" s="5"/>
      <c r="SO314" s="5"/>
      <c r="SP314" s="5"/>
      <c r="SQ314" s="5"/>
      <c r="SR314" s="5"/>
      <c r="SS314" s="5"/>
      <c r="ST314" s="5"/>
      <c r="SU314" s="5"/>
      <c r="SV314" s="5"/>
      <c r="SW314" s="5"/>
      <c r="SX314" s="5"/>
      <c r="SY314" s="5"/>
      <c r="SZ314" s="5"/>
      <c r="TA314" s="5"/>
      <c r="TB314" s="5"/>
      <c r="TC314" s="5"/>
      <c r="TD314" s="5"/>
      <c r="TE314" s="5"/>
      <c r="TF314" s="5"/>
      <c r="TG314" s="5"/>
      <c r="TH314" s="5"/>
      <c r="TI314" s="5"/>
      <c r="TJ314" s="5"/>
      <c r="TK314" s="5"/>
      <c r="TL314" s="5"/>
      <c r="TM314" s="5"/>
      <c r="TN314" s="5"/>
      <c r="TO314" s="5"/>
      <c r="TP314" s="5"/>
      <c r="TQ314" s="5"/>
      <c r="TR314" s="5"/>
      <c r="TS314" s="5"/>
      <c r="TT314" s="5"/>
      <c r="TU314" s="5"/>
      <c r="TV314" s="5"/>
      <c r="TW314" s="5"/>
      <c r="TX314" s="5"/>
      <c r="TY314" s="5"/>
      <c r="TZ314" s="5"/>
      <c r="UA314" s="5"/>
      <c r="UB314" s="5"/>
      <c r="UC314" s="5"/>
      <c r="UD314" s="5"/>
      <c r="UE314" s="5"/>
      <c r="UF314" s="5"/>
      <c r="UG314" s="5"/>
      <c r="UH314" s="5"/>
      <c r="UI314" s="5"/>
      <c r="UJ314" s="5"/>
      <c r="UK314" s="5"/>
      <c r="UL314" s="5"/>
      <c r="UM314" s="5"/>
      <c r="UN314" s="5"/>
      <c r="UO314" s="5"/>
      <c r="UP314" s="5"/>
      <c r="UQ314" s="5"/>
      <c r="UR314" s="5"/>
      <c r="US314" s="5"/>
      <c r="UT314" s="5"/>
      <c r="UU314" s="5"/>
      <c r="UV314" s="5"/>
      <c r="UW314" s="5"/>
      <c r="UX314" s="5"/>
      <c r="UY314" s="5"/>
      <c r="UZ314" s="5"/>
      <c r="VA314" s="5"/>
      <c r="VB314" s="5"/>
      <c r="VC314" s="5"/>
      <c r="VD314" s="5"/>
      <c r="VE314" s="5"/>
      <c r="VF314" s="5"/>
      <c r="VG314" s="5"/>
      <c r="VH314" s="5"/>
      <c r="VI314" s="5"/>
      <c r="VJ314" s="5"/>
      <c r="VK314" s="5"/>
      <c r="VL314" s="5"/>
      <c r="VM314" s="5"/>
      <c r="VN314" s="5"/>
      <c r="VO314" s="5"/>
      <c r="VP314" s="5"/>
      <c r="VQ314" s="5"/>
      <c r="VR314" s="5"/>
      <c r="VS314" s="5"/>
      <c r="VT314" s="5"/>
      <c r="VU314" s="5"/>
      <c r="VV314" s="5"/>
      <c r="VW314" s="5"/>
      <c r="VX314" s="5"/>
      <c r="VY314" s="5"/>
      <c r="VZ314" s="5"/>
      <c r="WA314" s="5"/>
      <c r="WB314" s="5"/>
      <c r="WC314" s="5"/>
      <c r="WD314" s="5"/>
      <c r="WE314" s="5"/>
      <c r="WF314" s="5"/>
      <c r="WG314" s="5"/>
      <c r="WH314" s="5"/>
      <c r="WI314" s="5"/>
      <c r="WJ314" s="5"/>
      <c r="WK314" s="5"/>
      <c r="WL314" s="5"/>
      <c r="WM314" s="5"/>
      <c r="WN314" s="5"/>
      <c r="WO314" s="5"/>
      <c r="WP314" s="5"/>
      <c r="WQ314" s="5"/>
      <c r="WR314" s="5"/>
      <c r="WS314" s="5"/>
      <c r="WT314" s="5"/>
      <c r="WU314" s="5"/>
      <c r="WV314" s="5"/>
      <c r="WW314" s="5"/>
      <c r="WX314" s="5"/>
      <c r="WY314" s="5"/>
      <c r="WZ314" s="5"/>
      <c r="XA314" s="5"/>
      <c r="XB314" s="5"/>
      <c r="XC314" s="5"/>
      <c r="XD314" s="5"/>
      <c r="XE314" s="5"/>
      <c r="XF314" s="5"/>
      <c r="XG314" s="5"/>
      <c r="XH314" s="5"/>
      <c r="XI314" s="5"/>
      <c r="XJ314" s="5"/>
      <c r="XK314" s="5"/>
      <c r="XL314" s="5"/>
      <c r="XM314" s="5"/>
      <c r="XN314" s="5"/>
      <c r="XO314" s="5"/>
      <c r="XP314" s="5"/>
      <c r="XQ314" s="5"/>
      <c r="XR314" s="5"/>
      <c r="XS314" s="5"/>
      <c r="XT314" s="5"/>
      <c r="XU314" s="5"/>
      <c r="XV314" s="5"/>
      <c r="XW314" s="5"/>
      <c r="XX314" s="5"/>
      <c r="XY314" s="5"/>
      <c r="XZ314" s="5"/>
      <c r="YA314" s="5"/>
      <c r="YB314" s="5"/>
      <c r="YC314" s="5"/>
      <c r="YD314" s="5"/>
      <c r="YE314" s="5"/>
      <c r="YF314" s="5"/>
      <c r="YG314" s="5"/>
      <c r="YH314" s="5"/>
      <c r="YI314" s="5"/>
      <c r="YJ314" s="5"/>
      <c r="YK314" s="5"/>
      <c r="YL314" s="5"/>
      <c r="YM314" s="5"/>
      <c r="YN314" s="5"/>
      <c r="YO314" s="5"/>
      <c r="YP314" s="5"/>
      <c r="YQ314" s="5"/>
      <c r="YR314" s="5"/>
      <c r="YS314" s="5"/>
      <c r="YT314" s="5"/>
      <c r="YU314" s="5"/>
      <c r="YV314" s="5"/>
      <c r="YW314" s="5"/>
      <c r="YX314" s="5"/>
      <c r="YY314" s="5"/>
      <c r="YZ314" s="5"/>
      <c r="ZA314" s="5"/>
      <c r="ZB314" s="5"/>
      <c r="ZC314" s="5"/>
      <c r="ZD314" s="5"/>
      <c r="ZE314" s="5"/>
      <c r="ZF314" s="5"/>
      <c r="ZG314" s="5"/>
      <c r="ZH314" s="5"/>
      <c r="ZI314" s="5"/>
      <c r="ZJ314" s="5"/>
      <c r="ZK314" s="5"/>
      <c r="ZL314" s="5"/>
      <c r="ZM314" s="5"/>
      <c r="ZN314" s="5"/>
      <c r="ZO314" s="5"/>
      <c r="ZP314" s="5"/>
      <c r="ZQ314" s="5"/>
      <c r="ZR314" s="5"/>
      <c r="ZS314" s="5"/>
      <c r="ZT314" s="5"/>
      <c r="ZU314" s="5"/>
      <c r="ZV314" s="5"/>
      <c r="ZW314" s="5"/>
      <c r="ZX314" s="5"/>
      <c r="ZY314" s="5"/>
      <c r="ZZ314" s="5"/>
      <c r="AAA314" s="5"/>
      <c r="AAB314" s="5"/>
      <c r="AAC314" s="5"/>
      <c r="AAD314" s="5"/>
      <c r="AAE314" s="5"/>
      <c r="AAF314" s="5"/>
      <c r="AAG314" s="5"/>
      <c r="AAH314" s="5"/>
      <c r="AAI314" s="5"/>
      <c r="AAJ314" s="5"/>
      <c r="AAK314" s="5"/>
      <c r="AAL314" s="5"/>
      <c r="AAM314" s="5"/>
      <c r="AAN314" s="5"/>
      <c r="AAO314" s="5"/>
      <c r="AAP314" s="5"/>
      <c r="AAQ314" s="5"/>
      <c r="AAR314" s="5"/>
      <c r="AAS314" s="5"/>
      <c r="AAT314" s="5"/>
      <c r="AAU314" s="5"/>
      <c r="AAV314" s="5"/>
      <c r="AAW314" s="5"/>
      <c r="AAX314" s="5"/>
      <c r="AAY314" s="5"/>
      <c r="AAZ314" s="5"/>
      <c r="ABA314" s="5"/>
      <c r="ABB314" s="5"/>
      <c r="ABC314" s="5"/>
      <c r="ABD314" s="5"/>
      <c r="ABE314" s="5"/>
      <c r="ABF314" s="5"/>
      <c r="ABG314" s="5"/>
      <c r="ABH314" s="5"/>
      <c r="ABI314" s="5"/>
      <c r="ABJ314" s="5"/>
      <c r="ABK314" s="5"/>
      <c r="ABL314" s="5"/>
      <c r="ABM314" s="5"/>
      <c r="ABN314" s="5"/>
      <c r="ABO314" s="5"/>
      <c r="ABP314" s="5"/>
      <c r="ABQ314" s="5"/>
      <c r="ABR314" s="5"/>
      <c r="ABS314" s="5"/>
      <c r="ABT314" s="5"/>
      <c r="ABU314" s="5"/>
      <c r="ABV314" s="5"/>
      <c r="ABW314" s="5"/>
      <c r="ABX314" s="5"/>
      <c r="ABY314" s="5"/>
      <c r="ABZ314" s="5"/>
      <c r="ACA314" s="5"/>
      <c r="ACB314" s="5"/>
      <c r="ACC314" s="5"/>
      <c r="ACD314" s="5"/>
      <c r="ACE314" s="5"/>
      <c r="ACF314" s="5"/>
      <c r="ACG314" s="5"/>
      <c r="ACH314" s="5"/>
      <c r="ACI314" s="5"/>
      <c r="ACJ314" s="5"/>
      <c r="ACK314" s="5"/>
      <c r="ACL314" s="5"/>
      <c r="ACM314" s="5"/>
      <c r="ACN314" s="5"/>
      <c r="ACO314" s="5"/>
      <c r="ACP314" s="5"/>
      <c r="ACQ314" s="5"/>
      <c r="ACR314" s="5"/>
      <c r="ACS314" s="5"/>
      <c r="ACT314" s="5"/>
      <c r="ACU314" s="5"/>
      <c r="ACV314" s="5"/>
      <c r="ACW314" s="5"/>
      <c r="ACX314" s="5"/>
      <c r="ACY314" s="5"/>
      <c r="ACZ314" s="5"/>
      <c r="ADA314" s="5"/>
      <c r="ADB314" s="5"/>
      <c r="ADC314" s="5"/>
      <c r="ADD314" s="5"/>
      <c r="ADE314" s="5"/>
      <c r="ADF314" s="5"/>
      <c r="ADG314" s="5"/>
      <c r="ADH314" s="5"/>
      <c r="ADI314" s="5"/>
      <c r="ADJ314" s="5"/>
      <c r="ADK314" s="5"/>
      <c r="ADL314" s="5"/>
      <c r="ADM314" s="5"/>
      <c r="ADN314" s="5"/>
      <c r="ADO314" s="5"/>
      <c r="ADP314" s="5"/>
      <c r="ADQ314" s="5"/>
      <c r="ADR314" s="5"/>
      <c r="ADS314" s="5"/>
      <c r="ADT314" s="5"/>
      <c r="ADU314" s="5"/>
      <c r="ADV314" s="5"/>
      <c r="ADW314" s="5"/>
      <c r="ADX314" s="5"/>
      <c r="ADY314" s="5"/>
      <c r="ADZ314" s="5"/>
      <c r="AEA314" s="5"/>
      <c r="AEB314" s="5"/>
      <c r="AEC314" s="5"/>
      <c r="AED314" s="5"/>
      <c r="AEE314" s="5"/>
      <c r="AEF314" s="5"/>
      <c r="AEG314" s="5"/>
      <c r="AEH314" s="5"/>
      <c r="AEI314" s="5"/>
      <c r="AEJ314" s="5"/>
      <c r="AEK314" s="5"/>
      <c r="AEL314" s="5"/>
      <c r="AEM314" s="5"/>
      <c r="AEN314" s="5"/>
      <c r="AEO314" s="5"/>
      <c r="AEP314" s="5"/>
      <c r="AEQ314" s="5"/>
      <c r="AER314" s="5"/>
      <c r="AES314" s="5"/>
      <c r="AET314" s="5"/>
      <c r="AEU314" s="5"/>
      <c r="AEV314" s="5"/>
      <c r="AEW314" s="5"/>
      <c r="AEX314" s="5"/>
      <c r="AEY314" s="5"/>
      <c r="AEZ314" s="5"/>
      <c r="AFA314" s="5"/>
      <c r="AFB314" s="5"/>
      <c r="AFC314" s="5"/>
      <c r="AFD314" s="5"/>
      <c r="AFE314" s="5"/>
      <c r="AFF314" s="5"/>
      <c r="AFG314" s="5"/>
      <c r="AFH314" s="5"/>
      <c r="AFI314" s="5"/>
      <c r="AFJ314" s="5"/>
      <c r="AFK314" s="5"/>
      <c r="AFL314" s="5"/>
      <c r="AFM314" s="5"/>
      <c r="AFN314" s="5"/>
      <c r="AFO314" s="5"/>
      <c r="AFP314" s="5"/>
      <c r="AFQ314" s="5"/>
      <c r="AFR314" s="5"/>
      <c r="AFS314" s="5"/>
      <c r="AFT314" s="5"/>
      <c r="AFU314" s="5"/>
      <c r="AFV314" s="5"/>
      <c r="AFW314" s="5"/>
      <c r="AFX314" s="5"/>
      <c r="AFY314" s="5"/>
      <c r="AFZ314" s="5"/>
      <c r="AGA314" s="5"/>
      <c r="AGB314" s="5"/>
      <c r="AGC314" s="5"/>
      <c r="AGD314" s="5"/>
      <c r="AGE314" s="5"/>
      <c r="AGF314" s="5"/>
      <c r="AGG314" s="5"/>
      <c r="AGH314" s="5"/>
      <c r="AGI314" s="5"/>
      <c r="AGJ314" s="5"/>
      <c r="AGK314" s="5"/>
      <c r="AGL314" s="5"/>
      <c r="AGM314" s="5"/>
      <c r="AGN314" s="5"/>
      <c r="AGO314" s="5"/>
      <c r="AGP314" s="5"/>
      <c r="AGQ314" s="5"/>
      <c r="AGR314" s="5"/>
      <c r="AGS314" s="5"/>
      <c r="AGT314" s="5"/>
      <c r="AGU314" s="5"/>
      <c r="AGV314" s="5"/>
      <c r="AGW314" s="5"/>
      <c r="AGX314" s="5"/>
      <c r="AGY314" s="5"/>
      <c r="AGZ314" s="5"/>
      <c r="AHA314" s="5"/>
      <c r="AHB314" s="5"/>
      <c r="AHC314" s="5"/>
      <c r="AHD314" s="5"/>
      <c r="AHE314" s="5"/>
      <c r="AHF314" s="5"/>
      <c r="AHG314" s="5"/>
      <c r="AHH314" s="5"/>
      <c r="AHI314" s="5"/>
      <c r="AHJ314" s="5"/>
      <c r="AHK314" s="5"/>
      <c r="AHL314" s="5"/>
      <c r="AHM314" s="5"/>
      <c r="AHN314" s="5"/>
      <c r="AHO314" s="5"/>
      <c r="AHP314" s="5"/>
      <c r="AHQ314" s="5"/>
      <c r="AHR314" s="5"/>
      <c r="AHS314" s="5"/>
      <c r="AHT314" s="5"/>
      <c r="AHU314" s="5"/>
      <c r="AHV314" s="5"/>
      <c r="AHW314" s="5"/>
      <c r="AHX314" s="5"/>
      <c r="AHY314" s="5"/>
      <c r="AHZ314" s="5"/>
      <c r="AIA314" s="5"/>
      <c r="AIB314" s="5"/>
      <c r="AIC314" s="5"/>
      <c r="AID314" s="5"/>
      <c r="AIE314" s="5"/>
      <c r="AIF314" s="5"/>
      <c r="AIG314" s="5"/>
      <c r="AIH314" s="5"/>
      <c r="AII314" s="5"/>
      <c r="AIJ314" s="5"/>
      <c r="AIK314" s="5"/>
      <c r="AIL314" s="5"/>
      <c r="AIM314" s="5"/>
      <c r="AIN314" s="5"/>
      <c r="AIO314" s="5"/>
      <c r="AIP314" s="5"/>
      <c r="AIQ314" s="5"/>
      <c r="AIR314" s="5"/>
      <c r="AIS314" s="5"/>
      <c r="AIT314" s="5"/>
      <c r="AIU314" s="5"/>
      <c r="AIV314" s="5"/>
      <c r="AIW314" s="5"/>
      <c r="AIX314" s="5"/>
      <c r="AIY314" s="5"/>
      <c r="AIZ314" s="5"/>
      <c r="AJA314" s="5"/>
      <c r="AJB314" s="5"/>
      <c r="AJC314" s="5"/>
      <c r="AJD314" s="5"/>
      <c r="AJE314" s="5"/>
      <c r="AJF314" s="5"/>
      <c r="AJG314" s="5"/>
      <c r="AJH314" s="5"/>
      <c r="AJI314" s="5"/>
      <c r="AJJ314" s="5"/>
      <c r="AJK314" s="5"/>
      <c r="AJL314" s="5"/>
      <c r="AJM314" s="5"/>
      <c r="AJN314" s="5"/>
      <c r="AJO314" s="5"/>
      <c r="AJP314" s="5"/>
      <c r="AJQ314" s="5"/>
      <c r="AJR314" s="5"/>
      <c r="AJS314" s="5"/>
      <c r="AJT314" s="5"/>
      <c r="AJU314" s="5"/>
      <c r="AJV314" s="5"/>
      <c r="AJW314" s="5"/>
      <c r="AJX314" s="5"/>
      <c r="AJY314" s="5"/>
      <c r="AJZ314" s="5"/>
      <c r="AKA314" s="5"/>
      <c r="AKB314" s="5"/>
      <c r="AKC314" s="5"/>
      <c r="AKD314" s="5"/>
      <c r="AKE314" s="5"/>
      <c r="AKF314" s="5"/>
      <c r="AKG314" s="5"/>
      <c r="AKH314" s="5"/>
      <c r="AKI314" s="5"/>
      <c r="AKJ314" s="5"/>
      <c r="AKK314" s="5"/>
      <c r="AKL314" s="5"/>
      <c r="AKM314" s="5"/>
      <c r="AKN314" s="5"/>
      <c r="AKO314" s="5"/>
      <c r="AKP314" s="5"/>
      <c r="AKQ314" s="5"/>
      <c r="AKR314" s="5"/>
      <c r="AKS314" s="5"/>
      <c r="AKT314" s="5"/>
      <c r="AKU314" s="5"/>
      <c r="AKV314" s="5"/>
      <c r="AKW314" s="5"/>
      <c r="AKX314" s="5"/>
      <c r="AKY314" s="5"/>
      <c r="AKZ314" s="5"/>
      <c r="ALA314" s="5"/>
      <c r="ALB314" s="5"/>
      <c r="ALC314" s="5"/>
      <c r="ALD314" s="5"/>
      <c r="ALE314" s="5"/>
      <c r="ALF314" s="5"/>
      <c r="ALG314" s="5"/>
      <c r="ALH314" s="5"/>
      <c r="ALI314" s="5"/>
      <c r="ALJ314" s="5"/>
      <c r="ALK314" s="5"/>
      <c r="ALL314" s="5"/>
      <c r="ALM314" s="5"/>
      <c r="ALN314" s="5"/>
      <c r="ALO314" s="5"/>
      <c r="ALP314" s="5"/>
      <c r="ALQ314" s="5"/>
      <c r="ALR314" s="5"/>
      <c r="ALS314" s="5"/>
      <c r="ALT314" s="5"/>
      <c r="ALU314" s="5"/>
      <c r="ALV314" s="5"/>
      <c r="ALW314" s="5"/>
      <c r="ALX314" s="5"/>
      <c r="ALY314" s="5"/>
      <c r="ALZ314" s="5"/>
      <c r="AMA314" s="5"/>
      <c r="AMB314" s="5"/>
      <c r="AMC314" s="5"/>
      <c r="AMD314" s="5"/>
      <c r="AME314" s="5"/>
      <c r="AMF314" s="5"/>
      <c r="AMG314" s="5"/>
      <c r="AMH314" s="5"/>
      <c r="AMI314" s="5"/>
      <c r="AMJ314" s="5"/>
    </row>
    <row r="315" spans="1:1024" x14ac:dyDescent="0.25">
      <c r="A315" s="2">
        <v>89</v>
      </c>
      <c r="B315" s="2" t="s">
        <v>611</v>
      </c>
      <c r="C315" s="2" t="s">
        <v>611</v>
      </c>
      <c r="D315" s="2" t="s">
        <v>596</v>
      </c>
      <c r="E315" s="2">
        <v>1996</v>
      </c>
      <c r="F315" s="2" t="s">
        <v>612</v>
      </c>
      <c r="G315" s="2" t="s">
        <v>61</v>
      </c>
      <c r="H315" s="3" t="str">
        <f>VLOOKUP(B315,AddInfo!$A:$C,3,FALSE)</f>
        <v>Predictor</v>
      </c>
      <c r="I315" s="3">
        <f>VLOOKUP(B315,AddInfo!$A:$H,7,FALSE)</f>
        <v>0</v>
      </c>
      <c r="J315" s="3" t="s">
        <v>5017</v>
      </c>
      <c r="K315" s="3" t="s">
        <v>63</v>
      </c>
      <c r="L315" s="3" t="s">
        <v>265</v>
      </c>
      <c r="M315" s="25">
        <v>1979</v>
      </c>
      <c r="N315" s="25">
        <v>1993</v>
      </c>
    </row>
    <row r="316" spans="1:1024" x14ac:dyDescent="0.25">
      <c r="A316" s="2">
        <v>604</v>
      </c>
      <c r="B316" s="2" t="s">
        <v>3286</v>
      </c>
      <c r="C316" s="2" t="s">
        <v>3286</v>
      </c>
      <c r="D316" s="2" t="s">
        <v>3287</v>
      </c>
      <c r="E316" s="2">
        <v>2016</v>
      </c>
      <c r="F316" s="2" t="s">
        <v>4836</v>
      </c>
      <c r="G316" s="2" t="s">
        <v>61</v>
      </c>
      <c r="H316" s="3" t="str">
        <f>VLOOKUP(B316,AddInfo!$A:$C,3,FALSE)</f>
        <v>Placebo</v>
      </c>
      <c r="I316" s="3">
        <f>VLOOKUP(B316,AddInfo!$A:$H,7,FALSE)</f>
        <v>0</v>
      </c>
      <c r="J316" s="3" t="s">
        <v>5017</v>
      </c>
      <c r="K316" s="3" t="s">
        <v>63</v>
      </c>
      <c r="L316" s="3" t="s">
        <v>64</v>
      </c>
      <c r="M316" s="25">
        <v>1984</v>
      </c>
      <c r="N316" s="25">
        <v>2012</v>
      </c>
    </row>
    <row r="317" spans="1:1024" x14ac:dyDescent="0.25">
      <c r="A317" s="2">
        <v>404</v>
      </c>
      <c r="B317" s="2" t="s">
        <v>694</v>
      </c>
      <c r="C317" s="2" t="s">
        <v>2563</v>
      </c>
      <c r="D317" s="2" t="s">
        <v>695</v>
      </c>
      <c r="E317" s="2">
        <v>2012</v>
      </c>
      <c r="F317" s="2" t="s">
        <v>4833</v>
      </c>
      <c r="G317" s="2" t="s">
        <v>61</v>
      </c>
      <c r="H317" s="3" t="str">
        <f>VLOOKUP(B317,AddInfo!$A:$C,3,FALSE)</f>
        <v>Predictor</v>
      </c>
      <c r="I317" s="3">
        <f>VLOOKUP(B317,AddInfo!$A:$H,7,FALSE)</f>
        <v>0</v>
      </c>
      <c r="J317" s="3" t="s">
        <v>5017</v>
      </c>
      <c r="K317" s="3" t="s">
        <v>63</v>
      </c>
      <c r="L317" s="3" t="s">
        <v>265</v>
      </c>
      <c r="M317" s="25">
        <v>1996</v>
      </c>
      <c r="N317" s="25">
        <v>2010</v>
      </c>
    </row>
    <row r="318" spans="1:1024" s="8" customFormat="1" x14ac:dyDescent="0.25">
      <c r="A318" s="2">
        <v>405</v>
      </c>
      <c r="B318" s="2" t="s">
        <v>697</v>
      </c>
      <c r="C318" s="2" t="s">
        <v>2560</v>
      </c>
      <c r="D318" s="2" t="s">
        <v>695</v>
      </c>
      <c r="E318" s="2">
        <v>2012</v>
      </c>
      <c r="F318" s="2" t="s">
        <v>4832</v>
      </c>
      <c r="G318" s="2" t="s">
        <v>61</v>
      </c>
      <c r="H318" s="3" t="str">
        <f>VLOOKUP(B318,AddInfo!$A:$C,3,FALSE)</f>
        <v>Predictor</v>
      </c>
      <c r="I318" s="3">
        <f>VLOOKUP(B318,AddInfo!$A:$H,7,FALSE)</f>
        <v>0</v>
      </c>
      <c r="J318" s="3" t="s">
        <v>5017</v>
      </c>
      <c r="K318" s="3" t="s">
        <v>63</v>
      </c>
      <c r="L318" s="3" t="s">
        <v>265</v>
      </c>
      <c r="M318" s="25">
        <v>1996</v>
      </c>
      <c r="N318" s="25">
        <v>2010</v>
      </c>
      <c r="O318" s="25"/>
      <c r="P318" s="25"/>
      <c r="Q318" s="86"/>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c r="HH318" s="5"/>
      <c r="HI318" s="5"/>
      <c r="HJ318" s="5"/>
      <c r="HK318" s="5"/>
      <c r="HL318" s="5"/>
      <c r="HM318" s="5"/>
      <c r="HN318" s="5"/>
      <c r="HO318" s="5"/>
      <c r="HP318" s="5"/>
      <c r="HQ318" s="5"/>
      <c r="HR318" s="5"/>
      <c r="HS318" s="5"/>
      <c r="HT318" s="5"/>
      <c r="HU318" s="5"/>
      <c r="HV318" s="5"/>
      <c r="HW318" s="5"/>
      <c r="HX318" s="5"/>
      <c r="HY318" s="5"/>
      <c r="HZ318" s="5"/>
      <c r="IA318" s="5"/>
      <c r="IB318" s="5"/>
      <c r="IC318" s="5"/>
      <c r="ID318" s="5"/>
      <c r="IE318" s="5"/>
      <c r="IF318" s="5"/>
      <c r="IG318" s="5"/>
      <c r="IH318" s="5"/>
      <c r="II318" s="5"/>
      <c r="IJ318" s="5"/>
      <c r="IK318" s="5"/>
      <c r="IL318" s="5"/>
      <c r="IM318" s="5"/>
      <c r="IN318" s="5"/>
      <c r="IO318" s="5"/>
      <c r="IP318" s="5"/>
      <c r="IQ318" s="5"/>
      <c r="IR318" s="5"/>
      <c r="IS318" s="5"/>
      <c r="IT318" s="5"/>
      <c r="IU318" s="5"/>
      <c r="IV318" s="5"/>
      <c r="IW318" s="5"/>
      <c r="IX318" s="5"/>
      <c r="IY318" s="5"/>
      <c r="IZ318" s="5"/>
      <c r="JA318" s="5"/>
      <c r="JB318" s="5"/>
      <c r="JC318" s="5"/>
      <c r="JD318" s="5"/>
      <c r="JE318" s="5"/>
      <c r="JF318" s="5"/>
      <c r="JG318" s="5"/>
      <c r="JH318" s="5"/>
      <c r="JI318" s="5"/>
      <c r="JJ318" s="5"/>
      <c r="JK318" s="5"/>
      <c r="JL318" s="5"/>
      <c r="JM318" s="5"/>
      <c r="JN318" s="5"/>
      <c r="JO318" s="5"/>
      <c r="JP318" s="5"/>
      <c r="JQ318" s="5"/>
      <c r="JR318" s="5"/>
      <c r="JS318" s="5"/>
      <c r="JT318" s="5"/>
      <c r="JU318" s="5"/>
      <c r="JV318" s="5"/>
      <c r="JW318" s="5"/>
      <c r="JX318" s="5"/>
      <c r="JY318" s="5"/>
      <c r="JZ318" s="5"/>
      <c r="KA318" s="5"/>
      <c r="KB318" s="5"/>
      <c r="KC318" s="5"/>
      <c r="KD318" s="5"/>
      <c r="KE318" s="5"/>
      <c r="KF318" s="5"/>
      <c r="KG318" s="5"/>
      <c r="KH318" s="5"/>
      <c r="KI318" s="5"/>
      <c r="KJ318" s="5"/>
      <c r="KK318" s="5"/>
      <c r="KL318" s="5"/>
      <c r="KM318" s="5"/>
      <c r="KN318" s="5"/>
      <c r="KO318" s="5"/>
      <c r="KP318" s="5"/>
      <c r="KQ318" s="5"/>
      <c r="KR318" s="5"/>
      <c r="KS318" s="5"/>
      <c r="KT318" s="5"/>
      <c r="KU318" s="5"/>
      <c r="KV318" s="5"/>
      <c r="KW318" s="5"/>
      <c r="KX318" s="5"/>
      <c r="KY318" s="5"/>
      <c r="KZ318" s="5"/>
      <c r="LA318" s="5"/>
      <c r="LB318" s="5"/>
      <c r="LC318" s="5"/>
      <c r="LD318" s="5"/>
      <c r="LE318" s="5"/>
      <c r="LF318" s="5"/>
      <c r="LG318" s="5"/>
      <c r="LH318" s="5"/>
      <c r="LI318" s="5"/>
      <c r="LJ318" s="5"/>
      <c r="LK318" s="5"/>
      <c r="LL318" s="5"/>
      <c r="LM318" s="5"/>
      <c r="LN318" s="5"/>
      <c r="LO318" s="5"/>
      <c r="LP318" s="5"/>
      <c r="LQ318" s="5"/>
      <c r="LR318" s="5"/>
      <c r="LS318" s="5"/>
      <c r="LT318" s="5"/>
      <c r="LU318" s="5"/>
      <c r="LV318" s="5"/>
      <c r="LW318" s="5"/>
      <c r="LX318" s="5"/>
      <c r="LY318" s="5"/>
      <c r="LZ318" s="5"/>
      <c r="MA318" s="5"/>
      <c r="MB318" s="5"/>
      <c r="MC318" s="5"/>
      <c r="MD318" s="5"/>
      <c r="ME318" s="5"/>
      <c r="MF318" s="5"/>
      <c r="MG318" s="5"/>
      <c r="MH318" s="5"/>
      <c r="MI318" s="5"/>
      <c r="MJ318" s="5"/>
      <c r="MK318" s="5"/>
      <c r="ML318" s="5"/>
      <c r="MM318" s="5"/>
      <c r="MN318" s="5"/>
      <c r="MO318" s="5"/>
      <c r="MP318" s="5"/>
      <c r="MQ318" s="5"/>
      <c r="MR318" s="5"/>
      <c r="MS318" s="5"/>
      <c r="MT318" s="5"/>
      <c r="MU318" s="5"/>
      <c r="MV318" s="5"/>
      <c r="MW318" s="5"/>
      <c r="MX318" s="5"/>
      <c r="MY318" s="5"/>
      <c r="MZ318" s="5"/>
      <c r="NA318" s="5"/>
      <c r="NB318" s="5"/>
      <c r="NC318" s="5"/>
      <c r="ND318" s="5"/>
      <c r="NE318" s="5"/>
      <c r="NF318" s="5"/>
      <c r="NG318" s="5"/>
      <c r="NH318" s="5"/>
      <c r="NI318" s="5"/>
      <c r="NJ318" s="5"/>
      <c r="NK318" s="5"/>
      <c r="NL318" s="5"/>
      <c r="NM318" s="5"/>
      <c r="NN318" s="5"/>
      <c r="NO318" s="5"/>
      <c r="NP318" s="5"/>
      <c r="NQ318" s="5"/>
      <c r="NR318" s="5"/>
      <c r="NS318" s="5"/>
      <c r="NT318" s="5"/>
      <c r="NU318" s="5"/>
      <c r="NV318" s="5"/>
      <c r="NW318" s="5"/>
      <c r="NX318" s="5"/>
      <c r="NY318" s="5"/>
      <c r="NZ318" s="5"/>
      <c r="OA318" s="5"/>
      <c r="OB318" s="5"/>
      <c r="OC318" s="5"/>
      <c r="OD318" s="5"/>
      <c r="OE318" s="5"/>
      <c r="OF318" s="5"/>
      <c r="OG318" s="5"/>
      <c r="OH318" s="5"/>
      <c r="OI318" s="5"/>
      <c r="OJ318" s="5"/>
      <c r="OK318" s="5"/>
      <c r="OL318" s="5"/>
      <c r="OM318" s="5"/>
      <c r="ON318" s="5"/>
      <c r="OO318" s="5"/>
      <c r="OP318" s="5"/>
      <c r="OQ318" s="5"/>
      <c r="OR318" s="5"/>
      <c r="OS318" s="5"/>
      <c r="OT318" s="5"/>
      <c r="OU318" s="5"/>
      <c r="OV318" s="5"/>
      <c r="OW318" s="5"/>
      <c r="OX318" s="5"/>
      <c r="OY318" s="5"/>
      <c r="OZ318" s="5"/>
      <c r="PA318" s="5"/>
      <c r="PB318" s="5"/>
      <c r="PC318" s="5"/>
      <c r="PD318" s="5"/>
      <c r="PE318" s="5"/>
      <c r="PF318" s="5"/>
      <c r="PG318" s="5"/>
      <c r="PH318" s="5"/>
      <c r="PI318" s="5"/>
      <c r="PJ318" s="5"/>
      <c r="PK318" s="5"/>
      <c r="PL318" s="5"/>
      <c r="PM318" s="5"/>
      <c r="PN318" s="5"/>
      <c r="PO318" s="5"/>
      <c r="PP318" s="5"/>
      <c r="PQ318" s="5"/>
      <c r="PR318" s="5"/>
      <c r="PS318" s="5"/>
      <c r="PT318" s="5"/>
      <c r="PU318" s="5"/>
      <c r="PV318" s="5"/>
      <c r="PW318" s="5"/>
      <c r="PX318" s="5"/>
      <c r="PY318" s="5"/>
      <c r="PZ318" s="5"/>
      <c r="QA318" s="5"/>
      <c r="QB318" s="5"/>
      <c r="QC318" s="5"/>
      <c r="QD318" s="5"/>
      <c r="QE318" s="5"/>
      <c r="QF318" s="5"/>
      <c r="QG318" s="5"/>
      <c r="QH318" s="5"/>
      <c r="QI318" s="5"/>
      <c r="QJ318" s="5"/>
      <c r="QK318" s="5"/>
      <c r="QL318" s="5"/>
      <c r="QM318" s="5"/>
      <c r="QN318" s="5"/>
      <c r="QO318" s="5"/>
      <c r="QP318" s="5"/>
      <c r="QQ318" s="5"/>
      <c r="QR318" s="5"/>
      <c r="QS318" s="5"/>
      <c r="QT318" s="5"/>
      <c r="QU318" s="5"/>
      <c r="QV318" s="5"/>
      <c r="QW318" s="5"/>
      <c r="QX318" s="5"/>
      <c r="QY318" s="5"/>
      <c r="QZ318" s="5"/>
      <c r="RA318" s="5"/>
      <c r="RB318" s="5"/>
      <c r="RC318" s="5"/>
      <c r="RD318" s="5"/>
      <c r="RE318" s="5"/>
      <c r="RF318" s="5"/>
      <c r="RG318" s="5"/>
      <c r="RH318" s="5"/>
      <c r="RI318" s="5"/>
      <c r="RJ318" s="5"/>
      <c r="RK318" s="5"/>
      <c r="RL318" s="5"/>
      <c r="RM318" s="5"/>
      <c r="RN318" s="5"/>
      <c r="RO318" s="5"/>
      <c r="RP318" s="5"/>
      <c r="RQ318" s="5"/>
      <c r="RR318" s="5"/>
      <c r="RS318" s="5"/>
      <c r="RT318" s="5"/>
      <c r="RU318" s="5"/>
      <c r="RV318" s="5"/>
      <c r="RW318" s="5"/>
      <c r="RX318" s="5"/>
      <c r="RY318" s="5"/>
      <c r="RZ318" s="5"/>
      <c r="SA318" s="5"/>
      <c r="SB318" s="5"/>
      <c r="SC318" s="5"/>
      <c r="SD318" s="5"/>
      <c r="SE318" s="5"/>
      <c r="SF318" s="5"/>
      <c r="SG318" s="5"/>
      <c r="SH318" s="5"/>
      <c r="SI318" s="5"/>
      <c r="SJ318" s="5"/>
      <c r="SK318" s="5"/>
      <c r="SL318" s="5"/>
      <c r="SM318" s="5"/>
      <c r="SN318" s="5"/>
      <c r="SO318" s="5"/>
      <c r="SP318" s="5"/>
      <c r="SQ318" s="5"/>
      <c r="SR318" s="5"/>
      <c r="SS318" s="5"/>
      <c r="ST318" s="5"/>
      <c r="SU318" s="5"/>
      <c r="SV318" s="5"/>
      <c r="SW318" s="5"/>
      <c r="SX318" s="5"/>
      <c r="SY318" s="5"/>
      <c r="SZ318" s="5"/>
      <c r="TA318" s="5"/>
      <c r="TB318" s="5"/>
      <c r="TC318" s="5"/>
      <c r="TD318" s="5"/>
      <c r="TE318" s="5"/>
      <c r="TF318" s="5"/>
      <c r="TG318" s="5"/>
      <c r="TH318" s="5"/>
      <c r="TI318" s="5"/>
      <c r="TJ318" s="5"/>
      <c r="TK318" s="5"/>
      <c r="TL318" s="5"/>
      <c r="TM318" s="5"/>
      <c r="TN318" s="5"/>
      <c r="TO318" s="5"/>
      <c r="TP318" s="5"/>
      <c r="TQ318" s="5"/>
      <c r="TR318" s="5"/>
      <c r="TS318" s="5"/>
      <c r="TT318" s="5"/>
      <c r="TU318" s="5"/>
      <c r="TV318" s="5"/>
      <c r="TW318" s="5"/>
      <c r="TX318" s="5"/>
      <c r="TY318" s="5"/>
      <c r="TZ318" s="5"/>
      <c r="UA318" s="5"/>
      <c r="UB318" s="5"/>
      <c r="UC318" s="5"/>
      <c r="UD318" s="5"/>
      <c r="UE318" s="5"/>
      <c r="UF318" s="5"/>
      <c r="UG318" s="5"/>
      <c r="UH318" s="5"/>
      <c r="UI318" s="5"/>
      <c r="UJ318" s="5"/>
      <c r="UK318" s="5"/>
      <c r="UL318" s="5"/>
      <c r="UM318" s="5"/>
      <c r="UN318" s="5"/>
      <c r="UO318" s="5"/>
      <c r="UP318" s="5"/>
      <c r="UQ318" s="5"/>
      <c r="UR318" s="5"/>
      <c r="US318" s="5"/>
      <c r="UT318" s="5"/>
      <c r="UU318" s="5"/>
      <c r="UV318" s="5"/>
      <c r="UW318" s="5"/>
      <c r="UX318" s="5"/>
      <c r="UY318" s="5"/>
      <c r="UZ318" s="5"/>
      <c r="VA318" s="5"/>
      <c r="VB318" s="5"/>
      <c r="VC318" s="5"/>
      <c r="VD318" s="5"/>
      <c r="VE318" s="5"/>
      <c r="VF318" s="5"/>
      <c r="VG318" s="5"/>
      <c r="VH318" s="5"/>
      <c r="VI318" s="5"/>
      <c r="VJ318" s="5"/>
      <c r="VK318" s="5"/>
      <c r="VL318" s="5"/>
      <c r="VM318" s="5"/>
      <c r="VN318" s="5"/>
      <c r="VO318" s="5"/>
      <c r="VP318" s="5"/>
      <c r="VQ318" s="5"/>
      <c r="VR318" s="5"/>
      <c r="VS318" s="5"/>
      <c r="VT318" s="5"/>
      <c r="VU318" s="5"/>
      <c r="VV318" s="5"/>
      <c r="VW318" s="5"/>
      <c r="VX318" s="5"/>
      <c r="VY318" s="5"/>
      <c r="VZ318" s="5"/>
      <c r="WA318" s="5"/>
      <c r="WB318" s="5"/>
      <c r="WC318" s="5"/>
      <c r="WD318" s="5"/>
      <c r="WE318" s="5"/>
      <c r="WF318" s="5"/>
      <c r="WG318" s="5"/>
      <c r="WH318" s="5"/>
      <c r="WI318" s="5"/>
      <c r="WJ318" s="5"/>
      <c r="WK318" s="5"/>
      <c r="WL318" s="5"/>
      <c r="WM318" s="5"/>
      <c r="WN318" s="5"/>
      <c r="WO318" s="5"/>
      <c r="WP318" s="5"/>
      <c r="WQ318" s="5"/>
      <c r="WR318" s="5"/>
      <c r="WS318" s="5"/>
      <c r="WT318" s="5"/>
      <c r="WU318" s="5"/>
      <c r="WV318" s="5"/>
      <c r="WW318" s="5"/>
      <c r="WX318" s="5"/>
      <c r="WY318" s="5"/>
      <c r="WZ318" s="5"/>
      <c r="XA318" s="5"/>
      <c r="XB318" s="5"/>
      <c r="XC318" s="5"/>
      <c r="XD318" s="5"/>
      <c r="XE318" s="5"/>
      <c r="XF318" s="5"/>
      <c r="XG318" s="5"/>
      <c r="XH318" s="5"/>
      <c r="XI318" s="5"/>
      <c r="XJ318" s="5"/>
      <c r="XK318" s="5"/>
      <c r="XL318" s="5"/>
      <c r="XM318" s="5"/>
      <c r="XN318" s="5"/>
      <c r="XO318" s="5"/>
      <c r="XP318" s="5"/>
      <c r="XQ318" s="5"/>
      <c r="XR318" s="5"/>
      <c r="XS318" s="5"/>
      <c r="XT318" s="5"/>
      <c r="XU318" s="5"/>
      <c r="XV318" s="5"/>
      <c r="XW318" s="5"/>
      <c r="XX318" s="5"/>
      <c r="XY318" s="5"/>
      <c r="XZ318" s="5"/>
      <c r="YA318" s="5"/>
      <c r="YB318" s="5"/>
      <c r="YC318" s="5"/>
      <c r="YD318" s="5"/>
      <c r="YE318" s="5"/>
      <c r="YF318" s="5"/>
      <c r="YG318" s="5"/>
      <c r="YH318" s="5"/>
      <c r="YI318" s="5"/>
      <c r="YJ318" s="5"/>
      <c r="YK318" s="5"/>
      <c r="YL318" s="5"/>
      <c r="YM318" s="5"/>
      <c r="YN318" s="5"/>
      <c r="YO318" s="5"/>
      <c r="YP318" s="5"/>
      <c r="YQ318" s="5"/>
      <c r="YR318" s="5"/>
      <c r="YS318" s="5"/>
      <c r="YT318" s="5"/>
      <c r="YU318" s="5"/>
      <c r="YV318" s="5"/>
      <c r="YW318" s="5"/>
      <c r="YX318" s="5"/>
      <c r="YY318" s="5"/>
      <c r="YZ318" s="5"/>
      <c r="ZA318" s="5"/>
      <c r="ZB318" s="5"/>
      <c r="ZC318" s="5"/>
      <c r="ZD318" s="5"/>
      <c r="ZE318" s="5"/>
      <c r="ZF318" s="5"/>
      <c r="ZG318" s="5"/>
      <c r="ZH318" s="5"/>
      <c r="ZI318" s="5"/>
      <c r="ZJ318" s="5"/>
      <c r="ZK318" s="5"/>
      <c r="ZL318" s="5"/>
      <c r="ZM318" s="5"/>
      <c r="ZN318" s="5"/>
      <c r="ZO318" s="5"/>
      <c r="ZP318" s="5"/>
      <c r="ZQ318" s="5"/>
      <c r="ZR318" s="5"/>
      <c r="ZS318" s="5"/>
      <c r="ZT318" s="5"/>
      <c r="ZU318" s="5"/>
      <c r="ZV318" s="5"/>
      <c r="ZW318" s="5"/>
      <c r="ZX318" s="5"/>
      <c r="ZY318" s="5"/>
      <c r="ZZ318" s="5"/>
      <c r="AAA318" s="5"/>
      <c r="AAB318" s="5"/>
      <c r="AAC318" s="5"/>
      <c r="AAD318" s="5"/>
      <c r="AAE318" s="5"/>
      <c r="AAF318" s="5"/>
      <c r="AAG318" s="5"/>
      <c r="AAH318" s="5"/>
      <c r="AAI318" s="5"/>
      <c r="AAJ318" s="5"/>
      <c r="AAK318" s="5"/>
      <c r="AAL318" s="5"/>
      <c r="AAM318" s="5"/>
      <c r="AAN318" s="5"/>
      <c r="AAO318" s="5"/>
      <c r="AAP318" s="5"/>
      <c r="AAQ318" s="5"/>
      <c r="AAR318" s="5"/>
      <c r="AAS318" s="5"/>
      <c r="AAT318" s="5"/>
      <c r="AAU318" s="5"/>
      <c r="AAV318" s="5"/>
      <c r="AAW318" s="5"/>
      <c r="AAX318" s="5"/>
      <c r="AAY318" s="5"/>
      <c r="AAZ318" s="5"/>
      <c r="ABA318" s="5"/>
      <c r="ABB318" s="5"/>
      <c r="ABC318" s="5"/>
      <c r="ABD318" s="5"/>
      <c r="ABE318" s="5"/>
      <c r="ABF318" s="5"/>
      <c r="ABG318" s="5"/>
      <c r="ABH318" s="5"/>
      <c r="ABI318" s="5"/>
      <c r="ABJ318" s="5"/>
      <c r="ABK318" s="5"/>
      <c r="ABL318" s="5"/>
      <c r="ABM318" s="5"/>
      <c r="ABN318" s="5"/>
      <c r="ABO318" s="5"/>
      <c r="ABP318" s="5"/>
      <c r="ABQ318" s="5"/>
      <c r="ABR318" s="5"/>
      <c r="ABS318" s="5"/>
      <c r="ABT318" s="5"/>
      <c r="ABU318" s="5"/>
      <c r="ABV318" s="5"/>
      <c r="ABW318" s="5"/>
      <c r="ABX318" s="5"/>
      <c r="ABY318" s="5"/>
      <c r="ABZ318" s="5"/>
      <c r="ACA318" s="5"/>
      <c r="ACB318" s="5"/>
      <c r="ACC318" s="5"/>
      <c r="ACD318" s="5"/>
      <c r="ACE318" s="5"/>
      <c r="ACF318" s="5"/>
      <c r="ACG318" s="5"/>
      <c r="ACH318" s="5"/>
      <c r="ACI318" s="5"/>
      <c r="ACJ318" s="5"/>
      <c r="ACK318" s="5"/>
      <c r="ACL318" s="5"/>
      <c r="ACM318" s="5"/>
      <c r="ACN318" s="5"/>
      <c r="ACO318" s="5"/>
      <c r="ACP318" s="5"/>
      <c r="ACQ318" s="5"/>
      <c r="ACR318" s="5"/>
      <c r="ACS318" s="5"/>
      <c r="ACT318" s="5"/>
      <c r="ACU318" s="5"/>
      <c r="ACV318" s="5"/>
      <c r="ACW318" s="5"/>
      <c r="ACX318" s="5"/>
      <c r="ACY318" s="5"/>
      <c r="ACZ318" s="5"/>
      <c r="ADA318" s="5"/>
      <c r="ADB318" s="5"/>
      <c r="ADC318" s="5"/>
      <c r="ADD318" s="5"/>
      <c r="ADE318" s="5"/>
      <c r="ADF318" s="5"/>
      <c r="ADG318" s="5"/>
      <c r="ADH318" s="5"/>
      <c r="ADI318" s="5"/>
      <c r="ADJ318" s="5"/>
      <c r="ADK318" s="5"/>
      <c r="ADL318" s="5"/>
      <c r="ADM318" s="5"/>
      <c r="ADN318" s="5"/>
      <c r="ADO318" s="5"/>
      <c r="ADP318" s="5"/>
      <c r="ADQ318" s="5"/>
      <c r="ADR318" s="5"/>
      <c r="ADS318" s="5"/>
      <c r="ADT318" s="5"/>
      <c r="ADU318" s="5"/>
      <c r="ADV318" s="5"/>
      <c r="ADW318" s="5"/>
      <c r="ADX318" s="5"/>
      <c r="ADY318" s="5"/>
      <c r="ADZ318" s="5"/>
      <c r="AEA318" s="5"/>
      <c r="AEB318" s="5"/>
      <c r="AEC318" s="5"/>
      <c r="AED318" s="5"/>
      <c r="AEE318" s="5"/>
      <c r="AEF318" s="5"/>
      <c r="AEG318" s="5"/>
      <c r="AEH318" s="5"/>
      <c r="AEI318" s="5"/>
      <c r="AEJ318" s="5"/>
      <c r="AEK318" s="5"/>
      <c r="AEL318" s="5"/>
      <c r="AEM318" s="5"/>
      <c r="AEN318" s="5"/>
      <c r="AEO318" s="5"/>
      <c r="AEP318" s="5"/>
      <c r="AEQ318" s="5"/>
      <c r="AER318" s="5"/>
      <c r="AES318" s="5"/>
      <c r="AET318" s="5"/>
      <c r="AEU318" s="5"/>
      <c r="AEV318" s="5"/>
      <c r="AEW318" s="5"/>
      <c r="AEX318" s="5"/>
      <c r="AEY318" s="5"/>
      <c r="AEZ318" s="5"/>
      <c r="AFA318" s="5"/>
      <c r="AFB318" s="5"/>
      <c r="AFC318" s="5"/>
      <c r="AFD318" s="5"/>
      <c r="AFE318" s="5"/>
      <c r="AFF318" s="5"/>
      <c r="AFG318" s="5"/>
      <c r="AFH318" s="5"/>
      <c r="AFI318" s="5"/>
      <c r="AFJ318" s="5"/>
      <c r="AFK318" s="5"/>
      <c r="AFL318" s="5"/>
      <c r="AFM318" s="5"/>
      <c r="AFN318" s="5"/>
      <c r="AFO318" s="5"/>
      <c r="AFP318" s="5"/>
      <c r="AFQ318" s="5"/>
      <c r="AFR318" s="5"/>
      <c r="AFS318" s="5"/>
      <c r="AFT318" s="5"/>
      <c r="AFU318" s="5"/>
      <c r="AFV318" s="5"/>
      <c r="AFW318" s="5"/>
      <c r="AFX318" s="5"/>
      <c r="AFY318" s="5"/>
      <c r="AFZ318" s="5"/>
      <c r="AGA318" s="5"/>
      <c r="AGB318" s="5"/>
      <c r="AGC318" s="5"/>
      <c r="AGD318" s="5"/>
      <c r="AGE318" s="5"/>
      <c r="AGF318" s="5"/>
      <c r="AGG318" s="5"/>
      <c r="AGH318" s="5"/>
      <c r="AGI318" s="5"/>
      <c r="AGJ318" s="5"/>
      <c r="AGK318" s="5"/>
      <c r="AGL318" s="5"/>
      <c r="AGM318" s="5"/>
      <c r="AGN318" s="5"/>
      <c r="AGO318" s="5"/>
      <c r="AGP318" s="5"/>
      <c r="AGQ318" s="5"/>
      <c r="AGR318" s="5"/>
      <c r="AGS318" s="5"/>
      <c r="AGT318" s="5"/>
      <c r="AGU318" s="5"/>
      <c r="AGV318" s="5"/>
      <c r="AGW318" s="5"/>
      <c r="AGX318" s="5"/>
      <c r="AGY318" s="5"/>
      <c r="AGZ318" s="5"/>
      <c r="AHA318" s="5"/>
      <c r="AHB318" s="5"/>
      <c r="AHC318" s="5"/>
      <c r="AHD318" s="5"/>
      <c r="AHE318" s="5"/>
      <c r="AHF318" s="5"/>
      <c r="AHG318" s="5"/>
      <c r="AHH318" s="5"/>
      <c r="AHI318" s="5"/>
      <c r="AHJ318" s="5"/>
      <c r="AHK318" s="5"/>
      <c r="AHL318" s="5"/>
      <c r="AHM318" s="5"/>
      <c r="AHN318" s="5"/>
      <c r="AHO318" s="5"/>
      <c r="AHP318" s="5"/>
      <c r="AHQ318" s="5"/>
      <c r="AHR318" s="5"/>
      <c r="AHS318" s="5"/>
      <c r="AHT318" s="5"/>
      <c r="AHU318" s="5"/>
      <c r="AHV318" s="5"/>
      <c r="AHW318" s="5"/>
      <c r="AHX318" s="5"/>
      <c r="AHY318" s="5"/>
      <c r="AHZ318" s="5"/>
      <c r="AIA318" s="5"/>
      <c r="AIB318" s="5"/>
      <c r="AIC318" s="5"/>
      <c r="AID318" s="5"/>
      <c r="AIE318" s="5"/>
      <c r="AIF318" s="5"/>
      <c r="AIG318" s="5"/>
      <c r="AIH318" s="5"/>
      <c r="AII318" s="5"/>
      <c r="AIJ318" s="5"/>
      <c r="AIK318" s="5"/>
      <c r="AIL318" s="5"/>
      <c r="AIM318" s="5"/>
      <c r="AIN318" s="5"/>
      <c r="AIO318" s="5"/>
      <c r="AIP318" s="5"/>
      <c r="AIQ318" s="5"/>
      <c r="AIR318" s="5"/>
      <c r="AIS318" s="5"/>
      <c r="AIT318" s="5"/>
      <c r="AIU318" s="5"/>
      <c r="AIV318" s="5"/>
      <c r="AIW318" s="5"/>
      <c r="AIX318" s="5"/>
      <c r="AIY318" s="5"/>
      <c r="AIZ318" s="5"/>
      <c r="AJA318" s="5"/>
      <c r="AJB318" s="5"/>
      <c r="AJC318" s="5"/>
      <c r="AJD318" s="5"/>
      <c r="AJE318" s="5"/>
      <c r="AJF318" s="5"/>
      <c r="AJG318" s="5"/>
      <c r="AJH318" s="5"/>
      <c r="AJI318" s="5"/>
      <c r="AJJ318" s="5"/>
      <c r="AJK318" s="5"/>
      <c r="AJL318" s="5"/>
      <c r="AJM318" s="5"/>
      <c r="AJN318" s="5"/>
      <c r="AJO318" s="5"/>
      <c r="AJP318" s="5"/>
      <c r="AJQ318" s="5"/>
      <c r="AJR318" s="5"/>
      <c r="AJS318" s="5"/>
      <c r="AJT318" s="5"/>
      <c r="AJU318" s="5"/>
      <c r="AJV318" s="5"/>
      <c r="AJW318" s="5"/>
      <c r="AJX318" s="5"/>
      <c r="AJY318" s="5"/>
      <c r="AJZ318" s="5"/>
      <c r="AKA318" s="5"/>
      <c r="AKB318" s="5"/>
      <c r="AKC318" s="5"/>
      <c r="AKD318" s="5"/>
      <c r="AKE318" s="5"/>
      <c r="AKF318" s="5"/>
      <c r="AKG318" s="5"/>
      <c r="AKH318" s="5"/>
      <c r="AKI318" s="5"/>
      <c r="AKJ318" s="5"/>
      <c r="AKK318" s="5"/>
      <c r="AKL318" s="5"/>
      <c r="AKM318" s="5"/>
      <c r="AKN318" s="5"/>
      <c r="AKO318" s="5"/>
      <c r="AKP318" s="5"/>
      <c r="AKQ318" s="5"/>
      <c r="AKR318" s="5"/>
      <c r="AKS318" s="5"/>
      <c r="AKT318" s="5"/>
      <c r="AKU318" s="5"/>
      <c r="AKV318" s="5"/>
      <c r="AKW318" s="5"/>
      <c r="AKX318" s="5"/>
      <c r="AKY318" s="5"/>
      <c r="AKZ318" s="5"/>
      <c r="ALA318" s="5"/>
      <c r="ALB318" s="5"/>
      <c r="ALC318" s="5"/>
      <c r="ALD318" s="5"/>
      <c r="ALE318" s="5"/>
      <c r="ALF318" s="5"/>
      <c r="ALG318" s="5"/>
      <c r="ALH318" s="5"/>
      <c r="ALI318" s="5"/>
      <c r="ALJ318" s="5"/>
      <c r="ALK318" s="5"/>
      <c r="ALL318" s="5"/>
      <c r="ALM318" s="5"/>
      <c r="ALN318" s="5"/>
      <c r="ALO318" s="5"/>
      <c r="ALP318" s="5"/>
      <c r="ALQ318" s="5"/>
      <c r="ALR318" s="5"/>
      <c r="ALS318" s="5"/>
      <c r="ALT318" s="5"/>
      <c r="ALU318" s="5"/>
      <c r="ALV318" s="5"/>
      <c r="ALW318" s="5"/>
      <c r="ALX318" s="5"/>
      <c r="ALY318" s="5"/>
      <c r="ALZ318" s="5"/>
      <c r="AMA318" s="5"/>
      <c r="AMB318" s="5"/>
      <c r="AMC318" s="5"/>
      <c r="AMD318" s="5"/>
      <c r="AME318" s="5"/>
      <c r="AMF318" s="5"/>
      <c r="AMG318" s="5"/>
      <c r="AMH318" s="5"/>
      <c r="AMI318" s="5"/>
      <c r="AMJ318" s="5"/>
    </row>
    <row r="319" spans="1:1024" s="8" customFormat="1" x14ac:dyDescent="0.25">
      <c r="A319" s="2">
        <v>40</v>
      </c>
      <c r="B319" s="2" t="s">
        <v>739</v>
      </c>
      <c r="C319" s="2" t="s">
        <v>2553</v>
      </c>
      <c r="D319" s="2" t="s">
        <v>740</v>
      </c>
      <c r="E319" s="2">
        <v>2006</v>
      </c>
      <c r="F319" s="2" t="s">
        <v>741</v>
      </c>
      <c r="G319" s="2" t="s">
        <v>61</v>
      </c>
      <c r="H319" s="3" t="str">
        <f>VLOOKUP(B319,AddInfo!$A:$C,3,FALSE)</f>
        <v>Predictor</v>
      </c>
      <c r="I319" s="3" t="str">
        <f>VLOOKUP(B319,AddInfo!$A:$H,7,FALSE)</f>
        <v>zerotrade</v>
      </c>
      <c r="J319" s="3" t="s">
        <v>5017</v>
      </c>
      <c r="K319" s="3" t="s">
        <v>63</v>
      </c>
      <c r="L319" s="3" t="s">
        <v>64</v>
      </c>
      <c r="M319" s="25">
        <v>1960</v>
      </c>
      <c r="N319" s="25">
        <v>2003</v>
      </c>
      <c r="O319" s="25"/>
      <c r="P319" s="25"/>
      <c r="Q319" s="86"/>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c r="HH319" s="5"/>
      <c r="HI319" s="5"/>
      <c r="HJ319" s="5"/>
      <c r="HK319" s="5"/>
      <c r="HL319" s="5"/>
      <c r="HM319" s="5"/>
      <c r="HN319" s="5"/>
      <c r="HO319" s="5"/>
      <c r="HP319" s="5"/>
      <c r="HQ319" s="5"/>
      <c r="HR319" s="5"/>
      <c r="HS319" s="5"/>
      <c r="HT319" s="5"/>
      <c r="HU319" s="5"/>
      <c r="HV319" s="5"/>
      <c r="HW319" s="5"/>
      <c r="HX319" s="5"/>
      <c r="HY319" s="5"/>
      <c r="HZ319" s="5"/>
      <c r="IA319" s="5"/>
      <c r="IB319" s="5"/>
      <c r="IC319" s="5"/>
      <c r="ID319" s="5"/>
      <c r="IE319" s="5"/>
      <c r="IF319" s="5"/>
      <c r="IG319" s="5"/>
      <c r="IH319" s="5"/>
      <c r="II319" s="5"/>
      <c r="IJ319" s="5"/>
      <c r="IK319" s="5"/>
      <c r="IL319" s="5"/>
      <c r="IM319" s="5"/>
      <c r="IN319" s="5"/>
      <c r="IO319" s="5"/>
      <c r="IP319" s="5"/>
      <c r="IQ319" s="5"/>
      <c r="IR319" s="5"/>
      <c r="IS319" s="5"/>
      <c r="IT319" s="5"/>
      <c r="IU319" s="5"/>
      <c r="IV319" s="5"/>
      <c r="IW319" s="5"/>
      <c r="IX319" s="5"/>
      <c r="IY319" s="5"/>
      <c r="IZ319" s="5"/>
      <c r="JA319" s="5"/>
      <c r="JB319" s="5"/>
      <c r="JC319" s="5"/>
      <c r="JD319" s="5"/>
      <c r="JE319" s="5"/>
      <c r="JF319" s="5"/>
      <c r="JG319" s="5"/>
      <c r="JH319" s="5"/>
      <c r="JI319" s="5"/>
      <c r="JJ319" s="5"/>
      <c r="JK319" s="5"/>
      <c r="JL319" s="5"/>
      <c r="JM319" s="5"/>
      <c r="JN319" s="5"/>
      <c r="JO319" s="5"/>
      <c r="JP319" s="5"/>
      <c r="JQ319" s="5"/>
      <c r="JR319" s="5"/>
      <c r="JS319" s="5"/>
      <c r="JT319" s="5"/>
      <c r="JU319" s="5"/>
      <c r="JV319" s="5"/>
      <c r="JW319" s="5"/>
      <c r="JX319" s="5"/>
      <c r="JY319" s="5"/>
      <c r="JZ319" s="5"/>
      <c r="KA319" s="5"/>
      <c r="KB319" s="5"/>
      <c r="KC319" s="5"/>
      <c r="KD319" s="5"/>
      <c r="KE319" s="5"/>
      <c r="KF319" s="5"/>
      <c r="KG319" s="5"/>
      <c r="KH319" s="5"/>
      <c r="KI319" s="5"/>
      <c r="KJ319" s="5"/>
      <c r="KK319" s="5"/>
      <c r="KL319" s="5"/>
      <c r="KM319" s="5"/>
      <c r="KN319" s="5"/>
      <c r="KO319" s="5"/>
      <c r="KP319" s="5"/>
      <c r="KQ319" s="5"/>
      <c r="KR319" s="5"/>
      <c r="KS319" s="5"/>
      <c r="KT319" s="5"/>
      <c r="KU319" s="5"/>
      <c r="KV319" s="5"/>
      <c r="KW319" s="5"/>
      <c r="KX319" s="5"/>
      <c r="KY319" s="5"/>
      <c r="KZ319" s="5"/>
      <c r="LA319" s="5"/>
      <c r="LB319" s="5"/>
      <c r="LC319" s="5"/>
      <c r="LD319" s="5"/>
      <c r="LE319" s="5"/>
      <c r="LF319" s="5"/>
      <c r="LG319" s="5"/>
      <c r="LH319" s="5"/>
      <c r="LI319" s="5"/>
      <c r="LJ319" s="5"/>
      <c r="LK319" s="5"/>
      <c r="LL319" s="5"/>
      <c r="LM319" s="5"/>
      <c r="LN319" s="5"/>
      <c r="LO319" s="5"/>
      <c r="LP319" s="5"/>
      <c r="LQ319" s="5"/>
      <c r="LR319" s="5"/>
      <c r="LS319" s="5"/>
      <c r="LT319" s="5"/>
      <c r="LU319" s="5"/>
      <c r="LV319" s="5"/>
      <c r="LW319" s="5"/>
      <c r="LX319" s="5"/>
      <c r="LY319" s="5"/>
      <c r="LZ319" s="5"/>
      <c r="MA319" s="5"/>
      <c r="MB319" s="5"/>
      <c r="MC319" s="5"/>
      <c r="MD319" s="5"/>
      <c r="ME319" s="5"/>
      <c r="MF319" s="5"/>
      <c r="MG319" s="5"/>
      <c r="MH319" s="5"/>
      <c r="MI319" s="5"/>
      <c r="MJ319" s="5"/>
      <c r="MK319" s="5"/>
      <c r="ML319" s="5"/>
      <c r="MM319" s="5"/>
      <c r="MN319" s="5"/>
      <c r="MO319" s="5"/>
      <c r="MP319" s="5"/>
      <c r="MQ319" s="5"/>
      <c r="MR319" s="5"/>
      <c r="MS319" s="5"/>
      <c r="MT319" s="5"/>
      <c r="MU319" s="5"/>
      <c r="MV319" s="5"/>
      <c r="MW319" s="5"/>
      <c r="MX319" s="5"/>
      <c r="MY319" s="5"/>
      <c r="MZ319" s="5"/>
      <c r="NA319" s="5"/>
      <c r="NB319" s="5"/>
      <c r="NC319" s="5"/>
      <c r="ND319" s="5"/>
      <c r="NE319" s="5"/>
      <c r="NF319" s="5"/>
      <c r="NG319" s="5"/>
      <c r="NH319" s="5"/>
      <c r="NI319" s="5"/>
      <c r="NJ319" s="5"/>
      <c r="NK319" s="5"/>
      <c r="NL319" s="5"/>
      <c r="NM319" s="5"/>
      <c r="NN319" s="5"/>
      <c r="NO319" s="5"/>
      <c r="NP319" s="5"/>
      <c r="NQ319" s="5"/>
      <c r="NR319" s="5"/>
      <c r="NS319" s="5"/>
      <c r="NT319" s="5"/>
      <c r="NU319" s="5"/>
      <c r="NV319" s="5"/>
      <c r="NW319" s="5"/>
      <c r="NX319" s="5"/>
      <c r="NY319" s="5"/>
      <c r="NZ319" s="5"/>
      <c r="OA319" s="5"/>
      <c r="OB319" s="5"/>
      <c r="OC319" s="5"/>
      <c r="OD319" s="5"/>
      <c r="OE319" s="5"/>
      <c r="OF319" s="5"/>
      <c r="OG319" s="5"/>
      <c r="OH319" s="5"/>
      <c r="OI319" s="5"/>
      <c r="OJ319" s="5"/>
      <c r="OK319" s="5"/>
      <c r="OL319" s="5"/>
      <c r="OM319" s="5"/>
      <c r="ON319" s="5"/>
      <c r="OO319" s="5"/>
      <c r="OP319" s="5"/>
      <c r="OQ319" s="5"/>
      <c r="OR319" s="5"/>
      <c r="OS319" s="5"/>
      <c r="OT319" s="5"/>
      <c r="OU319" s="5"/>
      <c r="OV319" s="5"/>
      <c r="OW319" s="5"/>
      <c r="OX319" s="5"/>
      <c r="OY319" s="5"/>
      <c r="OZ319" s="5"/>
      <c r="PA319" s="5"/>
      <c r="PB319" s="5"/>
      <c r="PC319" s="5"/>
      <c r="PD319" s="5"/>
      <c r="PE319" s="5"/>
      <c r="PF319" s="5"/>
      <c r="PG319" s="5"/>
      <c r="PH319" s="5"/>
      <c r="PI319" s="5"/>
      <c r="PJ319" s="5"/>
      <c r="PK319" s="5"/>
      <c r="PL319" s="5"/>
      <c r="PM319" s="5"/>
      <c r="PN319" s="5"/>
      <c r="PO319" s="5"/>
      <c r="PP319" s="5"/>
      <c r="PQ319" s="5"/>
      <c r="PR319" s="5"/>
      <c r="PS319" s="5"/>
      <c r="PT319" s="5"/>
      <c r="PU319" s="5"/>
      <c r="PV319" s="5"/>
      <c r="PW319" s="5"/>
      <c r="PX319" s="5"/>
      <c r="PY319" s="5"/>
      <c r="PZ319" s="5"/>
      <c r="QA319" s="5"/>
      <c r="QB319" s="5"/>
      <c r="QC319" s="5"/>
      <c r="QD319" s="5"/>
      <c r="QE319" s="5"/>
      <c r="QF319" s="5"/>
      <c r="QG319" s="5"/>
      <c r="QH319" s="5"/>
      <c r="QI319" s="5"/>
      <c r="QJ319" s="5"/>
      <c r="QK319" s="5"/>
      <c r="QL319" s="5"/>
      <c r="QM319" s="5"/>
      <c r="QN319" s="5"/>
      <c r="QO319" s="5"/>
      <c r="QP319" s="5"/>
      <c r="QQ319" s="5"/>
      <c r="QR319" s="5"/>
      <c r="QS319" s="5"/>
      <c r="QT319" s="5"/>
      <c r="QU319" s="5"/>
      <c r="QV319" s="5"/>
      <c r="QW319" s="5"/>
      <c r="QX319" s="5"/>
      <c r="QY319" s="5"/>
      <c r="QZ319" s="5"/>
      <c r="RA319" s="5"/>
      <c r="RB319" s="5"/>
      <c r="RC319" s="5"/>
      <c r="RD319" s="5"/>
      <c r="RE319" s="5"/>
      <c r="RF319" s="5"/>
      <c r="RG319" s="5"/>
      <c r="RH319" s="5"/>
      <c r="RI319" s="5"/>
      <c r="RJ319" s="5"/>
      <c r="RK319" s="5"/>
      <c r="RL319" s="5"/>
      <c r="RM319" s="5"/>
      <c r="RN319" s="5"/>
      <c r="RO319" s="5"/>
      <c r="RP319" s="5"/>
      <c r="RQ319" s="5"/>
      <c r="RR319" s="5"/>
      <c r="RS319" s="5"/>
      <c r="RT319" s="5"/>
      <c r="RU319" s="5"/>
      <c r="RV319" s="5"/>
      <c r="RW319" s="5"/>
      <c r="RX319" s="5"/>
      <c r="RY319" s="5"/>
      <c r="RZ319" s="5"/>
      <c r="SA319" s="5"/>
      <c r="SB319" s="5"/>
      <c r="SC319" s="5"/>
      <c r="SD319" s="5"/>
      <c r="SE319" s="5"/>
      <c r="SF319" s="5"/>
      <c r="SG319" s="5"/>
      <c r="SH319" s="5"/>
      <c r="SI319" s="5"/>
      <c r="SJ319" s="5"/>
      <c r="SK319" s="5"/>
      <c r="SL319" s="5"/>
      <c r="SM319" s="5"/>
      <c r="SN319" s="5"/>
      <c r="SO319" s="5"/>
      <c r="SP319" s="5"/>
      <c r="SQ319" s="5"/>
      <c r="SR319" s="5"/>
      <c r="SS319" s="5"/>
      <c r="ST319" s="5"/>
      <c r="SU319" s="5"/>
      <c r="SV319" s="5"/>
      <c r="SW319" s="5"/>
      <c r="SX319" s="5"/>
      <c r="SY319" s="5"/>
      <c r="SZ319" s="5"/>
      <c r="TA319" s="5"/>
      <c r="TB319" s="5"/>
      <c r="TC319" s="5"/>
      <c r="TD319" s="5"/>
      <c r="TE319" s="5"/>
      <c r="TF319" s="5"/>
      <c r="TG319" s="5"/>
      <c r="TH319" s="5"/>
      <c r="TI319" s="5"/>
      <c r="TJ319" s="5"/>
      <c r="TK319" s="5"/>
      <c r="TL319" s="5"/>
      <c r="TM319" s="5"/>
      <c r="TN319" s="5"/>
      <c r="TO319" s="5"/>
      <c r="TP319" s="5"/>
      <c r="TQ319" s="5"/>
      <c r="TR319" s="5"/>
      <c r="TS319" s="5"/>
      <c r="TT319" s="5"/>
      <c r="TU319" s="5"/>
      <c r="TV319" s="5"/>
      <c r="TW319" s="5"/>
      <c r="TX319" s="5"/>
      <c r="TY319" s="5"/>
      <c r="TZ319" s="5"/>
      <c r="UA319" s="5"/>
      <c r="UB319" s="5"/>
      <c r="UC319" s="5"/>
      <c r="UD319" s="5"/>
      <c r="UE319" s="5"/>
      <c r="UF319" s="5"/>
      <c r="UG319" s="5"/>
      <c r="UH319" s="5"/>
      <c r="UI319" s="5"/>
      <c r="UJ319" s="5"/>
      <c r="UK319" s="5"/>
      <c r="UL319" s="5"/>
      <c r="UM319" s="5"/>
      <c r="UN319" s="5"/>
      <c r="UO319" s="5"/>
      <c r="UP319" s="5"/>
      <c r="UQ319" s="5"/>
      <c r="UR319" s="5"/>
      <c r="US319" s="5"/>
      <c r="UT319" s="5"/>
      <c r="UU319" s="5"/>
      <c r="UV319" s="5"/>
      <c r="UW319" s="5"/>
      <c r="UX319" s="5"/>
      <c r="UY319" s="5"/>
      <c r="UZ319" s="5"/>
      <c r="VA319" s="5"/>
      <c r="VB319" s="5"/>
      <c r="VC319" s="5"/>
      <c r="VD319" s="5"/>
      <c r="VE319" s="5"/>
      <c r="VF319" s="5"/>
      <c r="VG319" s="5"/>
      <c r="VH319" s="5"/>
      <c r="VI319" s="5"/>
      <c r="VJ319" s="5"/>
      <c r="VK319" s="5"/>
      <c r="VL319" s="5"/>
      <c r="VM319" s="5"/>
      <c r="VN319" s="5"/>
      <c r="VO319" s="5"/>
      <c r="VP319" s="5"/>
      <c r="VQ319" s="5"/>
      <c r="VR319" s="5"/>
      <c r="VS319" s="5"/>
      <c r="VT319" s="5"/>
      <c r="VU319" s="5"/>
      <c r="VV319" s="5"/>
      <c r="VW319" s="5"/>
      <c r="VX319" s="5"/>
      <c r="VY319" s="5"/>
      <c r="VZ319" s="5"/>
      <c r="WA319" s="5"/>
      <c r="WB319" s="5"/>
      <c r="WC319" s="5"/>
      <c r="WD319" s="5"/>
      <c r="WE319" s="5"/>
      <c r="WF319" s="5"/>
      <c r="WG319" s="5"/>
      <c r="WH319" s="5"/>
      <c r="WI319" s="5"/>
      <c r="WJ319" s="5"/>
      <c r="WK319" s="5"/>
      <c r="WL319" s="5"/>
      <c r="WM319" s="5"/>
      <c r="WN319" s="5"/>
      <c r="WO319" s="5"/>
      <c r="WP319" s="5"/>
      <c r="WQ319" s="5"/>
      <c r="WR319" s="5"/>
      <c r="WS319" s="5"/>
      <c r="WT319" s="5"/>
      <c r="WU319" s="5"/>
      <c r="WV319" s="5"/>
      <c r="WW319" s="5"/>
      <c r="WX319" s="5"/>
      <c r="WY319" s="5"/>
      <c r="WZ319" s="5"/>
      <c r="XA319" s="5"/>
      <c r="XB319" s="5"/>
      <c r="XC319" s="5"/>
      <c r="XD319" s="5"/>
      <c r="XE319" s="5"/>
      <c r="XF319" s="5"/>
      <c r="XG319" s="5"/>
      <c r="XH319" s="5"/>
      <c r="XI319" s="5"/>
      <c r="XJ319" s="5"/>
      <c r="XK319" s="5"/>
      <c r="XL319" s="5"/>
      <c r="XM319" s="5"/>
      <c r="XN319" s="5"/>
      <c r="XO319" s="5"/>
      <c r="XP319" s="5"/>
      <c r="XQ319" s="5"/>
      <c r="XR319" s="5"/>
      <c r="XS319" s="5"/>
      <c r="XT319" s="5"/>
      <c r="XU319" s="5"/>
      <c r="XV319" s="5"/>
      <c r="XW319" s="5"/>
      <c r="XX319" s="5"/>
      <c r="XY319" s="5"/>
      <c r="XZ319" s="5"/>
      <c r="YA319" s="5"/>
      <c r="YB319" s="5"/>
      <c r="YC319" s="5"/>
      <c r="YD319" s="5"/>
      <c r="YE319" s="5"/>
      <c r="YF319" s="5"/>
      <c r="YG319" s="5"/>
      <c r="YH319" s="5"/>
      <c r="YI319" s="5"/>
      <c r="YJ319" s="5"/>
      <c r="YK319" s="5"/>
      <c r="YL319" s="5"/>
      <c r="YM319" s="5"/>
      <c r="YN319" s="5"/>
      <c r="YO319" s="5"/>
      <c r="YP319" s="5"/>
      <c r="YQ319" s="5"/>
      <c r="YR319" s="5"/>
      <c r="YS319" s="5"/>
      <c r="YT319" s="5"/>
      <c r="YU319" s="5"/>
      <c r="YV319" s="5"/>
      <c r="YW319" s="5"/>
      <c r="YX319" s="5"/>
      <c r="YY319" s="5"/>
      <c r="YZ319" s="5"/>
      <c r="ZA319" s="5"/>
      <c r="ZB319" s="5"/>
      <c r="ZC319" s="5"/>
      <c r="ZD319" s="5"/>
      <c r="ZE319" s="5"/>
      <c r="ZF319" s="5"/>
      <c r="ZG319" s="5"/>
      <c r="ZH319" s="5"/>
      <c r="ZI319" s="5"/>
      <c r="ZJ319" s="5"/>
      <c r="ZK319" s="5"/>
      <c r="ZL319" s="5"/>
      <c r="ZM319" s="5"/>
      <c r="ZN319" s="5"/>
      <c r="ZO319" s="5"/>
      <c r="ZP319" s="5"/>
      <c r="ZQ319" s="5"/>
      <c r="ZR319" s="5"/>
      <c r="ZS319" s="5"/>
      <c r="ZT319" s="5"/>
      <c r="ZU319" s="5"/>
      <c r="ZV319" s="5"/>
      <c r="ZW319" s="5"/>
      <c r="ZX319" s="5"/>
      <c r="ZY319" s="5"/>
      <c r="ZZ319" s="5"/>
      <c r="AAA319" s="5"/>
      <c r="AAB319" s="5"/>
      <c r="AAC319" s="5"/>
      <c r="AAD319" s="5"/>
      <c r="AAE319" s="5"/>
      <c r="AAF319" s="5"/>
      <c r="AAG319" s="5"/>
      <c r="AAH319" s="5"/>
      <c r="AAI319" s="5"/>
      <c r="AAJ319" s="5"/>
      <c r="AAK319" s="5"/>
      <c r="AAL319" s="5"/>
      <c r="AAM319" s="5"/>
      <c r="AAN319" s="5"/>
      <c r="AAO319" s="5"/>
      <c r="AAP319" s="5"/>
      <c r="AAQ319" s="5"/>
      <c r="AAR319" s="5"/>
      <c r="AAS319" s="5"/>
      <c r="AAT319" s="5"/>
      <c r="AAU319" s="5"/>
      <c r="AAV319" s="5"/>
      <c r="AAW319" s="5"/>
      <c r="AAX319" s="5"/>
      <c r="AAY319" s="5"/>
      <c r="AAZ319" s="5"/>
      <c r="ABA319" s="5"/>
      <c r="ABB319" s="5"/>
      <c r="ABC319" s="5"/>
      <c r="ABD319" s="5"/>
      <c r="ABE319" s="5"/>
      <c r="ABF319" s="5"/>
      <c r="ABG319" s="5"/>
      <c r="ABH319" s="5"/>
      <c r="ABI319" s="5"/>
      <c r="ABJ319" s="5"/>
      <c r="ABK319" s="5"/>
      <c r="ABL319" s="5"/>
      <c r="ABM319" s="5"/>
      <c r="ABN319" s="5"/>
      <c r="ABO319" s="5"/>
      <c r="ABP319" s="5"/>
      <c r="ABQ319" s="5"/>
      <c r="ABR319" s="5"/>
      <c r="ABS319" s="5"/>
      <c r="ABT319" s="5"/>
      <c r="ABU319" s="5"/>
      <c r="ABV319" s="5"/>
      <c r="ABW319" s="5"/>
      <c r="ABX319" s="5"/>
      <c r="ABY319" s="5"/>
      <c r="ABZ319" s="5"/>
      <c r="ACA319" s="5"/>
      <c r="ACB319" s="5"/>
      <c r="ACC319" s="5"/>
      <c r="ACD319" s="5"/>
      <c r="ACE319" s="5"/>
      <c r="ACF319" s="5"/>
      <c r="ACG319" s="5"/>
      <c r="ACH319" s="5"/>
      <c r="ACI319" s="5"/>
      <c r="ACJ319" s="5"/>
      <c r="ACK319" s="5"/>
      <c r="ACL319" s="5"/>
      <c r="ACM319" s="5"/>
      <c r="ACN319" s="5"/>
      <c r="ACO319" s="5"/>
      <c r="ACP319" s="5"/>
      <c r="ACQ319" s="5"/>
      <c r="ACR319" s="5"/>
      <c r="ACS319" s="5"/>
      <c r="ACT319" s="5"/>
      <c r="ACU319" s="5"/>
      <c r="ACV319" s="5"/>
      <c r="ACW319" s="5"/>
      <c r="ACX319" s="5"/>
      <c r="ACY319" s="5"/>
      <c r="ACZ319" s="5"/>
      <c r="ADA319" s="5"/>
      <c r="ADB319" s="5"/>
      <c r="ADC319" s="5"/>
      <c r="ADD319" s="5"/>
      <c r="ADE319" s="5"/>
      <c r="ADF319" s="5"/>
      <c r="ADG319" s="5"/>
      <c r="ADH319" s="5"/>
      <c r="ADI319" s="5"/>
      <c r="ADJ319" s="5"/>
      <c r="ADK319" s="5"/>
      <c r="ADL319" s="5"/>
      <c r="ADM319" s="5"/>
      <c r="ADN319" s="5"/>
      <c r="ADO319" s="5"/>
      <c r="ADP319" s="5"/>
      <c r="ADQ319" s="5"/>
      <c r="ADR319" s="5"/>
      <c r="ADS319" s="5"/>
      <c r="ADT319" s="5"/>
      <c r="ADU319" s="5"/>
      <c r="ADV319" s="5"/>
      <c r="ADW319" s="5"/>
      <c r="ADX319" s="5"/>
      <c r="ADY319" s="5"/>
      <c r="ADZ319" s="5"/>
      <c r="AEA319" s="5"/>
      <c r="AEB319" s="5"/>
      <c r="AEC319" s="5"/>
      <c r="AED319" s="5"/>
      <c r="AEE319" s="5"/>
      <c r="AEF319" s="5"/>
      <c r="AEG319" s="5"/>
      <c r="AEH319" s="5"/>
      <c r="AEI319" s="5"/>
      <c r="AEJ319" s="5"/>
      <c r="AEK319" s="5"/>
      <c r="AEL319" s="5"/>
      <c r="AEM319" s="5"/>
      <c r="AEN319" s="5"/>
      <c r="AEO319" s="5"/>
      <c r="AEP319" s="5"/>
      <c r="AEQ319" s="5"/>
      <c r="AER319" s="5"/>
      <c r="AES319" s="5"/>
      <c r="AET319" s="5"/>
      <c r="AEU319" s="5"/>
      <c r="AEV319" s="5"/>
      <c r="AEW319" s="5"/>
      <c r="AEX319" s="5"/>
      <c r="AEY319" s="5"/>
      <c r="AEZ319" s="5"/>
      <c r="AFA319" s="5"/>
      <c r="AFB319" s="5"/>
      <c r="AFC319" s="5"/>
      <c r="AFD319" s="5"/>
      <c r="AFE319" s="5"/>
      <c r="AFF319" s="5"/>
      <c r="AFG319" s="5"/>
      <c r="AFH319" s="5"/>
      <c r="AFI319" s="5"/>
      <c r="AFJ319" s="5"/>
      <c r="AFK319" s="5"/>
      <c r="AFL319" s="5"/>
      <c r="AFM319" s="5"/>
      <c r="AFN319" s="5"/>
      <c r="AFO319" s="5"/>
      <c r="AFP319" s="5"/>
      <c r="AFQ319" s="5"/>
      <c r="AFR319" s="5"/>
      <c r="AFS319" s="5"/>
      <c r="AFT319" s="5"/>
      <c r="AFU319" s="5"/>
      <c r="AFV319" s="5"/>
      <c r="AFW319" s="5"/>
      <c r="AFX319" s="5"/>
      <c r="AFY319" s="5"/>
      <c r="AFZ319" s="5"/>
      <c r="AGA319" s="5"/>
      <c r="AGB319" s="5"/>
      <c r="AGC319" s="5"/>
      <c r="AGD319" s="5"/>
      <c r="AGE319" s="5"/>
      <c r="AGF319" s="5"/>
      <c r="AGG319" s="5"/>
      <c r="AGH319" s="5"/>
      <c r="AGI319" s="5"/>
      <c r="AGJ319" s="5"/>
      <c r="AGK319" s="5"/>
      <c r="AGL319" s="5"/>
      <c r="AGM319" s="5"/>
      <c r="AGN319" s="5"/>
      <c r="AGO319" s="5"/>
      <c r="AGP319" s="5"/>
      <c r="AGQ319" s="5"/>
      <c r="AGR319" s="5"/>
      <c r="AGS319" s="5"/>
      <c r="AGT319" s="5"/>
      <c r="AGU319" s="5"/>
      <c r="AGV319" s="5"/>
      <c r="AGW319" s="5"/>
      <c r="AGX319" s="5"/>
      <c r="AGY319" s="5"/>
      <c r="AGZ319" s="5"/>
      <c r="AHA319" s="5"/>
      <c r="AHB319" s="5"/>
      <c r="AHC319" s="5"/>
      <c r="AHD319" s="5"/>
      <c r="AHE319" s="5"/>
      <c r="AHF319" s="5"/>
      <c r="AHG319" s="5"/>
      <c r="AHH319" s="5"/>
      <c r="AHI319" s="5"/>
      <c r="AHJ319" s="5"/>
      <c r="AHK319" s="5"/>
      <c r="AHL319" s="5"/>
      <c r="AHM319" s="5"/>
      <c r="AHN319" s="5"/>
      <c r="AHO319" s="5"/>
      <c r="AHP319" s="5"/>
      <c r="AHQ319" s="5"/>
      <c r="AHR319" s="5"/>
      <c r="AHS319" s="5"/>
      <c r="AHT319" s="5"/>
      <c r="AHU319" s="5"/>
      <c r="AHV319" s="5"/>
      <c r="AHW319" s="5"/>
      <c r="AHX319" s="5"/>
      <c r="AHY319" s="5"/>
      <c r="AHZ319" s="5"/>
      <c r="AIA319" s="5"/>
      <c r="AIB319" s="5"/>
      <c r="AIC319" s="5"/>
      <c r="AID319" s="5"/>
      <c r="AIE319" s="5"/>
      <c r="AIF319" s="5"/>
      <c r="AIG319" s="5"/>
      <c r="AIH319" s="5"/>
      <c r="AII319" s="5"/>
      <c r="AIJ319" s="5"/>
      <c r="AIK319" s="5"/>
      <c r="AIL319" s="5"/>
      <c r="AIM319" s="5"/>
      <c r="AIN319" s="5"/>
      <c r="AIO319" s="5"/>
      <c r="AIP319" s="5"/>
      <c r="AIQ319" s="5"/>
      <c r="AIR319" s="5"/>
      <c r="AIS319" s="5"/>
      <c r="AIT319" s="5"/>
      <c r="AIU319" s="5"/>
      <c r="AIV319" s="5"/>
      <c r="AIW319" s="5"/>
      <c r="AIX319" s="5"/>
      <c r="AIY319" s="5"/>
      <c r="AIZ319" s="5"/>
      <c r="AJA319" s="5"/>
      <c r="AJB319" s="5"/>
      <c r="AJC319" s="5"/>
      <c r="AJD319" s="5"/>
      <c r="AJE319" s="5"/>
      <c r="AJF319" s="5"/>
      <c r="AJG319" s="5"/>
      <c r="AJH319" s="5"/>
      <c r="AJI319" s="5"/>
      <c r="AJJ319" s="5"/>
      <c r="AJK319" s="5"/>
      <c r="AJL319" s="5"/>
      <c r="AJM319" s="5"/>
      <c r="AJN319" s="5"/>
      <c r="AJO319" s="5"/>
      <c r="AJP319" s="5"/>
      <c r="AJQ319" s="5"/>
      <c r="AJR319" s="5"/>
      <c r="AJS319" s="5"/>
      <c r="AJT319" s="5"/>
      <c r="AJU319" s="5"/>
      <c r="AJV319" s="5"/>
      <c r="AJW319" s="5"/>
      <c r="AJX319" s="5"/>
      <c r="AJY319" s="5"/>
      <c r="AJZ319" s="5"/>
      <c r="AKA319" s="5"/>
      <c r="AKB319" s="5"/>
      <c r="AKC319" s="5"/>
      <c r="AKD319" s="5"/>
      <c r="AKE319" s="5"/>
      <c r="AKF319" s="5"/>
      <c r="AKG319" s="5"/>
      <c r="AKH319" s="5"/>
      <c r="AKI319" s="5"/>
      <c r="AKJ319" s="5"/>
      <c r="AKK319" s="5"/>
      <c r="AKL319" s="5"/>
      <c r="AKM319" s="5"/>
      <c r="AKN319" s="5"/>
      <c r="AKO319" s="5"/>
      <c r="AKP319" s="5"/>
      <c r="AKQ319" s="5"/>
      <c r="AKR319" s="5"/>
      <c r="AKS319" s="5"/>
      <c r="AKT319" s="5"/>
      <c r="AKU319" s="5"/>
      <c r="AKV319" s="5"/>
      <c r="AKW319" s="5"/>
      <c r="AKX319" s="5"/>
      <c r="AKY319" s="5"/>
      <c r="AKZ319" s="5"/>
      <c r="ALA319" s="5"/>
      <c r="ALB319" s="5"/>
      <c r="ALC319" s="5"/>
      <c r="ALD319" s="5"/>
      <c r="ALE319" s="5"/>
      <c r="ALF319" s="5"/>
      <c r="ALG319" s="5"/>
      <c r="ALH319" s="5"/>
      <c r="ALI319" s="5"/>
      <c r="ALJ319" s="5"/>
      <c r="ALK319" s="5"/>
      <c r="ALL319" s="5"/>
      <c r="ALM319" s="5"/>
      <c r="ALN319" s="5"/>
      <c r="ALO319" s="5"/>
      <c r="ALP319" s="5"/>
      <c r="ALQ319" s="5"/>
      <c r="ALR319" s="5"/>
      <c r="ALS319" s="5"/>
      <c r="ALT319" s="5"/>
      <c r="ALU319" s="5"/>
      <c r="ALV319" s="5"/>
      <c r="ALW319" s="5"/>
      <c r="ALX319" s="5"/>
      <c r="ALY319" s="5"/>
      <c r="ALZ319" s="5"/>
      <c r="AMA319" s="5"/>
      <c r="AMB319" s="5"/>
      <c r="AMC319" s="5"/>
      <c r="AMD319" s="5"/>
      <c r="AME319" s="5"/>
      <c r="AMF319" s="5"/>
      <c r="AMG319" s="5"/>
      <c r="AMH319" s="5"/>
      <c r="AMI319" s="5"/>
      <c r="AMJ319" s="5"/>
    </row>
    <row r="320" spans="1:1024" s="8" customFormat="1" x14ac:dyDescent="0.25">
      <c r="A320" s="2" t="s">
        <v>3472</v>
      </c>
      <c r="B320" s="2" t="s">
        <v>3430</v>
      </c>
      <c r="C320" s="2" t="s">
        <v>3430</v>
      </c>
      <c r="D320" s="2" t="s">
        <v>740</v>
      </c>
      <c r="E320" s="2">
        <v>2006</v>
      </c>
      <c r="F320" s="2" t="s">
        <v>741</v>
      </c>
      <c r="G320" s="2" t="s">
        <v>61</v>
      </c>
      <c r="H320" s="3" t="str">
        <f>VLOOKUP(B320,AddInfo!$A:$C,3,FALSE)</f>
        <v>Predictor</v>
      </c>
      <c r="I320" s="3">
        <f>VLOOKUP(B320,AddInfo!$A:$H,7,FALSE)</f>
        <v>0</v>
      </c>
      <c r="J320" s="3" t="s">
        <v>5017</v>
      </c>
      <c r="K320" s="3" t="s">
        <v>63</v>
      </c>
      <c r="L320" s="3" t="s">
        <v>64</v>
      </c>
      <c r="M320" s="25">
        <v>1960</v>
      </c>
      <c r="N320" s="25">
        <v>2003</v>
      </c>
      <c r="O320" s="25"/>
      <c r="P320" s="25"/>
      <c r="Q320" s="86"/>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c r="HH320" s="5"/>
      <c r="HI320" s="5"/>
      <c r="HJ320" s="5"/>
      <c r="HK320" s="5"/>
      <c r="HL320" s="5"/>
      <c r="HM320" s="5"/>
      <c r="HN320" s="5"/>
      <c r="HO320" s="5"/>
      <c r="HP320" s="5"/>
      <c r="HQ320" s="5"/>
      <c r="HR320" s="5"/>
      <c r="HS320" s="5"/>
      <c r="HT320" s="5"/>
      <c r="HU320" s="5"/>
      <c r="HV320" s="5"/>
      <c r="HW320" s="5"/>
      <c r="HX320" s="5"/>
      <c r="HY320" s="5"/>
      <c r="HZ320" s="5"/>
      <c r="IA320" s="5"/>
      <c r="IB320" s="5"/>
      <c r="IC320" s="5"/>
      <c r="ID320" s="5"/>
      <c r="IE320" s="5"/>
      <c r="IF320" s="5"/>
      <c r="IG320" s="5"/>
      <c r="IH320" s="5"/>
      <c r="II320" s="5"/>
      <c r="IJ320" s="5"/>
      <c r="IK320" s="5"/>
      <c r="IL320" s="5"/>
      <c r="IM320" s="5"/>
      <c r="IN320" s="5"/>
      <c r="IO320" s="5"/>
      <c r="IP320" s="5"/>
      <c r="IQ320" s="5"/>
      <c r="IR320" s="5"/>
      <c r="IS320" s="5"/>
      <c r="IT320" s="5"/>
      <c r="IU320" s="5"/>
      <c r="IV320" s="5"/>
      <c r="IW320" s="5"/>
      <c r="IX320" s="5"/>
      <c r="IY320" s="5"/>
      <c r="IZ320" s="5"/>
      <c r="JA320" s="5"/>
      <c r="JB320" s="5"/>
      <c r="JC320" s="5"/>
      <c r="JD320" s="5"/>
      <c r="JE320" s="5"/>
      <c r="JF320" s="5"/>
      <c r="JG320" s="5"/>
      <c r="JH320" s="5"/>
      <c r="JI320" s="5"/>
      <c r="JJ320" s="5"/>
      <c r="JK320" s="5"/>
      <c r="JL320" s="5"/>
      <c r="JM320" s="5"/>
      <c r="JN320" s="5"/>
      <c r="JO320" s="5"/>
      <c r="JP320" s="5"/>
      <c r="JQ320" s="5"/>
      <c r="JR320" s="5"/>
      <c r="JS320" s="5"/>
      <c r="JT320" s="5"/>
      <c r="JU320" s="5"/>
      <c r="JV320" s="5"/>
      <c r="JW320" s="5"/>
      <c r="JX320" s="5"/>
      <c r="JY320" s="5"/>
      <c r="JZ320" s="5"/>
      <c r="KA320" s="5"/>
      <c r="KB320" s="5"/>
      <c r="KC320" s="5"/>
      <c r="KD320" s="5"/>
      <c r="KE320" s="5"/>
      <c r="KF320" s="5"/>
      <c r="KG320" s="5"/>
      <c r="KH320" s="5"/>
      <c r="KI320" s="5"/>
      <c r="KJ320" s="5"/>
      <c r="KK320" s="5"/>
      <c r="KL320" s="5"/>
      <c r="KM320" s="5"/>
      <c r="KN320" s="5"/>
      <c r="KO320" s="5"/>
      <c r="KP320" s="5"/>
      <c r="KQ320" s="5"/>
      <c r="KR320" s="5"/>
      <c r="KS320" s="5"/>
      <c r="KT320" s="5"/>
      <c r="KU320" s="5"/>
      <c r="KV320" s="5"/>
      <c r="KW320" s="5"/>
      <c r="KX320" s="5"/>
      <c r="KY320" s="5"/>
      <c r="KZ320" s="5"/>
      <c r="LA320" s="5"/>
      <c r="LB320" s="5"/>
      <c r="LC320" s="5"/>
      <c r="LD320" s="5"/>
      <c r="LE320" s="5"/>
      <c r="LF320" s="5"/>
      <c r="LG320" s="5"/>
      <c r="LH320" s="5"/>
      <c r="LI320" s="5"/>
      <c r="LJ320" s="5"/>
      <c r="LK320" s="5"/>
      <c r="LL320" s="5"/>
      <c r="LM320" s="5"/>
      <c r="LN320" s="5"/>
      <c r="LO320" s="5"/>
      <c r="LP320" s="5"/>
      <c r="LQ320" s="5"/>
      <c r="LR320" s="5"/>
      <c r="LS320" s="5"/>
      <c r="LT320" s="5"/>
      <c r="LU320" s="5"/>
      <c r="LV320" s="5"/>
      <c r="LW320" s="5"/>
      <c r="LX320" s="5"/>
      <c r="LY320" s="5"/>
      <c r="LZ320" s="5"/>
      <c r="MA320" s="5"/>
      <c r="MB320" s="5"/>
      <c r="MC320" s="5"/>
      <c r="MD320" s="5"/>
      <c r="ME320" s="5"/>
      <c r="MF320" s="5"/>
      <c r="MG320" s="5"/>
      <c r="MH320" s="5"/>
      <c r="MI320" s="5"/>
      <c r="MJ320" s="5"/>
      <c r="MK320" s="5"/>
      <c r="ML320" s="5"/>
      <c r="MM320" s="5"/>
      <c r="MN320" s="5"/>
      <c r="MO320" s="5"/>
      <c r="MP320" s="5"/>
      <c r="MQ320" s="5"/>
      <c r="MR320" s="5"/>
      <c r="MS320" s="5"/>
      <c r="MT320" s="5"/>
      <c r="MU320" s="5"/>
      <c r="MV320" s="5"/>
      <c r="MW320" s="5"/>
      <c r="MX320" s="5"/>
      <c r="MY320" s="5"/>
      <c r="MZ320" s="5"/>
      <c r="NA320" s="5"/>
      <c r="NB320" s="5"/>
      <c r="NC320" s="5"/>
      <c r="ND320" s="5"/>
      <c r="NE320" s="5"/>
      <c r="NF320" s="5"/>
      <c r="NG320" s="5"/>
      <c r="NH320" s="5"/>
      <c r="NI320" s="5"/>
      <c r="NJ320" s="5"/>
      <c r="NK320" s="5"/>
      <c r="NL320" s="5"/>
      <c r="NM320" s="5"/>
      <c r="NN320" s="5"/>
      <c r="NO320" s="5"/>
      <c r="NP320" s="5"/>
      <c r="NQ320" s="5"/>
      <c r="NR320" s="5"/>
      <c r="NS320" s="5"/>
      <c r="NT320" s="5"/>
      <c r="NU320" s="5"/>
      <c r="NV320" s="5"/>
      <c r="NW320" s="5"/>
      <c r="NX320" s="5"/>
      <c r="NY320" s="5"/>
      <c r="NZ320" s="5"/>
      <c r="OA320" s="5"/>
      <c r="OB320" s="5"/>
      <c r="OC320" s="5"/>
      <c r="OD320" s="5"/>
      <c r="OE320" s="5"/>
      <c r="OF320" s="5"/>
      <c r="OG320" s="5"/>
      <c r="OH320" s="5"/>
      <c r="OI320" s="5"/>
      <c r="OJ320" s="5"/>
      <c r="OK320" s="5"/>
      <c r="OL320" s="5"/>
      <c r="OM320" s="5"/>
      <c r="ON320" s="5"/>
      <c r="OO320" s="5"/>
      <c r="OP320" s="5"/>
      <c r="OQ320" s="5"/>
      <c r="OR320" s="5"/>
      <c r="OS320" s="5"/>
      <c r="OT320" s="5"/>
      <c r="OU320" s="5"/>
      <c r="OV320" s="5"/>
      <c r="OW320" s="5"/>
      <c r="OX320" s="5"/>
      <c r="OY320" s="5"/>
      <c r="OZ320" s="5"/>
      <c r="PA320" s="5"/>
      <c r="PB320" s="5"/>
      <c r="PC320" s="5"/>
      <c r="PD320" s="5"/>
      <c r="PE320" s="5"/>
      <c r="PF320" s="5"/>
      <c r="PG320" s="5"/>
      <c r="PH320" s="5"/>
      <c r="PI320" s="5"/>
      <c r="PJ320" s="5"/>
      <c r="PK320" s="5"/>
      <c r="PL320" s="5"/>
      <c r="PM320" s="5"/>
      <c r="PN320" s="5"/>
      <c r="PO320" s="5"/>
      <c r="PP320" s="5"/>
      <c r="PQ320" s="5"/>
      <c r="PR320" s="5"/>
      <c r="PS320" s="5"/>
      <c r="PT320" s="5"/>
      <c r="PU320" s="5"/>
      <c r="PV320" s="5"/>
      <c r="PW320" s="5"/>
      <c r="PX320" s="5"/>
      <c r="PY320" s="5"/>
      <c r="PZ320" s="5"/>
      <c r="QA320" s="5"/>
      <c r="QB320" s="5"/>
      <c r="QC320" s="5"/>
      <c r="QD320" s="5"/>
      <c r="QE320" s="5"/>
      <c r="QF320" s="5"/>
      <c r="QG320" s="5"/>
      <c r="QH320" s="5"/>
      <c r="QI320" s="5"/>
      <c r="QJ320" s="5"/>
      <c r="QK320" s="5"/>
      <c r="QL320" s="5"/>
      <c r="QM320" s="5"/>
      <c r="QN320" s="5"/>
      <c r="QO320" s="5"/>
      <c r="QP320" s="5"/>
      <c r="QQ320" s="5"/>
      <c r="QR320" s="5"/>
      <c r="QS320" s="5"/>
      <c r="QT320" s="5"/>
      <c r="QU320" s="5"/>
      <c r="QV320" s="5"/>
      <c r="QW320" s="5"/>
      <c r="QX320" s="5"/>
      <c r="QY320" s="5"/>
      <c r="QZ320" s="5"/>
      <c r="RA320" s="5"/>
      <c r="RB320" s="5"/>
      <c r="RC320" s="5"/>
      <c r="RD320" s="5"/>
      <c r="RE320" s="5"/>
      <c r="RF320" s="5"/>
      <c r="RG320" s="5"/>
      <c r="RH320" s="5"/>
      <c r="RI320" s="5"/>
      <c r="RJ320" s="5"/>
      <c r="RK320" s="5"/>
      <c r="RL320" s="5"/>
      <c r="RM320" s="5"/>
      <c r="RN320" s="5"/>
      <c r="RO320" s="5"/>
      <c r="RP320" s="5"/>
      <c r="RQ320" s="5"/>
      <c r="RR320" s="5"/>
      <c r="RS320" s="5"/>
      <c r="RT320" s="5"/>
      <c r="RU320" s="5"/>
      <c r="RV320" s="5"/>
      <c r="RW320" s="5"/>
      <c r="RX320" s="5"/>
      <c r="RY320" s="5"/>
      <c r="RZ320" s="5"/>
      <c r="SA320" s="5"/>
      <c r="SB320" s="5"/>
      <c r="SC320" s="5"/>
      <c r="SD320" s="5"/>
      <c r="SE320" s="5"/>
      <c r="SF320" s="5"/>
      <c r="SG320" s="5"/>
      <c r="SH320" s="5"/>
      <c r="SI320" s="5"/>
      <c r="SJ320" s="5"/>
      <c r="SK320" s="5"/>
      <c r="SL320" s="5"/>
      <c r="SM320" s="5"/>
      <c r="SN320" s="5"/>
      <c r="SO320" s="5"/>
      <c r="SP320" s="5"/>
      <c r="SQ320" s="5"/>
      <c r="SR320" s="5"/>
      <c r="SS320" s="5"/>
      <c r="ST320" s="5"/>
      <c r="SU320" s="5"/>
      <c r="SV320" s="5"/>
      <c r="SW320" s="5"/>
      <c r="SX320" s="5"/>
      <c r="SY320" s="5"/>
      <c r="SZ320" s="5"/>
      <c r="TA320" s="5"/>
      <c r="TB320" s="5"/>
      <c r="TC320" s="5"/>
      <c r="TD320" s="5"/>
      <c r="TE320" s="5"/>
      <c r="TF320" s="5"/>
      <c r="TG320" s="5"/>
      <c r="TH320" s="5"/>
      <c r="TI320" s="5"/>
      <c r="TJ320" s="5"/>
      <c r="TK320" s="5"/>
      <c r="TL320" s="5"/>
      <c r="TM320" s="5"/>
      <c r="TN320" s="5"/>
      <c r="TO320" s="5"/>
      <c r="TP320" s="5"/>
      <c r="TQ320" s="5"/>
      <c r="TR320" s="5"/>
      <c r="TS320" s="5"/>
      <c r="TT320" s="5"/>
      <c r="TU320" s="5"/>
      <c r="TV320" s="5"/>
      <c r="TW320" s="5"/>
      <c r="TX320" s="5"/>
      <c r="TY320" s="5"/>
      <c r="TZ320" s="5"/>
      <c r="UA320" s="5"/>
      <c r="UB320" s="5"/>
      <c r="UC320" s="5"/>
      <c r="UD320" s="5"/>
      <c r="UE320" s="5"/>
      <c r="UF320" s="5"/>
      <c r="UG320" s="5"/>
      <c r="UH320" s="5"/>
      <c r="UI320" s="5"/>
      <c r="UJ320" s="5"/>
      <c r="UK320" s="5"/>
      <c r="UL320" s="5"/>
      <c r="UM320" s="5"/>
      <c r="UN320" s="5"/>
      <c r="UO320" s="5"/>
      <c r="UP320" s="5"/>
      <c r="UQ320" s="5"/>
      <c r="UR320" s="5"/>
      <c r="US320" s="5"/>
      <c r="UT320" s="5"/>
      <c r="UU320" s="5"/>
      <c r="UV320" s="5"/>
      <c r="UW320" s="5"/>
      <c r="UX320" s="5"/>
      <c r="UY320" s="5"/>
      <c r="UZ320" s="5"/>
      <c r="VA320" s="5"/>
      <c r="VB320" s="5"/>
      <c r="VC320" s="5"/>
      <c r="VD320" s="5"/>
      <c r="VE320" s="5"/>
      <c r="VF320" s="5"/>
      <c r="VG320" s="5"/>
      <c r="VH320" s="5"/>
      <c r="VI320" s="5"/>
      <c r="VJ320" s="5"/>
      <c r="VK320" s="5"/>
      <c r="VL320" s="5"/>
      <c r="VM320" s="5"/>
      <c r="VN320" s="5"/>
      <c r="VO320" s="5"/>
      <c r="VP320" s="5"/>
      <c r="VQ320" s="5"/>
      <c r="VR320" s="5"/>
      <c r="VS320" s="5"/>
      <c r="VT320" s="5"/>
      <c r="VU320" s="5"/>
      <c r="VV320" s="5"/>
      <c r="VW320" s="5"/>
      <c r="VX320" s="5"/>
      <c r="VY320" s="5"/>
      <c r="VZ320" s="5"/>
      <c r="WA320" s="5"/>
      <c r="WB320" s="5"/>
      <c r="WC320" s="5"/>
      <c r="WD320" s="5"/>
      <c r="WE320" s="5"/>
      <c r="WF320" s="5"/>
      <c r="WG320" s="5"/>
      <c r="WH320" s="5"/>
      <c r="WI320" s="5"/>
      <c r="WJ320" s="5"/>
      <c r="WK320" s="5"/>
      <c r="WL320" s="5"/>
      <c r="WM320" s="5"/>
      <c r="WN320" s="5"/>
      <c r="WO320" s="5"/>
      <c r="WP320" s="5"/>
      <c r="WQ320" s="5"/>
      <c r="WR320" s="5"/>
      <c r="WS320" s="5"/>
      <c r="WT320" s="5"/>
      <c r="WU320" s="5"/>
      <c r="WV320" s="5"/>
      <c r="WW320" s="5"/>
      <c r="WX320" s="5"/>
      <c r="WY320" s="5"/>
      <c r="WZ320" s="5"/>
      <c r="XA320" s="5"/>
      <c r="XB320" s="5"/>
      <c r="XC320" s="5"/>
      <c r="XD320" s="5"/>
      <c r="XE320" s="5"/>
      <c r="XF320" s="5"/>
      <c r="XG320" s="5"/>
      <c r="XH320" s="5"/>
      <c r="XI320" s="5"/>
      <c r="XJ320" s="5"/>
      <c r="XK320" s="5"/>
      <c r="XL320" s="5"/>
      <c r="XM320" s="5"/>
      <c r="XN320" s="5"/>
      <c r="XO320" s="5"/>
      <c r="XP320" s="5"/>
      <c r="XQ320" s="5"/>
      <c r="XR320" s="5"/>
      <c r="XS320" s="5"/>
      <c r="XT320" s="5"/>
      <c r="XU320" s="5"/>
      <c r="XV320" s="5"/>
      <c r="XW320" s="5"/>
      <c r="XX320" s="5"/>
      <c r="XY320" s="5"/>
      <c r="XZ320" s="5"/>
      <c r="YA320" s="5"/>
      <c r="YB320" s="5"/>
      <c r="YC320" s="5"/>
      <c r="YD320" s="5"/>
      <c r="YE320" s="5"/>
      <c r="YF320" s="5"/>
      <c r="YG320" s="5"/>
      <c r="YH320" s="5"/>
      <c r="YI320" s="5"/>
      <c r="YJ320" s="5"/>
      <c r="YK320" s="5"/>
      <c r="YL320" s="5"/>
      <c r="YM320" s="5"/>
      <c r="YN320" s="5"/>
      <c r="YO320" s="5"/>
      <c r="YP320" s="5"/>
      <c r="YQ320" s="5"/>
      <c r="YR320" s="5"/>
      <c r="YS320" s="5"/>
      <c r="YT320" s="5"/>
      <c r="YU320" s="5"/>
      <c r="YV320" s="5"/>
      <c r="YW320" s="5"/>
      <c r="YX320" s="5"/>
      <c r="YY320" s="5"/>
      <c r="YZ320" s="5"/>
      <c r="ZA320" s="5"/>
      <c r="ZB320" s="5"/>
      <c r="ZC320" s="5"/>
      <c r="ZD320" s="5"/>
      <c r="ZE320" s="5"/>
      <c r="ZF320" s="5"/>
      <c r="ZG320" s="5"/>
      <c r="ZH320" s="5"/>
      <c r="ZI320" s="5"/>
      <c r="ZJ320" s="5"/>
      <c r="ZK320" s="5"/>
      <c r="ZL320" s="5"/>
      <c r="ZM320" s="5"/>
      <c r="ZN320" s="5"/>
      <c r="ZO320" s="5"/>
      <c r="ZP320" s="5"/>
      <c r="ZQ320" s="5"/>
      <c r="ZR320" s="5"/>
      <c r="ZS320" s="5"/>
      <c r="ZT320" s="5"/>
      <c r="ZU320" s="5"/>
      <c r="ZV320" s="5"/>
      <c r="ZW320" s="5"/>
      <c r="ZX320" s="5"/>
      <c r="ZY320" s="5"/>
      <c r="ZZ320" s="5"/>
      <c r="AAA320" s="5"/>
      <c r="AAB320" s="5"/>
      <c r="AAC320" s="5"/>
      <c r="AAD320" s="5"/>
      <c r="AAE320" s="5"/>
      <c r="AAF320" s="5"/>
      <c r="AAG320" s="5"/>
      <c r="AAH320" s="5"/>
      <c r="AAI320" s="5"/>
      <c r="AAJ320" s="5"/>
      <c r="AAK320" s="5"/>
      <c r="AAL320" s="5"/>
      <c r="AAM320" s="5"/>
      <c r="AAN320" s="5"/>
      <c r="AAO320" s="5"/>
      <c r="AAP320" s="5"/>
      <c r="AAQ320" s="5"/>
      <c r="AAR320" s="5"/>
      <c r="AAS320" s="5"/>
      <c r="AAT320" s="5"/>
      <c r="AAU320" s="5"/>
      <c r="AAV320" s="5"/>
      <c r="AAW320" s="5"/>
      <c r="AAX320" s="5"/>
      <c r="AAY320" s="5"/>
      <c r="AAZ320" s="5"/>
      <c r="ABA320" s="5"/>
      <c r="ABB320" s="5"/>
      <c r="ABC320" s="5"/>
      <c r="ABD320" s="5"/>
      <c r="ABE320" s="5"/>
      <c r="ABF320" s="5"/>
      <c r="ABG320" s="5"/>
      <c r="ABH320" s="5"/>
      <c r="ABI320" s="5"/>
      <c r="ABJ320" s="5"/>
      <c r="ABK320" s="5"/>
      <c r="ABL320" s="5"/>
      <c r="ABM320" s="5"/>
      <c r="ABN320" s="5"/>
      <c r="ABO320" s="5"/>
      <c r="ABP320" s="5"/>
      <c r="ABQ320" s="5"/>
      <c r="ABR320" s="5"/>
      <c r="ABS320" s="5"/>
      <c r="ABT320" s="5"/>
      <c r="ABU320" s="5"/>
      <c r="ABV320" s="5"/>
      <c r="ABW320" s="5"/>
      <c r="ABX320" s="5"/>
      <c r="ABY320" s="5"/>
      <c r="ABZ320" s="5"/>
      <c r="ACA320" s="5"/>
      <c r="ACB320" s="5"/>
      <c r="ACC320" s="5"/>
      <c r="ACD320" s="5"/>
      <c r="ACE320" s="5"/>
      <c r="ACF320" s="5"/>
      <c r="ACG320" s="5"/>
      <c r="ACH320" s="5"/>
      <c r="ACI320" s="5"/>
      <c r="ACJ320" s="5"/>
      <c r="ACK320" s="5"/>
      <c r="ACL320" s="5"/>
      <c r="ACM320" s="5"/>
      <c r="ACN320" s="5"/>
      <c r="ACO320" s="5"/>
      <c r="ACP320" s="5"/>
      <c r="ACQ320" s="5"/>
      <c r="ACR320" s="5"/>
      <c r="ACS320" s="5"/>
      <c r="ACT320" s="5"/>
      <c r="ACU320" s="5"/>
      <c r="ACV320" s="5"/>
      <c r="ACW320" s="5"/>
      <c r="ACX320" s="5"/>
      <c r="ACY320" s="5"/>
      <c r="ACZ320" s="5"/>
      <c r="ADA320" s="5"/>
      <c r="ADB320" s="5"/>
      <c r="ADC320" s="5"/>
      <c r="ADD320" s="5"/>
      <c r="ADE320" s="5"/>
      <c r="ADF320" s="5"/>
      <c r="ADG320" s="5"/>
      <c r="ADH320" s="5"/>
      <c r="ADI320" s="5"/>
      <c r="ADJ320" s="5"/>
      <c r="ADK320" s="5"/>
      <c r="ADL320" s="5"/>
      <c r="ADM320" s="5"/>
      <c r="ADN320" s="5"/>
      <c r="ADO320" s="5"/>
      <c r="ADP320" s="5"/>
      <c r="ADQ320" s="5"/>
      <c r="ADR320" s="5"/>
      <c r="ADS320" s="5"/>
      <c r="ADT320" s="5"/>
      <c r="ADU320" s="5"/>
      <c r="ADV320" s="5"/>
      <c r="ADW320" s="5"/>
      <c r="ADX320" s="5"/>
      <c r="ADY320" s="5"/>
      <c r="ADZ320" s="5"/>
      <c r="AEA320" s="5"/>
      <c r="AEB320" s="5"/>
      <c r="AEC320" s="5"/>
      <c r="AED320" s="5"/>
      <c r="AEE320" s="5"/>
      <c r="AEF320" s="5"/>
      <c r="AEG320" s="5"/>
      <c r="AEH320" s="5"/>
      <c r="AEI320" s="5"/>
      <c r="AEJ320" s="5"/>
      <c r="AEK320" s="5"/>
      <c r="AEL320" s="5"/>
      <c r="AEM320" s="5"/>
      <c r="AEN320" s="5"/>
      <c r="AEO320" s="5"/>
      <c r="AEP320" s="5"/>
      <c r="AEQ320" s="5"/>
      <c r="AER320" s="5"/>
      <c r="AES320" s="5"/>
      <c r="AET320" s="5"/>
      <c r="AEU320" s="5"/>
      <c r="AEV320" s="5"/>
      <c r="AEW320" s="5"/>
      <c r="AEX320" s="5"/>
      <c r="AEY320" s="5"/>
      <c r="AEZ320" s="5"/>
      <c r="AFA320" s="5"/>
      <c r="AFB320" s="5"/>
      <c r="AFC320" s="5"/>
      <c r="AFD320" s="5"/>
      <c r="AFE320" s="5"/>
      <c r="AFF320" s="5"/>
      <c r="AFG320" s="5"/>
      <c r="AFH320" s="5"/>
      <c r="AFI320" s="5"/>
      <c r="AFJ320" s="5"/>
      <c r="AFK320" s="5"/>
      <c r="AFL320" s="5"/>
      <c r="AFM320" s="5"/>
      <c r="AFN320" s="5"/>
      <c r="AFO320" s="5"/>
      <c r="AFP320" s="5"/>
      <c r="AFQ320" s="5"/>
      <c r="AFR320" s="5"/>
      <c r="AFS320" s="5"/>
      <c r="AFT320" s="5"/>
      <c r="AFU320" s="5"/>
      <c r="AFV320" s="5"/>
      <c r="AFW320" s="5"/>
      <c r="AFX320" s="5"/>
      <c r="AFY320" s="5"/>
      <c r="AFZ320" s="5"/>
      <c r="AGA320" s="5"/>
      <c r="AGB320" s="5"/>
      <c r="AGC320" s="5"/>
      <c r="AGD320" s="5"/>
      <c r="AGE320" s="5"/>
      <c r="AGF320" s="5"/>
      <c r="AGG320" s="5"/>
      <c r="AGH320" s="5"/>
      <c r="AGI320" s="5"/>
      <c r="AGJ320" s="5"/>
      <c r="AGK320" s="5"/>
      <c r="AGL320" s="5"/>
      <c r="AGM320" s="5"/>
      <c r="AGN320" s="5"/>
      <c r="AGO320" s="5"/>
      <c r="AGP320" s="5"/>
      <c r="AGQ320" s="5"/>
      <c r="AGR320" s="5"/>
      <c r="AGS320" s="5"/>
      <c r="AGT320" s="5"/>
      <c r="AGU320" s="5"/>
      <c r="AGV320" s="5"/>
      <c r="AGW320" s="5"/>
      <c r="AGX320" s="5"/>
      <c r="AGY320" s="5"/>
      <c r="AGZ320" s="5"/>
      <c r="AHA320" s="5"/>
      <c r="AHB320" s="5"/>
      <c r="AHC320" s="5"/>
      <c r="AHD320" s="5"/>
      <c r="AHE320" s="5"/>
      <c r="AHF320" s="5"/>
      <c r="AHG320" s="5"/>
      <c r="AHH320" s="5"/>
      <c r="AHI320" s="5"/>
      <c r="AHJ320" s="5"/>
      <c r="AHK320" s="5"/>
      <c r="AHL320" s="5"/>
      <c r="AHM320" s="5"/>
      <c r="AHN320" s="5"/>
      <c r="AHO320" s="5"/>
      <c r="AHP320" s="5"/>
      <c r="AHQ320" s="5"/>
      <c r="AHR320" s="5"/>
      <c r="AHS320" s="5"/>
      <c r="AHT320" s="5"/>
      <c r="AHU320" s="5"/>
      <c r="AHV320" s="5"/>
      <c r="AHW320" s="5"/>
      <c r="AHX320" s="5"/>
      <c r="AHY320" s="5"/>
      <c r="AHZ320" s="5"/>
      <c r="AIA320" s="5"/>
      <c r="AIB320" s="5"/>
      <c r="AIC320" s="5"/>
      <c r="AID320" s="5"/>
      <c r="AIE320" s="5"/>
      <c r="AIF320" s="5"/>
      <c r="AIG320" s="5"/>
      <c r="AIH320" s="5"/>
      <c r="AII320" s="5"/>
      <c r="AIJ320" s="5"/>
      <c r="AIK320" s="5"/>
      <c r="AIL320" s="5"/>
      <c r="AIM320" s="5"/>
      <c r="AIN320" s="5"/>
      <c r="AIO320" s="5"/>
      <c r="AIP320" s="5"/>
      <c r="AIQ320" s="5"/>
      <c r="AIR320" s="5"/>
      <c r="AIS320" s="5"/>
      <c r="AIT320" s="5"/>
      <c r="AIU320" s="5"/>
      <c r="AIV320" s="5"/>
      <c r="AIW320" s="5"/>
      <c r="AIX320" s="5"/>
      <c r="AIY320" s="5"/>
      <c r="AIZ320" s="5"/>
      <c r="AJA320" s="5"/>
      <c r="AJB320" s="5"/>
      <c r="AJC320" s="5"/>
      <c r="AJD320" s="5"/>
      <c r="AJE320" s="5"/>
      <c r="AJF320" s="5"/>
      <c r="AJG320" s="5"/>
      <c r="AJH320" s="5"/>
      <c r="AJI320" s="5"/>
      <c r="AJJ320" s="5"/>
      <c r="AJK320" s="5"/>
      <c r="AJL320" s="5"/>
      <c r="AJM320" s="5"/>
      <c r="AJN320" s="5"/>
      <c r="AJO320" s="5"/>
      <c r="AJP320" s="5"/>
      <c r="AJQ320" s="5"/>
      <c r="AJR320" s="5"/>
      <c r="AJS320" s="5"/>
      <c r="AJT320" s="5"/>
      <c r="AJU320" s="5"/>
      <c r="AJV320" s="5"/>
      <c r="AJW320" s="5"/>
      <c r="AJX320" s="5"/>
      <c r="AJY320" s="5"/>
      <c r="AJZ320" s="5"/>
      <c r="AKA320" s="5"/>
      <c r="AKB320" s="5"/>
      <c r="AKC320" s="5"/>
      <c r="AKD320" s="5"/>
      <c r="AKE320" s="5"/>
      <c r="AKF320" s="5"/>
      <c r="AKG320" s="5"/>
      <c r="AKH320" s="5"/>
      <c r="AKI320" s="5"/>
      <c r="AKJ320" s="5"/>
      <c r="AKK320" s="5"/>
      <c r="AKL320" s="5"/>
      <c r="AKM320" s="5"/>
      <c r="AKN320" s="5"/>
      <c r="AKO320" s="5"/>
      <c r="AKP320" s="5"/>
      <c r="AKQ320" s="5"/>
      <c r="AKR320" s="5"/>
      <c r="AKS320" s="5"/>
      <c r="AKT320" s="5"/>
      <c r="AKU320" s="5"/>
      <c r="AKV320" s="5"/>
      <c r="AKW320" s="5"/>
      <c r="AKX320" s="5"/>
      <c r="AKY320" s="5"/>
      <c r="AKZ320" s="5"/>
      <c r="ALA320" s="5"/>
      <c r="ALB320" s="5"/>
      <c r="ALC320" s="5"/>
      <c r="ALD320" s="5"/>
      <c r="ALE320" s="5"/>
      <c r="ALF320" s="5"/>
      <c r="ALG320" s="5"/>
      <c r="ALH320" s="5"/>
      <c r="ALI320" s="5"/>
      <c r="ALJ320" s="5"/>
      <c r="ALK320" s="5"/>
      <c r="ALL320" s="5"/>
      <c r="ALM320" s="5"/>
      <c r="ALN320" s="5"/>
      <c r="ALO320" s="5"/>
      <c r="ALP320" s="5"/>
      <c r="ALQ320" s="5"/>
      <c r="ALR320" s="5"/>
      <c r="ALS320" s="5"/>
      <c r="ALT320" s="5"/>
      <c r="ALU320" s="5"/>
      <c r="ALV320" s="5"/>
      <c r="ALW320" s="5"/>
      <c r="ALX320" s="5"/>
      <c r="ALY320" s="5"/>
      <c r="ALZ320" s="5"/>
      <c r="AMA320" s="5"/>
      <c r="AMB320" s="5"/>
      <c r="AMC320" s="5"/>
      <c r="AMD320" s="5"/>
      <c r="AME320" s="5"/>
      <c r="AMF320" s="5"/>
      <c r="AMG320" s="5"/>
      <c r="AMH320" s="5"/>
      <c r="AMI320" s="5"/>
      <c r="AMJ320" s="5"/>
    </row>
    <row r="321" spans="1:1024" s="8" customFormat="1" x14ac:dyDescent="0.25">
      <c r="A321" s="2" t="s">
        <v>3473</v>
      </c>
      <c r="B321" s="2" t="s">
        <v>3431</v>
      </c>
      <c r="C321" s="2" t="s">
        <v>3431</v>
      </c>
      <c r="D321" s="2" t="s">
        <v>740</v>
      </c>
      <c r="E321" s="2">
        <v>2006</v>
      </c>
      <c r="F321" s="2" t="s">
        <v>741</v>
      </c>
      <c r="G321" s="2" t="s">
        <v>61</v>
      </c>
      <c r="H321" s="3" t="str">
        <f>VLOOKUP(B321,AddInfo!$A:$C,3,FALSE)</f>
        <v>Predictor</v>
      </c>
      <c r="I321" s="3">
        <f>VLOOKUP(B321,AddInfo!$A:$H,7,FALSE)</f>
        <v>0</v>
      </c>
      <c r="J321" s="3" t="s">
        <v>5017</v>
      </c>
      <c r="K321" s="3" t="s">
        <v>63</v>
      </c>
      <c r="L321" s="3" t="s">
        <v>64</v>
      </c>
      <c r="M321" s="25">
        <v>1960</v>
      </c>
      <c r="N321" s="25">
        <v>2003</v>
      </c>
      <c r="O321" s="25"/>
      <c r="P321" s="25"/>
      <c r="Q321" s="86"/>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c r="HH321" s="5"/>
      <c r="HI321" s="5"/>
      <c r="HJ321" s="5"/>
      <c r="HK321" s="5"/>
      <c r="HL321" s="5"/>
      <c r="HM321" s="5"/>
      <c r="HN321" s="5"/>
      <c r="HO321" s="5"/>
      <c r="HP321" s="5"/>
      <c r="HQ321" s="5"/>
      <c r="HR321" s="5"/>
      <c r="HS321" s="5"/>
      <c r="HT321" s="5"/>
      <c r="HU321" s="5"/>
      <c r="HV321" s="5"/>
      <c r="HW321" s="5"/>
      <c r="HX321" s="5"/>
      <c r="HY321" s="5"/>
      <c r="HZ321" s="5"/>
      <c r="IA321" s="5"/>
      <c r="IB321" s="5"/>
      <c r="IC321" s="5"/>
      <c r="ID321" s="5"/>
      <c r="IE321" s="5"/>
      <c r="IF321" s="5"/>
      <c r="IG321" s="5"/>
      <c r="IH321" s="5"/>
      <c r="II321" s="5"/>
      <c r="IJ321" s="5"/>
      <c r="IK321" s="5"/>
      <c r="IL321" s="5"/>
      <c r="IM321" s="5"/>
      <c r="IN321" s="5"/>
      <c r="IO321" s="5"/>
      <c r="IP321" s="5"/>
      <c r="IQ321" s="5"/>
      <c r="IR321" s="5"/>
      <c r="IS321" s="5"/>
      <c r="IT321" s="5"/>
      <c r="IU321" s="5"/>
      <c r="IV321" s="5"/>
      <c r="IW321" s="5"/>
      <c r="IX321" s="5"/>
      <c r="IY321" s="5"/>
      <c r="IZ321" s="5"/>
      <c r="JA321" s="5"/>
      <c r="JB321" s="5"/>
      <c r="JC321" s="5"/>
      <c r="JD321" s="5"/>
      <c r="JE321" s="5"/>
      <c r="JF321" s="5"/>
      <c r="JG321" s="5"/>
      <c r="JH321" s="5"/>
      <c r="JI321" s="5"/>
      <c r="JJ321" s="5"/>
      <c r="JK321" s="5"/>
      <c r="JL321" s="5"/>
      <c r="JM321" s="5"/>
      <c r="JN321" s="5"/>
      <c r="JO321" s="5"/>
      <c r="JP321" s="5"/>
      <c r="JQ321" s="5"/>
      <c r="JR321" s="5"/>
      <c r="JS321" s="5"/>
      <c r="JT321" s="5"/>
      <c r="JU321" s="5"/>
      <c r="JV321" s="5"/>
      <c r="JW321" s="5"/>
      <c r="JX321" s="5"/>
      <c r="JY321" s="5"/>
      <c r="JZ321" s="5"/>
      <c r="KA321" s="5"/>
      <c r="KB321" s="5"/>
      <c r="KC321" s="5"/>
      <c r="KD321" s="5"/>
      <c r="KE321" s="5"/>
      <c r="KF321" s="5"/>
      <c r="KG321" s="5"/>
      <c r="KH321" s="5"/>
      <c r="KI321" s="5"/>
      <c r="KJ321" s="5"/>
      <c r="KK321" s="5"/>
      <c r="KL321" s="5"/>
      <c r="KM321" s="5"/>
      <c r="KN321" s="5"/>
      <c r="KO321" s="5"/>
      <c r="KP321" s="5"/>
      <c r="KQ321" s="5"/>
      <c r="KR321" s="5"/>
      <c r="KS321" s="5"/>
      <c r="KT321" s="5"/>
      <c r="KU321" s="5"/>
      <c r="KV321" s="5"/>
      <c r="KW321" s="5"/>
      <c r="KX321" s="5"/>
      <c r="KY321" s="5"/>
      <c r="KZ321" s="5"/>
      <c r="LA321" s="5"/>
      <c r="LB321" s="5"/>
      <c r="LC321" s="5"/>
      <c r="LD321" s="5"/>
      <c r="LE321" s="5"/>
      <c r="LF321" s="5"/>
      <c r="LG321" s="5"/>
      <c r="LH321" s="5"/>
      <c r="LI321" s="5"/>
      <c r="LJ321" s="5"/>
      <c r="LK321" s="5"/>
      <c r="LL321" s="5"/>
      <c r="LM321" s="5"/>
      <c r="LN321" s="5"/>
      <c r="LO321" s="5"/>
      <c r="LP321" s="5"/>
      <c r="LQ321" s="5"/>
      <c r="LR321" s="5"/>
      <c r="LS321" s="5"/>
      <c r="LT321" s="5"/>
      <c r="LU321" s="5"/>
      <c r="LV321" s="5"/>
      <c r="LW321" s="5"/>
      <c r="LX321" s="5"/>
      <c r="LY321" s="5"/>
      <c r="LZ321" s="5"/>
      <c r="MA321" s="5"/>
      <c r="MB321" s="5"/>
      <c r="MC321" s="5"/>
      <c r="MD321" s="5"/>
      <c r="ME321" s="5"/>
      <c r="MF321" s="5"/>
      <c r="MG321" s="5"/>
      <c r="MH321" s="5"/>
      <c r="MI321" s="5"/>
      <c r="MJ321" s="5"/>
      <c r="MK321" s="5"/>
      <c r="ML321" s="5"/>
      <c r="MM321" s="5"/>
      <c r="MN321" s="5"/>
      <c r="MO321" s="5"/>
      <c r="MP321" s="5"/>
      <c r="MQ321" s="5"/>
      <c r="MR321" s="5"/>
      <c r="MS321" s="5"/>
      <c r="MT321" s="5"/>
      <c r="MU321" s="5"/>
      <c r="MV321" s="5"/>
      <c r="MW321" s="5"/>
      <c r="MX321" s="5"/>
      <c r="MY321" s="5"/>
      <c r="MZ321" s="5"/>
      <c r="NA321" s="5"/>
      <c r="NB321" s="5"/>
      <c r="NC321" s="5"/>
      <c r="ND321" s="5"/>
      <c r="NE321" s="5"/>
      <c r="NF321" s="5"/>
      <c r="NG321" s="5"/>
      <c r="NH321" s="5"/>
      <c r="NI321" s="5"/>
      <c r="NJ321" s="5"/>
      <c r="NK321" s="5"/>
      <c r="NL321" s="5"/>
      <c r="NM321" s="5"/>
      <c r="NN321" s="5"/>
      <c r="NO321" s="5"/>
      <c r="NP321" s="5"/>
      <c r="NQ321" s="5"/>
      <c r="NR321" s="5"/>
      <c r="NS321" s="5"/>
      <c r="NT321" s="5"/>
      <c r="NU321" s="5"/>
      <c r="NV321" s="5"/>
      <c r="NW321" s="5"/>
      <c r="NX321" s="5"/>
      <c r="NY321" s="5"/>
      <c r="NZ321" s="5"/>
      <c r="OA321" s="5"/>
      <c r="OB321" s="5"/>
      <c r="OC321" s="5"/>
      <c r="OD321" s="5"/>
      <c r="OE321" s="5"/>
      <c r="OF321" s="5"/>
      <c r="OG321" s="5"/>
      <c r="OH321" s="5"/>
      <c r="OI321" s="5"/>
      <c r="OJ321" s="5"/>
      <c r="OK321" s="5"/>
      <c r="OL321" s="5"/>
      <c r="OM321" s="5"/>
      <c r="ON321" s="5"/>
      <c r="OO321" s="5"/>
      <c r="OP321" s="5"/>
      <c r="OQ321" s="5"/>
      <c r="OR321" s="5"/>
      <c r="OS321" s="5"/>
      <c r="OT321" s="5"/>
      <c r="OU321" s="5"/>
      <c r="OV321" s="5"/>
      <c r="OW321" s="5"/>
      <c r="OX321" s="5"/>
      <c r="OY321" s="5"/>
      <c r="OZ321" s="5"/>
      <c r="PA321" s="5"/>
      <c r="PB321" s="5"/>
      <c r="PC321" s="5"/>
      <c r="PD321" s="5"/>
      <c r="PE321" s="5"/>
      <c r="PF321" s="5"/>
      <c r="PG321" s="5"/>
      <c r="PH321" s="5"/>
      <c r="PI321" s="5"/>
      <c r="PJ321" s="5"/>
      <c r="PK321" s="5"/>
      <c r="PL321" s="5"/>
      <c r="PM321" s="5"/>
      <c r="PN321" s="5"/>
      <c r="PO321" s="5"/>
      <c r="PP321" s="5"/>
      <c r="PQ321" s="5"/>
      <c r="PR321" s="5"/>
      <c r="PS321" s="5"/>
      <c r="PT321" s="5"/>
      <c r="PU321" s="5"/>
      <c r="PV321" s="5"/>
      <c r="PW321" s="5"/>
      <c r="PX321" s="5"/>
      <c r="PY321" s="5"/>
      <c r="PZ321" s="5"/>
      <c r="QA321" s="5"/>
      <c r="QB321" s="5"/>
      <c r="QC321" s="5"/>
      <c r="QD321" s="5"/>
      <c r="QE321" s="5"/>
      <c r="QF321" s="5"/>
      <c r="QG321" s="5"/>
      <c r="QH321" s="5"/>
      <c r="QI321" s="5"/>
      <c r="QJ321" s="5"/>
      <c r="QK321" s="5"/>
      <c r="QL321" s="5"/>
      <c r="QM321" s="5"/>
      <c r="QN321" s="5"/>
      <c r="QO321" s="5"/>
      <c r="QP321" s="5"/>
      <c r="QQ321" s="5"/>
      <c r="QR321" s="5"/>
      <c r="QS321" s="5"/>
      <c r="QT321" s="5"/>
      <c r="QU321" s="5"/>
      <c r="QV321" s="5"/>
      <c r="QW321" s="5"/>
      <c r="QX321" s="5"/>
      <c r="QY321" s="5"/>
      <c r="QZ321" s="5"/>
      <c r="RA321" s="5"/>
      <c r="RB321" s="5"/>
      <c r="RC321" s="5"/>
      <c r="RD321" s="5"/>
      <c r="RE321" s="5"/>
      <c r="RF321" s="5"/>
      <c r="RG321" s="5"/>
      <c r="RH321" s="5"/>
      <c r="RI321" s="5"/>
      <c r="RJ321" s="5"/>
      <c r="RK321" s="5"/>
      <c r="RL321" s="5"/>
      <c r="RM321" s="5"/>
      <c r="RN321" s="5"/>
      <c r="RO321" s="5"/>
      <c r="RP321" s="5"/>
      <c r="RQ321" s="5"/>
      <c r="RR321" s="5"/>
      <c r="RS321" s="5"/>
      <c r="RT321" s="5"/>
      <c r="RU321" s="5"/>
      <c r="RV321" s="5"/>
      <c r="RW321" s="5"/>
      <c r="RX321" s="5"/>
      <c r="RY321" s="5"/>
      <c r="RZ321" s="5"/>
      <c r="SA321" s="5"/>
      <c r="SB321" s="5"/>
      <c r="SC321" s="5"/>
      <c r="SD321" s="5"/>
      <c r="SE321" s="5"/>
      <c r="SF321" s="5"/>
      <c r="SG321" s="5"/>
      <c r="SH321" s="5"/>
      <c r="SI321" s="5"/>
      <c r="SJ321" s="5"/>
      <c r="SK321" s="5"/>
      <c r="SL321" s="5"/>
      <c r="SM321" s="5"/>
      <c r="SN321" s="5"/>
      <c r="SO321" s="5"/>
      <c r="SP321" s="5"/>
      <c r="SQ321" s="5"/>
      <c r="SR321" s="5"/>
      <c r="SS321" s="5"/>
      <c r="ST321" s="5"/>
      <c r="SU321" s="5"/>
      <c r="SV321" s="5"/>
      <c r="SW321" s="5"/>
      <c r="SX321" s="5"/>
      <c r="SY321" s="5"/>
      <c r="SZ321" s="5"/>
      <c r="TA321" s="5"/>
      <c r="TB321" s="5"/>
      <c r="TC321" s="5"/>
      <c r="TD321" s="5"/>
      <c r="TE321" s="5"/>
      <c r="TF321" s="5"/>
      <c r="TG321" s="5"/>
      <c r="TH321" s="5"/>
      <c r="TI321" s="5"/>
      <c r="TJ321" s="5"/>
      <c r="TK321" s="5"/>
      <c r="TL321" s="5"/>
      <c r="TM321" s="5"/>
      <c r="TN321" s="5"/>
      <c r="TO321" s="5"/>
      <c r="TP321" s="5"/>
      <c r="TQ321" s="5"/>
      <c r="TR321" s="5"/>
      <c r="TS321" s="5"/>
      <c r="TT321" s="5"/>
      <c r="TU321" s="5"/>
      <c r="TV321" s="5"/>
      <c r="TW321" s="5"/>
      <c r="TX321" s="5"/>
      <c r="TY321" s="5"/>
      <c r="TZ321" s="5"/>
      <c r="UA321" s="5"/>
      <c r="UB321" s="5"/>
      <c r="UC321" s="5"/>
      <c r="UD321" s="5"/>
      <c r="UE321" s="5"/>
      <c r="UF321" s="5"/>
      <c r="UG321" s="5"/>
      <c r="UH321" s="5"/>
      <c r="UI321" s="5"/>
      <c r="UJ321" s="5"/>
      <c r="UK321" s="5"/>
      <c r="UL321" s="5"/>
      <c r="UM321" s="5"/>
      <c r="UN321" s="5"/>
      <c r="UO321" s="5"/>
      <c r="UP321" s="5"/>
      <c r="UQ321" s="5"/>
      <c r="UR321" s="5"/>
      <c r="US321" s="5"/>
      <c r="UT321" s="5"/>
      <c r="UU321" s="5"/>
      <c r="UV321" s="5"/>
      <c r="UW321" s="5"/>
      <c r="UX321" s="5"/>
      <c r="UY321" s="5"/>
      <c r="UZ321" s="5"/>
      <c r="VA321" s="5"/>
      <c r="VB321" s="5"/>
      <c r="VC321" s="5"/>
      <c r="VD321" s="5"/>
      <c r="VE321" s="5"/>
      <c r="VF321" s="5"/>
      <c r="VG321" s="5"/>
      <c r="VH321" s="5"/>
      <c r="VI321" s="5"/>
      <c r="VJ321" s="5"/>
      <c r="VK321" s="5"/>
      <c r="VL321" s="5"/>
      <c r="VM321" s="5"/>
      <c r="VN321" s="5"/>
      <c r="VO321" s="5"/>
      <c r="VP321" s="5"/>
      <c r="VQ321" s="5"/>
      <c r="VR321" s="5"/>
      <c r="VS321" s="5"/>
      <c r="VT321" s="5"/>
      <c r="VU321" s="5"/>
      <c r="VV321" s="5"/>
      <c r="VW321" s="5"/>
      <c r="VX321" s="5"/>
      <c r="VY321" s="5"/>
      <c r="VZ321" s="5"/>
      <c r="WA321" s="5"/>
      <c r="WB321" s="5"/>
      <c r="WC321" s="5"/>
      <c r="WD321" s="5"/>
      <c r="WE321" s="5"/>
      <c r="WF321" s="5"/>
      <c r="WG321" s="5"/>
      <c r="WH321" s="5"/>
      <c r="WI321" s="5"/>
      <c r="WJ321" s="5"/>
      <c r="WK321" s="5"/>
      <c r="WL321" s="5"/>
      <c r="WM321" s="5"/>
      <c r="WN321" s="5"/>
      <c r="WO321" s="5"/>
      <c r="WP321" s="5"/>
      <c r="WQ321" s="5"/>
      <c r="WR321" s="5"/>
      <c r="WS321" s="5"/>
      <c r="WT321" s="5"/>
      <c r="WU321" s="5"/>
      <c r="WV321" s="5"/>
      <c r="WW321" s="5"/>
      <c r="WX321" s="5"/>
      <c r="WY321" s="5"/>
      <c r="WZ321" s="5"/>
      <c r="XA321" s="5"/>
      <c r="XB321" s="5"/>
      <c r="XC321" s="5"/>
      <c r="XD321" s="5"/>
      <c r="XE321" s="5"/>
      <c r="XF321" s="5"/>
      <c r="XG321" s="5"/>
      <c r="XH321" s="5"/>
      <c r="XI321" s="5"/>
      <c r="XJ321" s="5"/>
      <c r="XK321" s="5"/>
      <c r="XL321" s="5"/>
      <c r="XM321" s="5"/>
      <c r="XN321" s="5"/>
      <c r="XO321" s="5"/>
      <c r="XP321" s="5"/>
      <c r="XQ321" s="5"/>
      <c r="XR321" s="5"/>
      <c r="XS321" s="5"/>
      <c r="XT321" s="5"/>
      <c r="XU321" s="5"/>
      <c r="XV321" s="5"/>
      <c r="XW321" s="5"/>
      <c r="XX321" s="5"/>
      <c r="XY321" s="5"/>
      <c r="XZ321" s="5"/>
      <c r="YA321" s="5"/>
      <c r="YB321" s="5"/>
      <c r="YC321" s="5"/>
      <c r="YD321" s="5"/>
      <c r="YE321" s="5"/>
      <c r="YF321" s="5"/>
      <c r="YG321" s="5"/>
      <c r="YH321" s="5"/>
      <c r="YI321" s="5"/>
      <c r="YJ321" s="5"/>
      <c r="YK321" s="5"/>
      <c r="YL321" s="5"/>
      <c r="YM321" s="5"/>
      <c r="YN321" s="5"/>
      <c r="YO321" s="5"/>
      <c r="YP321" s="5"/>
      <c r="YQ321" s="5"/>
      <c r="YR321" s="5"/>
      <c r="YS321" s="5"/>
      <c r="YT321" s="5"/>
      <c r="YU321" s="5"/>
      <c r="YV321" s="5"/>
      <c r="YW321" s="5"/>
      <c r="YX321" s="5"/>
      <c r="YY321" s="5"/>
      <c r="YZ321" s="5"/>
      <c r="ZA321" s="5"/>
      <c r="ZB321" s="5"/>
      <c r="ZC321" s="5"/>
      <c r="ZD321" s="5"/>
      <c r="ZE321" s="5"/>
      <c r="ZF321" s="5"/>
      <c r="ZG321" s="5"/>
      <c r="ZH321" s="5"/>
      <c r="ZI321" s="5"/>
      <c r="ZJ321" s="5"/>
      <c r="ZK321" s="5"/>
      <c r="ZL321" s="5"/>
      <c r="ZM321" s="5"/>
      <c r="ZN321" s="5"/>
      <c r="ZO321" s="5"/>
      <c r="ZP321" s="5"/>
      <c r="ZQ321" s="5"/>
      <c r="ZR321" s="5"/>
      <c r="ZS321" s="5"/>
      <c r="ZT321" s="5"/>
      <c r="ZU321" s="5"/>
      <c r="ZV321" s="5"/>
      <c r="ZW321" s="5"/>
      <c r="ZX321" s="5"/>
      <c r="ZY321" s="5"/>
      <c r="ZZ321" s="5"/>
      <c r="AAA321" s="5"/>
      <c r="AAB321" s="5"/>
      <c r="AAC321" s="5"/>
      <c r="AAD321" s="5"/>
      <c r="AAE321" s="5"/>
      <c r="AAF321" s="5"/>
      <c r="AAG321" s="5"/>
      <c r="AAH321" s="5"/>
      <c r="AAI321" s="5"/>
      <c r="AAJ321" s="5"/>
      <c r="AAK321" s="5"/>
      <c r="AAL321" s="5"/>
      <c r="AAM321" s="5"/>
      <c r="AAN321" s="5"/>
      <c r="AAO321" s="5"/>
      <c r="AAP321" s="5"/>
      <c r="AAQ321" s="5"/>
      <c r="AAR321" s="5"/>
      <c r="AAS321" s="5"/>
      <c r="AAT321" s="5"/>
      <c r="AAU321" s="5"/>
      <c r="AAV321" s="5"/>
      <c r="AAW321" s="5"/>
      <c r="AAX321" s="5"/>
      <c r="AAY321" s="5"/>
      <c r="AAZ321" s="5"/>
      <c r="ABA321" s="5"/>
      <c r="ABB321" s="5"/>
      <c r="ABC321" s="5"/>
      <c r="ABD321" s="5"/>
      <c r="ABE321" s="5"/>
      <c r="ABF321" s="5"/>
      <c r="ABG321" s="5"/>
      <c r="ABH321" s="5"/>
      <c r="ABI321" s="5"/>
      <c r="ABJ321" s="5"/>
      <c r="ABK321" s="5"/>
      <c r="ABL321" s="5"/>
      <c r="ABM321" s="5"/>
      <c r="ABN321" s="5"/>
      <c r="ABO321" s="5"/>
      <c r="ABP321" s="5"/>
      <c r="ABQ321" s="5"/>
      <c r="ABR321" s="5"/>
      <c r="ABS321" s="5"/>
      <c r="ABT321" s="5"/>
      <c r="ABU321" s="5"/>
      <c r="ABV321" s="5"/>
      <c r="ABW321" s="5"/>
      <c r="ABX321" s="5"/>
      <c r="ABY321" s="5"/>
      <c r="ABZ321" s="5"/>
      <c r="ACA321" s="5"/>
      <c r="ACB321" s="5"/>
      <c r="ACC321" s="5"/>
      <c r="ACD321" s="5"/>
      <c r="ACE321" s="5"/>
      <c r="ACF321" s="5"/>
      <c r="ACG321" s="5"/>
      <c r="ACH321" s="5"/>
      <c r="ACI321" s="5"/>
      <c r="ACJ321" s="5"/>
      <c r="ACK321" s="5"/>
      <c r="ACL321" s="5"/>
      <c r="ACM321" s="5"/>
      <c r="ACN321" s="5"/>
      <c r="ACO321" s="5"/>
      <c r="ACP321" s="5"/>
      <c r="ACQ321" s="5"/>
      <c r="ACR321" s="5"/>
      <c r="ACS321" s="5"/>
      <c r="ACT321" s="5"/>
      <c r="ACU321" s="5"/>
      <c r="ACV321" s="5"/>
      <c r="ACW321" s="5"/>
      <c r="ACX321" s="5"/>
      <c r="ACY321" s="5"/>
      <c r="ACZ321" s="5"/>
      <c r="ADA321" s="5"/>
      <c r="ADB321" s="5"/>
      <c r="ADC321" s="5"/>
      <c r="ADD321" s="5"/>
      <c r="ADE321" s="5"/>
      <c r="ADF321" s="5"/>
      <c r="ADG321" s="5"/>
      <c r="ADH321" s="5"/>
      <c r="ADI321" s="5"/>
      <c r="ADJ321" s="5"/>
      <c r="ADK321" s="5"/>
      <c r="ADL321" s="5"/>
      <c r="ADM321" s="5"/>
      <c r="ADN321" s="5"/>
      <c r="ADO321" s="5"/>
      <c r="ADP321" s="5"/>
      <c r="ADQ321" s="5"/>
      <c r="ADR321" s="5"/>
      <c r="ADS321" s="5"/>
      <c r="ADT321" s="5"/>
      <c r="ADU321" s="5"/>
      <c r="ADV321" s="5"/>
      <c r="ADW321" s="5"/>
      <c r="ADX321" s="5"/>
      <c r="ADY321" s="5"/>
      <c r="ADZ321" s="5"/>
      <c r="AEA321" s="5"/>
      <c r="AEB321" s="5"/>
      <c r="AEC321" s="5"/>
      <c r="AED321" s="5"/>
      <c r="AEE321" s="5"/>
      <c r="AEF321" s="5"/>
      <c r="AEG321" s="5"/>
      <c r="AEH321" s="5"/>
      <c r="AEI321" s="5"/>
      <c r="AEJ321" s="5"/>
      <c r="AEK321" s="5"/>
      <c r="AEL321" s="5"/>
      <c r="AEM321" s="5"/>
      <c r="AEN321" s="5"/>
      <c r="AEO321" s="5"/>
      <c r="AEP321" s="5"/>
      <c r="AEQ321" s="5"/>
      <c r="AER321" s="5"/>
      <c r="AES321" s="5"/>
      <c r="AET321" s="5"/>
      <c r="AEU321" s="5"/>
      <c r="AEV321" s="5"/>
      <c r="AEW321" s="5"/>
      <c r="AEX321" s="5"/>
      <c r="AEY321" s="5"/>
      <c r="AEZ321" s="5"/>
      <c r="AFA321" s="5"/>
      <c r="AFB321" s="5"/>
      <c r="AFC321" s="5"/>
      <c r="AFD321" s="5"/>
      <c r="AFE321" s="5"/>
      <c r="AFF321" s="5"/>
      <c r="AFG321" s="5"/>
      <c r="AFH321" s="5"/>
      <c r="AFI321" s="5"/>
      <c r="AFJ321" s="5"/>
      <c r="AFK321" s="5"/>
      <c r="AFL321" s="5"/>
      <c r="AFM321" s="5"/>
      <c r="AFN321" s="5"/>
      <c r="AFO321" s="5"/>
      <c r="AFP321" s="5"/>
      <c r="AFQ321" s="5"/>
      <c r="AFR321" s="5"/>
      <c r="AFS321" s="5"/>
      <c r="AFT321" s="5"/>
      <c r="AFU321" s="5"/>
      <c r="AFV321" s="5"/>
      <c r="AFW321" s="5"/>
      <c r="AFX321" s="5"/>
      <c r="AFY321" s="5"/>
      <c r="AFZ321" s="5"/>
      <c r="AGA321" s="5"/>
      <c r="AGB321" s="5"/>
      <c r="AGC321" s="5"/>
      <c r="AGD321" s="5"/>
      <c r="AGE321" s="5"/>
      <c r="AGF321" s="5"/>
      <c r="AGG321" s="5"/>
      <c r="AGH321" s="5"/>
      <c r="AGI321" s="5"/>
      <c r="AGJ321" s="5"/>
      <c r="AGK321" s="5"/>
      <c r="AGL321" s="5"/>
      <c r="AGM321" s="5"/>
      <c r="AGN321" s="5"/>
      <c r="AGO321" s="5"/>
      <c r="AGP321" s="5"/>
      <c r="AGQ321" s="5"/>
      <c r="AGR321" s="5"/>
      <c r="AGS321" s="5"/>
      <c r="AGT321" s="5"/>
      <c r="AGU321" s="5"/>
      <c r="AGV321" s="5"/>
      <c r="AGW321" s="5"/>
      <c r="AGX321" s="5"/>
      <c r="AGY321" s="5"/>
      <c r="AGZ321" s="5"/>
      <c r="AHA321" s="5"/>
      <c r="AHB321" s="5"/>
      <c r="AHC321" s="5"/>
      <c r="AHD321" s="5"/>
      <c r="AHE321" s="5"/>
      <c r="AHF321" s="5"/>
      <c r="AHG321" s="5"/>
      <c r="AHH321" s="5"/>
      <c r="AHI321" s="5"/>
      <c r="AHJ321" s="5"/>
      <c r="AHK321" s="5"/>
      <c r="AHL321" s="5"/>
      <c r="AHM321" s="5"/>
      <c r="AHN321" s="5"/>
      <c r="AHO321" s="5"/>
      <c r="AHP321" s="5"/>
      <c r="AHQ321" s="5"/>
      <c r="AHR321" s="5"/>
      <c r="AHS321" s="5"/>
      <c r="AHT321" s="5"/>
      <c r="AHU321" s="5"/>
      <c r="AHV321" s="5"/>
      <c r="AHW321" s="5"/>
      <c r="AHX321" s="5"/>
      <c r="AHY321" s="5"/>
      <c r="AHZ321" s="5"/>
      <c r="AIA321" s="5"/>
      <c r="AIB321" s="5"/>
      <c r="AIC321" s="5"/>
      <c r="AID321" s="5"/>
      <c r="AIE321" s="5"/>
      <c r="AIF321" s="5"/>
      <c r="AIG321" s="5"/>
      <c r="AIH321" s="5"/>
      <c r="AII321" s="5"/>
      <c r="AIJ321" s="5"/>
      <c r="AIK321" s="5"/>
      <c r="AIL321" s="5"/>
      <c r="AIM321" s="5"/>
      <c r="AIN321" s="5"/>
      <c r="AIO321" s="5"/>
      <c r="AIP321" s="5"/>
      <c r="AIQ321" s="5"/>
      <c r="AIR321" s="5"/>
      <c r="AIS321" s="5"/>
      <c r="AIT321" s="5"/>
      <c r="AIU321" s="5"/>
      <c r="AIV321" s="5"/>
      <c r="AIW321" s="5"/>
      <c r="AIX321" s="5"/>
      <c r="AIY321" s="5"/>
      <c r="AIZ321" s="5"/>
      <c r="AJA321" s="5"/>
      <c r="AJB321" s="5"/>
      <c r="AJC321" s="5"/>
      <c r="AJD321" s="5"/>
      <c r="AJE321" s="5"/>
      <c r="AJF321" s="5"/>
      <c r="AJG321" s="5"/>
      <c r="AJH321" s="5"/>
      <c r="AJI321" s="5"/>
      <c r="AJJ321" s="5"/>
      <c r="AJK321" s="5"/>
      <c r="AJL321" s="5"/>
      <c r="AJM321" s="5"/>
      <c r="AJN321" s="5"/>
      <c r="AJO321" s="5"/>
      <c r="AJP321" s="5"/>
      <c r="AJQ321" s="5"/>
      <c r="AJR321" s="5"/>
      <c r="AJS321" s="5"/>
      <c r="AJT321" s="5"/>
      <c r="AJU321" s="5"/>
      <c r="AJV321" s="5"/>
      <c r="AJW321" s="5"/>
      <c r="AJX321" s="5"/>
      <c r="AJY321" s="5"/>
      <c r="AJZ321" s="5"/>
      <c r="AKA321" s="5"/>
      <c r="AKB321" s="5"/>
      <c r="AKC321" s="5"/>
      <c r="AKD321" s="5"/>
      <c r="AKE321" s="5"/>
      <c r="AKF321" s="5"/>
      <c r="AKG321" s="5"/>
      <c r="AKH321" s="5"/>
      <c r="AKI321" s="5"/>
      <c r="AKJ321" s="5"/>
      <c r="AKK321" s="5"/>
      <c r="AKL321" s="5"/>
      <c r="AKM321" s="5"/>
      <c r="AKN321" s="5"/>
      <c r="AKO321" s="5"/>
      <c r="AKP321" s="5"/>
      <c r="AKQ321" s="5"/>
      <c r="AKR321" s="5"/>
      <c r="AKS321" s="5"/>
      <c r="AKT321" s="5"/>
      <c r="AKU321" s="5"/>
      <c r="AKV321" s="5"/>
      <c r="AKW321" s="5"/>
      <c r="AKX321" s="5"/>
      <c r="AKY321" s="5"/>
      <c r="AKZ321" s="5"/>
      <c r="ALA321" s="5"/>
      <c r="ALB321" s="5"/>
      <c r="ALC321" s="5"/>
      <c r="ALD321" s="5"/>
      <c r="ALE321" s="5"/>
      <c r="ALF321" s="5"/>
      <c r="ALG321" s="5"/>
      <c r="ALH321" s="5"/>
      <c r="ALI321" s="5"/>
      <c r="ALJ321" s="5"/>
      <c r="ALK321" s="5"/>
      <c r="ALL321" s="5"/>
      <c r="ALM321" s="5"/>
      <c r="ALN321" s="5"/>
      <c r="ALO321" s="5"/>
      <c r="ALP321" s="5"/>
      <c r="ALQ321" s="5"/>
      <c r="ALR321" s="5"/>
      <c r="ALS321" s="5"/>
      <c r="ALT321" s="5"/>
      <c r="ALU321" s="5"/>
      <c r="ALV321" s="5"/>
      <c r="ALW321" s="5"/>
      <c r="ALX321" s="5"/>
      <c r="ALY321" s="5"/>
      <c r="ALZ321" s="5"/>
      <c r="AMA321" s="5"/>
      <c r="AMB321" s="5"/>
      <c r="AMC321" s="5"/>
      <c r="AMD321" s="5"/>
      <c r="AME321" s="5"/>
      <c r="AMF321" s="5"/>
      <c r="AMG321" s="5"/>
      <c r="AMH321" s="5"/>
      <c r="AMI321" s="5"/>
      <c r="AMJ321" s="5"/>
    </row>
  </sheetData>
  <sortState ref="A2:T321">
    <sortCondition ref="K2:K321"/>
    <sortCondition ref="D2:D321"/>
    <sortCondition ref="B2:B321"/>
  </sortState>
  <conditionalFormatting sqref="J2:J321 H322:J1048576 H3:I321 H2:J316">
    <cfRule type="containsText" dxfId="109" priority="83" operator="containsText" text="original">
      <formula>NOT(ISERROR(SEARCH("original",H2)))</formula>
    </cfRule>
    <cfRule type="colorScale" priority="160">
      <colorScale>
        <cfvo type="min"/>
        <cfvo type="max"/>
        <color rgb="FFFCFCFF"/>
        <color rgb="FFF8696B"/>
      </colorScale>
    </cfRule>
  </conditionalFormatting>
  <conditionalFormatting sqref="H317:J321">
    <cfRule type="containsText" dxfId="108" priority="55" operator="containsText" text="not">
      <formula>NOT(ISERROR(SEARCH("not",H317)))</formula>
    </cfRule>
    <cfRule type="containsText" dxfId="107" priority="56" operator="containsText" text="3_maybe">
      <formula>NOT(ISERROR(SEARCH("3_maybe",H317)))</formula>
    </cfRule>
    <cfRule type="containsText" dxfId="106" priority="57" operator="containsText" text="2_likely">
      <formula>NOT(ISERROR(SEARCH("2_likely",H317)))</formula>
    </cfRule>
    <cfRule type="containsText" dxfId="105" priority="58" operator="containsText" text="1_clear">
      <formula>NOT(ISERROR(SEARCH("1_clear",H317)))</formula>
    </cfRule>
  </conditionalFormatting>
  <conditionalFormatting sqref="H2:J1048576">
    <cfRule type="containsText" dxfId="104" priority="53" operator="containsText" text="Placebo">
      <formula>NOT(ISERROR(SEARCH("Placebo",H2)))</formula>
    </cfRule>
    <cfRule type="containsText" dxfId="103" priority="54" operator="containsText" text="Predictor">
      <formula>NOT(ISERROR(SEARCH("Predictor",H2)))</formula>
    </cfRule>
  </conditionalFormatting>
  <conditionalFormatting sqref="H316:I316">
    <cfRule type="containsText" dxfId="102" priority="5" operator="containsText" text="not">
      <formula>NOT(ISERROR(SEARCH("not",H316)))</formula>
    </cfRule>
    <cfRule type="containsText" dxfId="101" priority="6" operator="containsText" text="3_maybe">
      <formula>NOT(ISERROR(SEARCH("3_maybe",H316)))</formula>
    </cfRule>
    <cfRule type="containsText" dxfId="100" priority="7" operator="containsText" text="2_likely">
      <formula>NOT(ISERROR(SEARCH("2_likely",H316)))</formula>
    </cfRule>
    <cfRule type="containsText" dxfId="99" priority="8" operator="containsText" text="1_clear">
      <formula>NOT(ISERROR(SEARCH("1_clear",H316)))</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1"/>
  <sheetViews>
    <sheetView tabSelected="1" zoomScale="85" zoomScaleNormal="85" workbookViewId="0">
      <pane xSplit="2" ySplit="1" topLeftCell="C124" activePane="bottomRight" state="frozen"/>
      <selection pane="topRight" activeCell="C1" sqref="C1"/>
      <selection pane="bottomLeft" activeCell="A2" sqref="A2"/>
      <selection pane="bottomRight" activeCell="J132" sqref="J132"/>
    </sheetView>
  </sheetViews>
  <sheetFormatPr defaultRowHeight="15" x14ac:dyDescent="0.25"/>
  <cols>
    <col min="1" max="1" width="23.42578125" style="89" customWidth="1"/>
    <col min="2" max="2" width="20.28515625" style="89" customWidth="1"/>
    <col min="3" max="3" width="13.7109375" style="86" customWidth="1"/>
    <col min="4" max="4" width="17" style="90" customWidth="1"/>
    <col min="5" max="5" width="10.7109375" style="89" customWidth="1"/>
    <col min="6" max="6" width="11.7109375" style="89" customWidth="1"/>
    <col min="7" max="7" width="12.140625" style="89" customWidth="1"/>
    <col min="8" max="8" width="22.85546875" style="86" customWidth="1"/>
    <col min="9" max="9" width="13.42578125" style="91" customWidth="1"/>
    <col min="10" max="10" width="10.28515625" style="86" customWidth="1"/>
    <col min="11" max="11" width="16.28515625" style="110" customWidth="1"/>
    <col min="12" max="12" width="14.7109375" style="86" customWidth="1"/>
    <col min="13" max="13" width="7.5703125" style="24" customWidth="1"/>
    <col min="14" max="14" width="10" style="87" customWidth="1"/>
    <col min="15" max="15" width="11.140625" style="87" customWidth="1"/>
    <col min="16" max="16" width="8.5703125" style="87" customWidth="1"/>
    <col min="17" max="17" width="7.85546875" style="87" customWidth="1"/>
    <col min="18" max="18" width="7.28515625" style="87" customWidth="1"/>
    <col min="19" max="19" width="8.5703125" style="87" customWidth="1"/>
    <col min="20" max="20" width="8.28515625" style="24" customWidth="1"/>
    <col min="21" max="21" width="12.7109375" style="123" customWidth="1"/>
    <col min="22" max="22" width="56.5703125" style="86" customWidth="1"/>
    <col min="23" max="23" width="59.5703125" style="94" customWidth="1"/>
    <col min="24" max="16384" width="9.140625" style="88"/>
  </cols>
  <sheetData>
    <row r="1" spans="1:23" s="85" customFormat="1" ht="45" x14ac:dyDescent="0.25">
      <c r="A1" s="85" t="s">
        <v>6</v>
      </c>
      <c r="B1" s="85" t="s">
        <v>7</v>
      </c>
      <c r="C1" s="97" t="s">
        <v>5537</v>
      </c>
      <c r="D1" s="85" t="s">
        <v>4916</v>
      </c>
      <c r="E1" s="85" t="s">
        <v>11</v>
      </c>
      <c r="F1" s="85" t="s">
        <v>12</v>
      </c>
      <c r="G1" s="85" t="s">
        <v>13</v>
      </c>
      <c r="H1" s="97" t="s">
        <v>5092</v>
      </c>
      <c r="I1" s="85" t="s">
        <v>5538</v>
      </c>
      <c r="J1" s="97" t="s">
        <v>5091</v>
      </c>
      <c r="K1" s="108" t="s">
        <v>5099</v>
      </c>
      <c r="L1" s="97" t="s">
        <v>5155</v>
      </c>
      <c r="M1" s="128" t="s">
        <v>1009</v>
      </c>
      <c r="N1" s="97" t="s">
        <v>5008</v>
      </c>
      <c r="O1" s="97" t="s">
        <v>5009</v>
      </c>
      <c r="P1" s="97" t="s">
        <v>5010</v>
      </c>
      <c r="Q1" s="97" t="s">
        <v>5011</v>
      </c>
      <c r="R1" s="97" t="s">
        <v>5014</v>
      </c>
      <c r="S1" s="97" t="s">
        <v>5012</v>
      </c>
      <c r="T1" s="128" t="s">
        <v>5013</v>
      </c>
      <c r="U1" s="128" t="s">
        <v>5034</v>
      </c>
      <c r="V1" s="97" t="s">
        <v>5096</v>
      </c>
      <c r="W1" s="128" t="s">
        <v>5108</v>
      </c>
    </row>
    <row r="2" spans="1:23" ht="30" x14ac:dyDescent="0.25">
      <c r="A2" s="89" t="s">
        <v>811</v>
      </c>
      <c r="B2" s="89" t="s">
        <v>812</v>
      </c>
      <c r="C2" s="107" t="str">
        <f>IF(J2="9_drop","Drop",IF(OR(I2="1_clear",I2="2_likely")*OR(J2="1_good",J2="2_fair",J2="3_distant",J2="4_lack_data"),"Predictor","Placebo"))</f>
        <v>Placebo</v>
      </c>
      <c r="F2" s="89" t="s">
        <v>814</v>
      </c>
      <c r="H2" s="121" t="s">
        <v>5498</v>
      </c>
      <c r="I2" s="91" t="s">
        <v>5040</v>
      </c>
      <c r="J2" s="86" t="s">
        <v>2311</v>
      </c>
      <c r="K2" s="120" t="s">
        <v>5499</v>
      </c>
      <c r="L2" s="121" t="s">
        <v>5497</v>
      </c>
      <c r="M2" s="24" t="s">
        <v>2311</v>
      </c>
      <c r="N2" s="24" t="s">
        <v>2311</v>
      </c>
      <c r="O2" s="24" t="s">
        <v>2311</v>
      </c>
      <c r="P2" s="24" t="s">
        <v>2311</v>
      </c>
      <c r="Q2" s="24" t="s">
        <v>2311</v>
      </c>
      <c r="R2" s="24" t="s">
        <v>2311</v>
      </c>
      <c r="S2" s="24" t="s">
        <v>2311</v>
      </c>
      <c r="T2" s="24">
        <v>6</v>
      </c>
      <c r="V2" s="121" t="s">
        <v>4939</v>
      </c>
      <c r="W2" s="89" t="s">
        <v>4730</v>
      </c>
    </row>
    <row r="3" spans="1:23" ht="30" x14ac:dyDescent="0.25">
      <c r="A3" s="89" t="s">
        <v>818</v>
      </c>
      <c r="B3" s="89" t="s">
        <v>812</v>
      </c>
      <c r="C3" s="107" t="str">
        <f>IF(J3="9_drop","Drop",IF(OR(I3="1_clear",I3="2_likely")*OR(J3="1_good",J3="2_fair",J3="3_distant",J3="4_lack_data"),"Predictor","Placebo"))</f>
        <v>Placebo</v>
      </c>
      <c r="F3" s="89" t="s">
        <v>820</v>
      </c>
      <c r="H3" s="121" t="s">
        <v>5498</v>
      </c>
      <c r="I3" s="91" t="s">
        <v>5040</v>
      </c>
      <c r="J3" s="86" t="s">
        <v>2311</v>
      </c>
      <c r="K3" s="120" t="s">
        <v>5499</v>
      </c>
      <c r="L3" s="121" t="s">
        <v>5497</v>
      </c>
      <c r="M3" s="24" t="s">
        <v>2311</v>
      </c>
      <c r="N3" s="24" t="s">
        <v>2311</v>
      </c>
      <c r="O3" s="24" t="s">
        <v>2311</v>
      </c>
      <c r="P3" s="24" t="s">
        <v>2311</v>
      </c>
      <c r="Q3" s="24" t="s">
        <v>2311</v>
      </c>
      <c r="R3" s="24" t="s">
        <v>2311</v>
      </c>
      <c r="S3" s="24" t="s">
        <v>2311</v>
      </c>
      <c r="T3" s="24">
        <v>6</v>
      </c>
      <c r="V3" s="86" t="s">
        <v>4940</v>
      </c>
      <c r="W3" s="89" t="s">
        <v>4732</v>
      </c>
    </row>
    <row r="4" spans="1:23" ht="30" x14ac:dyDescent="0.25">
      <c r="A4" s="89" t="s">
        <v>338</v>
      </c>
      <c r="B4" s="89" t="s">
        <v>339</v>
      </c>
      <c r="C4" s="107" t="str">
        <f>IF(J4="9_drop","Drop",IF(OR(I4="1_clear",I4="2_likely")*OR(J4="1_good",J4="2_fair",J4="3_distant",J4="4_lack_data"),"Predictor","Placebo"))</f>
        <v>Predictor</v>
      </c>
      <c r="E4" s="89" t="s">
        <v>341</v>
      </c>
      <c r="F4" s="89" t="s">
        <v>341</v>
      </c>
      <c r="I4" s="91" t="s">
        <v>4596</v>
      </c>
      <c r="J4" s="107" t="s">
        <v>5100</v>
      </c>
      <c r="K4" s="117" t="s">
        <v>5370</v>
      </c>
      <c r="L4" s="116" t="s">
        <v>5369</v>
      </c>
      <c r="M4" s="24">
        <v>1</v>
      </c>
      <c r="N4" s="87">
        <v>1.35</v>
      </c>
      <c r="O4" s="87">
        <v>2.61</v>
      </c>
      <c r="P4" s="103" t="s">
        <v>1223</v>
      </c>
      <c r="Q4" s="87">
        <v>0.2</v>
      </c>
      <c r="S4" s="87">
        <v>1</v>
      </c>
      <c r="T4" s="24">
        <v>6</v>
      </c>
      <c r="U4" s="123" t="s">
        <v>5031</v>
      </c>
      <c r="V4" s="116" t="s">
        <v>5368</v>
      </c>
      <c r="W4" s="89" t="s">
        <v>3320</v>
      </c>
    </row>
    <row r="5" spans="1:23" ht="45" x14ac:dyDescent="0.25">
      <c r="A5" s="89" t="s">
        <v>271</v>
      </c>
      <c r="B5" s="89" t="s">
        <v>272</v>
      </c>
      <c r="C5" s="107" t="str">
        <f>IF(J5="9_drop","Drop",IF(OR(I5="1_clear",I5="2_likely")*OR(J5="1_good",J5="2_fair",J5="3_distant",J5="4_lack_data"),"Predictor","Placebo"))</f>
        <v>Placebo</v>
      </c>
      <c r="H5" s="116" t="s">
        <v>5239</v>
      </c>
      <c r="I5" s="91" t="s">
        <v>4599</v>
      </c>
      <c r="J5" s="107" t="s">
        <v>5100</v>
      </c>
      <c r="K5" s="117" t="s">
        <v>5052</v>
      </c>
      <c r="L5" s="116" t="s">
        <v>5238</v>
      </c>
      <c r="M5" s="24">
        <v>1</v>
      </c>
      <c r="N5" s="87">
        <v>0.28000000000000003</v>
      </c>
      <c r="O5" s="87">
        <v>1.08</v>
      </c>
      <c r="P5" s="103" t="s">
        <v>1223</v>
      </c>
      <c r="Q5" s="87">
        <v>0.2</v>
      </c>
      <c r="S5" s="87">
        <v>12</v>
      </c>
      <c r="T5" s="24">
        <v>6</v>
      </c>
      <c r="V5" s="116" t="s">
        <v>5291</v>
      </c>
      <c r="W5" s="94" t="s">
        <v>4768</v>
      </c>
    </row>
    <row r="6" spans="1:23" ht="45" x14ac:dyDescent="0.25">
      <c r="A6" s="89" t="s">
        <v>275</v>
      </c>
      <c r="B6" s="89" t="s">
        <v>272</v>
      </c>
      <c r="C6" s="107" t="str">
        <f>IF(J6="9_drop","Drop",IF(OR(I6="1_clear",I6="2_likely")*OR(J6="1_good",J6="2_fair",J6="3_distant",J6="4_lack_data"),"Predictor","Placebo"))</f>
        <v>Placebo</v>
      </c>
      <c r="H6" s="116" t="s">
        <v>5239</v>
      </c>
      <c r="I6" s="91" t="s">
        <v>4599</v>
      </c>
      <c r="J6" s="107" t="s">
        <v>5100</v>
      </c>
      <c r="K6" s="117" t="s">
        <v>5052</v>
      </c>
      <c r="L6" s="116" t="s">
        <v>5238</v>
      </c>
      <c r="M6" s="24">
        <v>1</v>
      </c>
      <c r="N6" s="87">
        <v>0.41</v>
      </c>
      <c r="O6" s="87">
        <v>1.1100000000000001</v>
      </c>
      <c r="P6" s="103" t="s">
        <v>1223</v>
      </c>
      <c r="Q6" s="87">
        <v>0.2</v>
      </c>
      <c r="S6" s="87">
        <v>12</v>
      </c>
      <c r="T6" s="24">
        <v>6</v>
      </c>
      <c r="V6" s="116" t="s">
        <v>5291</v>
      </c>
      <c r="W6" s="94" t="s">
        <v>4769</v>
      </c>
    </row>
    <row r="7" spans="1:23" ht="60" x14ac:dyDescent="0.25">
      <c r="A7" s="89" t="s">
        <v>94</v>
      </c>
      <c r="B7" s="89" t="s">
        <v>95</v>
      </c>
      <c r="C7" s="107" t="str">
        <f>IF(J7="9_drop","Drop",IF(OR(I7="1_clear",I7="2_likely")*OR(J7="1_good",J7="2_fair",J7="3_distant",J7="4_lack_data"),"Predictor","Placebo"))</f>
        <v>Predictor</v>
      </c>
      <c r="E7" s="89" t="s">
        <v>97</v>
      </c>
      <c r="F7" s="89" t="s">
        <v>98</v>
      </c>
      <c r="G7" s="89" t="s">
        <v>99</v>
      </c>
      <c r="H7" s="95" t="s">
        <v>4921</v>
      </c>
      <c r="I7" s="91" t="s">
        <v>4597</v>
      </c>
      <c r="J7" s="107" t="s">
        <v>5101</v>
      </c>
      <c r="K7" s="111" t="s">
        <v>4998</v>
      </c>
      <c r="L7" s="104" t="s">
        <v>4996</v>
      </c>
      <c r="M7" s="24">
        <v>1</v>
      </c>
      <c r="N7" s="96" t="s">
        <v>2311</v>
      </c>
      <c r="O7" s="101" t="s">
        <v>2311</v>
      </c>
      <c r="P7" s="101" t="s">
        <v>1223</v>
      </c>
      <c r="Q7" s="87">
        <v>0.14285714285714285</v>
      </c>
      <c r="S7" s="87">
        <v>1</v>
      </c>
      <c r="T7" s="24">
        <v>1</v>
      </c>
      <c r="V7" s="86" t="s">
        <v>4927</v>
      </c>
      <c r="W7" s="94" t="s">
        <v>1031</v>
      </c>
    </row>
    <row r="8" spans="1:23" ht="90" x14ac:dyDescent="0.25">
      <c r="A8" s="89" t="s">
        <v>857</v>
      </c>
      <c r="B8" s="89" t="s">
        <v>854</v>
      </c>
      <c r="C8" s="107" t="str">
        <f>IF(J8="9_drop","Drop",IF(OR(I8="1_clear",I8="2_likely")*OR(J8="1_good",J8="2_fair",J8="3_distant",J8="4_lack_data"),"Predictor","Placebo"))</f>
        <v>Predictor</v>
      </c>
      <c r="E8" s="89" t="s">
        <v>859</v>
      </c>
      <c r="F8" s="89" t="s">
        <v>860</v>
      </c>
      <c r="I8" s="91" t="s">
        <v>4596</v>
      </c>
      <c r="J8" s="107" t="s">
        <v>5100</v>
      </c>
      <c r="K8" s="117" t="s">
        <v>5339</v>
      </c>
      <c r="L8" s="116" t="s">
        <v>5340</v>
      </c>
      <c r="M8" s="24">
        <v>1</v>
      </c>
      <c r="N8" s="87">
        <v>0.12</v>
      </c>
      <c r="O8" s="87">
        <v>3</v>
      </c>
      <c r="P8" s="103" t="s">
        <v>1223</v>
      </c>
      <c r="Q8" s="87">
        <v>0.1</v>
      </c>
      <c r="S8" s="87">
        <v>12</v>
      </c>
      <c r="T8" s="24">
        <v>6</v>
      </c>
      <c r="U8" s="123" t="s">
        <v>5031</v>
      </c>
      <c r="V8" s="116" t="s">
        <v>5341</v>
      </c>
      <c r="W8" s="94" t="s">
        <v>1083</v>
      </c>
    </row>
    <row r="9" spans="1:23" ht="135" x14ac:dyDescent="0.25">
      <c r="A9" s="89" t="s">
        <v>861</v>
      </c>
      <c r="B9" s="89" t="s">
        <v>854</v>
      </c>
      <c r="C9" s="107" t="str">
        <f>IF(J9="9_drop","Drop",IF(OR(I9="1_clear",I9="2_likely")*OR(J9="1_good",J9="2_fair",J9="3_distant",J9="4_lack_data"),"Predictor","Placebo"))</f>
        <v>Predictor</v>
      </c>
      <c r="F9" s="89" t="s">
        <v>863</v>
      </c>
      <c r="I9" s="91" t="s">
        <v>4596</v>
      </c>
      <c r="J9" s="107" t="s">
        <v>5100</v>
      </c>
      <c r="K9" s="117" t="s">
        <v>5245</v>
      </c>
      <c r="L9" s="116" t="s">
        <v>5345</v>
      </c>
      <c r="M9" s="24">
        <v>-1</v>
      </c>
      <c r="N9" s="87">
        <v>0.65833333333333299</v>
      </c>
      <c r="O9" s="87">
        <v>2.34</v>
      </c>
      <c r="P9" s="87" t="s">
        <v>1223</v>
      </c>
      <c r="Q9" s="87">
        <f>1/5</f>
        <v>0.2</v>
      </c>
      <c r="S9" s="87">
        <v>12</v>
      </c>
      <c r="T9" s="24">
        <v>6</v>
      </c>
      <c r="V9" s="116" t="s">
        <v>5342</v>
      </c>
      <c r="W9" s="94" t="s">
        <v>1139</v>
      </c>
    </row>
    <row r="10" spans="1:23" s="84" customFormat="1" ht="75" x14ac:dyDescent="0.25">
      <c r="A10" s="89" t="s">
        <v>355</v>
      </c>
      <c r="B10" s="89" t="s">
        <v>356</v>
      </c>
      <c r="C10" s="107" t="str">
        <f>IF(J10="9_drop","Drop",IF(OR(I10="1_clear",I10="2_likely")*OR(J10="1_good",J10="2_fair",J10="3_distant",J10="4_lack_data"),"Predictor","Placebo"))</f>
        <v>Predictor</v>
      </c>
      <c r="D10" s="90" t="s">
        <v>5541</v>
      </c>
      <c r="E10" s="89" t="s">
        <v>357</v>
      </c>
      <c r="F10" s="89"/>
      <c r="G10" s="89"/>
      <c r="H10" s="86"/>
      <c r="I10" s="91" t="s">
        <v>4597</v>
      </c>
      <c r="J10" s="107" t="s">
        <v>5101</v>
      </c>
      <c r="K10" s="109" t="s">
        <v>5103</v>
      </c>
      <c r="L10" s="132" t="s">
        <v>5104</v>
      </c>
      <c r="M10" s="24">
        <v>1</v>
      </c>
      <c r="N10" s="87">
        <f>25/12</f>
        <v>2.0833333333333335</v>
      </c>
      <c r="O10" s="87">
        <v>2.4300000000000002</v>
      </c>
      <c r="P10" s="87" t="s">
        <v>1223</v>
      </c>
      <c r="Q10" s="103" t="e">
        <v>#N/A</v>
      </c>
      <c r="R10" s="103"/>
      <c r="S10" s="87">
        <v>1</v>
      </c>
      <c r="T10" s="24">
        <v>12</v>
      </c>
      <c r="U10" s="123"/>
      <c r="V10" s="107" t="s">
        <v>5105</v>
      </c>
      <c r="W10" s="124" t="s">
        <v>5106</v>
      </c>
    </row>
    <row r="11" spans="1:23" ht="120" x14ac:dyDescent="0.25">
      <c r="A11" s="89" t="s">
        <v>908</v>
      </c>
      <c r="B11" s="89" t="s">
        <v>905</v>
      </c>
      <c r="C11" s="107" t="str">
        <f>IF(J11="9_drop","Drop",IF(OR(I11="1_clear",I11="2_likely")*OR(J11="1_good",J11="2_fair",J11="3_distant",J11="4_lack_data"),"Predictor","Placebo"))</f>
        <v>Predictor</v>
      </c>
      <c r="D11" s="90" t="s">
        <v>5541</v>
      </c>
      <c r="E11" s="89" t="s">
        <v>910</v>
      </c>
      <c r="G11" s="89" t="s">
        <v>911</v>
      </c>
      <c r="I11" s="91" t="s">
        <v>4596</v>
      </c>
      <c r="J11" s="107" t="s">
        <v>5100</v>
      </c>
      <c r="K11" s="117" t="s">
        <v>5354</v>
      </c>
      <c r="L11" s="133" t="s">
        <v>5355</v>
      </c>
      <c r="M11" s="24">
        <v>-1</v>
      </c>
      <c r="N11" s="87">
        <f>10.23/12</f>
        <v>0.85250000000000004</v>
      </c>
      <c r="O11" s="87">
        <v>3.97</v>
      </c>
      <c r="P11" s="103" t="s">
        <v>1223</v>
      </c>
      <c r="Q11" s="87" t="e">
        <v>#N/A</v>
      </c>
      <c r="S11" s="87">
        <v>12</v>
      </c>
      <c r="T11" s="24">
        <v>6</v>
      </c>
      <c r="V11" s="116" t="s">
        <v>5323</v>
      </c>
      <c r="W11" s="124" t="s">
        <v>1110</v>
      </c>
    </row>
    <row r="12" spans="1:23" ht="30" x14ac:dyDescent="0.25">
      <c r="A12" s="89" t="s">
        <v>496</v>
      </c>
      <c r="B12" s="89" t="s">
        <v>497</v>
      </c>
      <c r="C12" s="107" t="str">
        <f>IF(J12="9_drop","Drop",IF(OR(I12="1_clear",I12="2_likely")*OR(J12="1_good",J12="2_fair",J12="3_distant",J12="4_lack_data"),"Predictor","Placebo"))</f>
        <v>Predictor</v>
      </c>
      <c r="D12" s="90" t="s">
        <v>5549</v>
      </c>
      <c r="E12" s="89" t="s">
        <v>498</v>
      </c>
      <c r="F12" s="89" t="s">
        <v>499</v>
      </c>
      <c r="G12" s="89" t="s">
        <v>500</v>
      </c>
      <c r="I12" s="91" t="s">
        <v>4596</v>
      </c>
      <c r="J12" s="107" t="s">
        <v>5100</v>
      </c>
      <c r="K12" s="120" t="s">
        <v>5439</v>
      </c>
      <c r="L12" s="134" t="s">
        <v>5335</v>
      </c>
      <c r="M12" s="24">
        <v>1</v>
      </c>
      <c r="N12" s="87">
        <f>(2.93+3.02)/2</f>
        <v>2.9750000000000001</v>
      </c>
      <c r="O12" s="122" t="s">
        <v>2311</v>
      </c>
      <c r="P12" s="103" t="s">
        <v>1223</v>
      </c>
      <c r="Q12" s="122">
        <v>0.1</v>
      </c>
      <c r="S12" s="87">
        <v>1</v>
      </c>
      <c r="T12" s="24">
        <v>6</v>
      </c>
      <c r="U12" s="123" t="s">
        <v>5031</v>
      </c>
      <c r="V12" s="121" t="s">
        <v>5440</v>
      </c>
      <c r="W12" s="94" t="s">
        <v>1081</v>
      </c>
    </row>
    <row r="13" spans="1:23" ht="135" x14ac:dyDescent="0.25">
      <c r="A13" s="89" t="s">
        <v>768</v>
      </c>
      <c r="B13" s="89" t="s">
        <v>769</v>
      </c>
      <c r="C13" s="107" t="str">
        <f>IF(J13="9_drop","Drop",IF(OR(I13="1_clear",I13="2_likely")*OR(J13="1_good",J13="2_fair",J13="3_distant",J13="4_lack_data"),"Predictor","Placebo"))</f>
        <v>Predictor</v>
      </c>
      <c r="D13" s="90" t="s">
        <v>5546</v>
      </c>
      <c r="E13" s="89" t="s">
        <v>770</v>
      </c>
      <c r="G13" s="89" t="s">
        <v>771</v>
      </c>
      <c r="H13" s="130" t="s">
        <v>5535</v>
      </c>
      <c r="I13" s="91" t="s">
        <v>4597</v>
      </c>
      <c r="J13" s="107" t="s">
        <v>5100</v>
      </c>
      <c r="K13" s="131" t="s">
        <v>5530</v>
      </c>
      <c r="L13" s="137" t="s">
        <v>5557</v>
      </c>
      <c r="M13" s="24">
        <v>1</v>
      </c>
      <c r="N13" s="87">
        <f>7.5/12</f>
        <v>0.625</v>
      </c>
      <c r="O13" s="87">
        <v>3.37</v>
      </c>
      <c r="P13" s="103" t="s">
        <v>1223</v>
      </c>
      <c r="Q13" s="87" t="e">
        <v>#N/A</v>
      </c>
      <c r="S13" s="87">
        <v>1</v>
      </c>
      <c r="T13" s="24">
        <v>12</v>
      </c>
      <c r="U13" s="123" t="s">
        <v>5532</v>
      </c>
      <c r="V13" s="136" t="s">
        <v>5558</v>
      </c>
      <c r="W13" s="124" t="s">
        <v>5555</v>
      </c>
    </row>
    <row r="14" spans="1:23" ht="120" x14ac:dyDescent="0.25">
      <c r="A14" s="89" t="s">
        <v>773</v>
      </c>
      <c r="B14" s="89" t="s">
        <v>769</v>
      </c>
      <c r="C14" s="107" t="str">
        <f>IF(J14="9_drop","Drop",IF(OR(I14="1_clear",I14="2_likely")*OR(J14="1_good",J14="2_fair",J14="3_distant",J14="4_lack_data"),"Predictor","Placebo"))</f>
        <v>Predictor</v>
      </c>
      <c r="D14" s="90" t="s">
        <v>5540</v>
      </c>
      <c r="E14" s="89" t="s">
        <v>774</v>
      </c>
      <c r="G14" s="89" t="s">
        <v>775</v>
      </c>
      <c r="H14" s="130" t="s">
        <v>5536</v>
      </c>
      <c r="I14" s="91" t="s">
        <v>4597</v>
      </c>
      <c r="J14" s="107" t="s">
        <v>5100</v>
      </c>
      <c r="K14" s="131" t="s">
        <v>5531</v>
      </c>
      <c r="L14" s="137" t="s">
        <v>5557</v>
      </c>
      <c r="M14" s="24">
        <v>-1</v>
      </c>
      <c r="N14" s="87">
        <f>11/12</f>
        <v>0.91666666666666663</v>
      </c>
      <c r="O14" s="87">
        <v>6.33</v>
      </c>
      <c r="P14" s="103" t="s">
        <v>1223</v>
      </c>
      <c r="Q14" s="87" t="e">
        <v>#N/A</v>
      </c>
      <c r="S14" s="87">
        <v>1</v>
      </c>
      <c r="T14" s="24">
        <v>12</v>
      </c>
      <c r="U14" s="123" t="s">
        <v>5532</v>
      </c>
      <c r="V14" s="136" t="s">
        <v>5556</v>
      </c>
      <c r="W14" s="124" t="s">
        <v>5533</v>
      </c>
    </row>
    <row r="15" spans="1:23" ht="30" x14ac:dyDescent="0.25">
      <c r="A15" s="89" t="s">
        <v>182</v>
      </c>
      <c r="B15" s="89" t="s">
        <v>177</v>
      </c>
      <c r="C15" s="107" t="str">
        <f>IF(J15="9_drop","Drop",IF(OR(I15="1_clear",I15="2_likely")*OR(J15="1_good",J15="2_fair",J15="3_distant",J15="4_lack_data"),"Predictor","Placebo"))</f>
        <v>Predictor</v>
      </c>
      <c r="D15" s="90" t="s">
        <v>5542</v>
      </c>
      <c r="E15" s="89" t="s">
        <v>184</v>
      </c>
      <c r="H15" s="116" t="s">
        <v>5284</v>
      </c>
      <c r="I15" s="91" t="s">
        <v>4597</v>
      </c>
      <c r="J15" s="116" t="s">
        <v>5102</v>
      </c>
      <c r="K15" s="114" t="s">
        <v>5043</v>
      </c>
      <c r="L15" s="135" t="s">
        <v>5044</v>
      </c>
      <c r="M15" s="24">
        <v>-1</v>
      </c>
      <c r="N15" s="96" t="s">
        <v>2311</v>
      </c>
      <c r="O15" s="105" t="s">
        <v>2311</v>
      </c>
      <c r="P15" s="103" t="s">
        <v>1223</v>
      </c>
      <c r="Q15" s="87" t="e">
        <v>#N/A</v>
      </c>
      <c r="S15" s="87">
        <v>1</v>
      </c>
      <c r="T15" s="24">
        <v>12</v>
      </c>
      <c r="V15" s="116" t="s">
        <v>5285</v>
      </c>
      <c r="W15" s="94" t="s">
        <v>5282</v>
      </c>
    </row>
    <row r="16" spans="1:23" ht="30" x14ac:dyDescent="0.25">
      <c r="A16" s="89" t="s">
        <v>186</v>
      </c>
      <c r="B16" s="89" t="s">
        <v>177</v>
      </c>
      <c r="C16" s="107" t="str">
        <f>IF(J16="9_drop","Drop",IF(OR(I16="1_clear",I16="2_likely")*OR(J16="1_good",J16="2_fair",J16="3_distant",J16="4_lack_data"),"Predictor","Placebo"))</f>
        <v>Predictor</v>
      </c>
      <c r="D16" s="90" t="s">
        <v>5542</v>
      </c>
      <c r="E16" s="89" t="s">
        <v>187</v>
      </c>
      <c r="H16" s="116" t="s">
        <v>5284</v>
      </c>
      <c r="I16" s="91" t="s">
        <v>4597</v>
      </c>
      <c r="J16" s="116" t="s">
        <v>5102</v>
      </c>
      <c r="K16" s="114" t="s">
        <v>5042</v>
      </c>
      <c r="L16" s="135" t="s">
        <v>5044</v>
      </c>
      <c r="M16" s="24">
        <v>1</v>
      </c>
      <c r="N16" s="96" t="s">
        <v>2311</v>
      </c>
      <c r="O16" s="105" t="s">
        <v>2311</v>
      </c>
      <c r="P16" s="103" t="s">
        <v>1223</v>
      </c>
      <c r="Q16" s="87" t="e">
        <v>#N/A</v>
      </c>
      <c r="S16" s="87">
        <v>1</v>
      </c>
      <c r="T16" s="24">
        <v>12</v>
      </c>
      <c r="V16" s="116" t="s">
        <v>5285</v>
      </c>
      <c r="W16" s="94" t="s">
        <v>5283</v>
      </c>
    </row>
    <row r="17" spans="1:23" ht="90" x14ac:dyDescent="0.25">
      <c r="A17" s="89" t="s">
        <v>904</v>
      </c>
      <c r="B17" s="89" t="s">
        <v>905</v>
      </c>
      <c r="C17" s="107" t="str">
        <f>IF(J17="9_drop","Drop",IF(OR(I17="1_clear",I17="2_likely")*OR(J17="1_good",J17="2_fair",J17="3_distant",J17="4_lack_data"),"Predictor","Placebo"))</f>
        <v>Predictor</v>
      </c>
      <c r="D17" s="90" t="s">
        <v>5545</v>
      </c>
      <c r="E17" s="89" t="s">
        <v>907</v>
      </c>
      <c r="I17" s="91" t="s">
        <v>4597</v>
      </c>
      <c r="J17" s="107" t="s">
        <v>5100</v>
      </c>
      <c r="K17" s="117" t="s">
        <v>5351</v>
      </c>
      <c r="L17" s="133" t="s">
        <v>5352</v>
      </c>
      <c r="M17" s="24">
        <v>1</v>
      </c>
      <c r="N17" s="87">
        <f>(40-5)/36</f>
        <v>0.97222222222222221</v>
      </c>
      <c r="O17" s="118" t="s">
        <v>2311</v>
      </c>
      <c r="P17" s="103" t="s">
        <v>1223</v>
      </c>
      <c r="Q17" s="87">
        <v>0.2</v>
      </c>
      <c r="S17" s="87">
        <v>12</v>
      </c>
      <c r="T17" s="24">
        <v>6</v>
      </c>
      <c r="V17" s="130" t="s">
        <v>5544</v>
      </c>
      <c r="W17" s="94" t="s">
        <v>5353</v>
      </c>
    </row>
    <row r="18" spans="1:23" ht="45" x14ac:dyDescent="0.25">
      <c r="A18" s="89" t="s">
        <v>422</v>
      </c>
      <c r="B18" s="89" t="s">
        <v>423</v>
      </c>
      <c r="C18" s="107" t="str">
        <f>IF(J18="9_drop","Drop",IF(OR(I18="1_clear",I18="2_likely")*OR(J18="1_good",J18="2_fair",J18="3_distant",J18="4_lack_data"),"Predictor","Placebo"))</f>
        <v>Predictor</v>
      </c>
      <c r="D18" s="90" t="s">
        <v>5540</v>
      </c>
      <c r="E18" s="89" t="s">
        <v>424</v>
      </c>
      <c r="F18" s="89" t="s">
        <v>425</v>
      </c>
      <c r="I18" s="91" t="s">
        <v>4596</v>
      </c>
      <c r="J18" s="107" t="s">
        <v>5100</v>
      </c>
      <c r="K18" s="120" t="s">
        <v>5413</v>
      </c>
      <c r="L18" s="134" t="s">
        <v>5414</v>
      </c>
      <c r="M18" s="24">
        <v>-1</v>
      </c>
      <c r="N18" s="87">
        <f>3.95/3</f>
        <v>1.3166666666666667</v>
      </c>
      <c r="O18" s="87">
        <v>11.04</v>
      </c>
      <c r="P18" s="87" t="s">
        <v>1223</v>
      </c>
      <c r="Q18" s="103" t="e">
        <v>#N/A</v>
      </c>
      <c r="R18" s="103"/>
      <c r="S18" s="87">
        <v>3</v>
      </c>
      <c r="T18" s="24">
        <v>6</v>
      </c>
      <c r="V18" s="121" t="s">
        <v>5415</v>
      </c>
      <c r="W18" s="94" t="s">
        <v>3497</v>
      </c>
    </row>
    <row r="19" spans="1:23" ht="90" x14ac:dyDescent="0.25">
      <c r="A19" s="89" t="s">
        <v>138</v>
      </c>
      <c r="B19" s="89" t="s">
        <v>132</v>
      </c>
      <c r="C19" s="107" t="str">
        <f>IF(J19="9_drop","Drop",IF(OR(I19="1_clear",I19="2_likely")*OR(J19="1_good",J19="2_fair",J19="3_distant",J19="4_lack_data"),"Predictor","Placebo"))</f>
        <v>Predictor</v>
      </c>
      <c r="D19" s="90" t="s">
        <v>5540</v>
      </c>
      <c r="G19" s="89" t="s">
        <v>140</v>
      </c>
      <c r="H19" s="107" t="s">
        <v>5062</v>
      </c>
      <c r="I19" s="91" t="s">
        <v>4596</v>
      </c>
      <c r="J19" s="107" t="s">
        <v>5100</v>
      </c>
      <c r="K19" s="109" t="s">
        <v>5060</v>
      </c>
      <c r="L19" s="132" t="s">
        <v>5061</v>
      </c>
      <c r="M19" s="24">
        <v>1</v>
      </c>
      <c r="N19" s="96" t="s">
        <v>2311</v>
      </c>
      <c r="O19" s="87">
        <v>9.34</v>
      </c>
      <c r="P19" s="103" t="s">
        <v>1223</v>
      </c>
      <c r="Q19" s="87">
        <v>0.2</v>
      </c>
      <c r="S19" s="87">
        <v>12</v>
      </c>
      <c r="T19" s="24">
        <v>6</v>
      </c>
      <c r="U19" s="115" t="s">
        <v>5028</v>
      </c>
      <c r="V19" s="95" t="s">
        <v>4977</v>
      </c>
      <c r="W19" s="94" t="s">
        <v>1177</v>
      </c>
    </row>
    <row r="20" spans="1:23" ht="45" x14ac:dyDescent="0.25">
      <c r="A20" s="89" t="s">
        <v>408</v>
      </c>
      <c r="B20" s="89" t="s">
        <v>409</v>
      </c>
      <c r="C20" s="107" t="str">
        <f>IF(J20="9_drop","Drop",IF(OR(I20="1_clear",I20="2_likely")*OR(J20="1_good",J20="2_fair",J20="3_distant",J20="4_lack_data"),"Predictor","Placebo"))</f>
        <v>Predictor</v>
      </c>
      <c r="D20" s="90" t="s">
        <v>5540</v>
      </c>
      <c r="E20" s="89" t="s">
        <v>410</v>
      </c>
      <c r="H20" s="86" t="s">
        <v>4853</v>
      </c>
      <c r="I20" s="91" t="s">
        <v>4596</v>
      </c>
      <c r="J20" s="107" t="s">
        <v>5100</v>
      </c>
      <c r="K20" s="120" t="s">
        <v>5376</v>
      </c>
      <c r="L20" s="134" t="s">
        <v>5377</v>
      </c>
      <c r="M20" s="24">
        <v>-1</v>
      </c>
      <c r="N20" s="87">
        <f>2.73/6</f>
        <v>0.45500000000000002</v>
      </c>
      <c r="O20" s="87">
        <v>3.61</v>
      </c>
      <c r="P20" s="87" t="s">
        <v>1223</v>
      </c>
      <c r="Q20" s="103" t="e">
        <v>#N/A</v>
      </c>
      <c r="R20" s="103"/>
      <c r="S20" s="87">
        <v>1</v>
      </c>
      <c r="T20" s="24">
        <v>12</v>
      </c>
      <c r="V20" s="130" t="s">
        <v>5543</v>
      </c>
      <c r="W20" s="94" t="s">
        <v>1087</v>
      </c>
    </row>
    <row r="21" spans="1:23" ht="45" x14ac:dyDescent="0.25">
      <c r="A21" s="89" t="s">
        <v>672</v>
      </c>
      <c r="B21" s="89" t="s">
        <v>673</v>
      </c>
      <c r="C21" s="107" t="str">
        <f>IF(J21="9_drop","Drop",IF(OR(I21="1_clear",I21="2_likely")*OR(J21="1_good",J21="2_fair",J21="3_distant",J21="4_lack_data"),"Predictor","Placebo"))</f>
        <v>Predictor</v>
      </c>
      <c r="D21" s="90" t="s">
        <v>5540</v>
      </c>
      <c r="E21" s="89" t="s">
        <v>675</v>
      </c>
      <c r="F21" s="89" t="s">
        <v>676</v>
      </c>
      <c r="G21" s="89" t="s">
        <v>677</v>
      </c>
      <c r="H21" s="116" t="s">
        <v>5221</v>
      </c>
      <c r="I21" s="91" t="s">
        <v>4596</v>
      </c>
      <c r="J21" s="107" t="s">
        <v>5100</v>
      </c>
      <c r="K21" s="116" t="s">
        <v>5219</v>
      </c>
      <c r="L21" s="133" t="s">
        <v>5220</v>
      </c>
      <c r="M21" s="24">
        <v>1</v>
      </c>
      <c r="N21" s="118" t="s">
        <v>2311</v>
      </c>
      <c r="O21" s="118" t="s">
        <v>2311</v>
      </c>
      <c r="P21" s="103" t="s">
        <v>1223</v>
      </c>
      <c r="Q21" s="87">
        <v>0.2</v>
      </c>
      <c r="S21" s="87">
        <v>6</v>
      </c>
      <c r="T21" s="24">
        <v>6</v>
      </c>
      <c r="V21" s="116" t="s">
        <v>5222</v>
      </c>
      <c r="W21" s="94" t="s">
        <v>1172</v>
      </c>
    </row>
    <row r="22" spans="1:23" ht="45" x14ac:dyDescent="0.25">
      <c r="A22" s="89" t="s">
        <v>444</v>
      </c>
      <c r="B22" s="89" t="s">
        <v>445</v>
      </c>
      <c r="C22" s="107" t="str">
        <f>IF(J22="9_drop","Drop",IF(OR(I22="1_clear",I22="2_likely")*OR(J22="1_good",J22="2_fair",J22="3_distant",J22="4_lack_data"),"Predictor","Placebo"))</f>
        <v>Predictor</v>
      </c>
      <c r="E22" s="89" t="s">
        <v>447</v>
      </c>
      <c r="G22" s="89" t="s">
        <v>448</v>
      </c>
      <c r="I22" s="91" t="s">
        <v>4596</v>
      </c>
      <c r="J22" s="107" t="s">
        <v>5100</v>
      </c>
      <c r="K22" s="120" t="s">
        <v>5422</v>
      </c>
      <c r="L22" s="121" t="s">
        <v>5423</v>
      </c>
      <c r="M22" s="24">
        <v>1</v>
      </c>
      <c r="N22" s="87">
        <v>0.29399999999999998</v>
      </c>
      <c r="O22" s="87">
        <f>_xlfn.NORM.INV(1-0.0004/2,0,1)</f>
        <v>3.5400837992061742</v>
      </c>
      <c r="P22" s="103" t="s">
        <v>1223</v>
      </c>
      <c r="Q22" s="87" t="e">
        <v>#N/A</v>
      </c>
      <c r="S22" s="87">
        <v>1</v>
      </c>
      <c r="T22" s="24">
        <v>6</v>
      </c>
      <c r="V22" s="121" t="s">
        <v>5424</v>
      </c>
      <c r="W22" s="94" t="s">
        <v>1198</v>
      </c>
    </row>
    <row r="23" spans="1:23" ht="45" x14ac:dyDescent="0.25">
      <c r="A23" s="92" t="s">
        <v>668</v>
      </c>
      <c r="B23" s="89" t="s">
        <v>669</v>
      </c>
      <c r="C23" s="107" t="str">
        <f>IF(J23="9_drop","Drop",IF(OR(I23="1_clear",I23="2_likely")*OR(J23="1_good",J23="2_fair",J23="3_distant",J23="4_lack_data"),"Predictor","Placebo"))</f>
        <v>Predictor</v>
      </c>
      <c r="D23" s="93"/>
      <c r="E23" s="92" t="s">
        <v>671</v>
      </c>
      <c r="F23" s="92"/>
      <c r="G23" s="92"/>
      <c r="H23" s="104" t="s">
        <v>5037</v>
      </c>
      <c r="I23" s="91" t="s">
        <v>4596</v>
      </c>
      <c r="J23" s="107" t="s">
        <v>5174</v>
      </c>
      <c r="K23" s="111" t="s">
        <v>4997</v>
      </c>
      <c r="L23" s="104" t="s">
        <v>5038</v>
      </c>
      <c r="M23" s="24">
        <v>1</v>
      </c>
      <c r="N23" s="103">
        <f>2.7/12</f>
        <v>0.22500000000000001</v>
      </c>
      <c r="O23" s="103" t="s">
        <v>2311</v>
      </c>
      <c r="P23" s="103" t="s">
        <v>1223</v>
      </c>
      <c r="Q23" s="103">
        <v>0.2</v>
      </c>
      <c r="R23" s="103" t="s">
        <v>2311</v>
      </c>
      <c r="S23" s="103">
        <v>6</v>
      </c>
      <c r="T23" s="24">
        <v>12</v>
      </c>
      <c r="V23" s="104" t="s">
        <v>5039</v>
      </c>
      <c r="W23" s="94" t="s">
        <v>1039</v>
      </c>
    </row>
    <row r="24" spans="1:23" ht="30" x14ac:dyDescent="0.25">
      <c r="A24" s="89" t="s">
        <v>560</v>
      </c>
      <c r="B24" s="89" t="s">
        <v>561</v>
      </c>
      <c r="C24" s="107" t="str">
        <f>IF(J24="9_drop","Drop",IF(OR(I24="1_clear",I24="2_likely")*OR(J24="1_good",J24="2_fair",J24="3_distant",J24="4_lack_data"),"Predictor","Placebo"))</f>
        <v>Predictor</v>
      </c>
      <c r="E24" s="89" t="s">
        <v>564</v>
      </c>
      <c r="I24" s="91" t="s">
        <v>4596</v>
      </c>
      <c r="J24" s="107" t="s">
        <v>5100</v>
      </c>
      <c r="K24" s="120" t="s">
        <v>5385</v>
      </c>
      <c r="L24" s="121" t="s">
        <v>5386</v>
      </c>
      <c r="M24" s="24">
        <v>-1</v>
      </c>
      <c r="N24" s="87">
        <v>0.76</v>
      </c>
      <c r="O24" s="87">
        <v>2.68</v>
      </c>
      <c r="P24" s="87" t="s">
        <v>1223</v>
      </c>
      <c r="Q24" s="103" t="e">
        <v>#N/A</v>
      </c>
      <c r="R24" s="103"/>
      <c r="S24" s="87">
        <v>1</v>
      </c>
      <c r="T24" s="24">
        <v>6</v>
      </c>
      <c r="W24" s="94" t="s">
        <v>1166</v>
      </c>
    </row>
    <row r="25" spans="1:23" x14ac:dyDescent="0.25">
      <c r="A25" s="89" t="s">
        <v>232</v>
      </c>
      <c r="B25" s="89" t="s">
        <v>233</v>
      </c>
      <c r="C25" s="107" t="str">
        <f>IF(J25="9_drop","Drop",IF(OR(I25="1_clear",I25="2_likely")*OR(J25="1_good",J25="2_fair",J25="3_distant",J25="4_lack_data"),"Predictor","Placebo"))</f>
        <v>Predictor</v>
      </c>
      <c r="F25" s="89" t="s">
        <v>236</v>
      </c>
      <c r="H25" s="116" t="s">
        <v>5235</v>
      </c>
      <c r="I25" s="91" t="s">
        <v>4596</v>
      </c>
      <c r="J25" s="107" t="s">
        <v>5100</v>
      </c>
      <c r="K25" s="117" t="s">
        <v>5232</v>
      </c>
      <c r="L25" s="116" t="s">
        <v>5233</v>
      </c>
      <c r="M25" s="24">
        <v>1</v>
      </c>
      <c r="N25" s="87">
        <f>4.13/12</f>
        <v>0.34416666666666668</v>
      </c>
      <c r="O25" s="87">
        <v>4.41</v>
      </c>
      <c r="P25" s="103" t="s">
        <v>1223</v>
      </c>
      <c r="Q25" s="87">
        <v>0.2</v>
      </c>
      <c r="S25" s="87">
        <v>1</v>
      </c>
      <c r="T25" s="24">
        <v>12</v>
      </c>
      <c r="U25" s="123" t="s">
        <v>5028</v>
      </c>
      <c r="W25" s="94" t="s">
        <v>3318</v>
      </c>
    </row>
    <row r="26" spans="1:23" x14ac:dyDescent="0.25">
      <c r="A26" s="89" t="s">
        <v>237</v>
      </c>
      <c r="B26" s="89" t="s">
        <v>233</v>
      </c>
      <c r="C26" s="107" t="str">
        <f>IF(J26="9_drop","Drop",IF(OR(I26="1_clear",I26="2_likely")*OR(J26="1_good",J26="2_fair",J26="3_distant",J26="4_lack_data"),"Predictor","Placebo"))</f>
        <v>Predictor</v>
      </c>
      <c r="F26" s="89" t="s">
        <v>239</v>
      </c>
      <c r="H26" s="116" t="s">
        <v>5237</v>
      </c>
      <c r="I26" s="91" t="s">
        <v>4596</v>
      </c>
      <c r="J26" s="107" t="s">
        <v>5100</v>
      </c>
      <c r="K26" s="117" t="s">
        <v>5234</v>
      </c>
      <c r="L26" s="116" t="s">
        <v>5233</v>
      </c>
      <c r="M26" s="24">
        <v>1</v>
      </c>
      <c r="N26" s="87">
        <f>7.77/12</f>
        <v>0.64749999999999996</v>
      </c>
      <c r="O26" s="87">
        <v>7.18</v>
      </c>
      <c r="P26" s="103" t="s">
        <v>1223</v>
      </c>
      <c r="Q26" s="87">
        <v>0.2</v>
      </c>
      <c r="S26" s="87">
        <v>1</v>
      </c>
      <c r="T26" s="24">
        <v>12</v>
      </c>
      <c r="U26" s="123" t="s">
        <v>5028</v>
      </c>
      <c r="W26" s="94" t="s">
        <v>3319</v>
      </c>
    </row>
    <row r="27" spans="1:23" ht="45" x14ac:dyDescent="0.25">
      <c r="A27" s="92" t="s">
        <v>399</v>
      </c>
      <c r="B27" s="89" t="s">
        <v>400</v>
      </c>
      <c r="C27" s="107" t="str">
        <f>IF(J27="9_drop","Drop",IF(OR(I27="1_clear",I27="2_likely")*OR(J27="1_good",J27="2_fair",J27="3_distant",J27="4_lack_data"),"Predictor","Placebo"))</f>
        <v>Predictor</v>
      </c>
      <c r="D27" s="93" t="s">
        <v>5554</v>
      </c>
      <c r="E27" s="92"/>
      <c r="F27" s="92" t="s">
        <v>402</v>
      </c>
      <c r="G27" s="92"/>
      <c r="I27" s="91" t="s">
        <v>4596</v>
      </c>
      <c r="J27" s="107" t="s">
        <v>5100</v>
      </c>
      <c r="K27" s="120" t="s">
        <v>5373</v>
      </c>
      <c r="L27" s="121" t="s">
        <v>5374</v>
      </c>
      <c r="M27" s="24">
        <v>-1</v>
      </c>
      <c r="N27" s="87">
        <v>0.5</v>
      </c>
      <c r="O27" s="122">
        <f>0.5/2.61*SQRT(520)</f>
        <v>4.3684882187706435</v>
      </c>
      <c r="P27" s="103" t="s">
        <v>1011</v>
      </c>
      <c r="Q27" s="87">
        <v>0.2</v>
      </c>
      <c r="S27" s="87">
        <v>1</v>
      </c>
      <c r="T27" s="24">
        <v>6</v>
      </c>
      <c r="V27" s="86" t="s">
        <v>4932</v>
      </c>
      <c r="W27" s="94" t="s">
        <v>4763</v>
      </c>
    </row>
    <row r="28" spans="1:23" ht="45" x14ac:dyDescent="0.25">
      <c r="A28" s="89" t="s">
        <v>3274</v>
      </c>
      <c r="B28" s="89" t="s">
        <v>1451</v>
      </c>
      <c r="C28" s="107" t="str">
        <f>IF(J28="9_drop","Drop",IF(OR(I28="1_clear",I28="2_likely")*OR(J28="1_good",J28="2_fair",J28="3_distant",J28="4_lack_data"),"Predictor","Placebo"))</f>
        <v>Predictor</v>
      </c>
      <c r="F28" s="89" t="s">
        <v>3275</v>
      </c>
      <c r="I28" s="91" t="s">
        <v>4596</v>
      </c>
      <c r="J28" s="107" t="s">
        <v>5100</v>
      </c>
      <c r="K28" s="120" t="s">
        <v>5494</v>
      </c>
      <c r="L28" s="121" t="s">
        <v>5495</v>
      </c>
      <c r="M28" s="24">
        <v>1</v>
      </c>
      <c r="N28" s="87">
        <v>0.5</v>
      </c>
      <c r="O28" s="87">
        <v>2.61</v>
      </c>
      <c r="P28" s="103" t="s">
        <v>1223</v>
      </c>
      <c r="Q28" s="87" t="e">
        <v>#N/A</v>
      </c>
      <c r="S28" s="87">
        <v>1</v>
      </c>
      <c r="T28" s="24">
        <v>6</v>
      </c>
      <c r="V28" s="86" t="s">
        <v>4960</v>
      </c>
      <c r="W28" s="94" t="s">
        <v>4843</v>
      </c>
    </row>
    <row r="29" spans="1:23" ht="45" x14ac:dyDescent="0.25">
      <c r="A29" s="89" t="s">
        <v>3276</v>
      </c>
      <c r="B29" s="89" t="s">
        <v>1451</v>
      </c>
      <c r="C29" s="107" t="str">
        <f>IF(J29="9_drop","Drop",IF(OR(I29="1_clear",I29="2_likely")*OR(J29="1_good",J29="2_fair",J29="3_distant",J29="4_lack_data"),"Predictor","Placebo"))</f>
        <v>Predictor</v>
      </c>
      <c r="F29" s="89" t="s">
        <v>3277</v>
      </c>
      <c r="I29" s="91" t="s">
        <v>4596</v>
      </c>
      <c r="J29" s="107" t="s">
        <v>5100</v>
      </c>
      <c r="K29" s="120" t="s">
        <v>5496</v>
      </c>
      <c r="L29" s="121" t="s">
        <v>5495</v>
      </c>
      <c r="M29" s="24">
        <v>1</v>
      </c>
      <c r="N29" s="87">
        <v>0.5</v>
      </c>
      <c r="O29" s="87">
        <v>3.42</v>
      </c>
      <c r="P29" s="103" t="s">
        <v>1223</v>
      </c>
      <c r="Q29" s="87" t="e">
        <v>#N/A</v>
      </c>
      <c r="S29" s="87">
        <v>1</v>
      </c>
      <c r="T29" s="24">
        <v>6</v>
      </c>
      <c r="V29" s="86" t="s">
        <v>4961</v>
      </c>
      <c r="W29" s="94" t="s">
        <v>4844</v>
      </c>
    </row>
    <row r="30" spans="1:23" ht="45" x14ac:dyDescent="0.25">
      <c r="A30" s="89" t="s">
        <v>643</v>
      </c>
      <c r="B30" s="89" t="s">
        <v>640</v>
      </c>
      <c r="C30" s="107" t="str">
        <f>IF(J30="9_drop","Drop",IF(OR(I30="1_clear",I30="2_likely")*OR(J30="1_good",J30="2_fair",J30="3_distant",J30="4_lack_data"),"Predictor","Placebo"))</f>
        <v>Predictor</v>
      </c>
      <c r="G30" s="89" t="s">
        <v>645</v>
      </c>
      <c r="H30" s="107" t="s">
        <v>5081</v>
      </c>
      <c r="I30" s="91" t="s">
        <v>4597</v>
      </c>
      <c r="J30" s="107" t="s">
        <v>5102</v>
      </c>
      <c r="K30" s="109" t="s">
        <v>5078</v>
      </c>
      <c r="L30" s="107" t="s">
        <v>5079</v>
      </c>
      <c r="M30" s="24">
        <v>1</v>
      </c>
      <c r="N30" s="87">
        <v>0.25</v>
      </c>
      <c r="O30" s="87">
        <v>1.79</v>
      </c>
      <c r="P30" s="87" t="s">
        <v>1223</v>
      </c>
      <c r="Q30" s="103" t="e">
        <v>#N/A</v>
      </c>
      <c r="R30" s="103"/>
      <c r="S30" s="87">
        <v>1</v>
      </c>
      <c r="T30" s="24">
        <v>6</v>
      </c>
      <c r="V30" s="107" t="s">
        <v>5080</v>
      </c>
      <c r="W30" s="94" t="s">
        <v>1188</v>
      </c>
    </row>
    <row r="31" spans="1:23" ht="45" x14ac:dyDescent="0.25">
      <c r="A31" s="89" t="s">
        <v>81</v>
      </c>
      <c r="B31" s="89" t="s">
        <v>82</v>
      </c>
      <c r="C31" s="107" t="str">
        <f>IF(J31="9_drop","Drop",IF(OR(I31="1_clear",I31="2_likely")*OR(J31="1_good",J31="2_fair",J31="3_distant",J31="4_lack_data"),"Predictor","Placebo"))</f>
        <v>Predictor</v>
      </c>
      <c r="E31" s="89" t="s">
        <v>83</v>
      </c>
      <c r="G31" s="89" t="s">
        <v>85</v>
      </c>
      <c r="H31" s="107" t="s">
        <v>5123</v>
      </c>
      <c r="I31" s="91" t="s">
        <v>4596</v>
      </c>
      <c r="J31" s="107" t="s">
        <v>5101</v>
      </c>
      <c r="K31" s="109" t="s">
        <v>5124</v>
      </c>
      <c r="L31" s="107" t="s">
        <v>5047</v>
      </c>
      <c r="M31" s="21">
        <v>1</v>
      </c>
      <c r="N31" s="87">
        <f>4.33/12</f>
        <v>0.36083333333333334</v>
      </c>
      <c r="O31" s="87">
        <v>2.67</v>
      </c>
      <c r="P31" s="96" t="s">
        <v>1223</v>
      </c>
      <c r="Q31" s="103" t="e">
        <v>#N/A</v>
      </c>
      <c r="R31" s="103"/>
      <c r="S31" s="87">
        <v>12</v>
      </c>
      <c r="T31" s="21">
        <v>6</v>
      </c>
      <c r="U31" s="115" t="s">
        <v>5028</v>
      </c>
      <c r="V31" s="107" t="s">
        <v>5125</v>
      </c>
      <c r="W31" s="94" t="s">
        <v>1080</v>
      </c>
    </row>
    <row r="32" spans="1:23" ht="30" x14ac:dyDescent="0.25">
      <c r="A32" s="89" t="s">
        <v>3373</v>
      </c>
      <c r="B32" s="89" t="s">
        <v>1510</v>
      </c>
      <c r="C32" s="107" t="str">
        <f>IF(J32="9_drop","Drop",IF(OR(I32="1_clear",I32="2_likely")*OR(J32="1_good",J32="2_fair",J32="3_distant",J32="4_lack_data"),"Predictor","Placebo"))</f>
        <v>Placebo</v>
      </c>
      <c r="F32" s="89" t="s">
        <v>430</v>
      </c>
      <c r="H32" s="95" t="s">
        <v>4966</v>
      </c>
      <c r="I32" s="91" t="s">
        <v>4599</v>
      </c>
      <c r="J32" s="107" t="s">
        <v>5101</v>
      </c>
      <c r="K32" s="109" t="s">
        <v>5046</v>
      </c>
      <c r="L32" s="107" t="s">
        <v>5047</v>
      </c>
      <c r="M32" s="24">
        <v>1</v>
      </c>
      <c r="N32" s="87">
        <v>0.23</v>
      </c>
      <c r="O32" s="87">
        <v>0.96</v>
      </c>
      <c r="P32" s="96" t="s">
        <v>1011</v>
      </c>
      <c r="Q32" s="87">
        <v>0.5</v>
      </c>
      <c r="S32" s="87">
        <v>1</v>
      </c>
      <c r="T32" s="24">
        <v>12</v>
      </c>
      <c r="U32" s="123" t="s">
        <v>2311</v>
      </c>
      <c r="V32" s="107" t="s">
        <v>5053</v>
      </c>
      <c r="W32" s="94" t="s">
        <v>5048</v>
      </c>
    </row>
    <row r="33" spans="1:23" x14ac:dyDescent="0.25">
      <c r="A33" s="89" t="s">
        <v>200</v>
      </c>
      <c r="B33" s="89" t="s">
        <v>201</v>
      </c>
      <c r="C33" s="107" t="str">
        <f>IF(J33="9_drop","Drop",IF(OR(I33="1_clear",I33="2_likely")*OR(J33="1_good",J33="2_fair",J33="3_distant",J33="4_lack_data"),"Predictor","Placebo"))</f>
        <v>Predictor</v>
      </c>
      <c r="E33" s="89" t="s">
        <v>204</v>
      </c>
      <c r="H33" s="107" t="s">
        <v>5076</v>
      </c>
      <c r="I33" s="91" t="s">
        <v>4596</v>
      </c>
      <c r="J33" s="107" t="s">
        <v>5100</v>
      </c>
      <c r="K33" s="109" t="s">
        <v>5077</v>
      </c>
      <c r="L33" s="107" t="s">
        <v>5047</v>
      </c>
      <c r="M33" s="24">
        <v>1</v>
      </c>
      <c r="N33" s="87">
        <v>0.20599999999999999</v>
      </c>
      <c r="O33" s="87">
        <v>5.5</v>
      </c>
      <c r="P33" s="87" t="s">
        <v>1223</v>
      </c>
      <c r="Q33" s="87">
        <v>0.2</v>
      </c>
      <c r="S33" s="87">
        <v>12</v>
      </c>
      <c r="T33" s="24">
        <v>6</v>
      </c>
      <c r="W33" s="94" t="s">
        <v>1019</v>
      </c>
    </row>
    <row r="34" spans="1:23" ht="45" x14ac:dyDescent="0.25">
      <c r="A34" s="89" t="s">
        <v>359</v>
      </c>
      <c r="B34" s="89" t="s">
        <v>360</v>
      </c>
      <c r="C34" s="107" t="str">
        <f>IF(J34="9_drop","Drop",IF(OR(I34="1_clear",I34="2_likely")*OR(J34="1_good",J34="2_fair",J34="3_distant",J34="4_lack_data"),"Predictor","Placebo"))</f>
        <v>Predictor</v>
      </c>
      <c r="F34" s="89" t="s">
        <v>362</v>
      </c>
      <c r="H34" s="116" t="s">
        <v>5286</v>
      </c>
      <c r="I34" s="91" t="s">
        <v>4596</v>
      </c>
      <c r="J34" s="107" t="s">
        <v>5101</v>
      </c>
      <c r="K34" s="109" t="s">
        <v>5049</v>
      </c>
      <c r="L34" s="107" t="s">
        <v>5047</v>
      </c>
      <c r="M34" s="24">
        <v>1</v>
      </c>
      <c r="N34" s="87">
        <v>0.48</v>
      </c>
      <c r="O34" s="87">
        <v>5.08</v>
      </c>
      <c r="P34" s="103" t="s">
        <v>1223</v>
      </c>
      <c r="Q34" s="87">
        <v>0.2</v>
      </c>
      <c r="S34" s="87">
        <v>1</v>
      </c>
      <c r="T34" s="24">
        <v>12</v>
      </c>
      <c r="V34" s="107" t="s">
        <v>5050</v>
      </c>
      <c r="W34" s="94" t="s">
        <v>5287</v>
      </c>
    </row>
    <row r="35" spans="1:23" ht="30" x14ac:dyDescent="0.25">
      <c r="A35" s="89" t="s">
        <v>592</v>
      </c>
      <c r="B35" s="89" t="s">
        <v>593</v>
      </c>
      <c r="C35" s="107" t="str">
        <f>IF(J35="9_drop","Drop",IF(OR(I35="1_clear",I35="2_likely")*OR(J35="1_good",J35="2_fair",J35="3_distant",J35="4_lack_data"),"Predictor","Placebo"))</f>
        <v>Predictor</v>
      </c>
      <c r="E35" s="89" t="s">
        <v>592</v>
      </c>
      <c r="F35" s="89" t="s">
        <v>594</v>
      </c>
      <c r="I35" s="91" t="s">
        <v>4596</v>
      </c>
      <c r="J35" s="107" t="s">
        <v>5100</v>
      </c>
      <c r="K35" s="120" t="s">
        <v>5455</v>
      </c>
      <c r="L35" s="121" t="s">
        <v>5047</v>
      </c>
      <c r="M35" s="24">
        <v>1</v>
      </c>
      <c r="N35" s="87">
        <f>3.6/12</f>
        <v>0.3</v>
      </c>
      <c r="O35" s="87">
        <v>1.96</v>
      </c>
      <c r="P35" s="103" t="s">
        <v>1011</v>
      </c>
      <c r="Q35" s="87">
        <v>0.3</v>
      </c>
      <c r="S35" s="87">
        <v>1</v>
      </c>
      <c r="T35" s="24">
        <v>6</v>
      </c>
      <c r="V35" s="121" t="s">
        <v>5393</v>
      </c>
      <c r="W35" s="94" t="s">
        <v>4763</v>
      </c>
    </row>
    <row r="36" spans="1:23" x14ac:dyDescent="0.25">
      <c r="A36" s="89" t="s">
        <v>3271</v>
      </c>
      <c r="B36" s="89" t="s">
        <v>3338</v>
      </c>
      <c r="C36" s="107" t="str">
        <f>IF(J36="9_drop","Drop",IF(OR(I36="1_clear",I36="2_likely")*OR(J36="1_good",J36="2_fair",J36="3_distant",J36="4_lack_data"),"Predictor","Placebo"))</f>
        <v>Predictor</v>
      </c>
      <c r="D36" s="93"/>
      <c r="F36" s="89" t="s">
        <v>3272</v>
      </c>
      <c r="I36" s="91" t="s">
        <v>4596</v>
      </c>
      <c r="J36" s="107" t="s">
        <v>5100</v>
      </c>
      <c r="K36" s="120" t="s">
        <v>5477</v>
      </c>
      <c r="L36" s="121" t="s">
        <v>5047</v>
      </c>
      <c r="M36" s="24">
        <v>1</v>
      </c>
      <c r="N36" s="87">
        <v>0.56999999999999995</v>
      </c>
      <c r="O36" s="87">
        <v>3.76</v>
      </c>
      <c r="P36" s="122" t="s">
        <v>1011</v>
      </c>
      <c r="Q36" s="122">
        <v>0.1</v>
      </c>
      <c r="R36" s="122" t="s">
        <v>5015</v>
      </c>
      <c r="S36" s="87">
        <v>1</v>
      </c>
      <c r="T36" s="24">
        <v>6</v>
      </c>
      <c r="V36" s="121" t="s">
        <v>5479</v>
      </c>
      <c r="W36" s="94" t="s">
        <v>3344</v>
      </c>
    </row>
    <row r="37" spans="1:23" x14ac:dyDescent="0.25">
      <c r="A37" s="89" t="s">
        <v>3273</v>
      </c>
      <c r="B37" s="89" t="s">
        <v>3338</v>
      </c>
      <c r="C37" s="107" t="str">
        <f>IF(J37="9_drop","Drop",IF(OR(I37="1_clear",I37="2_likely")*OR(J37="1_good",J37="2_fair",J37="3_distant",J37="4_lack_data"),"Predictor","Placebo"))</f>
        <v>Predictor</v>
      </c>
      <c r="D37" s="93"/>
      <c r="F37" s="89" t="s">
        <v>3272</v>
      </c>
      <c r="I37" s="91" t="s">
        <v>4596</v>
      </c>
      <c r="J37" s="107" t="s">
        <v>5100</v>
      </c>
      <c r="K37" s="120" t="s">
        <v>5478</v>
      </c>
      <c r="L37" s="121" t="s">
        <v>5047</v>
      </c>
      <c r="M37" s="24">
        <v>1</v>
      </c>
      <c r="N37" s="87">
        <v>0.75</v>
      </c>
      <c r="O37" s="87">
        <v>5.53</v>
      </c>
      <c r="P37" s="122" t="s">
        <v>1011</v>
      </c>
      <c r="Q37" s="122">
        <v>0.1</v>
      </c>
      <c r="R37" s="122" t="s">
        <v>5015</v>
      </c>
      <c r="S37" s="87">
        <v>1</v>
      </c>
      <c r="T37" s="24">
        <v>6</v>
      </c>
      <c r="V37" s="121" t="s">
        <v>5479</v>
      </c>
      <c r="W37" s="94" t="s">
        <v>3345</v>
      </c>
    </row>
    <row r="38" spans="1:23" ht="30" x14ac:dyDescent="0.25">
      <c r="A38" s="89" t="s">
        <v>708</v>
      </c>
      <c r="B38" s="89" t="s">
        <v>709</v>
      </c>
      <c r="C38" s="107" t="str">
        <f>IF(J38="9_drop","Drop",IF(OR(I38="1_clear",I38="2_likely")*OR(J38="1_good",J38="2_fair",J38="3_distant",J38="4_lack_data"),"Predictor","Placebo"))</f>
        <v>Predictor</v>
      </c>
      <c r="E38" s="89" t="s">
        <v>711</v>
      </c>
      <c r="F38" s="89" t="s">
        <v>712</v>
      </c>
      <c r="H38" s="116" t="s">
        <v>5303</v>
      </c>
      <c r="I38" s="91" t="s">
        <v>4596</v>
      </c>
      <c r="J38" s="107" t="s">
        <v>5100</v>
      </c>
      <c r="K38" s="117" t="s">
        <v>5296</v>
      </c>
      <c r="L38" s="116" t="s">
        <v>5047</v>
      </c>
      <c r="M38" s="24">
        <v>1</v>
      </c>
      <c r="N38" s="118" t="s">
        <v>2311</v>
      </c>
      <c r="O38" s="118" t="s">
        <v>2311</v>
      </c>
      <c r="P38" s="103" t="s">
        <v>1223</v>
      </c>
      <c r="Q38" s="87">
        <v>0.2</v>
      </c>
      <c r="S38" s="87">
        <v>1</v>
      </c>
      <c r="T38" s="24">
        <v>6</v>
      </c>
      <c r="U38" s="123" t="s">
        <v>5033</v>
      </c>
      <c r="V38" s="116" t="s">
        <v>5297</v>
      </c>
      <c r="W38" s="94" t="s">
        <v>1125</v>
      </c>
    </row>
    <row r="39" spans="1:23" ht="30" x14ac:dyDescent="0.25">
      <c r="A39" s="89" t="s">
        <v>735</v>
      </c>
      <c r="B39" s="89" t="s">
        <v>736</v>
      </c>
      <c r="C39" s="107" t="str">
        <f>IF(J39="9_drop","Drop",IF(OR(I39="1_clear",I39="2_likely")*OR(J39="1_good",J39="2_fair",J39="3_distant",J39="4_lack_data"),"Predictor","Placebo"))</f>
        <v>Predictor</v>
      </c>
      <c r="F39" s="89" t="s">
        <v>738</v>
      </c>
      <c r="I39" s="91" t="s">
        <v>4596</v>
      </c>
      <c r="J39" s="107" t="s">
        <v>5100</v>
      </c>
      <c r="K39" s="120" t="s">
        <v>5480</v>
      </c>
      <c r="L39" s="121" t="s">
        <v>5047</v>
      </c>
      <c r="M39" s="24">
        <v>1</v>
      </c>
      <c r="N39" s="87">
        <v>0.69</v>
      </c>
      <c r="O39" s="87">
        <v>2.64</v>
      </c>
      <c r="P39" s="122" t="s">
        <v>1011</v>
      </c>
      <c r="Q39" s="87">
        <v>0.5</v>
      </c>
      <c r="S39" s="87">
        <v>12</v>
      </c>
      <c r="T39" s="24">
        <v>6</v>
      </c>
      <c r="V39" s="121" t="s">
        <v>5481</v>
      </c>
      <c r="W39" s="94" t="s">
        <v>3327</v>
      </c>
    </row>
    <row r="40" spans="1:23" ht="120" x14ac:dyDescent="0.25">
      <c r="A40" s="89" t="s">
        <v>411</v>
      </c>
      <c r="B40" s="89" t="s">
        <v>412</v>
      </c>
      <c r="C40" s="107" t="str">
        <f>IF(J40="9_drop","Drop",IF(OR(I40="1_clear",I40="2_likely")*OR(J40="1_good",J40="2_fair",J40="3_distant",J40="4_lack_data"),"Predictor","Placebo"))</f>
        <v>Predictor</v>
      </c>
      <c r="E40" s="89" t="s">
        <v>414</v>
      </c>
      <c r="F40" s="89" t="s">
        <v>415</v>
      </c>
      <c r="H40" s="127" t="s">
        <v>5525</v>
      </c>
      <c r="I40" s="91" t="s">
        <v>4596</v>
      </c>
      <c r="J40" s="107" t="s">
        <v>5100</v>
      </c>
      <c r="K40" s="121" t="s">
        <v>5378</v>
      </c>
      <c r="L40" s="121" t="s">
        <v>5379</v>
      </c>
      <c r="M40" s="24">
        <v>-1</v>
      </c>
      <c r="N40" s="87">
        <v>1.17</v>
      </c>
      <c r="O40" s="87">
        <v>3.36</v>
      </c>
      <c r="P40" s="103" t="s">
        <v>1223</v>
      </c>
      <c r="Q40" s="122" t="s">
        <v>2311</v>
      </c>
      <c r="S40" s="87">
        <v>1</v>
      </c>
      <c r="T40" s="24">
        <v>6</v>
      </c>
      <c r="U40" s="123" t="s">
        <v>5031</v>
      </c>
      <c r="V40" s="125" t="s">
        <v>5519</v>
      </c>
      <c r="W40" s="124" t="s">
        <v>1151</v>
      </c>
    </row>
    <row r="41" spans="1:23" ht="30" x14ac:dyDescent="0.25">
      <c r="A41" s="89" t="s">
        <v>162</v>
      </c>
      <c r="B41" s="89" t="s">
        <v>163</v>
      </c>
      <c r="C41" s="107" t="str">
        <f>IF(J41="9_drop","Drop",IF(OR(I41="1_clear",I41="2_likely")*OR(J41="1_good",J41="2_fair",J41="3_distant",J41="4_lack_data"),"Predictor","Placebo"))</f>
        <v>Predictor</v>
      </c>
      <c r="E41" s="89" t="s">
        <v>162</v>
      </c>
      <c r="F41" s="89" t="s">
        <v>164</v>
      </c>
      <c r="G41" s="89" t="s">
        <v>165</v>
      </c>
      <c r="H41" s="95" t="s">
        <v>4982</v>
      </c>
      <c r="I41" s="91" t="s">
        <v>4596</v>
      </c>
      <c r="J41" s="107" t="s">
        <v>5100</v>
      </c>
      <c r="K41" s="109" t="s">
        <v>5066</v>
      </c>
      <c r="L41" s="107" t="s">
        <v>5067</v>
      </c>
      <c r="M41" s="24">
        <v>-1</v>
      </c>
      <c r="N41" s="87">
        <v>1.01</v>
      </c>
      <c r="O41" s="87">
        <v>3.07</v>
      </c>
      <c r="P41" s="87" t="s">
        <v>1223</v>
      </c>
      <c r="Q41" s="87">
        <v>0.5</v>
      </c>
      <c r="S41" s="87">
        <v>12</v>
      </c>
      <c r="T41" s="24">
        <v>6</v>
      </c>
      <c r="W41" s="94" t="s">
        <v>1189</v>
      </c>
    </row>
    <row r="42" spans="1:23" ht="30" x14ac:dyDescent="0.25">
      <c r="A42" s="89" t="s">
        <v>390</v>
      </c>
      <c r="B42" s="89" t="s">
        <v>387</v>
      </c>
      <c r="C42" s="107" t="str">
        <f>IF(J42="9_drop","Drop",IF(OR(I42="1_clear",I42="2_likely")*OR(J42="1_good",J42="2_fair",J42="3_distant",J42="4_lack_data"),"Predictor","Placebo"))</f>
        <v>Predictor</v>
      </c>
      <c r="E42" s="89" t="s">
        <v>392</v>
      </c>
      <c r="F42" s="89" t="s">
        <v>389</v>
      </c>
      <c r="G42" s="89" t="s">
        <v>393</v>
      </c>
      <c r="I42" s="91" t="s">
        <v>4596</v>
      </c>
      <c r="J42" s="107" t="s">
        <v>5100</v>
      </c>
      <c r="K42" s="117" t="s">
        <v>5256</v>
      </c>
      <c r="L42" s="116" t="s">
        <v>5067</v>
      </c>
      <c r="M42" s="24">
        <v>-1</v>
      </c>
      <c r="N42" s="87">
        <v>0.105</v>
      </c>
      <c r="O42" s="87">
        <v>3.29</v>
      </c>
      <c r="P42" s="87" t="s">
        <v>1223</v>
      </c>
      <c r="Q42" s="103" t="e">
        <v>#N/A</v>
      </c>
      <c r="R42" s="103"/>
      <c r="S42" s="87">
        <v>1</v>
      </c>
      <c r="T42" s="24">
        <v>12</v>
      </c>
      <c r="V42" s="116" t="s">
        <v>5257</v>
      </c>
      <c r="W42" s="94" t="s">
        <v>1130</v>
      </c>
    </row>
    <row r="43" spans="1:23" ht="45" x14ac:dyDescent="0.25">
      <c r="A43" s="89" t="s">
        <v>483</v>
      </c>
      <c r="B43" s="89" t="s">
        <v>1922</v>
      </c>
      <c r="C43" s="107" t="str">
        <f>IF(J43="9_drop","Drop",IF(OR(I43="1_clear",I43="2_likely")*OR(J43="1_good",J43="2_fair",J43="3_distant",J43="4_lack_data"),"Predictor","Placebo"))</f>
        <v>Predictor</v>
      </c>
      <c r="E43" s="89" t="s">
        <v>485</v>
      </c>
      <c r="F43" s="89" t="s">
        <v>486</v>
      </c>
      <c r="G43" s="89" t="s">
        <v>487</v>
      </c>
      <c r="I43" s="91" t="s">
        <v>4596</v>
      </c>
      <c r="J43" s="107" t="s">
        <v>5100</v>
      </c>
      <c r="K43" s="120" t="s">
        <v>5508</v>
      </c>
      <c r="L43" s="121" t="s">
        <v>5067</v>
      </c>
      <c r="M43" s="24">
        <v>1</v>
      </c>
      <c r="N43" s="87">
        <v>0.36</v>
      </c>
      <c r="O43" s="87">
        <v>5.7</v>
      </c>
      <c r="P43" s="103" t="s">
        <v>1223</v>
      </c>
      <c r="Q43" s="87">
        <v>0.2</v>
      </c>
      <c r="S43" s="87">
        <v>12</v>
      </c>
      <c r="T43" s="24">
        <v>6</v>
      </c>
      <c r="V43" s="121" t="s">
        <v>5507</v>
      </c>
      <c r="W43" s="94" t="s">
        <v>1032</v>
      </c>
    </row>
    <row r="44" spans="1:23" ht="30" x14ac:dyDescent="0.25">
      <c r="A44" s="89" t="s">
        <v>284</v>
      </c>
      <c r="B44" s="89" t="s">
        <v>285</v>
      </c>
      <c r="C44" s="107" t="str">
        <f>IF(J44="9_drop","Drop",IF(OR(I44="1_clear",I44="2_likely")*OR(J44="1_good",J44="2_fair",J44="3_distant",J44="4_lack_data"),"Predictor","Placebo"))</f>
        <v>Predictor</v>
      </c>
      <c r="E44" s="89" t="s">
        <v>286</v>
      </c>
      <c r="H44" s="107" t="s">
        <v>5167</v>
      </c>
      <c r="I44" s="91" t="s">
        <v>4596</v>
      </c>
      <c r="J44" s="107" t="s">
        <v>5100</v>
      </c>
      <c r="K44" s="109" t="s">
        <v>5056</v>
      </c>
      <c r="L44" s="107" t="s">
        <v>5168</v>
      </c>
      <c r="M44" s="24">
        <v>1</v>
      </c>
      <c r="N44" s="87">
        <v>0.48</v>
      </c>
      <c r="O44" s="87">
        <v>4.29</v>
      </c>
      <c r="P44" s="103" t="s">
        <v>1223</v>
      </c>
      <c r="Q44" s="106" t="s">
        <v>2311</v>
      </c>
      <c r="S44" s="87">
        <v>3</v>
      </c>
      <c r="T44" s="24">
        <v>6</v>
      </c>
      <c r="W44" s="94" t="s">
        <v>1133</v>
      </c>
    </row>
    <row r="45" spans="1:23" ht="45" x14ac:dyDescent="0.25">
      <c r="A45" s="89" t="s">
        <v>721</v>
      </c>
      <c r="B45" s="89" t="s">
        <v>722</v>
      </c>
      <c r="C45" s="107" t="str">
        <f>IF(J45="9_drop","Drop",IF(OR(I45="1_clear",I45="2_likely")*OR(J45="1_good",J45="2_fair",J45="3_distant",J45="4_lack_data"),"Predictor","Placebo"))</f>
        <v>Placebo</v>
      </c>
      <c r="D45" s="90" t="s">
        <v>5554</v>
      </c>
      <c r="F45" s="89" t="s">
        <v>1843</v>
      </c>
      <c r="H45" s="116" t="s">
        <v>5304</v>
      </c>
      <c r="I45" s="91" t="s">
        <v>4599</v>
      </c>
      <c r="J45" s="107" t="s">
        <v>5100</v>
      </c>
      <c r="K45" s="117" t="s">
        <v>5299</v>
      </c>
      <c r="L45" s="116" t="s">
        <v>5309</v>
      </c>
      <c r="M45" s="24">
        <v>-1</v>
      </c>
      <c r="N45" s="87">
        <v>0.13</v>
      </c>
      <c r="O45" s="87">
        <f>0.13/2.2*SQRT((97-68)*12)</f>
        <v>1.1023266153650417</v>
      </c>
      <c r="P45" s="118" t="s">
        <v>1011</v>
      </c>
      <c r="Q45" s="87">
        <v>0.33</v>
      </c>
      <c r="S45" s="87">
        <v>12</v>
      </c>
      <c r="T45" s="24">
        <v>6</v>
      </c>
      <c r="V45" s="116" t="s">
        <v>5298</v>
      </c>
      <c r="W45" s="94" t="s">
        <v>1123</v>
      </c>
    </row>
    <row r="46" spans="1:23" ht="60" x14ac:dyDescent="0.25">
      <c r="A46" s="89" t="s">
        <v>386</v>
      </c>
      <c r="B46" s="89" t="s">
        <v>387</v>
      </c>
      <c r="C46" s="107" t="str">
        <f>IF(J46="9_drop","Drop",IF(OR(I46="1_clear",I46="2_likely")*OR(J46="1_good",J46="2_fair",J46="3_distant",J46="4_lack_data"),"Predictor","Placebo"))</f>
        <v>Predictor</v>
      </c>
      <c r="E46" s="89" t="s">
        <v>388</v>
      </c>
      <c r="F46" s="89" t="s">
        <v>389</v>
      </c>
      <c r="H46" s="116" t="s">
        <v>5214</v>
      </c>
      <c r="I46" s="91" t="s">
        <v>4596</v>
      </c>
      <c r="J46" s="107" t="s">
        <v>5100</v>
      </c>
      <c r="K46" s="117" t="s">
        <v>5212</v>
      </c>
      <c r="L46" s="116" t="s">
        <v>5213</v>
      </c>
      <c r="M46" s="24">
        <v>1</v>
      </c>
      <c r="N46" s="87">
        <f>9/12</f>
        <v>0.75</v>
      </c>
      <c r="O46" s="118" t="s">
        <v>2311</v>
      </c>
      <c r="P46" s="103" t="s">
        <v>1223</v>
      </c>
      <c r="Q46" s="87">
        <v>0.2</v>
      </c>
      <c r="S46" s="87">
        <v>12</v>
      </c>
      <c r="T46" s="24">
        <v>6</v>
      </c>
      <c r="V46" s="116" t="s">
        <v>4931</v>
      </c>
      <c r="W46" s="94" t="s">
        <v>1127</v>
      </c>
    </row>
    <row r="47" spans="1:23" ht="45" x14ac:dyDescent="0.25">
      <c r="A47" s="89" t="s">
        <v>3361</v>
      </c>
      <c r="B47" s="89" t="s">
        <v>765</v>
      </c>
      <c r="C47" s="107" t="str">
        <f>IF(J47="9_drop","Drop",IF(OR(I47="1_clear",I47="2_likely")*OR(J47="1_good",J47="2_fair",J47="3_distant",J47="4_lack_data"),"Predictor","Placebo"))</f>
        <v>Predictor</v>
      </c>
      <c r="F47" s="89" t="s">
        <v>1869</v>
      </c>
      <c r="I47" s="91" t="s">
        <v>4596</v>
      </c>
      <c r="J47" s="107" t="s">
        <v>5100</v>
      </c>
      <c r="K47" s="120" t="s">
        <v>5491</v>
      </c>
      <c r="L47" s="121" t="s">
        <v>5493</v>
      </c>
      <c r="M47" s="24">
        <v>-1</v>
      </c>
      <c r="N47" s="87">
        <v>0.56999999999999995</v>
      </c>
      <c r="O47" s="87">
        <v>7.13</v>
      </c>
      <c r="P47" s="103" t="s">
        <v>1223</v>
      </c>
      <c r="Q47" s="87">
        <v>0.3</v>
      </c>
      <c r="S47" s="87">
        <v>1</v>
      </c>
      <c r="T47" s="24">
        <v>6</v>
      </c>
      <c r="V47" s="121" t="s">
        <v>5492</v>
      </c>
      <c r="W47" s="124" t="s">
        <v>4749</v>
      </c>
    </row>
    <row r="48" spans="1:23" s="92" customFormat="1" ht="105" x14ac:dyDescent="0.25">
      <c r="A48" s="89" t="s">
        <v>131</v>
      </c>
      <c r="B48" s="89" t="s">
        <v>132</v>
      </c>
      <c r="C48" s="107" t="str">
        <f>IF(J48="9_drop","Drop",IF(OR(I48="1_clear",I48="2_likely")*OR(J48="1_good",J48="2_fair",J48="3_distant",J48="4_lack_data"),"Predictor","Placebo"))</f>
        <v>Predictor</v>
      </c>
      <c r="D48" s="90"/>
      <c r="E48" s="89" t="s">
        <v>131</v>
      </c>
      <c r="F48" s="89" t="s">
        <v>135</v>
      </c>
      <c r="G48" s="89"/>
      <c r="H48" s="107" t="s">
        <v>5058</v>
      </c>
      <c r="I48" s="91" t="s">
        <v>4596</v>
      </c>
      <c r="J48" s="107" t="s">
        <v>5100</v>
      </c>
      <c r="K48" s="109" t="s">
        <v>5059</v>
      </c>
      <c r="L48" s="107" t="s">
        <v>5068</v>
      </c>
      <c r="M48" s="24">
        <v>1</v>
      </c>
      <c r="N48" s="87">
        <f>10.1/12</f>
        <v>0.84166666666666667</v>
      </c>
      <c r="O48" s="87">
        <v>6.45</v>
      </c>
      <c r="P48" s="87" t="s">
        <v>1223</v>
      </c>
      <c r="Q48" s="87">
        <v>0.1</v>
      </c>
      <c r="R48" s="87"/>
      <c r="S48" s="87">
        <v>3</v>
      </c>
      <c r="T48" s="24">
        <v>6</v>
      </c>
      <c r="U48" s="123"/>
      <c r="V48" s="86" t="s">
        <v>4928</v>
      </c>
      <c r="W48" s="94" t="s">
        <v>1162</v>
      </c>
    </row>
    <row r="49" spans="1:23" ht="45" x14ac:dyDescent="0.25">
      <c r="A49" s="89" t="s">
        <v>664</v>
      </c>
      <c r="B49" s="89" t="s">
        <v>665</v>
      </c>
      <c r="C49" s="107" t="str">
        <f>IF(J49="9_drop","Drop",IF(OR(I49="1_clear",I49="2_likely")*OR(J49="1_good",J49="2_fair",J49="3_distant",J49="4_lack_data"),"Predictor","Placebo"))</f>
        <v>Predictor</v>
      </c>
      <c r="E49" s="89" t="s">
        <v>667</v>
      </c>
      <c r="H49" s="116" t="s">
        <v>5216</v>
      </c>
      <c r="I49" s="91" t="s">
        <v>4597</v>
      </c>
      <c r="J49" s="107" t="s">
        <v>5100</v>
      </c>
      <c r="K49" s="117" t="s">
        <v>5215</v>
      </c>
      <c r="L49" s="107" t="s">
        <v>5085</v>
      </c>
      <c r="M49" s="24">
        <v>1</v>
      </c>
      <c r="N49" s="87">
        <f>2.04/12</f>
        <v>0.17</v>
      </c>
      <c r="O49" s="87">
        <f>-_xlfn.NORM.INV(0.064/2,0,1)</f>
        <v>1.8521798587690466</v>
      </c>
      <c r="P49" s="87" t="s">
        <v>1223</v>
      </c>
      <c r="Q49" s="103" t="e">
        <v>#N/A</v>
      </c>
      <c r="R49" s="103"/>
      <c r="S49" s="87">
        <v>12</v>
      </c>
      <c r="T49" s="24">
        <v>6</v>
      </c>
      <c r="W49" s="94" t="s">
        <v>1184</v>
      </c>
    </row>
    <row r="50" spans="1:23" ht="45" x14ac:dyDescent="0.25">
      <c r="A50" s="89" t="s">
        <v>629</v>
      </c>
      <c r="B50" s="89" t="s">
        <v>630</v>
      </c>
      <c r="C50" s="107" t="str">
        <f>IF(J50="9_drop","Drop",IF(OR(I50="1_clear",I50="2_likely")*OR(J50="1_good",J50="2_fair",J50="3_distant",J50="4_lack_data"),"Predictor","Placebo"))</f>
        <v>Predictor</v>
      </c>
      <c r="E50" s="89" t="s">
        <v>631</v>
      </c>
      <c r="F50" s="89" t="s">
        <v>632</v>
      </c>
      <c r="I50" s="91" t="s">
        <v>4596</v>
      </c>
      <c r="J50" s="107" t="s">
        <v>5100</v>
      </c>
      <c r="K50" s="120" t="s">
        <v>5395</v>
      </c>
      <c r="L50" s="107" t="s">
        <v>5086</v>
      </c>
      <c r="M50" s="24">
        <v>-1</v>
      </c>
      <c r="N50" s="87">
        <v>1.48</v>
      </c>
      <c r="O50" s="87">
        <v>8.4499999999999993</v>
      </c>
      <c r="P50" s="87" t="s">
        <v>1223</v>
      </c>
      <c r="Q50" s="87">
        <v>0.1</v>
      </c>
      <c r="S50" s="87">
        <v>1</v>
      </c>
      <c r="T50" s="24">
        <v>6</v>
      </c>
      <c r="W50" s="94" t="s">
        <v>1142</v>
      </c>
    </row>
    <row r="51" spans="1:23" s="92" customFormat="1" ht="45" x14ac:dyDescent="0.25">
      <c r="A51" s="92" t="s">
        <v>455</v>
      </c>
      <c r="B51" s="89" t="s">
        <v>456</v>
      </c>
      <c r="C51" s="107" t="str">
        <f>IF(J51="9_drop","Drop",IF(OR(I51="1_clear",I51="2_likely")*OR(J51="1_good",J51="2_fair",J51="3_distant",J51="4_lack_data"),"Predictor","Placebo"))</f>
        <v>Predictor</v>
      </c>
      <c r="D51" s="93"/>
      <c r="F51" s="92" t="s">
        <v>458</v>
      </c>
      <c r="G51" s="92" t="s">
        <v>455</v>
      </c>
      <c r="H51" s="121" t="s">
        <v>5263</v>
      </c>
      <c r="I51" s="91" t="s">
        <v>4597</v>
      </c>
      <c r="J51" s="121" t="s">
        <v>5100</v>
      </c>
      <c r="K51" s="120" t="s">
        <v>5178</v>
      </c>
      <c r="L51" s="121" t="s">
        <v>5142</v>
      </c>
      <c r="M51" s="24">
        <v>1</v>
      </c>
      <c r="N51" s="122">
        <f>17.6/12</f>
        <v>1.4666666666666668</v>
      </c>
      <c r="O51" s="122">
        <v>4.99</v>
      </c>
      <c r="P51" s="122" t="s">
        <v>1223</v>
      </c>
      <c r="Q51" s="122">
        <v>0.1</v>
      </c>
      <c r="R51" s="122"/>
      <c r="S51" s="122">
        <v>12</v>
      </c>
      <c r="T51" s="24">
        <v>3</v>
      </c>
      <c r="U51" s="123" t="s">
        <v>5028</v>
      </c>
      <c r="V51" s="121" t="s">
        <v>5264</v>
      </c>
      <c r="W51" s="94" t="s">
        <v>5258</v>
      </c>
    </row>
    <row r="52" spans="1:23" s="84" customFormat="1" ht="45" x14ac:dyDescent="0.25">
      <c r="A52" s="84" t="s">
        <v>622</v>
      </c>
      <c r="B52" s="84" t="s">
        <v>623</v>
      </c>
      <c r="C52" s="97" t="str">
        <f>IF(J52="9_drop","Drop",IF(OR(I52="1_clear",I52="2_likely")*OR(J52="1_good",J52="2_fair",J52="3_distant",J52="4_lack_data"),"Predictor","Placebo"))</f>
        <v>Predictor</v>
      </c>
      <c r="D52" s="85" t="s">
        <v>5552</v>
      </c>
      <c r="F52" s="84" t="s">
        <v>625</v>
      </c>
      <c r="H52" s="97"/>
      <c r="I52" s="99" t="s">
        <v>4597</v>
      </c>
      <c r="J52" s="97" t="s">
        <v>5101</v>
      </c>
      <c r="K52" s="108" t="s">
        <v>5141</v>
      </c>
      <c r="L52" s="97" t="s">
        <v>5142</v>
      </c>
      <c r="M52" s="21">
        <v>1</v>
      </c>
      <c r="N52" s="98">
        <v>0.26</v>
      </c>
      <c r="O52" s="98">
        <v>2.6</v>
      </c>
      <c r="P52" s="98" t="s">
        <v>1011</v>
      </c>
      <c r="Q52" s="98">
        <v>0.33333333333333331</v>
      </c>
      <c r="R52" s="98"/>
      <c r="S52" s="98">
        <v>12</v>
      </c>
      <c r="T52" s="21">
        <v>6</v>
      </c>
      <c r="U52" s="115"/>
      <c r="V52" s="97" t="s">
        <v>5143</v>
      </c>
      <c r="W52" s="119" t="s">
        <v>3325</v>
      </c>
    </row>
    <row r="53" spans="1:23" s="84" customFormat="1" ht="45" x14ac:dyDescent="0.25">
      <c r="A53" s="84" t="s">
        <v>626</v>
      </c>
      <c r="B53" s="84" t="s">
        <v>623</v>
      </c>
      <c r="C53" s="97" t="str">
        <f>IF(J53="9_drop","Drop",IF(OR(I53="1_clear",I53="2_likely")*OR(J53="1_good",J53="2_fair",J53="3_distant",J53="4_lack_data"),"Predictor","Placebo"))</f>
        <v>Predictor</v>
      </c>
      <c r="D53" s="85" t="s">
        <v>5552</v>
      </c>
      <c r="F53" s="84" t="s">
        <v>628</v>
      </c>
      <c r="H53" s="97"/>
      <c r="I53" s="99" t="s">
        <v>4597</v>
      </c>
      <c r="J53" s="97" t="s">
        <v>5101</v>
      </c>
      <c r="K53" s="108" t="s">
        <v>5140</v>
      </c>
      <c r="L53" s="97" t="s">
        <v>5142</v>
      </c>
      <c r="M53" s="21">
        <v>1</v>
      </c>
      <c r="N53" s="98">
        <v>0.41</v>
      </c>
      <c r="O53" s="98">
        <v>4.13</v>
      </c>
      <c r="P53" s="98" t="s">
        <v>1011</v>
      </c>
      <c r="Q53" s="98">
        <v>0.33333333333333331</v>
      </c>
      <c r="R53" s="98"/>
      <c r="S53" s="98">
        <v>12</v>
      </c>
      <c r="T53" s="21">
        <v>6</v>
      </c>
      <c r="U53" s="115"/>
      <c r="V53" s="97" t="s">
        <v>5143</v>
      </c>
      <c r="W53" s="119" t="s">
        <v>3324</v>
      </c>
    </row>
    <row r="54" spans="1:23" x14ac:dyDescent="0.25">
      <c r="A54" s="89" t="s">
        <v>167</v>
      </c>
      <c r="B54" s="89" t="s">
        <v>168</v>
      </c>
      <c r="C54" s="107" t="str">
        <f>IF(J54="9_drop","Drop",IF(OR(I54="1_clear",I54="2_likely")*OR(J54="1_good",J54="2_fair",J54="3_distant",J54="4_lack_data"),"Predictor","Placebo"))</f>
        <v>Predictor</v>
      </c>
      <c r="E54" s="89" t="s">
        <v>171</v>
      </c>
      <c r="F54" s="89" t="s">
        <v>172</v>
      </c>
      <c r="G54" s="89" t="s">
        <v>173</v>
      </c>
      <c r="H54" s="116" t="s">
        <v>5241</v>
      </c>
      <c r="I54" s="91" t="s">
        <v>4597</v>
      </c>
      <c r="J54" s="107" t="s">
        <v>5100</v>
      </c>
      <c r="K54" s="117" t="s">
        <v>5242</v>
      </c>
      <c r="L54" s="116" t="s">
        <v>5070</v>
      </c>
      <c r="M54" s="24">
        <v>1</v>
      </c>
      <c r="N54" s="96" t="s">
        <v>2311</v>
      </c>
      <c r="O54" s="87">
        <v>2.52</v>
      </c>
      <c r="P54" s="103" t="s">
        <v>1223</v>
      </c>
      <c r="Q54" s="122" t="s">
        <v>2311</v>
      </c>
      <c r="S54" s="87">
        <v>12</v>
      </c>
      <c r="T54" s="24">
        <v>6</v>
      </c>
      <c r="W54" s="94" t="s">
        <v>1193</v>
      </c>
    </row>
    <row r="55" spans="1:23" ht="30" x14ac:dyDescent="0.25">
      <c r="A55" s="92" t="s">
        <v>188</v>
      </c>
      <c r="B55" s="89" t="s">
        <v>189</v>
      </c>
      <c r="C55" s="107" t="str">
        <f>IF(J55="9_drop","Drop",IF(OR(I55="1_clear",I55="2_likely")*OR(J55="1_good",J55="2_fair",J55="3_distant",J55="4_lack_data"),"Predictor","Placebo"))</f>
        <v>Predictor</v>
      </c>
      <c r="D55" s="93"/>
      <c r="E55" s="92" t="s">
        <v>190</v>
      </c>
      <c r="F55" s="92" t="s">
        <v>191</v>
      </c>
      <c r="G55" s="92" t="s">
        <v>192</v>
      </c>
      <c r="H55" s="107" t="s">
        <v>5074</v>
      </c>
      <c r="I55" s="91" t="s">
        <v>4597</v>
      </c>
      <c r="J55" s="107" t="s">
        <v>5174</v>
      </c>
      <c r="K55" s="109" t="s">
        <v>5069</v>
      </c>
      <c r="L55" s="107" t="s">
        <v>5070</v>
      </c>
      <c r="M55" s="24">
        <v>-1</v>
      </c>
      <c r="N55" s="106" t="s">
        <v>2311</v>
      </c>
      <c r="O55" s="106">
        <v>2.48</v>
      </c>
      <c r="P55" s="106" t="s">
        <v>1223</v>
      </c>
      <c r="Q55" s="122" t="s">
        <v>2311</v>
      </c>
      <c r="R55" s="106"/>
      <c r="S55" s="106">
        <v>1</v>
      </c>
      <c r="T55" s="24">
        <v>6</v>
      </c>
      <c r="V55" s="107" t="s">
        <v>5071</v>
      </c>
      <c r="W55" s="94" t="s">
        <v>1092</v>
      </c>
    </row>
    <row r="56" spans="1:23" x14ac:dyDescent="0.25">
      <c r="A56" s="89" t="s">
        <v>225</v>
      </c>
      <c r="B56" s="89" t="s">
        <v>226</v>
      </c>
      <c r="C56" s="107" t="str">
        <f>IF(J56="9_drop","Drop",IF(OR(I56="1_clear",I56="2_likely")*OR(J56="1_good",J56="2_fair",J56="3_distant",J56="4_lack_data"),"Predictor","Placebo"))</f>
        <v>Predictor</v>
      </c>
      <c r="E56" s="89" t="s">
        <v>225</v>
      </c>
      <c r="F56" s="89" t="s">
        <v>228</v>
      </c>
      <c r="G56" s="89" t="s">
        <v>229</v>
      </c>
      <c r="H56" s="107" t="s">
        <v>5152</v>
      </c>
      <c r="I56" s="91" t="s">
        <v>4596</v>
      </c>
      <c r="J56" s="107" t="s">
        <v>5100</v>
      </c>
      <c r="K56" s="109" t="s">
        <v>5151</v>
      </c>
      <c r="L56" s="107" t="s">
        <v>5070</v>
      </c>
      <c r="M56" s="24">
        <v>1</v>
      </c>
      <c r="N56" s="106" t="s">
        <v>2311</v>
      </c>
      <c r="O56" s="87">
        <v>3.93</v>
      </c>
      <c r="P56" s="103" t="s">
        <v>1223</v>
      </c>
      <c r="Q56" s="122" t="s">
        <v>2311</v>
      </c>
      <c r="S56" s="87">
        <v>12</v>
      </c>
      <c r="T56" s="24">
        <v>6</v>
      </c>
      <c r="W56" s="94" t="s">
        <v>1124</v>
      </c>
    </row>
    <row r="57" spans="1:23" x14ac:dyDescent="0.25">
      <c r="A57" s="89" t="s">
        <v>112</v>
      </c>
      <c r="B57" s="89" t="s">
        <v>240</v>
      </c>
      <c r="C57" s="107" t="str">
        <f>IF(J57="9_drop","Drop",IF(OR(I57="1_clear",I57="2_likely")*OR(J57="1_good",J57="2_fair",J57="3_distant",J57="4_lack_data"),"Predictor","Placebo"))</f>
        <v>Predictor</v>
      </c>
      <c r="E57" s="89" t="s">
        <v>112</v>
      </c>
      <c r="H57" s="107" t="s">
        <v>5153</v>
      </c>
      <c r="I57" s="91" t="s">
        <v>4596</v>
      </c>
      <c r="J57" s="107" t="s">
        <v>5100</v>
      </c>
      <c r="K57" s="109" t="s">
        <v>5154</v>
      </c>
      <c r="L57" s="107" t="s">
        <v>5070</v>
      </c>
      <c r="M57" s="24">
        <v>-1</v>
      </c>
      <c r="N57" s="106" t="s">
        <v>2311</v>
      </c>
      <c r="O57" s="87">
        <v>2.9</v>
      </c>
      <c r="P57" s="103" t="s">
        <v>1223</v>
      </c>
      <c r="Q57" s="122" t="s">
        <v>2311</v>
      </c>
      <c r="S57" s="87">
        <v>1</v>
      </c>
      <c r="T57" s="24">
        <v>12</v>
      </c>
      <c r="W57" s="94" t="s">
        <v>1159</v>
      </c>
    </row>
    <row r="58" spans="1:23" ht="60" x14ac:dyDescent="0.25">
      <c r="A58" s="89" t="s">
        <v>261</v>
      </c>
      <c r="B58" s="89" t="s">
        <v>262</v>
      </c>
      <c r="C58" s="107" t="str">
        <f>IF(J58="9_drop","Drop",IF(OR(I58="1_clear",I58="2_likely")*OR(J58="1_good",J58="2_fair",J58="3_distant",J58="4_lack_data"),"Predictor","Placebo"))</f>
        <v>Predictor</v>
      </c>
      <c r="F58" s="89" t="s">
        <v>264</v>
      </c>
      <c r="H58" s="107" t="s">
        <v>5163</v>
      </c>
      <c r="I58" s="91" t="s">
        <v>4596</v>
      </c>
      <c r="J58" s="107" t="s">
        <v>5100</v>
      </c>
      <c r="K58" s="109" t="s">
        <v>5000</v>
      </c>
      <c r="L58" s="107" t="s">
        <v>5070</v>
      </c>
      <c r="M58" s="24">
        <v>-1</v>
      </c>
      <c r="N58" s="106" t="s">
        <v>2311</v>
      </c>
      <c r="O58" s="87">
        <v>2.86</v>
      </c>
      <c r="P58" s="103" t="s">
        <v>1223</v>
      </c>
      <c r="Q58" s="122" t="s">
        <v>2311</v>
      </c>
      <c r="S58" s="87">
        <v>1</v>
      </c>
      <c r="T58" s="24">
        <v>12</v>
      </c>
      <c r="U58" s="123" t="s">
        <v>5032</v>
      </c>
      <c r="V58" s="107" t="s">
        <v>5157</v>
      </c>
      <c r="W58" s="94" t="s">
        <v>1076</v>
      </c>
    </row>
    <row r="59" spans="1:23" ht="30" x14ac:dyDescent="0.25">
      <c r="A59" s="89" t="s">
        <v>298</v>
      </c>
      <c r="B59" s="89" t="s">
        <v>290</v>
      </c>
      <c r="C59" s="107" t="str">
        <f>IF(J59="9_drop","Drop",IF(OR(I59="1_clear",I59="2_likely")*OR(J59="1_good",J59="2_fair",J59="3_distant",J59="4_lack_data"),"Predictor","Placebo"))</f>
        <v>Predictor</v>
      </c>
      <c r="F59" s="89" t="s">
        <v>300</v>
      </c>
      <c r="G59" s="89" t="s">
        <v>301</v>
      </c>
      <c r="H59" s="107" t="s">
        <v>5170</v>
      </c>
      <c r="I59" s="91" t="s">
        <v>4596</v>
      </c>
      <c r="J59" s="107" t="s">
        <v>5100</v>
      </c>
      <c r="K59" s="109" t="s">
        <v>5173</v>
      </c>
      <c r="L59" s="107" t="s">
        <v>5070</v>
      </c>
      <c r="M59" s="24">
        <v>1</v>
      </c>
      <c r="N59" s="106" t="s">
        <v>2311</v>
      </c>
      <c r="O59" s="87">
        <v>9.25</v>
      </c>
      <c r="P59" s="103" t="s">
        <v>1223</v>
      </c>
      <c r="Q59" s="122" t="s">
        <v>2311</v>
      </c>
      <c r="S59" s="87">
        <v>1</v>
      </c>
      <c r="T59" s="24">
        <v>12</v>
      </c>
      <c r="V59" s="107" t="s">
        <v>5169</v>
      </c>
      <c r="W59" s="94" t="s">
        <v>1024</v>
      </c>
    </row>
    <row r="60" spans="1:23" ht="60" x14ac:dyDescent="0.25">
      <c r="A60" s="89" t="s">
        <v>289</v>
      </c>
      <c r="B60" s="89" t="s">
        <v>290</v>
      </c>
      <c r="C60" s="107" t="str">
        <f>IF(J60="9_drop","Drop",IF(OR(I60="1_clear",I60="2_likely")*OR(J60="1_good",J60="2_fair",J60="3_distant",J60="4_lack_data"),"Predictor","Placebo"))</f>
        <v>Predictor</v>
      </c>
      <c r="F60" s="89" t="s">
        <v>292</v>
      </c>
      <c r="H60" s="107" t="s">
        <v>5171</v>
      </c>
      <c r="I60" s="91" t="s">
        <v>4596</v>
      </c>
      <c r="J60" s="107" t="s">
        <v>5100</v>
      </c>
      <c r="K60" s="109" t="s">
        <v>5172</v>
      </c>
      <c r="L60" s="107" t="s">
        <v>5070</v>
      </c>
      <c r="M60" s="24">
        <v>1</v>
      </c>
      <c r="N60" s="106" t="s">
        <v>2311</v>
      </c>
      <c r="O60" s="87">
        <v>4.07</v>
      </c>
      <c r="P60" s="103" t="s">
        <v>1223</v>
      </c>
      <c r="Q60" s="122" t="s">
        <v>2311</v>
      </c>
      <c r="S60" s="87">
        <v>1</v>
      </c>
      <c r="T60" s="24">
        <v>12</v>
      </c>
      <c r="V60" s="116" t="s">
        <v>5290</v>
      </c>
      <c r="W60" s="94" t="s">
        <v>1171</v>
      </c>
    </row>
    <row r="61" spans="1:23" x14ac:dyDescent="0.25">
      <c r="A61" s="89" t="s">
        <v>310</v>
      </c>
      <c r="B61" s="89" t="s">
        <v>311</v>
      </c>
      <c r="C61" s="107" t="str">
        <f>IF(J61="9_drop","Drop",IF(OR(I61="1_clear",I61="2_likely")*OR(J61="1_good",J61="2_fair",J61="3_distant",J61="4_lack_data"),"Predictor","Placebo"))</f>
        <v>Predictor</v>
      </c>
      <c r="G61" s="89" t="s">
        <v>313</v>
      </c>
      <c r="H61" s="116" t="s">
        <v>5193</v>
      </c>
      <c r="I61" s="91" t="s">
        <v>4596</v>
      </c>
      <c r="J61" s="107" t="s">
        <v>5100</v>
      </c>
      <c r="K61" s="117" t="s">
        <v>5246</v>
      </c>
      <c r="L61" s="116" t="s">
        <v>5070</v>
      </c>
      <c r="M61" s="24">
        <v>-1</v>
      </c>
      <c r="N61" s="118" t="s">
        <v>2311</v>
      </c>
      <c r="O61" s="87">
        <v>3.6</v>
      </c>
      <c r="P61" s="103" t="s">
        <v>1223</v>
      </c>
      <c r="Q61" s="122" t="s">
        <v>2311</v>
      </c>
      <c r="S61" s="87">
        <v>1</v>
      </c>
      <c r="T61" s="24">
        <v>6</v>
      </c>
      <c r="V61" s="116" t="s">
        <v>5247</v>
      </c>
      <c r="W61" s="94" t="s">
        <v>3326</v>
      </c>
    </row>
    <row r="62" spans="1:23" ht="30" x14ac:dyDescent="0.25">
      <c r="A62" s="89" t="s">
        <v>327</v>
      </c>
      <c r="B62" s="89" t="s">
        <v>323</v>
      </c>
      <c r="C62" s="107" t="str">
        <f>IF(J62="9_drop","Drop",IF(OR(I62="1_clear",I62="2_likely")*OR(J62="1_good",J62="2_fair",J62="3_distant",J62="4_lack_data"),"Predictor","Placebo"))</f>
        <v>Predictor</v>
      </c>
      <c r="F62" s="89" t="s">
        <v>325</v>
      </c>
      <c r="G62" s="89" t="s">
        <v>327</v>
      </c>
      <c r="H62" s="116" t="s">
        <v>5192</v>
      </c>
      <c r="I62" s="91" t="s">
        <v>4596</v>
      </c>
      <c r="J62" s="107" t="s">
        <v>5100</v>
      </c>
      <c r="K62" s="117" t="s">
        <v>5188</v>
      </c>
      <c r="L62" s="116" t="s">
        <v>5070</v>
      </c>
      <c r="M62" s="24">
        <v>-1</v>
      </c>
      <c r="N62" s="118" t="s">
        <v>2311</v>
      </c>
      <c r="O62" s="87">
        <v>3.74</v>
      </c>
      <c r="P62" s="103" t="s">
        <v>1223</v>
      </c>
      <c r="Q62" s="122" t="s">
        <v>2311</v>
      </c>
      <c r="S62" s="87">
        <v>1</v>
      </c>
      <c r="T62" s="24">
        <v>6</v>
      </c>
      <c r="U62" s="123" t="s">
        <v>5032</v>
      </c>
      <c r="V62" s="116" t="s">
        <v>5190</v>
      </c>
      <c r="W62" s="94" t="s">
        <v>1196</v>
      </c>
    </row>
    <row r="63" spans="1:23" ht="30" x14ac:dyDescent="0.25">
      <c r="A63" s="89" t="s">
        <v>322</v>
      </c>
      <c r="B63" s="89" t="s">
        <v>323</v>
      </c>
      <c r="C63" s="107" t="str">
        <f>IF(J63="9_drop","Drop",IF(OR(I63="1_clear",I63="2_likely")*OR(J63="1_good",J63="2_fair",J63="3_distant",J63="4_lack_data"),"Predictor","Placebo"))</f>
        <v>Predictor</v>
      </c>
      <c r="E63" s="89" t="s">
        <v>324</v>
      </c>
      <c r="F63" s="89" t="s">
        <v>4629</v>
      </c>
      <c r="G63" s="89" t="s">
        <v>326</v>
      </c>
      <c r="H63" s="116" t="s">
        <v>5193</v>
      </c>
      <c r="I63" s="91" t="s">
        <v>4596</v>
      </c>
      <c r="J63" s="107" t="s">
        <v>5100</v>
      </c>
      <c r="K63" s="117" t="s">
        <v>5189</v>
      </c>
      <c r="L63" s="116" t="s">
        <v>5070</v>
      </c>
      <c r="M63" s="24">
        <v>-1</v>
      </c>
      <c r="N63" s="118" t="s">
        <v>2311</v>
      </c>
      <c r="O63" s="87">
        <v>3.56</v>
      </c>
      <c r="P63" s="103" t="s">
        <v>1223</v>
      </c>
      <c r="Q63" s="122" t="s">
        <v>2311</v>
      </c>
      <c r="S63" s="87">
        <v>1</v>
      </c>
      <c r="T63" s="24">
        <v>6</v>
      </c>
      <c r="U63" s="123" t="s">
        <v>5032</v>
      </c>
      <c r="V63" s="116" t="s">
        <v>5191</v>
      </c>
      <c r="W63" s="94" t="s">
        <v>1204</v>
      </c>
    </row>
    <row r="64" spans="1:23" x14ac:dyDescent="0.25">
      <c r="A64" s="89" t="s">
        <v>371</v>
      </c>
      <c r="B64" s="89" t="s">
        <v>364</v>
      </c>
      <c r="C64" s="107" t="str">
        <f>IF(J64="9_drop","Drop",IF(OR(I64="1_clear",I64="2_likely")*OR(J64="1_good",J64="2_fair",J64="3_distant",J64="4_lack_data"),"Predictor","Placebo"))</f>
        <v>Predictor</v>
      </c>
      <c r="F64" s="89" t="s">
        <v>373</v>
      </c>
      <c r="H64" s="116" t="s">
        <v>5208</v>
      </c>
      <c r="I64" s="91" t="s">
        <v>4596</v>
      </c>
      <c r="J64" s="107" t="s">
        <v>5100</v>
      </c>
      <c r="K64" s="117" t="s">
        <v>5202</v>
      </c>
      <c r="L64" s="116" t="s">
        <v>5070</v>
      </c>
      <c r="M64" s="24">
        <v>-1</v>
      </c>
      <c r="N64" s="118" t="s">
        <v>2311</v>
      </c>
      <c r="O64" s="87">
        <v>3.99</v>
      </c>
      <c r="P64" s="103" t="s">
        <v>1223</v>
      </c>
      <c r="Q64" s="122" t="s">
        <v>2311</v>
      </c>
      <c r="S64" s="87">
        <v>1</v>
      </c>
      <c r="T64" s="24">
        <v>6</v>
      </c>
      <c r="U64" s="123" t="s">
        <v>5031</v>
      </c>
      <c r="W64" s="94" t="s">
        <v>1114</v>
      </c>
    </row>
    <row r="65" spans="1:23" x14ac:dyDescent="0.25">
      <c r="A65" s="89" t="s">
        <v>375</v>
      </c>
      <c r="B65" s="89" t="s">
        <v>364</v>
      </c>
      <c r="C65" s="107" t="str">
        <f>IF(J65="9_drop","Drop",IF(OR(I65="1_clear",I65="2_likely")*OR(J65="1_good",J65="2_fair",J65="3_distant",J65="4_lack_data"),"Predictor","Placebo"))</f>
        <v>Predictor</v>
      </c>
      <c r="H65" s="116" t="s">
        <v>5209</v>
      </c>
      <c r="I65" s="91" t="s">
        <v>4596</v>
      </c>
      <c r="J65" s="107" t="s">
        <v>5100</v>
      </c>
      <c r="K65" s="117" t="s">
        <v>5203</v>
      </c>
      <c r="L65" s="116" t="s">
        <v>5070</v>
      </c>
      <c r="M65" s="24">
        <v>-1</v>
      </c>
      <c r="N65" s="118" t="s">
        <v>2311</v>
      </c>
      <c r="O65" s="87">
        <v>4.8899999999999997</v>
      </c>
      <c r="P65" s="103" t="s">
        <v>1223</v>
      </c>
      <c r="Q65" s="122" t="s">
        <v>2311</v>
      </c>
      <c r="S65" s="87">
        <v>1</v>
      </c>
      <c r="T65" s="24">
        <v>6</v>
      </c>
      <c r="U65" s="123" t="s">
        <v>5031</v>
      </c>
      <c r="W65" s="94" t="s">
        <v>1115</v>
      </c>
    </row>
    <row r="66" spans="1:23" x14ac:dyDescent="0.25">
      <c r="A66" s="89" t="s">
        <v>377</v>
      </c>
      <c r="B66" s="89" t="s">
        <v>364</v>
      </c>
      <c r="C66" s="107" t="str">
        <f>IF(J66="9_drop","Drop",IF(OR(I66="1_clear",I66="2_likely")*OR(J66="1_good",J66="2_fair",J66="3_distant",J66="4_lack_data"),"Predictor","Placebo"))</f>
        <v>Predictor</v>
      </c>
      <c r="H66" s="116" t="s">
        <v>5210</v>
      </c>
      <c r="I66" s="91" t="s">
        <v>4596</v>
      </c>
      <c r="J66" s="107" t="s">
        <v>5100</v>
      </c>
      <c r="K66" s="117" t="s">
        <v>5204</v>
      </c>
      <c r="L66" s="116" t="s">
        <v>5070</v>
      </c>
      <c r="M66" s="24">
        <v>-1</v>
      </c>
      <c r="N66" s="118" t="s">
        <v>2311</v>
      </c>
      <c r="O66" s="87">
        <v>4.6399999999999997</v>
      </c>
      <c r="P66" s="103" t="s">
        <v>1223</v>
      </c>
      <c r="Q66" s="122" t="s">
        <v>2311</v>
      </c>
      <c r="S66" s="87">
        <v>12</v>
      </c>
      <c r="T66" s="24">
        <v>6</v>
      </c>
      <c r="U66" s="123" t="s">
        <v>5031</v>
      </c>
      <c r="W66" s="94" t="s">
        <v>1116</v>
      </c>
    </row>
    <row r="67" spans="1:23" ht="30" x14ac:dyDescent="0.25">
      <c r="A67" s="89" t="s">
        <v>379</v>
      </c>
      <c r="B67" s="89" t="s">
        <v>364</v>
      </c>
      <c r="C67" s="107" t="str">
        <f>IF(J67="9_drop","Drop",IF(OR(I67="1_clear",I67="2_likely")*OR(J67="1_good",J67="2_fair",J67="3_distant",J67="4_lack_data"),"Predictor","Placebo"))</f>
        <v>Predictor</v>
      </c>
      <c r="H67" s="116" t="s">
        <v>5211</v>
      </c>
      <c r="I67" s="91" t="s">
        <v>4597</v>
      </c>
      <c r="J67" s="107" t="s">
        <v>5100</v>
      </c>
      <c r="K67" s="117" t="s">
        <v>5205</v>
      </c>
      <c r="L67" s="116" t="s">
        <v>5070</v>
      </c>
      <c r="M67" s="24">
        <v>-1</v>
      </c>
      <c r="N67" s="118" t="s">
        <v>2311</v>
      </c>
      <c r="O67" s="87">
        <v>4.24</v>
      </c>
      <c r="P67" s="118" t="s">
        <v>1223</v>
      </c>
      <c r="Q67" s="122" t="s">
        <v>2311</v>
      </c>
      <c r="S67" s="87">
        <v>12</v>
      </c>
      <c r="T67" s="24">
        <v>6</v>
      </c>
      <c r="U67" s="123" t="s">
        <v>5031</v>
      </c>
      <c r="V67" s="116" t="s">
        <v>5206</v>
      </c>
      <c r="W67" s="94" t="s">
        <v>1117</v>
      </c>
    </row>
    <row r="68" spans="1:23" ht="60" x14ac:dyDescent="0.25">
      <c r="A68" s="89" t="s">
        <v>436</v>
      </c>
      <c r="B68" s="89" t="s">
        <v>437</v>
      </c>
      <c r="C68" s="107" t="str">
        <f>IF(J68="9_drop","Drop",IF(OR(I68="1_clear",I68="2_likely")*OR(J68="1_good",J68="2_fair",J68="3_distant",J68="4_lack_data"),"Predictor","Placebo"))</f>
        <v>Predictor</v>
      </c>
      <c r="I68" s="91" t="s">
        <v>4597</v>
      </c>
      <c r="J68" s="107" t="s">
        <v>5100</v>
      </c>
      <c r="K68" s="120" t="s">
        <v>5417</v>
      </c>
      <c r="L68" s="121" t="s">
        <v>5070</v>
      </c>
      <c r="M68" s="24">
        <v>-1</v>
      </c>
      <c r="N68" s="122" t="s">
        <v>2311</v>
      </c>
      <c r="O68" s="122">
        <v>6.78</v>
      </c>
      <c r="P68" s="103" t="s">
        <v>1223</v>
      </c>
      <c r="Q68" s="122" t="s">
        <v>2311</v>
      </c>
      <c r="S68" s="87">
        <v>12</v>
      </c>
      <c r="T68" s="24">
        <v>6</v>
      </c>
      <c r="V68" s="121" t="s">
        <v>5416</v>
      </c>
      <c r="W68" s="94" t="s">
        <v>1089</v>
      </c>
    </row>
    <row r="69" spans="1:23" x14ac:dyDescent="0.25">
      <c r="A69" s="89" t="s">
        <v>473</v>
      </c>
      <c r="B69" s="89" t="s">
        <v>469</v>
      </c>
      <c r="C69" s="107" t="str">
        <f>IF(J69="9_drop","Drop",IF(OR(I69="1_clear",I69="2_likely")*OR(J69="1_good",J69="2_fair",J69="3_distant",J69="4_lack_data"),"Predictor","Placebo"))</f>
        <v>Predictor</v>
      </c>
      <c r="F69" s="89" t="s">
        <v>475</v>
      </c>
      <c r="I69" s="91" t="s">
        <v>4596</v>
      </c>
      <c r="J69" s="107" t="s">
        <v>5100</v>
      </c>
      <c r="K69" s="120" t="s">
        <v>5435</v>
      </c>
      <c r="L69" s="121" t="s">
        <v>5070</v>
      </c>
      <c r="M69" s="24">
        <v>-1</v>
      </c>
      <c r="N69" s="122" t="s">
        <v>2311</v>
      </c>
      <c r="O69" s="87">
        <v>5.34</v>
      </c>
      <c r="P69" s="103" t="s">
        <v>1223</v>
      </c>
      <c r="Q69" s="122" t="s">
        <v>2311</v>
      </c>
      <c r="S69" s="87">
        <v>1</v>
      </c>
      <c r="T69" s="24">
        <v>6</v>
      </c>
      <c r="W69" s="94" t="s">
        <v>3323</v>
      </c>
    </row>
    <row r="70" spans="1:23" x14ac:dyDescent="0.25">
      <c r="A70" s="89" t="s">
        <v>479</v>
      </c>
      <c r="B70" s="89" t="s">
        <v>469</v>
      </c>
      <c r="C70" s="107" t="str">
        <f>IF(J70="9_drop","Drop",IF(OR(I70="1_clear",I70="2_likely")*OR(J70="1_good",J70="2_fair",J70="3_distant",J70="4_lack_data"),"Predictor","Placebo"))</f>
        <v>Predictor</v>
      </c>
      <c r="F70" s="89" t="s">
        <v>481</v>
      </c>
      <c r="I70" s="91" t="s">
        <v>4597</v>
      </c>
      <c r="J70" s="107" t="s">
        <v>5100</v>
      </c>
      <c r="K70" s="109" t="s">
        <v>5095</v>
      </c>
      <c r="L70" s="107" t="s">
        <v>5070</v>
      </c>
      <c r="M70" s="24">
        <v>1</v>
      </c>
      <c r="N70" s="106" t="s">
        <v>2311</v>
      </c>
      <c r="O70" s="87">
        <v>2.5499999999999998</v>
      </c>
      <c r="P70" s="103" t="s">
        <v>1223</v>
      </c>
      <c r="Q70" s="122" t="s">
        <v>2311</v>
      </c>
      <c r="R70" s="106" t="s">
        <v>2311</v>
      </c>
      <c r="S70" s="87">
        <v>12</v>
      </c>
      <c r="T70" s="24">
        <v>6</v>
      </c>
      <c r="V70" s="107"/>
      <c r="W70" s="94" t="s">
        <v>1144</v>
      </c>
    </row>
    <row r="71" spans="1:23" x14ac:dyDescent="0.25">
      <c r="A71" s="89" t="s">
        <v>493</v>
      </c>
      <c r="B71" s="89" t="s">
        <v>489</v>
      </c>
      <c r="C71" s="107" t="str">
        <f>IF(J71="9_drop","Drop",IF(OR(I71="1_clear",I71="2_likely")*OR(J71="1_good",J71="2_fair",J71="3_distant",J71="4_lack_data"),"Predictor","Placebo"))</f>
        <v>Placebo</v>
      </c>
      <c r="G71" s="89" t="s">
        <v>495</v>
      </c>
      <c r="H71" s="107" t="s">
        <v>5146</v>
      </c>
      <c r="I71" s="91" t="s">
        <v>4599</v>
      </c>
      <c r="J71" s="107" t="s">
        <v>5100</v>
      </c>
      <c r="K71" s="120" t="s">
        <v>5438</v>
      </c>
      <c r="L71" s="121" t="s">
        <v>5070</v>
      </c>
      <c r="M71" s="24">
        <v>-1</v>
      </c>
      <c r="N71" s="122" t="s">
        <v>2311</v>
      </c>
      <c r="O71" s="87">
        <v>0.28999999999999998</v>
      </c>
      <c r="P71" s="103" t="s">
        <v>1223</v>
      </c>
      <c r="Q71" s="122" t="s">
        <v>2311</v>
      </c>
      <c r="S71" s="87">
        <v>1</v>
      </c>
      <c r="T71" s="24">
        <v>6</v>
      </c>
      <c r="V71" s="121"/>
      <c r="W71" s="94" t="s">
        <v>1029</v>
      </c>
    </row>
    <row r="72" spans="1:23" x14ac:dyDescent="0.25">
      <c r="A72" s="89" t="s">
        <v>1793</v>
      </c>
      <c r="B72" s="89" t="s">
        <v>3428</v>
      </c>
      <c r="C72" s="107" t="str">
        <f>IF(J72="9_drop","Drop",IF(OR(I72="1_clear",I72="2_likely")*OR(J72="1_good",J72="2_fair",J72="3_distant",J72="4_lack_data"),"Predictor","Placebo"))</f>
        <v>Predictor</v>
      </c>
      <c r="F72" s="89" t="s">
        <v>1793</v>
      </c>
      <c r="I72" s="91" t="s">
        <v>4596</v>
      </c>
      <c r="J72" s="107" t="s">
        <v>5100</v>
      </c>
      <c r="K72" s="120" t="s">
        <v>5462</v>
      </c>
      <c r="L72" s="121" t="s">
        <v>5070</v>
      </c>
      <c r="M72" s="24">
        <v>-1</v>
      </c>
      <c r="N72" s="122" t="s">
        <v>2311</v>
      </c>
      <c r="O72" s="87">
        <v>8.85</v>
      </c>
      <c r="P72" s="103" t="s">
        <v>1223</v>
      </c>
      <c r="Q72" s="122" t="s">
        <v>2311</v>
      </c>
      <c r="S72" s="87">
        <v>1</v>
      </c>
      <c r="T72" s="24">
        <v>6</v>
      </c>
      <c r="W72" s="94" t="s">
        <v>4739</v>
      </c>
    </row>
    <row r="73" spans="1:23" x14ac:dyDescent="0.25">
      <c r="A73" s="89" t="s">
        <v>646</v>
      </c>
      <c r="B73" s="89" t="s">
        <v>647</v>
      </c>
      <c r="C73" s="107" t="str">
        <f>IF(J73="9_drop","Drop",IF(OR(I73="1_clear",I73="2_likely")*OR(J73="1_good",J73="2_fair",J73="3_distant",J73="4_lack_data"),"Predictor","Placebo"))</f>
        <v>Predictor</v>
      </c>
      <c r="F73" s="89" t="s">
        <v>649</v>
      </c>
      <c r="I73" s="91" t="s">
        <v>4596</v>
      </c>
      <c r="J73" s="107" t="s">
        <v>5100</v>
      </c>
      <c r="K73" s="120" t="s">
        <v>5469</v>
      </c>
      <c r="L73" s="121" t="s">
        <v>5070</v>
      </c>
      <c r="M73" s="24">
        <v>1</v>
      </c>
      <c r="N73" s="122" t="s">
        <v>2311</v>
      </c>
      <c r="O73" s="87">
        <v>8.91</v>
      </c>
      <c r="P73" s="103" t="s">
        <v>1223</v>
      </c>
      <c r="Q73" s="122" t="s">
        <v>2311</v>
      </c>
      <c r="S73" s="87">
        <v>12</v>
      </c>
      <c r="T73" s="24">
        <v>6</v>
      </c>
      <c r="V73" s="121" t="s">
        <v>5467</v>
      </c>
      <c r="W73" s="94" t="s">
        <v>1082</v>
      </c>
    </row>
    <row r="74" spans="1:23" ht="45" x14ac:dyDescent="0.25">
      <c r="A74" s="89" t="s">
        <v>650</v>
      </c>
      <c r="B74" s="89" t="s">
        <v>647</v>
      </c>
      <c r="C74" s="107" t="str">
        <f>IF(J74="9_drop","Drop",IF(OR(I74="1_clear",I74="2_likely")*OR(J74="1_good",J74="2_fair",J74="3_distant",J74="4_lack_data"),"Predictor","Placebo"))</f>
        <v>Predictor</v>
      </c>
      <c r="F74" s="89" t="s">
        <v>652</v>
      </c>
      <c r="I74" s="91" t="s">
        <v>4596</v>
      </c>
      <c r="J74" s="107" t="s">
        <v>5100</v>
      </c>
      <c r="K74" s="120" t="s">
        <v>5468</v>
      </c>
      <c r="L74" s="121" t="s">
        <v>5070</v>
      </c>
      <c r="M74" s="24">
        <v>1</v>
      </c>
      <c r="N74" s="122" t="s">
        <v>2311</v>
      </c>
      <c r="O74" s="87">
        <v>11</v>
      </c>
      <c r="P74" s="103" t="s">
        <v>1223</v>
      </c>
      <c r="Q74" s="122" t="s">
        <v>2311</v>
      </c>
      <c r="S74" s="87">
        <v>12</v>
      </c>
      <c r="T74" s="24">
        <v>6</v>
      </c>
      <c r="V74" s="121" t="s">
        <v>5466</v>
      </c>
      <c r="W74" s="94" t="s">
        <v>1113</v>
      </c>
    </row>
    <row r="75" spans="1:23" ht="30" x14ac:dyDescent="0.25">
      <c r="A75" s="89" t="s">
        <v>3286</v>
      </c>
      <c r="B75" s="89" t="s">
        <v>3287</v>
      </c>
      <c r="C75" s="107" t="str">
        <f>IF(J75="9_drop","Drop",IF(OR(I75="1_clear",I75="2_likely")*OR(J75="1_good",J75="2_fair",J75="3_distant",J75="4_lack_data"),"Predictor","Placebo"))</f>
        <v>Placebo</v>
      </c>
      <c r="F75" s="89" t="s">
        <v>3288</v>
      </c>
      <c r="H75" s="107"/>
      <c r="I75" s="91" t="s">
        <v>4599</v>
      </c>
      <c r="J75" s="121" t="s">
        <v>5100</v>
      </c>
      <c r="K75" s="120" t="s">
        <v>5470</v>
      </c>
      <c r="L75" s="121" t="s">
        <v>5070</v>
      </c>
      <c r="M75" s="24">
        <v>1</v>
      </c>
      <c r="N75" s="122" t="s">
        <v>2311</v>
      </c>
      <c r="O75" s="87">
        <v>1.26</v>
      </c>
      <c r="P75" s="103" t="s">
        <v>1223</v>
      </c>
      <c r="Q75" s="122" t="s">
        <v>2311</v>
      </c>
      <c r="S75" s="87">
        <v>12</v>
      </c>
      <c r="T75" s="24">
        <v>6</v>
      </c>
      <c r="V75" s="121" t="s">
        <v>5471</v>
      </c>
      <c r="W75" s="94" t="s">
        <v>4770</v>
      </c>
    </row>
    <row r="76" spans="1:23" ht="60" x14ac:dyDescent="0.25">
      <c r="A76" s="89" t="s">
        <v>730</v>
      </c>
      <c r="B76" s="89" t="s">
        <v>731</v>
      </c>
      <c r="C76" s="107" t="str">
        <f>IF(J76="9_drop","Drop",IF(OR(I76="1_clear",I76="2_likely")*OR(J76="1_good",J76="2_fair",J76="3_distant",J76="4_lack_data"),"Predictor","Placebo"))</f>
        <v>Predictor</v>
      </c>
      <c r="E76" s="89" t="s">
        <v>730</v>
      </c>
      <c r="F76" s="89" t="s">
        <v>733</v>
      </c>
      <c r="G76" s="89" t="s">
        <v>734</v>
      </c>
      <c r="H76" s="116" t="s">
        <v>5152</v>
      </c>
      <c r="I76" s="91" t="s">
        <v>4596</v>
      </c>
      <c r="J76" s="107" t="s">
        <v>5100</v>
      </c>
      <c r="K76" s="117" t="s">
        <v>5300</v>
      </c>
      <c r="L76" s="116" t="s">
        <v>5070</v>
      </c>
      <c r="M76" s="24">
        <v>1</v>
      </c>
      <c r="O76" s="87">
        <v>3.851</v>
      </c>
      <c r="P76" s="103" t="s">
        <v>1223</v>
      </c>
      <c r="Q76" s="122" t="s">
        <v>2311</v>
      </c>
      <c r="S76" s="87">
        <v>12</v>
      </c>
      <c r="T76" s="24">
        <v>6</v>
      </c>
      <c r="U76" s="123" t="s">
        <v>5031</v>
      </c>
      <c r="V76" s="116" t="s">
        <v>5301</v>
      </c>
      <c r="W76" s="94" t="s">
        <v>1200</v>
      </c>
    </row>
    <row r="77" spans="1:23" x14ac:dyDescent="0.25">
      <c r="A77" s="89" t="s">
        <v>890</v>
      </c>
      <c r="B77" s="89" t="s">
        <v>884</v>
      </c>
      <c r="C77" s="107" t="str">
        <f>IF(J77="9_drop","Drop",IF(OR(I77="1_clear",I77="2_likely")*OR(J77="1_good",J77="2_fair",J77="3_distant",J77="4_lack_data"),"Predictor","Placebo"))</f>
        <v>Predictor</v>
      </c>
      <c r="G77" s="89" t="s">
        <v>892</v>
      </c>
      <c r="I77" s="91" t="s">
        <v>4596</v>
      </c>
      <c r="J77" s="107" t="s">
        <v>5100</v>
      </c>
      <c r="K77" s="117" t="s">
        <v>5351</v>
      </c>
      <c r="L77" s="116" t="s">
        <v>5070</v>
      </c>
      <c r="M77" s="24">
        <v>-1</v>
      </c>
      <c r="N77" s="118" t="s">
        <v>2311</v>
      </c>
      <c r="O77" s="87">
        <v>6.25</v>
      </c>
      <c r="P77" s="103" t="s">
        <v>1223</v>
      </c>
      <c r="Q77" s="122" t="s">
        <v>2311</v>
      </c>
      <c r="S77" s="87">
        <v>12</v>
      </c>
      <c r="T77" s="24">
        <v>6</v>
      </c>
      <c r="V77" s="116" t="s">
        <v>5350</v>
      </c>
      <c r="W77" s="94" t="s">
        <v>1066</v>
      </c>
    </row>
    <row r="78" spans="1:23" x14ac:dyDescent="0.25">
      <c r="A78" s="89" t="s">
        <v>3284</v>
      </c>
      <c r="B78" s="89" t="s">
        <v>884</v>
      </c>
      <c r="C78" s="107" t="str">
        <f>IF(J78="9_drop","Drop",IF(OR(I78="1_clear",I78="2_likely")*OR(J78="1_good",J78="2_fair",J78="3_distant",J78="4_lack_data"),"Predictor","Placebo"))</f>
        <v>Predictor</v>
      </c>
      <c r="F78" s="89" t="s">
        <v>3285</v>
      </c>
      <c r="I78" s="91" t="s">
        <v>4596</v>
      </c>
      <c r="J78" s="107" t="s">
        <v>5100</v>
      </c>
      <c r="K78" s="120" t="s">
        <v>5506</v>
      </c>
      <c r="L78" s="121" t="s">
        <v>5070</v>
      </c>
      <c r="M78" s="24">
        <v>-1</v>
      </c>
      <c r="N78" s="122" t="s">
        <v>2311</v>
      </c>
      <c r="O78" s="87">
        <v>6.38</v>
      </c>
      <c r="P78" s="103" t="s">
        <v>1223</v>
      </c>
      <c r="Q78" s="122" t="s">
        <v>2311</v>
      </c>
      <c r="S78" s="87">
        <v>12</v>
      </c>
      <c r="T78" s="24">
        <v>6</v>
      </c>
      <c r="V78" s="86" t="s">
        <v>4962</v>
      </c>
      <c r="W78" s="94" t="s">
        <v>3346</v>
      </c>
    </row>
    <row r="79" spans="1:23" ht="45" x14ac:dyDescent="0.25">
      <c r="A79" s="89" t="s">
        <v>920</v>
      </c>
      <c r="B79" s="89" t="s">
        <v>921</v>
      </c>
      <c r="C79" s="107" t="str">
        <f>IF(J79="9_drop","Drop",IF(OR(I79="1_clear",I79="2_likely")*OR(J79="1_good",J79="2_fair",J79="3_distant",J79="4_lack_data"),"Predictor","Placebo"))</f>
        <v>Placebo</v>
      </c>
      <c r="E79" s="89" t="s">
        <v>922</v>
      </c>
      <c r="F79" s="89" t="s">
        <v>923</v>
      </c>
      <c r="I79" s="91" t="s">
        <v>4598</v>
      </c>
      <c r="J79" s="107" t="s">
        <v>5100</v>
      </c>
      <c r="K79" s="117" t="s">
        <v>5357</v>
      </c>
      <c r="L79" s="116" t="s">
        <v>5070</v>
      </c>
      <c r="M79" s="24">
        <v>1</v>
      </c>
      <c r="N79" s="118" t="s">
        <v>2311</v>
      </c>
      <c r="O79" s="87">
        <v>0.28999999999999998</v>
      </c>
      <c r="P79" s="103" t="s">
        <v>1223</v>
      </c>
      <c r="Q79" s="122" t="s">
        <v>2311</v>
      </c>
      <c r="S79" s="87">
        <v>12</v>
      </c>
      <c r="T79" s="24">
        <v>6</v>
      </c>
      <c r="U79" s="123" t="s">
        <v>5031</v>
      </c>
      <c r="V79" s="116" t="s">
        <v>5326</v>
      </c>
      <c r="W79" s="94" t="s">
        <v>1027</v>
      </c>
    </row>
    <row r="80" spans="1:23" ht="30" x14ac:dyDescent="0.25">
      <c r="A80" s="89" t="s">
        <v>924</v>
      </c>
      <c r="B80" s="89" t="s">
        <v>921</v>
      </c>
      <c r="C80" s="107" t="str">
        <f>IF(J80="9_drop","Drop",IF(OR(I80="1_clear",I80="2_likely")*OR(J80="1_good",J80="2_fair",J80="3_distant",J80="4_lack_data"),"Predictor","Placebo"))</f>
        <v>Predictor</v>
      </c>
      <c r="E80" s="89" t="s">
        <v>925</v>
      </c>
      <c r="G80" s="89" t="s">
        <v>926</v>
      </c>
      <c r="I80" s="91" t="s">
        <v>4597</v>
      </c>
      <c r="J80" s="107" t="s">
        <v>5100</v>
      </c>
      <c r="K80" s="117" t="s">
        <v>5359</v>
      </c>
      <c r="L80" s="116" t="s">
        <v>5070</v>
      </c>
      <c r="M80" s="24">
        <v>1</v>
      </c>
      <c r="N80" s="118" t="s">
        <v>2311</v>
      </c>
      <c r="O80" s="87">
        <v>5.12</v>
      </c>
      <c r="P80" s="103" t="s">
        <v>1223</v>
      </c>
      <c r="Q80" s="122" t="s">
        <v>2311</v>
      </c>
      <c r="S80" s="87">
        <v>12</v>
      </c>
      <c r="T80" s="24">
        <v>6</v>
      </c>
      <c r="U80" s="123" t="s">
        <v>5031</v>
      </c>
      <c r="V80" s="116" t="s">
        <v>5327</v>
      </c>
      <c r="W80" s="94" t="s">
        <v>1040</v>
      </c>
    </row>
    <row r="81" spans="1:23" ht="30" x14ac:dyDescent="0.25">
      <c r="A81" s="89" t="s">
        <v>927</v>
      </c>
      <c r="B81" s="89" t="s">
        <v>921</v>
      </c>
      <c r="C81" s="107" t="str">
        <f>IF(J81="9_drop","Drop",IF(OR(I81="1_clear",I81="2_likely")*OR(J81="1_good",J81="2_fair",J81="3_distant",J81="4_lack_data"),"Predictor","Placebo"))</f>
        <v>Placebo</v>
      </c>
      <c r="F81" s="89" t="s">
        <v>929</v>
      </c>
      <c r="I81" s="91" t="s">
        <v>4598</v>
      </c>
      <c r="J81" s="107" t="s">
        <v>5100</v>
      </c>
      <c r="K81" s="117" t="s">
        <v>5360</v>
      </c>
      <c r="L81" s="116" t="s">
        <v>5070</v>
      </c>
      <c r="M81" s="24">
        <v>-1</v>
      </c>
      <c r="N81" s="118" t="s">
        <v>2311</v>
      </c>
      <c r="O81" s="87">
        <v>3.96</v>
      </c>
      <c r="P81" s="103" t="s">
        <v>1223</v>
      </c>
      <c r="Q81" s="122" t="s">
        <v>2311</v>
      </c>
      <c r="S81" s="87">
        <v>12</v>
      </c>
      <c r="T81" s="24">
        <v>6</v>
      </c>
      <c r="U81" s="123" t="s">
        <v>5031</v>
      </c>
      <c r="V81" s="116" t="s">
        <v>5328</v>
      </c>
      <c r="W81" s="94" t="s">
        <v>1047</v>
      </c>
    </row>
    <row r="82" spans="1:23" x14ac:dyDescent="0.25">
      <c r="A82" s="84" t="s">
        <v>939</v>
      </c>
      <c r="B82" s="89" t="s">
        <v>921</v>
      </c>
      <c r="C82" s="107" t="str">
        <f>IF(J82="9_drop","Drop",IF(OR(I82="1_clear",I82="2_likely")*OR(J82="1_good",J82="2_fair",J82="3_distant",J82="4_lack_data"),"Predictor","Placebo"))</f>
        <v>Predictor</v>
      </c>
      <c r="D82" s="85"/>
      <c r="E82" s="84" t="s">
        <v>941</v>
      </c>
      <c r="F82" s="84" t="s">
        <v>942</v>
      </c>
      <c r="G82" s="84"/>
      <c r="H82" s="97"/>
      <c r="I82" s="91" t="s">
        <v>4596</v>
      </c>
      <c r="J82" s="97" t="s">
        <v>5100</v>
      </c>
      <c r="K82" s="108" t="s">
        <v>5511</v>
      </c>
      <c r="L82" s="97" t="s">
        <v>5070</v>
      </c>
      <c r="M82" s="21">
        <v>-1</v>
      </c>
      <c r="N82" s="98" t="s">
        <v>2311</v>
      </c>
      <c r="O82" s="98">
        <v>5.26</v>
      </c>
      <c r="P82" s="98" t="s">
        <v>1223</v>
      </c>
      <c r="Q82" s="122" t="s">
        <v>2311</v>
      </c>
      <c r="R82" s="98"/>
      <c r="S82" s="98">
        <v>12</v>
      </c>
      <c r="T82" s="21">
        <v>6</v>
      </c>
      <c r="U82" s="115"/>
      <c r="V82" s="97" t="s">
        <v>4946</v>
      </c>
      <c r="W82" s="119" t="s">
        <v>1047</v>
      </c>
    </row>
    <row r="83" spans="1:23" ht="45" x14ac:dyDescent="0.25">
      <c r="A83" s="89" t="s">
        <v>930</v>
      </c>
      <c r="B83" s="89" t="s">
        <v>921</v>
      </c>
      <c r="C83" s="107" t="str">
        <f>IF(J83="9_drop","Drop",IF(OR(I83="1_clear",I83="2_likely")*OR(J83="1_good",J83="2_fair",J83="3_distant",J83="4_lack_data"),"Predictor","Placebo"))</f>
        <v>Predictor</v>
      </c>
      <c r="E83" s="89" t="s">
        <v>932</v>
      </c>
      <c r="F83" s="89" t="s">
        <v>933</v>
      </c>
      <c r="I83" s="91" t="s">
        <v>4596</v>
      </c>
      <c r="J83" s="107" t="s">
        <v>5100</v>
      </c>
      <c r="K83" s="117" t="s">
        <v>5361</v>
      </c>
      <c r="L83" s="116" t="s">
        <v>5070</v>
      </c>
      <c r="M83" s="24">
        <v>-1</v>
      </c>
      <c r="N83" s="118" t="s">
        <v>2311</v>
      </c>
      <c r="O83" s="87">
        <v>4.6100000000000003</v>
      </c>
      <c r="P83" s="103" t="s">
        <v>1223</v>
      </c>
      <c r="Q83" s="122" t="s">
        <v>2311</v>
      </c>
      <c r="S83" s="87">
        <v>12</v>
      </c>
      <c r="T83" s="24">
        <v>6</v>
      </c>
      <c r="U83" s="123" t="s">
        <v>5031</v>
      </c>
      <c r="V83" s="116" t="s">
        <v>5329</v>
      </c>
      <c r="W83" s="94" t="s">
        <v>1048</v>
      </c>
    </row>
    <row r="84" spans="1:23" ht="30" x14ac:dyDescent="0.25">
      <c r="A84" s="89" t="s">
        <v>943</v>
      </c>
      <c r="B84" s="89" t="s">
        <v>921</v>
      </c>
      <c r="C84" s="107" t="str">
        <f>IF(J84="9_drop","Drop",IF(OR(I84="1_clear",I84="2_likely")*OR(J84="1_good",J84="2_fair",J84="3_distant",J84="4_lack_data"),"Predictor","Placebo"))</f>
        <v>Placebo</v>
      </c>
      <c r="E84" s="89" t="s">
        <v>944</v>
      </c>
      <c r="G84" s="89" t="s">
        <v>945</v>
      </c>
      <c r="I84" s="91" t="s">
        <v>4598</v>
      </c>
      <c r="J84" s="107" t="s">
        <v>5100</v>
      </c>
      <c r="K84" s="117" t="s">
        <v>5362</v>
      </c>
      <c r="L84" s="116" t="s">
        <v>5070</v>
      </c>
      <c r="M84" s="24">
        <v>1</v>
      </c>
      <c r="N84" s="118" t="s">
        <v>2311</v>
      </c>
      <c r="O84" s="87">
        <v>0.33</v>
      </c>
      <c r="P84" s="103" t="s">
        <v>1223</v>
      </c>
      <c r="Q84" s="122" t="s">
        <v>2311</v>
      </c>
      <c r="S84" s="87">
        <v>12</v>
      </c>
      <c r="T84" s="24">
        <v>6</v>
      </c>
      <c r="U84" s="123" t="s">
        <v>5031</v>
      </c>
      <c r="V84" s="116" t="s">
        <v>5330</v>
      </c>
      <c r="W84" s="94" t="s">
        <v>1049</v>
      </c>
    </row>
    <row r="85" spans="1:23" ht="45" x14ac:dyDescent="0.25">
      <c r="A85" s="89" t="s">
        <v>934</v>
      </c>
      <c r="B85" s="89" t="s">
        <v>921</v>
      </c>
      <c r="C85" s="107" t="str">
        <f>IF(J85="9_drop","Drop",IF(OR(I85="1_clear",I85="2_likely")*OR(J85="1_good",J85="2_fair",J85="3_distant",J85="4_lack_data"),"Predictor","Placebo"))</f>
        <v>Placebo</v>
      </c>
      <c r="E85" s="89" t="s">
        <v>935</v>
      </c>
      <c r="F85" s="89" t="s">
        <v>936</v>
      </c>
      <c r="I85" s="91" t="s">
        <v>4598</v>
      </c>
      <c r="J85" s="107" t="s">
        <v>5100</v>
      </c>
      <c r="K85" s="117" t="s">
        <v>5358</v>
      </c>
      <c r="L85" s="116" t="s">
        <v>5070</v>
      </c>
      <c r="M85" s="24">
        <v>1</v>
      </c>
      <c r="N85" s="118" t="s">
        <v>2311</v>
      </c>
      <c r="O85" s="87">
        <v>1.04</v>
      </c>
      <c r="P85" s="103" t="s">
        <v>1223</v>
      </c>
      <c r="Q85" s="122" t="s">
        <v>2311</v>
      </c>
      <c r="S85" s="87">
        <v>12</v>
      </c>
      <c r="T85" s="24">
        <v>6</v>
      </c>
      <c r="U85" s="123" t="s">
        <v>5031</v>
      </c>
      <c r="V85" s="116" t="s">
        <v>5326</v>
      </c>
      <c r="W85" s="94" t="s">
        <v>1157</v>
      </c>
    </row>
    <row r="86" spans="1:23" x14ac:dyDescent="0.25">
      <c r="A86" s="89" t="s">
        <v>3267</v>
      </c>
      <c r="B86" s="89" t="s">
        <v>921</v>
      </c>
      <c r="C86" s="107" t="str">
        <f>IF(J86="9_drop","Drop",IF(OR(I86="1_clear",I86="2_likely")*OR(J86="1_good",J86="2_fair",J86="3_distant",J86="4_lack_data"),"Predictor","Placebo"))</f>
        <v>Placebo</v>
      </c>
      <c r="F86" s="89" t="s">
        <v>1939</v>
      </c>
      <c r="I86" s="91" t="s">
        <v>4598</v>
      </c>
      <c r="J86" s="107" t="s">
        <v>5100</v>
      </c>
      <c r="K86" s="120" t="s">
        <v>5514</v>
      </c>
      <c r="L86" s="121" t="s">
        <v>5070</v>
      </c>
      <c r="M86" s="24">
        <v>1</v>
      </c>
      <c r="N86" s="122" t="s">
        <v>2311</v>
      </c>
      <c r="O86" s="87">
        <v>1.41</v>
      </c>
      <c r="P86" s="103" t="s">
        <v>1223</v>
      </c>
      <c r="Q86" s="122" t="s">
        <v>2311</v>
      </c>
      <c r="S86" s="87">
        <v>1</v>
      </c>
      <c r="T86" s="24">
        <v>6</v>
      </c>
      <c r="U86" s="123" t="s">
        <v>5031</v>
      </c>
      <c r="V86" s="86" t="s">
        <v>4947</v>
      </c>
      <c r="W86" s="94" t="s">
        <v>1157</v>
      </c>
    </row>
    <row r="87" spans="1:23" ht="75" x14ac:dyDescent="0.25">
      <c r="A87" s="89" t="s">
        <v>967</v>
      </c>
      <c r="B87" s="89" t="s">
        <v>968</v>
      </c>
      <c r="C87" s="107" t="str">
        <f>IF(J87="9_drop","Drop",IF(OR(I87="1_clear",I87="2_likely")*OR(J87="1_good",J87="2_fair",J87="3_distant",J87="4_lack_data"),"Predictor","Placebo"))</f>
        <v>Predictor</v>
      </c>
      <c r="F87" s="89" t="s">
        <v>970</v>
      </c>
      <c r="G87" s="89" t="s">
        <v>971</v>
      </c>
      <c r="I87" s="91" t="s">
        <v>4596</v>
      </c>
      <c r="J87" s="107" t="s">
        <v>5100</v>
      </c>
      <c r="K87" s="120" t="s">
        <v>5516</v>
      </c>
      <c r="L87" s="121" t="s">
        <v>5070</v>
      </c>
      <c r="M87" s="24">
        <v>-1</v>
      </c>
      <c r="N87" s="122" t="s">
        <v>2311</v>
      </c>
      <c r="O87" s="87">
        <f>522/116</f>
        <v>4.5</v>
      </c>
      <c r="P87" s="103" t="s">
        <v>1223</v>
      </c>
      <c r="Q87" s="122" t="s">
        <v>2311</v>
      </c>
      <c r="S87" s="87">
        <v>1</v>
      </c>
      <c r="T87" s="24">
        <v>6</v>
      </c>
      <c r="V87" s="121" t="s">
        <v>5515</v>
      </c>
      <c r="W87" s="94" t="s">
        <v>1054</v>
      </c>
    </row>
    <row r="88" spans="1:23" ht="45" x14ac:dyDescent="0.25">
      <c r="A88" s="89" t="s">
        <v>972</v>
      </c>
      <c r="B88" s="89" t="s">
        <v>968</v>
      </c>
      <c r="C88" s="107" t="str">
        <f>IF(J88="9_drop","Drop",IF(OR(I88="1_clear",I88="2_likely")*OR(J88="1_good",J88="2_fair",J88="3_distant",J88="4_lack_data"),"Predictor","Placebo"))</f>
        <v>Placebo</v>
      </c>
      <c r="G88" s="89" t="s">
        <v>972</v>
      </c>
      <c r="I88" s="91" t="s">
        <v>4598</v>
      </c>
      <c r="J88" s="107" t="s">
        <v>5100</v>
      </c>
      <c r="K88" s="109" t="s">
        <v>5115</v>
      </c>
      <c r="L88" s="107" t="s">
        <v>5070</v>
      </c>
      <c r="M88" s="24">
        <v>1</v>
      </c>
      <c r="N88" s="106" t="s">
        <v>2311</v>
      </c>
      <c r="O88" s="87">
        <v>1.96</v>
      </c>
      <c r="P88" s="103" t="s">
        <v>1223</v>
      </c>
      <c r="Q88" s="122" t="s">
        <v>2311</v>
      </c>
      <c r="S88" s="87">
        <v>1</v>
      </c>
      <c r="T88" s="24">
        <v>6</v>
      </c>
      <c r="V88" s="107" t="s">
        <v>5118</v>
      </c>
      <c r="W88" s="94" t="s">
        <v>4759</v>
      </c>
    </row>
    <row r="89" spans="1:23" ht="30" x14ac:dyDescent="0.25">
      <c r="A89" s="89" t="s">
        <v>15</v>
      </c>
      <c r="B89" s="89" t="s">
        <v>16</v>
      </c>
      <c r="C89" s="107" t="str">
        <f>IF(J89="9_drop","Drop",IF(OR(I89="1_clear",I89="2_likely")*OR(J89="1_good",J89="2_fair",J89="3_distant",J89="4_lack_data"),"Predictor","Placebo"))</f>
        <v>Drop</v>
      </c>
      <c r="D89" s="90" t="s">
        <v>5443</v>
      </c>
      <c r="G89" s="89" t="s">
        <v>15</v>
      </c>
      <c r="H89" s="86" t="s">
        <v>4852</v>
      </c>
      <c r="I89" s="91" t="s">
        <v>4595</v>
      </c>
      <c r="J89" s="86" t="s">
        <v>4595</v>
      </c>
      <c r="K89" s="112" t="s">
        <v>2311</v>
      </c>
      <c r="L89" s="112" t="s">
        <v>2311</v>
      </c>
      <c r="M89" s="101" t="s">
        <v>2311</v>
      </c>
      <c r="N89" s="101" t="s">
        <v>2311</v>
      </c>
      <c r="O89" s="101" t="s">
        <v>2311</v>
      </c>
      <c r="P89" s="101" t="s">
        <v>2311</v>
      </c>
      <c r="Q89" s="103" t="e">
        <v>#N/A</v>
      </c>
      <c r="R89" s="103"/>
      <c r="S89" s="103" t="e">
        <v>#N/A</v>
      </c>
      <c r="T89" s="103" t="e">
        <v>#N/A</v>
      </c>
      <c r="U89" s="100"/>
      <c r="V89" s="100" t="s">
        <v>4991</v>
      </c>
    </row>
    <row r="90" spans="1:23" ht="45" x14ac:dyDescent="0.25">
      <c r="A90" s="89" t="s">
        <v>58</v>
      </c>
      <c r="B90" s="89" t="s">
        <v>59</v>
      </c>
      <c r="C90" s="107" t="str">
        <f>IF(J90="9_drop","Drop",IF(OR(I90="1_clear",I90="2_likely")*OR(J90="1_good",J90="2_fair",J90="3_distant",J90="4_lack_data"),"Predictor","Placebo"))</f>
        <v>Placebo</v>
      </c>
      <c r="F90" s="89" t="s">
        <v>62</v>
      </c>
      <c r="H90" s="95" t="s">
        <v>4949</v>
      </c>
      <c r="I90" s="91" t="s">
        <v>4598</v>
      </c>
      <c r="J90" s="107" t="s">
        <v>5101</v>
      </c>
      <c r="K90" s="112" t="s">
        <v>2311</v>
      </c>
      <c r="L90" s="116" t="s">
        <v>2311</v>
      </c>
      <c r="M90" s="24">
        <v>1</v>
      </c>
      <c r="N90" s="96" t="s">
        <v>2311</v>
      </c>
      <c r="O90" s="101" t="s">
        <v>2311</v>
      </c>
      <c r="P90" s="101" t="s">
        <v>2311</v>
      </c>
      <c r="Q90" s="103" t="e">
        <v>#N/A</v>
      </c>
      <c r="R90" s="103"/>
      <c r="S90" s="103" t="e">
        <v>#N/A</v>
      </c>
      <c r="T90" s="103" t="e">
        <v>#N/A</v>
      </c>
      <c r="U90" s="100"/>
      <c r="V90" s="116" t="s">
        <v>5179</v>
      </c>
      <c r="W90" s="89" t="s">
        <v>4761</v>
      </c>
    </row>
    <row r="91" spans="1:23" ht="45" x14ac:dyDescent="0.25">
      <c r="A91" s="89" t="s">
        <v>65</v>
      </c>
      <c r="B91" s="89" t="s">
        <v>59</v>
      </c>
      <c r="C91" s="107" t="str">
        <f>IF(J91="9_drop","Drop",IF(OR(I91="1_clear",I91="2_likely")*OR(J91="1_good",J91="2_fair",J91="3_distant",J91="4_lack_data"),"Predictor","Placebo"))</f>
        <v>Placebo</v>
      </c>
      <c r="F91" s="89" t="s">
        <v>67</v>
      </c>
      <c r="H91" s="95" t="s">
        <v>4949</v>
      </c>
      <c r="I91" s="91" t="s">
        <v>4598</v>
      </c>
      <c r="J91" s="107" t="s">
        <v>5101</v>
      </c>
      <c r="K91" s="112" t="s">
        <v>2311</v>
      </c>
      <c r="L91" s="116" t="s">
        <v>2311</v>
      </c>
      <c r="M91" s="24">
        <v>1</v>
      </c>
      <c r="N91" s="96" t="s">
        <v>2311</v>
      </c>
      <c r="O91" s="101" t="s">
        <v>2311</v>
      </c>
      <c r="P91" s="101" t="s">
        <v>2311</v>
      </c>
      <c r="Q91" s="103" t="e">
        <v>#N/A</v>
      </c>
      <c r="R91" s="103"/>
      <c r="S91" s="103" t="e">
        <v>#N/A</v>
      </c>
      <c r="T91" s="103" t="e">
        <v>#N/A</v>
      </c>
      <c r="U91" s="100"/>
      <c r="V91" s="116" t="s">
        <v>5179</v>
      </c>
      <c r="W91" s="89" t="s">
        <v>4761</v>
      </c>
    </row>
    <row r="92" spans="1:23" ht="45" x14ac:dyDescent="0.25">
      <c r="A92" s="89" t="s">
        <v>68</v>
      </c>
      <c r="B92" s="89" t="s">
        <v>59</v>
      </c>
      <c r="C92" s="107" t="str">
        <f>IF(J92="9_drop","Drop",IF(OR(I92="1_clear",I92="2_likely")*OR(J92="1_good",J92="2_fair",J92="3_distant",J92="4_lack_data"),"Predictor","Placebo"))</f>
        <v>Placebo</v>
      </c>
      <c r="F92" s="89" t="s">
        <v>70</v>
      </c>
      <c r="H92" s="95" t="s">
        <v>4949</v>
      </c>
      <c r="I92" s="91" t="s">
        <v>4598</v>
      </c>
      <c r="J92" s="107" t="s">
        <v>5101</v>
      </c>
      <c r="K92" s="112" t="s">
        <v>2311</v>
      </c>
      <c r="L92" s="116" t="s">
        <v>2311</v>
      </c>
      <c r="M92" s="24">
        <v>1</v>
      </c>
      <c r="N92" s="96" t="s">
        <v>2311</v>
      </c>
      <c r="O92" s="101" t="s">
        <v>2311</v>
      </c>
      <c r="P92" s="101" t="s">
        <v>2311</v>
      </c>
      <c r="Q92" s="103" t="e">
        <v>#N/A</v>
      </c>
      <c r="R92" s="103"/>
      <c r="S92" s="103" t="e">
        <v>#N/A</v>
      </c>
      <c r="T92" s="103" t="e">
        <v>#N/A</v>
      </c>
      <c r="U92" s="100"/>
      <c r="V92" s="116" t="s">
        <v>5179</v>
      </c>
      <c r="W92" s="89" t="s">
        <v>4761</v>
      </c>
    </row>
    <row r="93" spans="1:23" ht="45" x14ac:dyDescent="0.25">
      <c r="A93" s="89" t="s">
        <v>71</v>
      </c>
      <c r="B93" s="89" t="s">
        <v>59</v>
      </c>
      <c r="C93" s="107" t="str">
        <f>IF(J93="9_drop","Drop",IF(OR(I93="1_clear",I93="2_likely")*OR(J93="1_good",J93="2_fair",J93="3_distant",J93="4_lack_data"),"Predictor","Placebo"))</f>
        <v>Placebo</v>
      </c>
      <c r="F93" s="89" t="s">
        <v>73</v>
      </c>
      <c r="H93" s="95" t="s">
        <v>4949</v>
      </c>
      <c r="I93" s="91" t="s">
        <v>4598</v>
      </c>
      <c r="J93" s="107" t="s">
        <v>5101</v>
      </c>
      <c r="K93" s="112" t="s">
        <v>2311</v>
      </c>
      <c r="L93" s="116" t="s">
        <v>2311</v>
      </c>
      <c r="M93" s="24">
        <v>1</v>
      </c>
      <c r="N93" s="96" t="s">
        <v>2311</v>
      </c>
      <c r="O93" s="101" t="s">
        <v>2311</v>
      </c>
      <c r="P93" s="101" t="s">
        <v>2311</v>
      </c>
      <c r="Q93" s="103" t="e">
        <v>#N/A</v>
      </c>
      <c r="R93" s="103"/>
      <c r="S93" s="103" t="e">
        <v>#N/A</v>
      </c>
      <c r="T93" s="103" t="e">
        <v>#N/A</v>
      </c>
      <c r="U93" s="100"/>
      <c r="V93" s="116" t="s">
        <v>5179</v>
      </c>
      <c r="W93" s="89" t="s">
        <v>4761</v>
      </c>
    </row>
    <row r="94" spans="1:23" ht="45" x14ac:dyDescent="0.25">
      <c r="A94" s="89" t="s">
        <v>74</v>
      </c>
      <c r="B94" s="89" t="s">
        <v>59</v>
      </c>
      <c r="C94" s="107" t="str">
        <f>IF(J94="9_drop","Drop",IF(OR(I94="1_clear",I94="2_likely")*OR(J94="1_good",J94="2_fair",J94="3_distant",J94="4_lack_data"),"Predictor","Placebo"))</f>
        <v>Placebo</v>
      </c>
      <c r="F94" s="89" t="s">
        <v>76</v>
      </c>
      <c r="H94" s="95" t="s">
        <v>4949</v>
      </c>
      <c r="I94" s="91" t="s">
        <v>4598</v>
      </c>
      <c r="J94" s="107" t="s">
        <v>5101</v>
      </c>
      <c r="K94" s="112" t="s">
        <v>2311</v>
      </c>
      <c r="L94" s="116" t="s">
        <v>2311</v>
      </c>
      <c r="M94" s="24">
        <v>1</v>
      </c>
      <c r="N94" s="96" t="s">
        <v>2311</v>
      </c>
      <c r="O94" s="101" t="s">
        <v>2311</v>
      </c>
      <c r="P94" s="101" t="s">
        <v>2311</v>
      </c>
      <c r="Q94" s="103" t="e">
        <v>#N/A</v>
      </c>
      <c r="R94" s="103"/>
      <c r="S94" s="103" t="e">
        <v>#N/A</v>
      </c>
      <c r="T94" s="103" t="e">
        <v>#N/A</v>
      </c>
      <c r="U94" s="100"/>
      <c r="V94" s="116" t="s">
        <v>5179</v>
      </c>
      <c r="W94" s="89" t="s">
        <v>4761</v>
      </c>
    </row>
    <row r="95" spans="1:23" ht="45" x14ac:dyDescent="0.25">
      <c r="A95" s="89" t="s">
        <v>993</v>
      </c>
      <c r="B95" s="89" t="s">
        <v>101</v>
      </c>
      <c r="C95" s="107" t="str">
        <f>IF(J95="9_drop","Drop",IF(OR(I95="1_clear",I95="2_likely")*OR(J95="1_good",J95="2_fair",J95="3_distant",J95="4_lack_data"),"Predictor","Placebo"))</f>
        <v>Placebo</v>
      </c>
      <c r="F95" s="89" t="s">
        <v>996</v>
      </c>
      <c r="H95" s="95" t="s">
        <v>4968</v>
      </c>
      <c r="I95" s="91" t="s">
        <v>5040</v>
      </c>
      <c r="J95" s="107" t="s">
        <v>2311</v>
      </c>
      <c r="K95" s="111" t="s">
        <v>2311</v>
      </c>
      <c r="L95" s="104" t="s">
        <v>2311</v>
      </c>
      <c r="M95" s="24">
        <v>-1</v>
      </c>
      <c r="N95" s="96" t="s">
        <v>2311</v>
      </c>
      <c r="O95" s="96" t="s">
        <v>2311</v>
      </c>
      <c r="P95" s="103" t="s">
        <v>2311</v>
      </c>
      <c r="Q95" s="103" t="e">
        <v>#N/A</v>
      </c>
      <c r="R95" s="103"/>
      <c r="S95" s="103" t="e">
        <v>#N/A</v>
      </c>
      <c r="T95" s="103" t="e">
        <v>#N/A</v>
      </c>
      <c r="U95" s="104"/>
      <c r="V95" s="95" t="s">
        <v>4965</v>
      </c>
      <c r="W95" s="94" t="s">
        <v>3331</v>
      </c>
    </row>
    <row r="96" spans="1:23" x14ac:dyDescent="0.25">
      <c r="A96" s="89" t="s">
        <v>154</v>
      </c>
      <c r="B96" s="89" t="s">
        <v>142</v>
      </c>
      <c r="C96" s="107" t="str">
        <f>IF(J96="9_drop","Drop",IF(OR(I96="1_clear",I96="2_likely")*OR(J96="1_good",J96="2_fair",J96="3_distant",J96="4_lack_data"),"Predictor","Placebo"))</f>
        <v>Placebo</v>
      </c>
      <c r="F96" s="89" t="s">
        <v>156</v>
      </c>
      <c r="H96" s="95" t="s">
        <v>4968</v>
      </c>
      <c r="I96" s="91" t="s">
        <v>5040</v>
      </c>
      <c r="J96" s="107" t="s">
        <v>2311</v>
      </c>
      <c r="K96" s="109" t="s">
        <v>2311</v>
      </c>
      <c r="L96" s="121" t="s">
        <v>2311</v>
      </c>
      <c r="M96" s="121" t="s">
        <v>2311</v>
      </c>
      <c r="N96" s="121" t="s">
        <v>2311</v>
      </c>
      <c r="O96" s="121" t="s">
        <v>2311</v>
      </c>
      <c r="P96" s="121" t="s">
        <v>2311</v>
      </c>
      <c r="Q96" s="121" t="s">
        <v>2311</v>
      </c>
      <c r="R96" s="121" t="s">
        <v>2311</v>
      </c>
      <c r="S96" s="121" t="s">
        <v>2311</v>
      </c>
      <c r="T96" s="121" t="s">
        <v>2311</v>
      </c>
      <c r="U96" s="121" t="s">
        <v>2311</v>
      </c>
      <c r="V96" s="95" t="s">
        <v>4952</v>
      </c>
      <c r="W96" s="94" t="s">
        <v>3311</v>
      </c>
    </row>
    <row r="97" spans="1:23" x14ac:dyDescent="0.25">
      <c r="A97" s="89" t="s">
        <v>3289</v>
      </c>
      <c r="B97" s="89" t="s">
        <v>142</v>
      </c>
      <c r="C97" s="107" t="str">
        <f>IF(J97="9_drop","Drop",IF(OR(I97="1_clear",I97="2_likely")*OR(J97="1_good",J97="2_fair",J97="3_distant",J97="4_lack_data"),"Predictor","Placebo"))</f>
        <v>Placebo</v>
      </c>
      <c r="F97" s="89" t="s">
        <v>3292</v>
      </c>
      <c r="H97" s="95" t="s">
        <v>4968</v>
      </c>
      <c r="I97" s="91" t="s">
        <v>5040</v>
      </c>
      <c r="J97" s="107" t="s">
        <v>2311</v>
      </c>
      <c r="K97" s="109" t="s">
        <v>2311</v>
      </c>
      <c r="L97" s="121" t="s">
        <v>2311</v>
      </c>
      <c r="M97" s="121" t="s">
        <v>2311</v>
      </c>
      <c r="N97" s="121" t="s">
        <v>2311</v>
      </c>
      <c r="O97" s="121" t="s">
        <v>2311</v>
      </c>
      <c r="P97" s="121" t="s">
        <v>2311</v>
      </c>
      <c r="Q97" s="121" t="s">
        <v>2311</v>
      </c>
      <c r="R97" s="121" t="s">
        <v>2311</v>
      </c>
      <c r="S97" s="121" t="s">
        <v>2311</v>
      </c>
      <c r="T97" s="121" t="s">
        <v>2311</v>
      </c>
      <c r="U97" s="121" t="s">
        <v>2311</v>
      </c>
      <c r="V97" s="95" t="s">
        <v>4952</v>
      </c>
      <c r="W97" s="94" t="s">
        <v>3313</v>
      </c>
    </row>
    <row r="98" spans="1:23" x14ac:dyDescent="0.25">
      <c r="A98" s="89" t="s">
        <v>3215</v>
      </c>
      <c r="B98" s="89" t="s">
        <v>343</v>
      </c>
      <c r="C98" s="107" t="str">
        <f>IF(J98="9_drop","Drop",IF(OR(I98="1_clear",I98="2_likely")*OR(J98="1_good",J98="2_fair",J98="3_distant",J98="4_lack_data"),"Predictor","Placebo"))</f>
        <v>Placebo</v>
      </c>
      <c r="E98" s="89" t="s">
        <v>344</v>
      </c>
      <c r="F98" s="89" t="s">
        <v>3218</v>
      </c>
      <c r="G98" s="89" t="s">
        <v>346</v>
      </c>
      <c r="H98" s="107" t="s">
        <v>4968</v>
      </c>
      <c r="I98" s="91" t="s">
        <v>5040</v>
      </c>
      <c r="J98" s="107" t="s">
        <v>2311</v>
      </c>
      <c r="K98" s="117" t="s">
        <v>2311</v>
      </c>
      <c r="L98" s="116" t="s">
        <v>2311</v>
      </c>
      <c r="M98" s="24">
        <v>-1</v>
      </c>
      <c r="P98" s="103" t="s">
        <v>1223</v>
      </c>
      <c r="Q98" s="87">
        <v>0.2</v>
      </c>
      <c r="S98" s="87">
        <v>12</v>
      </c>
      <c r="T98" s="24">
        <v>6</v>
      </c>
      <c r="W98" s="94" t="s">
        <v>1026</v>
      </c>
    </row>
    <row r="99" spans="1:23" x14ac:dyDescent="0.25">
      <c r="A99" s="89" t="s">
        <v>3227</v>
      </c>
      <c r="B99" s="89" t="s">
        <v>404</v>
      </c>
      <c r="C99" s="107" t="str">
        <f>IF(J99="9_drop","Drop",IF(OR(I99="1_clear",I99="2_likely")*OR(J99="1_good",J99="2_fair",J99="3_distant",J99="4_lack_data"),"Predictor","Placebo"))</f>
        <v>Placebo</v>
      </c>
      <c r="F99" s="89" t="s">
        <v>3229</v>
      </c>
      <c r="G99" s="89" t="s">
        <v>403</v>
      </c>
      <c r="H99" s="107" t="s">
        <v>4968</v>
      </c>
      <c r="I99" s="91" t="s">
        <v>5040</v>
      </c>
      <c r="J99" s="107" t="s">
        <v>2311</v>
      </c>
      <c r="K99" s="117" t="s">
        <v>2311</v>
      </c>
      <c r="L99" s="117" t="s">
        <v>2311</v>
      </c>
      <c r="M99" s="117" t="s">
        <v>2311</v>
      </c>
      <c r="N99" s="117" t="s">
        <v>2311</v>
      </c>
      <c r="O99" s="117" t="s">
        <v>2311</v>
      </c>
      <c r="P99" s="117" t="s">
        <v>2311</v>
      </c>
      <c r="Q99" s="117" t="s">
        <v>2311</v>
      </c>
      <c r="R99" s="117" t="s">
        <v>2311</v>
      </c>
      <c r="S99" s="117" t="s">
        <v>2311</v>
      </c>
      <c r="T99" s="117" t="s">
        <v>2311</v>
      </c>
      <c r="U99" s="117" t="s">
        <v>2311</v>
      </c>
      <c r="W99" s="94" t="s">
        <v>1037</v>
      </c>
    </row>
    <row r="100" spans="1:23" x14ac:dyDescent="0.25">
      <c r="A100" s="89" t="s">
        <v>3281</v>
      </c>
      <c r="B100" s="89" t="s">
        <v>412</v>
      </c>
      <c r="C100" s="107" t="str">
        <f>IF(J100="9_drop","Drop",IF(OR(I100="1_clear",I100="2_likely")*OR(J100="1_good",J100="2_fair",J100="3_distant",J100="4_lack_data"),"Predictor","Placebo"))</f>
        <v>Placebo</v>
      </c>
      <c r="E100" s="89" t="s">
        <v>414</v>
      </c>
      <c r="F100" s="89" t="s">
        <v>3283</v>
      </c>
      <c r="H100" s="107" t="s">
        <v>4968</v>
      </c>
      <c r="I100" s="91" t="s">
        <v>5040</v>
      </c>
      <c r="J100" s="107" t="s">
        <v>2311</v>
      </c>
      <c r="K100" s="117" t="s">
        <v>2311</v>
      </c>
      <c r="L100" s="117" t="s">
        <v>2311</v>
      </c>
      <c r="M100" s="117" t="s">
        <v>2311</v>
      </c>
      <c r="N100" s="117" t="s">
        <v>2311</v>
      </c>
      <c r="O100" s="117" t="s">
        <v>2311</v>
      </c>
      <c r="P100" s="117" t="s">
        <v>2311</v>
      </c>
      <c r="Q100" s="117" t="s">
        <v>2311</v>
      </c>
      <c r="R100" s="117" t="s">
        <v>2311</v>
      </c>
      <c r="S100" s="117" t="s">
        <v>2311</v>
      </c>
      <c r="T100" s="117" t="s">
        <v>2311</v>
      </c>
      <c r="U100" s="117" t="s">
        <v>2311</v>
      </c>
      <c r="W100" s="94" t="s">
        <v>1151</v>
      </c>
    </row>
    <row r="101" spans="1:23" x14ac:dyDescent="0.25">
      <c r="A101" s="89" t="s">
        <v>3260</v>
      </c>
      <c r="B101" s="89" t="s">
        <v>412</v>
      </c>
      <c r="C101" s="107" t="str">
        <f>IF(J101="9_drop","Drop",IF(OR(I101="1_clear",I101="2_likely")*OR(J101="1_good",J101="2_fair",J101="3_distant",J101="4_lack_data"),"Predictor","Placebo"))</f>
        <v>Placebo</v>
      </c>
      <c r="E101" s="89" t="s">
        <v>419</v>
      </c>
      <c r="F101" s="89" t="s">
        <v>3262</v>
      </c>
      <c r="H101" s="107" t="s">
        <v>4968</v>
      </c>
      <c r="I101" s="91" t="s">
        <v>5040</v>
      </c>
      <c r="J101" s="107" t="s">
        <v>2311</v>
      </c>
      <c r="K101" s="117" t="s">
        <v>2311</v>
      </c>
      <c r="L101" s="117" t="s">
        <v>2311</v>
      </c>
      <c r="M101" s="117" t="s">
        <v>2311</v>
      </c>
      <c r="N101" s="117" t="s">
        <v>2311</v>
      </c>
      <c r="O101" s="117" t="s">
        <v>2311</v>
      </c>
      <c r="P101" s="117" t="s">
        <v>2311</v>
      </c>
      <c r="Q101" s="117" t="s">
        <v>2311</v>
      </c>
      <c r="R101" s="117" t="s">
        <v>2311</v>
      </c>
      <c r="S101" s="117" t="s">
        <v>2311</v>
      </c>
      <c r="T101" s="117" t="s">
        <v>2311</v>
      </c>
      <c r="U101" s="117" t="s">
        <v>2311</v>
      </c>
      <c r="W101" s="94" t="s">
        <v>1208</v>
      </c>
    </row>
    <row r="102" spans="1:23" ht="30" x14ac:dyDescent="0.25">
      <c r="A102" s="89" t="s">
        <v>432</v>
      </c>
      <c r="B102" s="89" t="s">
        <v>433</v>
      </c>
      <c r="C102" s="107" t="str">
        <f>IF(J102="9_drop","Drop",IF(OR(I102="1_clear",I102="2_likely")*OR(J102="1_good",J102="2_fair",J102="3_distant",J102="4_lack_data"),"Predictor","Placebo"))</f>
        <v>Placebo</v>
      </c>
      <c r="F102" s="89" t="s">
        <v>435</v>
      </c>
      <c r="H102" s="121" t="s">
        <v>5381</v>
      </c>
      <c r="I102" s="91" t="s">
        <v>5040</v>
      </c>
      <c r="J102" s="86" t="s">
        <v>2311</v>
      </c>
      <c r="K102" s="86" t="s">
        <v>2311</v>
      </c>
      <c r="L102" s="86" t="s">
        <v>2311</v>
      </c>
      <c r="M102" s="86" t="s">
        <v>2311</v>
      </c>
      <c r="N102" s="86" t="s">
        <v>2311</v>
      </c>
      <c r="O102" s="86" t="s">
        <v>2311</v>
      </c>
      <c r="P102" s="86" t="s">
        <v>2311</v>
      </c>
      <c r="Q102" s="86" t="s">
        <v>2311</v>
      </c>
      <c r="R102" s="86" t="s">
        <v>2311</v>
      </c>
      <c r="S102" s="86" t="s">
        <v>2311</v>
      </c>
      <c r="T102" s="86" t="s">
        <v>2311</v>
      </c>
      <c r="U102" s="86" t="s">
        <v>2311</v>
      </c>
      <c r="V102" s="86" t="s">
        <v>4933</v>
      </c>
      <c r="W102" s="94" t="s">
        <v>4762</v>
      </c>
    </row>
    <row r="103" spans="1:23" x14ac:dyDescent="0.25">
      <c r="A103" s="89" t="s">
        <v>449</v>
      </c>
      <c r="B103" s="89" t="s">
        <v>450</v>
      </c>
      <c r="C103" s="107" t="str">
        <f>IF(J103="9_drop","Drop",IF(OR(I103="1_clear",I103="2_likely")*OR(J103="1_good",J103="2_fair",J103="3_distant",J103="4_lack_data"),"Predictor","Placebo"))</f>
        <v>Placebo</v>
      </c>
      <c r="E103" s="89" t="s">
        <v>452</v>
      </c>
      <c r="F103" s="89" t="s">
        <v>453</v>
      </c>
      <c r="G103" s="89" t="s">
        <v>454</v>
      </c>
      <c r="H103" s="107" t="s">
        <v>4968</v>
      </c>
      <c r="I103" s="91" t="s">
        <v>5040</v>
      </c>
      <c r="J103" s="86" t="s">
        <v>2311</v>
      </c>
      <c r="K103" s="117" t="s">
        <v>2311</v>
      </c>
      <c r="L103" s="117" t="s">
        <v>2311</v>
      </c>
      <c r="M103" s="117" t="s">
        <v>2311</v>
      </c>
      <c r="N103" s="117" t="s">
        <v>2311</v>
      </c>
      <c r="O103" s="117" t="s">
        <v>2311</v>
      </c>
      <c r="P103" s="117" t="s">
        <v>2311</v>
      </c>
      <c r="Q103" s="117" t="s">
        <v>2311</v>
      </c>
      <c r="R103" s="117" t="s">
        <v>2311</v>
      </c>
      <c r="S103" s="117" t="s">
        <v>2311</v>
      </c>
      <c r="T103" s="117" t="s">
        <v>2311</v>
      </c>
      <c r="U103" s="117" t="s">
        <v>2311</v>
      </c>
      <c r="V103" s="121" t="s">
        <v>5427</v>
      </c>
      <c r="W103" s="94" t="s">
        <v>5429</v>
      </c>
    </row>
    <row r="104" spans="1:23" ht="75" x14ac:dyDescent="0.25">
      <c r="A104" s="89" t="s">
        <v>534</v>
      </c>
      <c r="B104" s="89" t="s">
        <v>527</v>
      </c>
      <c r="C104" s="107" t="str">
        <f>IF(J104="9_drop","Drop",IF(OR(I104="1_clear",I104="2_likely")*OR(J104="1_good",J104="2_fair",J104="3_distant",J104="4_lack_data"),"Predictor","Placebo"))</f>
        <v>Placebo</v>
      </c>
      <c r="F104" s="89" t="s">
        <v>536</v>
      </c>
      <c r="H104" s="116" t="s">
        <v>5269</v>
      </c>
      <c r="I104" s="91" t="s">
        <v>5040</v>
      </c>
      <c r="J104" s="107" t="s">
        <v>2311</v>
      </c>
      <c r="K104" s="118" t="s">
        <v>2311</v>
      </c>
      <c r="L104" s="118" t="s">
        <v>2311</v>
      </c>
      <c r="M104" s="24" t="s">
        <v>2311</v>
      </c>
      <c r="N104" s="118" t="s">
        <v>2311</v>
      </c>
      <c r="O104" s="118" t="s">
        <v>2311</v>
      </c>
      <c r="P104" s="106" t="s">
        <v>2311</v>
      </c>
      <c r="Q104" s="106" t="s">
        <v>2311</v>
      </c>
      <c r="R104" s="106" t="s">
        <v>2311</v>
      </c>
      <c r="S104" s="106" t="s">
        <v>2311</v>
      </c>
      <c r="T104" s="24">
        <v>6</v>
      </c>
      <c r="V104" s="116" t="s">
        <v>5268</v>
      </c>
      <c r="W104" s="94" t="s">
        <v>5274</v>
      </c>
    </row>
    <row r="105" spans="1:23" ht="75" x14ac:dyDescent="0.25">
      <c r="A105" s="89" t="s">
        <v>3447</v>
      </c>
      <c r="B105" s="89" t="s">
        <v>573</v>
      </c>
      <c r="C105" s="107" t="str">
        <f>IF(J105="9_drop","Drop",IF(OR(I105="1_clear",I105="2_likely")*OR(J105="1_good",J105="2_fair",J105="3_distant",J105="4_lack_data"),"Predictor","Placebo"))</f>
        <v>Placebo</v>
      </c>
      <c r="F105" s="89" t="s">
        <v>1730</v>
      </c>
      <c r="H105" s="121" t="s">
        <v>5454</v>
      </c>
      <c r="I105" s="91" t="s">
        <v>2311</v>
      </c>
      <c r="J105" s="91" t="s">
        <v>2311</v>
      </c>
      <c r="K105" s="91" t="s">
        <v>2311</v>
      </c>
      <c r="L105" s="91" t="s">
        <v>2311</v>
      </c>
      <c r="M105" s="91" t="s">
        <v>2311</v>
      </c>
      <c r="N105" s="91" t="s">
        <v>2311</v>
      </c>
      <c r="O105" s="91" t="s">
        <v>2311</v>
      </c>
      <c r="P105" s="91" t="s">
        <v>2311</v>
      </c>
      <c r="Q105" s="91" t="s">
        <v>2311</v>
      </c>
      <c r="R105" s="91" t="s">
        <v>2311</v>
      </c>
      <c r="S105" s="91" t="s">
        <v>2311</v>
      </c>
      <c r="T105" s="91" t="s">
        <v>2311</v>
      </c>
      <c r="U105" s="91" t="s">
        <v>2311</v>
      </c>
      <c r="V105" s="121" t="s">
        <v>5453</v>
      </c>
      <c r="W105" s="124" t="s">
        <v>5452</v>
      </c>
    </row>
    <row r="106" spans="1:23" x14ac:dyDescent="0.25">
      <c r="A106" s="89" t="s">
        <v>3350</v>
      </c>
      <c r="B106" s="89" t="s">
        <v>596</v>
      </c>
      <c r="C106" s="107" t="str">
        <f>IF(J106="9_drop","Drop",IF(OR(I106="1_clear",I106="2_likely")*OR(J106="1_good",J106="2_fair",J106="3_distant",J106="4_lack_data"),"Predictor","Placebo"))</f>
        <v>Placebo</v>
      </c>
      <c r="F106" s="89" t="s">
        <v>3451</v>
      </c>
      <c r="H106" s="107" t="s">
        <v>4968</v>
      </c>
      <c r="I106" s="91" t="s">
        <v>5040</v>
      </c>
      <c r="J106" s="107" t="s">
        <v>2311</v>
      </c>
      <c r="K106" s="117" t="s">
        <v>2311</v>
      </c>
      <c r="L106" s="121" t="s">
        <v>2311</v>
      </c>
      <c r="M106" s="24">
        <v>1</v>
      </c>
      <c r="P106" s="103" t="s">
        <v>1223</v>
      </c>
      <c r="Q106" s="87">
        <v>0.2</v>
      </c>
      <c r="S106" s="87">
        <v>12</v>
      </c>
      <c r="T106" s="24">
        <v>6</v>
      </c>
      <c r="U106" s="123" t="s">
        <v>5032</v>
      </c>
      <c r="W106" s="89" t="s">
        <v>4765</v>
      </c>
    </row>
    <row r="107" spans="1:23" x14ac:dyDescent="0.25">
      <c r="A107" s="89" t="s">
        <v>3257</v>
      </c>
      <c r="B107" s="89" t="s">
        <v>731</v>
      </c>
      <c r="C107" s="107" t="str">
        <f>IF(J107="9_drop","Drop",IF(OR(I107="1_clear",I107="2_likely")*OR(J107="1_good",J107="2_fair",J107="3_distant",J107="4_lack_data"),"Predictor","Placebo"))</f>
        <v>Placebo</v>
      </c>
      <c r="E107" s="89" t="s">
        <v>730</v>
      </c>
      <c r="F107" s="89" t="s">
        <v>3259</v>
      </c>
      <c r="G107" s="89" t="s">
        <v>734</v>
      </c>
      <c r="H107" s="107" t="s">
        <v>4968</v>
      </c>
      <c r="I107" s="91" t="s">
        <v>5040</v>
      </c>
      <c r="J107" s="107" t="s">
        <v>2311</v>
      </c>
      <c r="K107" s="117" t="s">
        <v>2311</v>
      </c>
      <c r="L107" s="117" t="s">
        <v>2311</v>
      </c>
      <c r="M107" s="117" t="s">
        <v>2311</v>
      </c>
      <c r="N107" s="117" t="s">
        <v>2311</v>
      </c>
      <c r="O107" s="117" t="s">
        <v>2311</v>
      </c>
      <c r="P107" s="117" t="s">
        <v>2311</v>
      </c>
      <c r="Q107" s="117" t="s">
        <v>2311</v>
      </c>
      <c r="R107" s="117" t="s">
        <v>2311</v>
      </c>
      <c r="S107" s="117" t="s">
        <v>2311</v>
      </c>
      <c r="T107" s="117" t="s">
        <v>2311</v>
      </c>
      <c r="U107" s="117" t="s">
        <v>2311</v>
      </c>
      <c r="W107" s="94" t="s">
        <v>1200</v>
      </c>
    </row>
    <row r="108" spans="1:23" x14ac:dyDescent="0.25">
      <c r="A108" s="89" t="s">
        <v>3213</v>
      </c>
      <c r="B108" s="89" t="s">
        <v>791</v>
      </c>
      <c r="C108" s="107" t="str">
        <f>IF(J108="9_drop","Drop",IF(OR(I108="1_clear",I108="2_likely")*OR(J108="1_good",J108="2_fair",J108="3_distant",J108="4_lack_data"),"Predictor","Placebo"))</f>
        <v>Placebo</v>
      </c>
      <c r="E108" s="89" t="s">
        <v>792</v>
      </c>
      <c r="F108" s="89" t="s">
        <v>3214</v>
      </c>
      <c r="G108" s="89" t="s">
        <v>794</v>
      </c>
      <c r="H108" s="107" t="s">
        <v>4968</v>
      </c>
      <c r="I108" s="91" t="s">
        <v>5040</v>
      </c>
      <c r="J108" s="107" t="s">
        <v>2311</v>
      </c>
      <c r="K108" s="111" t="s">
        <v>2311</v>
      </c>
      <c r="L108" s="111" t="s">
        <v>2311</v>
      </c>
      <c r="M108" s="102" t="s">
        <v>2311</v>
      </c>
      <c r="N108" s="102" t="s">
        <v>2311</v>
      </c>
      <c r="P108" s="103" t="s">
        <v>1223</v>
      </c>
      <c r="Q108" s="102" t="s">
        <v>2311</v>
      </c>
      <c r="R108" s="102" t="s">
        <v>2311</v>
      </c>
      <c r="S108" s="102" t="s">
        <v>2311</v>
      </c>
      <c r="T108" s="102" t="s">
        <v>2311</v>
      </c>
      <c r="U108" s="111"/>
      <c r="V108" s="104" t="s">
        <v>4968</v>
      </c>
      <c r="W108" s="94" t="s">
        <v>5019</v>
      </c>
    </row>
    <row r="109" spans="1:23" x14ac:dyDescent="0.25">
      <c r="A109" s="92" t="s">
        <v>3375</v>
      </c>
      <c r="B109" s="89" t="s">
        <v>799</v>
      </c>
      <c r="C109" s="107" t="str">
        <f>IF(J109="9_drop","Drop",IF(OR(I109="1_clear",I109="2_likely")*OR(J109="1_good",J109="2_fair",J109="3_distant",J109="4_lack_data"),"Predictor","Placebo"))</f>
        <v>Placebo</v>
      </c>
      <c r="D109" s="93"/>
      <c r="E109" s="92"/>
      <c r="F109" s="92" t="s">
        <v>1889</v>
      </c>
      <c r="G109" s="92"/>
      <c r="H109" s="107" t="s">
        <v>4968</v>
      </c>
      <c r="I109" s="91" t="s">
        <v>5040</v>
      </c>
      <c r="J109" s="107" t="s">
        <v>2311</v>
      </c>
      <c r="K109" s="111" t="s">
        <v>2311</v>
      </c>
      <c r="L109" s="111" t="s">
        <v>2311</v>
      </c>
      <c r="M109" s="102" t="s">
        <v>2311</v>
      </c>
      <c r="N109" s="102" t="s">
        <v>2311</v>
      </c>
      <c r="O109" s="102" t="s">
        <v>2311</v>
      </c>
      <c r="P109" s="102" t="s">
        <v>2311</v>
      </c>
      <c r="Q109" s="102" t="s">
        <v>2311</v>
      </c>
      <c r="R109" s="102" t="s">
        <v>2311</v>
      </c>
      <c r="S109" s="102" t="s">
        <v>2311</v>
      </c>
      <c r="T109" s="102" t="s">
        <v>2311</v>
      </c>
      <c r="U109" s="111"/>
      <c r="V109" s="104" t="s">
        <v>4968</v>
      </c>
      <c r="W109" s="94" t="s">
        <v>1099</v>
      </c>
    </row>
    <row r="110" spans="1:23" s="92" customFormat="1" x14ac:dyDescent="0.25">
      <c r="A110" s="92" t="s">
        <v>3427</v>
      </c>
      <c r="B110" s="89" t="s">
        <v>799</v>
      </c>
      <c r="C110" s="107" t="str">
        <f>IF(J110="9_drop","Drop",IF(OR(I110="1_clear",I110="2_likely")*OR(J110="1_good",J110="2_fair",J110="3_distant",J110="4_lack_data"),"Predictor","Placebo"))</f>
        <v>Placebo</v>
      </c>
      <c r="D110" s="93"/>
      <c r="F110" s="92" t="s">
        <v>3464</v>
      </c>
      <c r="H110" s="107" t="s">
        <v>4968</v>
      </c>
      <c r="I110" s="91" t="s">
        <v>5040</v>
      </c>
      <c r="J110" s="107" t="s">
        <v>2311</v>
      </c>
      <c r="K110" s="111" t="s">
        <v>2311</v>
      </c>
      <c r="L110" s="111" t="s">
        <v>2311</v>
      </c>
      <c r="M110" s="102" t="s">
        <v>2311</v>
      </c>
      <c r="N110" s="102" t="s">
        <v>2311</v>
      </c>
      <c r="O110" s="102" t="s">
        <v>2311</v>
      </c>
      <c r="P110" s="102" t="s">
        <v>2311</v>
      </c>
      <c r="Q110" s="102" t="s">
        <v>2311</v>
      </c>
      <c r="R110" s="102" t="s">
        <v>2311</v>
      </c>
      <c r="S110" s="102" t="s">
        <v>2311</v>
      </c>
      <c r="T110" s="102" t="s">
        <v>2311</v>
      </c>
      <c r="U110" s="111"/>
      <c r="V110" s="104" t="s">
        <v>4968</v>
      </c>
      <c r="W110" s="94" t="s">
        <v>3465</v>
      </c>
    </row>
    <row r="111" spans="1:23" x14ac:dyDescent="0.25">
      <c r="A111" s="89" t="s">
        <v>3191</v>
      </c>
      <c r="B111" s="89" t="s">
        <v>1922</v>
      </c>
      <c r="C111" s="107" t="str">
        <f>IF(J111="9_drop","Drop",IF(OR(I111="1_clear",I111="2_likely")*OR(J111="1_good",J111="2_fair",J111="3_distant",J111="4_lack_data"),"Predictor","Placebo"))</f>
        <v>Placebo</v>
      </c>
      <c r="F111" s="89" t="s">
        <v>3194</v>
      </c>
      <c r="H111" s="107" t="s">
        <v>4968</v>
      </c>
      <c r="I111" s="91" t="s">
        <v>5040</v>
      </c>
      <c r="J111" s="107" t="s">
        <v>2311</v>
      </c>
      <c r="K111" s="111" t="s">
        <v>2311</v>
      </c>
      <c r="L111" s="111" t="s">
        <v>2311</v>
      </c>
      <c r="M111" s="111" t="s">
        <v>2311</v>
      </c>
      <c r="N111" s="111" t="s">
        <v>2311</v>
      </c>
      <c r="O111" s="111" t="s">
        <v>2311</v>
      </c>
      <c r="P111" s="111" t="s">
        <v>2311</v>
      </c>
      <c r="Q111" s="111" t="s">
        <v>2311</v>
      </c>
      <c r="R111" s="111" t="s">
        <v>2311</v>
      </c>
      <c r="S111" s="111" t="s">
        <v>2311</v>
      </c>
      <c r="T111" s="111" t="s">
        <v>2311</v>
      </c>
      <c r="U111" s="111" t="s">
        <v>2311</v>
      </c>
      <c r="W111" s="94" t="s">
        <v>1032</v>
      </c>
    </row>
    <row r="112" spans="1:23" ht="30" x14ac:dyDescent="0.25">
      <c r="A112" s="84" t="s">
        <v>937</v>
      </c>
      <c r="B112" s="89" t="s">
        <v>921</v>
      </c>
      <c r="C112" s="107" t="str">
        <f>IF(J112="9_drop","Drop",IF(OR(I112="1_clear",I112="2_likely")*OR(J112="1_good",J112="2_fair",J112="3_distant",J112="4_lack_data"),"Predictor","Placebo"))</f>
        <v>Placebo</v>
      </c>
      <c r="D112" s="85"/>
      <c r="E112" s="84"/>
      <c r="F112" s="84" t="s">
        <v>938</v>
      </c>
      <c r="G112" s="84"/>
      <c r="H112" s="97" t="s">
        <v>5513</v>
      </c>
      <c r="I112" s="91" t="s">
        <v>5040</v>
      </c>
      <c r="J112" s="97" t="s">
        <v>5100</v>
      </c>
      <c r="K112" s="108" t="s">
        <v>5512</v>
      </c>
      <c r="L112" s="97" t="s">
        <v>2311</v>
      </c>
      <c r="M112" s="97" t="s">
        <v>2311</v>
      </c>
      <c r="N112" s="97" t="s">
        <v>2311</v>
      </c>
      <c r="O112" s="97" t="s">
        <v>2311</v>
      </c>
      <c r="P112" s="97" t="s">
        <v>2311</v>
      </c>
      <c r="Q112" s="97" t="s">
        <v>2311</v>
      </c>
      <c r="R112" s="97" t="s">
        <v>2311</v>
      </c>
      <c r="S112" s="97" t="s">
        <v>2311</v>
      </c>
      <c r="T112" s="97" t="s">
        <v>2311</v>
      </c>
      <c r="U112" s="97" t="s">
        <v>2311</v>
      </c>
      <c r="V112" s="97"/>
      <c r="W112" s="119" t="s">
        <v>3330</v>
      </c>
    </row>
    <row r="113" spans="1:23" x14ac:dyDescent="0.25">
      <c r="A113" s="89" t="s">
        <v>3263</v>
      </c>
      <c r="B113" s="89" t="s">
        <v>921</v>
      </c>
      <c r="C113" s="107" t="str">
        <f>IF(J113="9_drop","Drop",IF(OR(I113="1_clear",I113="2_likely")*OR(J113="1_good",J113="2_fair",J113="3_distant",J113="4_lack_data"),"Predictor","Placebo"))</f>
        <v>Placebo</v>
      </c>
      <c r="E113" s="89" t="s">
        <v>935</v>
      </c>
      <c r="F113" s="89" t="s">
        <v>3265</v>
      </c>
      <c r="H113" s="107" t="s">
        <v>4968</v>
      </c>
      <c r="I113" s="91" t="s">
        <v>5040</v>
      </c>
      <c r="J113" s="107" t="s">
        <v>2311</v>
      </c>
      <c r="K113" s="111" t="s">
        <v>2311</v>
      </c>
      <c r="L113" s="111" t="s">
        <v>2311</v>
      </c>
      <c r="M113" s="111" t="s">
        <v>2311</v>
      </c>
      <c r="N113" s="111" t="s">
        <v>2311</v>
      </c>
      <c r="O113" s="111" t="s">
        <v>2311</v>
      </c>
      <c r="P113" s="111" t="s">
        <v>2311</v>
      </c>
      <c r="Q113" s="111" t="s">
        <v>2311</v>
      </c>
      <c r="R113" s="111" t="s">
        <v>2311</v>
      </c>
      <c r="S113" s="111" t="s">
        <v>2311</v>
      </c>
      <c r="T113" s="24">
        <v>6</v>
      </c>
      <c r="U113" s="123" t="s">
        <v>5031</v>
      </c>
      <c r="W113" s="94" t="s">
        <v>1157</v>
      </c>
    </row>
    <row r="114" spans="1:23" ht="30" x14ac:dyDescent="0.25">
      <c r="A114" s="89" t="s">
        <v>595</v>
      </c>
      <c r="B114" s="89" t="s">
        <v>596</v>
      </c>
      <c r="C114" s="107" t="str">
        <f>IF(J114="9_drop","Drop",IF(OR(I114="1_clear",I114="2_likely")*OR(J114="1_good",J114="2_fair",J114="3_distant",J114="4_lack_data"),"Predictor","Placebo"))</f>
        <v>Placebo</v>
      </c>
      <c r="F114" s="89" t="s">
        <v>598</v>
      </c>
      <c r="I114" s="91" t="s">
        <v>4598</v>
      </c>
      <c r="J114" s="107" t="s">
        <v>5102</v>
      </c>
      <c r="K114" s="120" t="s">
        <v>5456</v>
      </c>
      <c r="L114" s="121" t="s">
        <v>5461</v>
      </c>
      <c r="M114" s="24">
        <v>1</v>
      </c>
      <c r="P114" s="103" t="s">
        <v>1223</v>
      </c>
      <c r="Q114" s="87">
        <v>0.2</v>
      </c>
      <c r="S114" s="87">
        <v>1</v>
      </c>
      <c r="T114" s="24">
        <v>6</v>
      </c>
      <c r="U114" s="123" t="s">
        <v>5032</v>
      </c>
      <c r="V114" s="86" t="s">
        <v>4934</v>
      </c>
      <c r="W114" s="94" t="s">
        <v>4766</v>
      </c>
    </row>
    <row r="115" spans="1:23" ht="30" x14ac:dyDescent="0.25">
      <c r="A115" s="89" t="s">
        <v>600</v>
      </c>
      <c r="B115" s="89" t="s">
        <v>596</v>
      </c>
      <c r="C115" s="107" t="str">
        <f>IF(J115="9_drop","Drop",IF(OR(I115="1_clear",I115="2_likely")*OR(J115="1_good",J115="2_fair",J115="3_distant",J115="4_lack_data"),"Predictor","Placebo"))</f>
        <v>Predictor</v>
      </c>
      <c r="E115" s="89" t="s">
        <v>602</v>
      </c>
      <c r="F115" s="89" t="s">
        <v>603</v>
      </c>
      <c r="I115" s="91" t="s">
        <v>4597</v>
      </c>
      <c r="J115" s="107" t="s">
        <v>5102</v>
      </c>
      <c r="K115" s="120" t="s">
        <v>5457</v>
      </c>
      <c r="L115" s="121" t="s">
        <v>5461</v>
      </c>
      <c r="M115" s="24">
        <v>1</v>
      </c>
      <c r="N115" s="122" t="s">
        <v>2311</v>
      </c>
      <c r="O115" s="122" t="s">
        <v>2311</v>
      </c>
      <c r="P115" s="103" t="s">
        <v>1223</v>
      </c>
      <c r="Q115" s="87">
        <v>0.2</v>
      </c>
      <c r="S115" s="87">
        <v>12</v>
      </c>
      <c r="T115" s="24">
        <v>6</v>
      </c>
      <c r="U115" s="123" t="s">
        <v>5031</v>
      </c>
      <c r="V115" s="121" t="s">
        <v>5394</v>
      </c>
      <c r="W115" s="94" t="s">
        <v>1178</v>
      </c>
    </row>
    <row r="116" spans="1:23" ht="30" x14ac:dyDescent="0.25">
      <c r="A116" s="89" t="s">
        <v>604</v>
      </c>
      <c r="B116" s="89" t="s">
        <v>596</v>
      </c>
      <c r="C116" s="107" t="str">
        <f>IF(J116="9_drop","Drop",IF(OR(I116="1_clear",I116="2_likely")*OR(J116="1_good",J116="2_fair",J116="3_distant",J116="4_lack_data"),"Predictor","Placebo"))</f>
        <v>Predictor</v>
      </c>
      <c r="E116" s="89" t="s">
        <v>606</v>
      </c>
      <c r="F116" s="89" t="s">
        <v>607</v>
      </c>
      <c r="G116" s="89" t="s">
        <v>608</v>
      </c>
      <c r="I116" s="91" t="s">
        <v>4597</v>
      </c>
      <c r="J116" s="107" t="s">
        <v>5102</v>
      </c>
      <c r="K116" s="120" t="s">
        <v>5458</v>
      </c>
      <c r="L116" s="121" t="s">
        <v>5461</v>
      </c>
      <c r="M116" s="24">
        <v>-1</v>
      </c>
      <c r="N116" s="122" t="s">
        <v>2311</v>
      </c>
      <c r="O116" s="122" t="s">
        <v>2311</v>
      </c>
      <c r="P116" s="103" t="s">
        <v>1223</v>
      </c>
      <c r="Q116" s="87">
        <v>0.2</v>
      </c>
      <c r="S116" s="87">
        <v>12</v>
      </c>
      <c r="T116" s="24">
        <v>6</v>
      </c>
      <c r="V116" s="121" t="s">
        <v>5394</v>
      </c>
      <c r="W116" s="94" t="s">
        <v>1202</v>
      </c>
    </row>
    <row r="117" spans="1:23" ht="30" x14ac:dyDescent="0.25">
      <c r="A117" s="89" t="s">
        <v>613</v>
      </c>
      <c r="B117" s="89" t="s">
        <v>596</v>
      </c>
      <c r="C117" s="107" t="str">
        <f>IF(J117="9_drop","Drop",IF(OR(I117="1_clear",I117="2_likely")*OR(J117="1_good",J117="2_fair",J117="3_distant",J117="4_lack_data"),"Predictor","Placebo"))</f>
        <v>Predictor</v>
      </c>
      <c r="E117" s="89" t="s">
        <v>615</v>
      </c>
      <c r="I117" s="91" t="s">
        <v>4597</v>
      </c>
      <c r="J117" s="107" t="s">
        <v>5102</v>
      </c>
      <c r="K117" s="120" t="s">
        <v>5460</v>
      </c>
      <c r="L117" s="121" t="s">
        <v>5461</v>
      </c>
      <c r="M117" s="24">
        <v>-1</v>
      </c>
      <c r="N117" s="122" t="s">
        <v>2311</v>
      </c>
      <c r="O117" s="122" t="s">
        <v>2311</v>
      </c>
      <c r="P117" s="103" t="s">
        <v>1223</v>
      </c>
      <c r="Q117" s="87">
        <v>0.2</v>
      </c>
      <c r="S117" s="87">
        <v>12</v>
      </c>
      <c r="T117" s="24">
        <v>6</v>
      </c>
      <c r="U117" s="123" t="s">
        <v>5031</v>
      </c>
      <c r="V117" s="121" t="s">
        <v>5394</v>
      </c>
      <c r="W117" s="94" t="s">
        <v>1203</v>
      </c>
    </row>
    <row r="118" spans="1:23" ht="30" x14ac:dyDescent="0.25">
      <c r="A118" s="89" t="s">
        <v>611</v>
      </c>
      <c r="B118" s="89" t="s">
        <v>596</v>
      </c>
      <c r="C118" s="107" t="str">
        <f>IF(J118="9_drop","Drop",IF(OR(I118="1_clear",I118="2_likely")*OR(J118="1_good",J118="2_fair",J118="3_distant",J118="4_lack_data"),"Predictor","Placebo"))</f>
        <v>Predictor</v>
      </c>
      <c r="E118" s="89" t="s">
        <v>612</v>
      </c>
      <c r="I118" s="91" t="s">
        <v>4597</v>
      </c>
      <c r="J118" s="107" t="s">
        <v>5102</v>
      </c>
      <c r="K118" s="120" t="s">
        <v>5459</v>
      </c>
      <c r="L118" s="121" t="s">
        <v>5461</v>
      </c>
      <c r="M118" s="24">
        <v>-1</v>
      </c>
      <c r="N118" s="122" t="s">
        <v>2311</v>
      </c>
      <c r="O118" s="122" t="s">
        <v>2311</v>
      </c>
      <c r="P118" s="103" t="s">
        <v>1223</v>
      </c>
      <c r="Q118" s="87">
        <v>0.2</v>
      </c>
      <c r="S118" s="87">
        <v>12</v>
      </c>
      <c r="T118" s="24">
        <v>6</v>
      </c>
      <c r="V118" s="121" t="s">
        <v>5394</v>
      </c>
      <c r="W118" s="94" t="s">
        <v>1205</v>
      </c>
    </row>
    <row r="119" spans="1:23" ht="120" x14ac:dyDescent="0.25">
      <c r="A119" s="89" t="s">
        <v>394</v>
      </c>
      <c r="B119" s="89" t="s">
        <v>395</v>
      </c>
      <c r="C119" s="107" t="str">
        <f>IF(J119="9_drop","Drop",IF(OR(I119="1_clear",I119="2_likely")*OR(J119="1_good",J119="2_fair",J119="3_distant",J119="4_lack_data"),"Predictor","Placebo"))</f>
        <v>Predictor</v>
      </c>
      <c r="E119" s="89" t="s">
        <v>397</v>
      </c>
      <c r="I119" s="91" t="s">
        <v>4597</v>
      </c>
      <c r="J119" s="121" t="s">
        <v>5101</v>
      </c>
      <c r="K119" s="120" t="s">
        <v>5371</v>
      </c>
      <c r="L119" s="121" t="s">
        <v>5372</v>
      </c>
      <c r="M119" s="24">
        <v>-1</v>
      </c>
      <c r="N119" s="87">
        <f>(3.5+0.7)/12</f>
        <v>0.35000000000000003</v>
      </c>
      <c r="O119" s="122" t="s">
        <v>2311</v>
      </c>
      <c r="P119" s="103" t="s">
        <v>1223</v>
      </c>
      <c r="Q119" s="87">
        <v>0.2</v>
      </c>
      <c r="S119" s="87">
        <v>1</v>
      </c>
      <c r="T119" s="24">
        <v>6</v>
      </c>
      <c r="V119" s="121" t="s">
        <v>5382</v>
      </c>
      <c r="W119" s="94" t="s">
        <v>1186</v>
      </c>
    </row>
    <row r="120" spans="1:23" ht="30" x14ac:dyDescent="0.25">
      <c r="A120" s="89" t="s">
        <v>946</v>
      </c>
      <c r="B120" s="89" t="s">
        <v>947</v>
      </c>
      <c r="C120" s="107" t="str">
        <f>IF(J120="9_drop","Drop",IF(OR(I120="1_clear",I120="2_likely")*OR(J120="1_good",J120="2_fair",J120="3_distant",J120="4_lack_data"),"Predictor","Placebo"))</f>
        <v>Predictor</v>
      </c>
      <c r="E120" s="89" t="s">
        <v>948</v>
      </c>
      <c r="I120" s="91" t="s">
        <v>4597</v>
      </c>
      <c r="J120" s="107" t="s">
        <v>5101</v>
      </c>
      <c r="K120" s="109" t="s">
        <v>5113</v>
      </c>
      <c r="L120" s="107" t="s">
        <v>5114</v>
      </c>
      <c r="M120" s="24">
        <v>-1</v>
      </c>
      <c r="N120" s="87">
        <v>0.28999999999999998</v>
      </c>
      <c r="O120" s="87">
        <v>2.19</v>
      </c>
      <c r="P120" s="87" t="s">
        <v>1223</v>
      </c>
      <c r="Q120" s="103" t="e">
        <v>#N/A</v>
      </c>
      <c r="R120" s="103"/>
      <c r="S120" s="87">
        <v>1</v>
      </c>
      <c r="T120" s="24">
        <v>6</v>
      </c>
      <c r="V120" s="107" t="s">
        <v>5112</v>
      </c>
      <c r="W120" s="94" t="s">
        <v>1058</v>
      </c>
    </row>
    <row r="121" spans="1:23" ht="45" x14ac:dyDescent="0.25">
      <c r="A121" s="89" t="s">
        <v>77</v>
      </c>
      <c r="B121" s="89" t="s">
        <v>78</v>
      </c>
      <c r="C121" s="107" t="str">
        <f>IF(J121="9_drop","Drop",IF(OR(I121="1_clear",I121="2_likely")*OR(J121="1_good",J121="2_fair",J121="3_distant",J121="4_lack_data"),"Predictor","Placebo"))</f>
        <v>Placebo</v>
      </c>
      <c r="F121" s="89" t="s">
        <v>80</v>
      </c>
      <c r="H121" s="95" t="s">
        <v>4918</v>
      </c>
      <c r="I121" s="91" t="s">
        <v>4599</v>
      </c>
      <c r="J121" s="107" t="s">
        <v>5100</v>
      </c>
      <c r="K121" s="112" t="s">
        <v>4992</v>
      </c>
      <c r="L121" s="100" t="s">
        <v>4994</v>
      </c>
      <c r="M121" s="24">
        <v>1</v>
      </c>
      <c r="N121" s="87">
        <f>3.87/12</f>
        <v>0.32250000000000001</v>
      </c>
      <c r="O121" s="87">
        <f>0.21*SQRT((2009-1973)*12)/SQRT(12)</f>
        <v>1.26</v>
      </c>
      <c r="P121" s="96" t="s">
        <v>1011</v>
      </c>
      <c r="Q121" s="87">
        <v>0.2</v>
      </c>
      <c r="R121" s="103"/>
      <c r="S121" s="103">
        <v>12</v>
      </c>
      <c r="T121" s="24">
        <v>6</v>
      </c>
      <c r="U121" s="123" t="s">
        <v>5025</v>
      </c>
      <c r="V121" s="104" t="s">
        <v>5026</v>
      </c>
      <c r="W121" s="89" t="s">
        <v>4838</v>
      </c>
    </row>
    <row r="122" spans="1:23" x14ac:dyDescent="0.25">
      <c r="A122" s="89" t="s">
        <v>100</v>
      </c>
      <c r="B122" s="89" t="s">
        <v>101</v>
      </c>
      <c r="C122" s="107" t="str">
        <f>IF(J122="9_drop","Drop",IF(OR(I122="1_clear",I122="2_likely")*OR(J122="1_good",J122="2_fair",J122="3_distant",J122="4_lack_data"),"Predictor","Placebo"))</f>
        <v>Predictor</v>
      </c>
      <c r="F122" s="89" t="s">
        <v>104</v>
      </c>
      <c r="G122" s="89" t="s">
        <v>105</v>
      </c>
      <c r="H122" s="95" t="s">
        <v>4967</v>
      </c>
      <c r="I122" s="91" t="s">
        <v>4596</v>
      </c>
      <c r="J122" s="107" t="s">
        <v>5100</v>
      </c>
      <c r="K122" s="109" t="s">
        <v>5129</v>
      </c>
      <c r="L122" s="104" t="s">
        <v>4994</v>
      </c>
      <c r="M122" s="24">
        <v>-1</v>
      </c>
      <c r="N122" s="87">
        <v>0.56999999999999995</v>
      </c>
      <c r="O122" s="87">
        <v>5.05</v>
      </c>
      <c r="P122" s="87" t="s">
        <v>1223</v>
      </c>
      <c r="Q122" s="87">
        <v>0.2</v>
      </c>
      <c r="S122" s="87">
        <v>12</v>
      </c>
      <c r="T122" s="24">
        <v>6</v>
      </c>
      <c r="V122" s="107" t="s">
        <v>5128</v>
      </c>
      <c r="W122" s="94" t="s">
        <v>1101</v>
      </c>
    </row>
    <row r="123" spans="1:23" ht="30" x14ac:dyDescent="0.25">
      <c r="A123" s="89" t="s">
        <v>3379</v>
      </c>
      <c r="B123" s="89" t="s">
        <v>101</v>
      </c>
      <c r="C123" s="107" t="str">
        <f>IF(J123="9_drop","Drop",IF(OR(I123="1_clear",I123="2_likely")*OR(J123="1_good",J123="2_fair",J123="3_distant",J123="4_lack_data"),"Predictor","Placebo"))</f>
        <v>Predictor</v>
      </c>
      <c r="F123" s="89" t="s">
        <v>1507</v>
      </c>
      <c r="H123" s="95" t="s">
        <v>4969</v>
      </c>
      <c r="I123" s="91" t="s">
        <v>4596</v>
      </c>
      <c r="J123" s="107" t="s">
        <v>5100</v>
      </c>
      <c r="K123" s="109" t="s">
        <v>5130</v>
      </c>
      <c r="L123" s="104" t="s">
        <v>4994</v>
      </c>
      <c r="M123" s="24">
        <v>-1</v>
      </c>
      <c r="N123" s="87">
        <v>0.6</v>
      </c>
      <c r="O123" s="87">
        <v>4.71</v>
      </c>
      <c r="P123" s="96" t="s">
        <v>1223</v>
      </c>
      <c r="Q123" s="87">
        <v>0.2</v>
      </c>
      <c r="S123" s="87">
        <v>12</v>
      </c>
      <c r="T123" s="24">
        <v>6</v>
      </c>
      <c r="V123" s="107" t="s">
        <v>5127</v>
      </c>
      <c r="W123" s="94" t="s">
        <v>5126</v>
      </c>
    </row>
    <row r="124" spans="1:23" x14ac:dyDescent="0.25">
      <c r="A124" s="89" t="s">
        <v>3307</v>
      </c>
      <c r="B124" s="89" t="s">
        <v>107</v>
      </c>
      <c r="C124" s="107" t="str">
        <f>IF(J124="9_drop","Drop",IF(OR(I124="1_clear",I124="2_likely")*OR(J124="1_good",J124="2_fair",J124="3_distant",J124="4_lack_data"),"Predictor","Placebo"))</f>
        <v>Predictor</v>
      </c>
      <c r="F124" s="89" t="s">
        <v>3308</v>
      </c>
      <c r="H124" s="95" t="s">
        <v>4971</v>
      </c>
      <c r="I124" s="91" t="s">
        <v>4596</v>
      </c>
      <c r="J124" s="107" t="s">
        <v>5100</v>
      </c>
      <c r="K124" s="109" t="s">
        <v>5051</v>
      </c>
      <c r="L124" s="107" t="s">
        <v>4994</v>
      </c>
      <c r="M124" s="24">
        <v>-1</v>
      </c>
      <c r="N124" s="87">
        <v>1.04</v>
      </c>
      <c r="O124" s="87">
        <v>3.9</v>
      </c>
      <c r="P124" s="96" t="s">
        <v>1011</v>
      </c>
      <c r="Q124" s="87">
        <v>0.2</v>
      </c>
      <c r="S124" s="87">
        <v>1</v>
      </c>
      <c r="T124" s="24">
        <v>6</v>
      </c>
      <c r="V124" s="95" t="s">
        <v>4970</v>
      </c>
      <c r="W124" s="94" t="s">
        <v>3309</v>
      </c>
    </row>
    <row r="125" spans="1:23" x14ac:dyDescent="0.25">
      <c r="A125" s="89" t="s">
        <v>106</v>
      </c>
      <c r="B125" s="89" t="s">
        <v>107</v>
      </c>
      <c r="C125" s="107" t="str">
        <f>IF(J125="9_drop","Drop",IF(OR(I125="1_clear",I125="2_likely")*OR(J125="1_good",J125="2_fair",J125="3_distant",J125="4_lack_data"),"Predictor","Placebo"))</f>
        <v>Predictor</v>
      </c>
      <c r="E125" s="89" t="s">
        <v>109</v>
      </c>
      <c r="F125" s="89" t="s">
        <v>110</v>
      </c>
      <c r="G125" s="89" t="s">
        <v>111</v>
      </c>
      <c r="H125" s="95" t="s">
        <v>4972</v>
      </c>
      <c r="I125" s="91" t="s">
        <v>4596</v>
      </c>
      <c r="J125" s="107" t="s">
        <v>5100</v>
      </c>
      <c r="K125" s="109" t="s">
        <v>5000</v>
      </c>
      <c r="L125" s="107" t="s">
        <v>4994</v>
      </c>
      <c r="M125" s="24">
        <v>-1</v>
      </c>
      <c r="N125" s="87">
        <v>0.97</v>
      </c>
      <c r="O125" s="87">
        <v>2.86</v>
      </c>
      <c r="P125" s="87" t="s">
        <v>1011</v>
      </c>
      <c r="Q125" s="87">
        <v>0.2</v>
      </c>
      <c r="S125" s="87">
        <v>1</v>
      </c>
      <c r="T125" s="24">
        <v>6</v>
      </c>
      <c r="W125" s="94" t="s">
        <v>1210</v>
      </c>
    </row>
    <row r="126" spans="1:23" ht="30" x14ac:dyDescent="0.25">
      <c r="A126" s="89" t="s">
        <v>114</v>
      </c>
      <c r="B126" s="89" t="s">
        <v>115</v>
      </c>
      <c r="C126" s="107" t="str">
        <f>IF(J126="9_drop","Drop",IF(OR(I126="1_clear",I126="2_likely")*OR(J126="1_good",J126="2_fair",J126="3_distant",J126="4_lack_data"),"Predictor","Placebo"))</f>
        <v>Placebo</v>
      </c>
      <c r="F126" s="89" t="s">
        <v>118</v>
      </c>
      <c r="H126" s="95" t="s">
        <v>4974</v>
      </c>
      <c r="I126" s="91" t="s">
        <v>4599</v>
      </c>
      <c r="J126" s="107" t="s">
        <v>5100</v>
      </c>
      <c r="K126" s="109" t="s">
        <v>5054</v>
      </c>
      <c r="L126" s="107" t="s">
        <v>4994</v>
      </c>
      <c r="M126" s="24">
        <v>1</v>
      </c>
      <c r="N126" s="87">
        <v>0.11</v>
      </c>
      <c r="O126" s="87">
        <v>0.6</v>
      </c>
      <c r="P126" s="96" t="s">
        <v>1223</v>
      </c>
      <c r="Q126" s="87">
        <v>0.2</v>
      </c>
      <c r="S126" s="87">
        <v>1</v>
      </c>
      <c r="T126" s="24">
        <v>6</v>
      </c>
      <c r="U126" s="123" t="s">
        <v>5032</v>
      </c>
      <c r="V126" s="95" t="s">
        <v>4950</v>
      </c>
      <c r="W126" s="94" t="s">
        <v>4740</v>
      </c>
    </row>
    <row r="127" spans="1:23" s="92" customFormat="1" x14ac:dyDescent="0.25">
      <c r="A127" s="89" t="s">
        <v>141</v>
      </c>
      <c r="B127" s="89" t="s">
        <v>1327</v>
      </c>
      <c r="C127" s="107" t="str">
        <f>IF(J127="9_drop","Drop",IF(OR(I127="1_clear",I127="2_likely")*OR(J127="1_good",J127="2_fair",J127="3_distant",J127="4_lack_data"),"Predictor","Placebo"))</f>
        <v>Predictor</v>
      </c>
      <c r="D127" s="90"/>
      <c r="E127" s="89" t="s">
        <v>144</v>
      </c>
      <c r="F127" s="89" t="s">
        <v>145</v>
      </c>
      <c r="G127" s="89" t="s">
        <v>146</v>
      </c>
      <c r="H127" s="95" t="s">
        <v>4978</v>
      </c>
      <c r="I127" s="91" t="s">
        <v>4596</v>
      </c>
      <c r="J127" s="107" t="s">
        <v>5100</v>
      </c>
      <c r="K127" s="109" t="s">
        <v>5063</v>
      </c>
      <c r="L127" s="107" t="s">
        <v>4994</v>
      </c>
      <c r="M127" s="24">
        <v>-1</v>
      </c>
      <c r="N127" s="87">
        <v>1.03</v>
      </c>
      <c r="O127" s="87">
        <v>2.83</v>
      </c>
      <c r="P127" s="103" t="s">
        <v>1011</v>
      </c>
      <c r="Q127" s="87">
        <v>0.1</v>
      </c>
      <c r="R127" s="87"/>
      <c r="S127" s="87">
        <v>1</v>
      </c>
      <c r="T127" s="24">
        <v>6</v>
      </c>
      <c r="U127" s="123"/>
      <c r="V127" s="95" t="s">
        <v>4979</v>
      </c>
      <c r="W127" s="94" t="s">
        <v>1211</v>
      </c>
    </row>
    <row r="128" spans="1:23" ht="45" x14ac:dyDescent="0.25">
      <c r="A128" s="89" t="s">
        <v>147</v>
      </c>
      <c r="B128" s="89" t="s">
        <v>142</v>
      </c>
      <c r="C128" s="107" t="str">
        <f>IF(J128="9_drop","Drop",IF(OR(I128="1_clear",I128="2_likely")*OR(J128="1_good",J128="2_fair",J128="3_distant",J128="4_lack_data"),"Predictor","Placebo"))</f>
        <v>Predictor</v>
      </c>
      <c r="F128" s="89" t="s">
        <v>150</v>
      </c>
      <c r="H128" s="95" t="s">
        <v>4964</v>
      </c>
      <c r="I128" s="91" t="s">
        <v>4596</v>
      </c>
      <c r="J128" s="107" t="s">
        <v>5100</v>
      </c>
      <c r="K128" s="120" t="s">
        <v>5430</v>
      </c>
      <c r="L128" s="121" t="s">
        <v>4994</v>
      </c>
      <c r="M128" s="24">
        <v>-1</v>
      </c>
      <c r="N128" s="87">
        <v>0.47</v>
      </c>
      <c r="O128" s="87">
        <v>4.01</v>
      </c>
      <c r="P128" s="103" t="s">
        <v>1223</v>
      </c>
      <c r="Q128" s="87">
        <v>0.2</v>
      </c>
      <c r="S128" s="87">
        <v>1</v>
      </c>
      <c r="T128" s="24">
        <v>6</v>
      </c>
      <c r="V128" s="95" t="s">
        <v>4951</v>
      </c>
      <c r="W128" s="94" t="s">
        <v>3310</v>
      </c>
    </row>
    <row r="129" spans="1:23" ht="45" x14ac:dyDescent="0.25">
      <c r="A129" s="89" t="s">
        <v>151</v>
      </c>
      <c r="B129" s="89" t="s">
        <v>142</v>
      </c>
      <c r="C129" s="107" t="str">
        <f>IF(J129="9_drop","Drop",IF(OR(I129="1_clear",I129="2_likely")*OR(J129="1_good",J129="2_fair",J129="3_distant",J129="4_lack_data"),"Predictor","Placebo"))</f>
        <v>Predictor</v>
      </c>
      <c r="F129" s="89" t="s">
        <v>153</v>
      </c>
      <c r="H129" s="95" t="s">
        <v>4964</v>
      </c>
      <c r="I129" s="91" t="s">
        <v>4596</v>
      </c>
      <c r="J129" s="107" t="s">
        <v>5100</v>
      </c>
      <c r="K129" s="120" t="s">
        <v>5430</v>
      </c>
      <c r="L129" s="121" t="s">
        <v>4994</v>
      </c>
      <c r="M129" s="24">
        <v>-1</v>
      </c>
      <c r="N129" s="87">
        <v>0.45</v>
      </c>
      <c r="O129" s="87">
        <v>4.3499999999999996</v>
      </c>
      <c r="P129" s="103" t="s">
        <v>1223</v>
      </c>
      <c r="Q129" s="87">
        <v>0.2</v>
      </c>
      <c r="S129" s="87">
        <v>1</v>
      </c>
      <c r="T129" s="24">
        <v>6</v>
      </c>
      <c r="V129" s="95" t="s">
        <v>4951</v>
      </c>
      <c r="W129" s="94" t="s">
        <v>3312</v>
      </c>
    </row>
    <row r="130" spans="1:23" ht="75" x14ac:dyDescent="0.25">
      <c r="A130" s="89" t="s">
        <v>3355</v>
      </c>
      <c r="B130" s="89" t="s">
        <v>158</v>
      </c>
      <c r="C130" s="107" t="str">
        <f>IF(J130="9_drop","Drop",IF(OR(I130="1_clear",I130="2_likely")*OR(J130="1_good",J130="2_fair",J130="3_distant",J130="4_lack_data"),"Predictor","Placebo"))</f>
        <v>Predictor</v>
      </c>
      <c r="F130" s="89" t="s">
        <v>160</v>
      </c>
      <c r="H130" s="95" t="s">
        <v>4980</v>
      </c>
      <c r="I130" s="91" t="s">
        <v>4596</v>
      </c>
      <c r="J130" s="107" t="s">
        <v>5100</v>
      </c>
      <c r="K130" s="109" t="s">
        <v>5064</v>
      </c>
      <c r="L130" s="107" t="s">
        <v>4994</v>
      </c>
      <c r="M130" s="24">
        <v>1</v>
      </c>
      <c r="N130" s="87">
        <v>0.47</v>
      </c>
      <c r="O130" s="87">
        <v>3.17</v>
      </c>
      <c r="P130" s="96" t="s">
        <v>1011</v>
      </c>
      <c r="Q130" s="87">
        <v>0.1</v>
      </c>
      <c r="R130" s="103" t="s">
        <v>5015</v>
      </c>
      <c r="S130" s="87">
        <v>12</v>
      </c>
      <c r="T130" s="24">
        <v>6</v>
      </c>
      <c r="V130" s="86" t="s">
        <v>4953</v>
      </c>
      <c r="W130" s="94" t="s">
        <v>3437</v>
      </c>
    </row>
    <row r="131" spans="1:23" ht="90" x14ac:dyDescent="0.25">
      <c r="A131" s="92" t="s">
        <v>3356</v>
      </c>
      <c r="B131" s="89" t="s">
        <v>158</v>
      </c>
      <c r="C131" s="107" t="str">
        <f>IF(J131="9_drop","Drop",IF(OR(I131="1_clear",I131="2_likely")*OR(J131="1_good",J131="2_fair",J131="3_distant",J131="4_lack_data"),"Predictor","Placebo"))</f>
        <v>Predictor</v>
      </c>
      <c r="D131" s="93"/>
      <c r="E131" s="92"/>
      <c r="F131" s="92" t="s">
        <v>160</v>
      </c>
      <c r="G131" s="92"/>
      <c r="H131" s="95" t="s">
        <v>4981</v>
      </c>
      <c r="I131" s="91" t="s">
        <v>4597</v>
      </c>
      <c r="J131" s="107" t="s">
        <v>5100</v>
      </c>
      <c r="K131" s="109" t="s">
        <v>5065</v>
      </c>
      <c r="L131" s="107" t="s">
        <v>4994</v>
      </c>
      <c r="M131" s="24">
        <v>1</v>
      </c>
      <c r="N131" s="87">
        <v>0.28999999999999998</v>
      </c>
      <c r="O131" s="87">
        <v>1.84</v>
      </c>
      <c r="P131" s="96" t="s">
        <v>1011</v>
      </c>
      <c r="Q131" s="87">
        <v>0.1</v>
      </c>
      <c r="R131" s="103" t="s">
        <v>5015</v>
      </c>
      <c r="S131" s="87">
        <v>12</v>
      </c>
      <c r="T131" s="24">
        <v>6</v>
      </c>
      <c r="V131" s="86" t="s">
        <v>4954</v>
      </c>
      <c r="W131" s="94" t="s">
        <v>3437</v>
      </c>
    </row>
    <row r="132" spans="1:23" ht="75" x14ac:dyDescent="0.25">
      <c r="A132" s="92" t="s">
        <v>176</v>
      </c>
      <c r="B132" s="89" t="s">
        <v>177</v>
      </c>
      <c r="C132" s="107" t="str">
        <f>IF(J132="9_drop","Drop",IF(OR(I132="1_clear",I132="2_likely")*OR(J132="1_good",J132="2_fair",J132="3_distant",J132="4_lack_data"),"Predictor","Placebo"))</f>
        <v>Predictor</v>
      </c>
      <c r="D132" s="93"/>
      <c r="E132" s="92"/>
      <c r="F132" s="92"/>
      <c r="G132" s="92"/>
      <c r="H132" s="104" t="s">
        <v>5036</v>
      </c>
      <c r="I132" s="91" t="s">
        <v>4596</v>
      </c>
      <c r="J132" s="107" t="s">
        <v>5174</v>
      </c>
      <c r="K132" s="113" t="s">
        <v>5041</v>
      </c>
      <c r="L132" s="107" t="s">
        <v>4994</v>
      </c>
      <c r="M132" s="24">
        <v>-1</v>
      </c>
      <c r="N132" s="103">
        <v>0.79</v>
      </c>
      <c r="O132" s="103">
        <v>3.1970000000000001</v>
      </c>
      <c r="P132" s="103" t="s">
        <v>1011</v>
      </c>
      <c r="Q132" s="103">
        <v>0.2</v>
      </c>
      <c r="R132" s="103"/>
      <c r="S132" s="103">
        <v>1</v>
      </c>
      <c r="T132" s="24">
        <v>6</v>
      </c>
      <c r="V132" s="104" t="s">
        <v>5035</v>
      </c>
      <c r="W132" s="94" t="s">
        <v>1053</v>
      </c>
    </row>
    <row r="133" spans="1:23" ht="30" x14ac:dyDescent="0.25">
      <c r="A133" s="89" t="s">
        <v>194</v>
      </c>
      <c r="B133" s="89" t="s">
        <v>195</v>
      </c>
      <c r="C133" s="107" t="str">
        <f>IF(J133="9_drop","Drop",IF(OR(I133="1_clear",I133="2_likely")*OR(J133="1_good",J133="2_fair",J133="3_distant",J133="4_lack_data"),"Predictor","Placebo"))</f>
        <v>Predictor</v>
      </c>
      <c r="E133" s="89" t="s">
        <v>198</v>
      </c>
      <c r="H133" s="107" t="s">
        <v>5075</v>
      </c>
      <c r="I133" s="91" t="s">
        <v>4596</v>
      </c>
      <c r="J133" s="107" t="s">
        <v>5100</v>
      </c>
      <c r="K133" s="109" t="s">
        <v>5072</v>
      </c>
      <c r="L133" s="107" t="s">
        <v>4994</v>
      </c>
      <c r="M133" s="24">
        <v>1</v>
      </c>
      <c r="N133" s="87">
        <f>28.5/12</f>
        <v>2.375</v>
      </c>
      <c r="O133" s="106" t="s">
        <v>2311</v>
      </c>
      <c r="P133" s="103" t="s">
        <v>1223</v>
      </c>
      <c r="Q133" s="87" t="e">
        <v>#N/A</v>
      </c>
      <c r="S133" s="87">
        <v>1</v>
      </c>
      <c r="T133" s="24">
        <v>6</v>
      </c>
      <c r="V133" s="107" t="s">
        <v>5073</v>
      </c>
      <c r="W133" s="94" t="s">
        <v>1043</v>
      </c>
    </row>
    <row r="134" spans="1:23" x14ac:dyDescent="0.25">
      <c r="A134" s="89" t="s">
        <v>212</v>
      </c>
      <c r="B134" s="89" t="s">
        <v>213</v>
      </c>
      <c r="C134" s="107" t="str">
        <f>IF(J134="9_drop","Drop",IF(OR(I134="1_clear",I134="2_likely")*OR(J134="1_good",J134="2_fair",J134="3_distant",J134="4_lack_data"),"Predictor","Placebo"))</f>
        <v>Predictor</v>
      </c>
      <c r="F134" s="89" t="s">
        <v>216</v>
      </c>
      <c r="G134" s="89" t="s">
        <v>212</v>
      </c>
      <c r="H134" s="107" t="s">
        <v>5150</v>
      </c>
      <c r="I134" s="91" t="s">
        <v>4596</v>
      </c>
      <c r="J134" s="107" t="s">
        <v>5100</v>
      </c>
      <c r="K134" s="109" t="s">
        <v>5051</v>
      </c>
      <c r="L134" s="107" t="s">
        <v>4994</v>
      </c>
      <c r="M134" s="24">
        <v>-1</v>
      </c>
      <c r="N134" s="87">
        <v>0.87</v>
      </c>
      <c r="O134" s="87">
        <v>5.78</v>
      </c>
      <c r="P134" s="87" t="s">
        <v>1223</v>
      </c>
      <c r="Q134" s="87">
        <v>0.2</v>
      </c>
      <c r="S134" s="87">
        <v>12</v>
      </c>
      <c r="T134" s="24">
        <v>6</v>
      </c>
      <c r="W134" s="94" t="s">
        <v>1108</v>
      </c>
    </row>
    <row r="135" spans="1:23" x14ac:dyDescent="0.25">
      <c r="A135" s="89" t="s">
        <v>3359</v>
      </c>
      <c r="B135" s="89" t="s">
        <v>3440</v>
      </c>
      <c r="C135" s="107" t="str">
        <f>IF(J135="9_drop","Drop",IF(OR(I135="1_clear",I135="2_likely")*OR(J135="1_good",J135="2_fair",J135="3_distant",J135="4_lack_data"),"Predictor","Placebo"))</f>
        <v>Predictor</v>
      </c>
      <c r="F135" s="89" t="s">
        <v>1580</v>
      </c>
      <c r="H135" s="116" t="s">
        <v>5229</v>
      </c>
      <c r="I135" s="91" t="s">
        <v>4596</v>
      </c>
      <c r="J135" s="107" t="s">
        <v>5100</v>
      </c>
      <c r="K135" s="117" t="s">
        <v>5227</v>
      </c>
      <c r="L135" s="116" t="s">
        <v>4994</v>
      </c>
      <c r="M135" s="24">
        <v>-1</v>
      </c>
      <c r="N135" s="87">
        <f>10.68/12</f>
        <v>0.89</v>
      </c>
      <c r="O135" s="87">
        <v>6.64</v>
      </c>
      <c r="P135" s="103" t="s">
        <v>1223</v>
      </c>
      <c r="Q135" s="87">
        <v>0.2</v>
      </c>
      <c r="S135" s="87">
        <v>12</v>
      </c>
      <c r="T135" s="24">
        <v>6</v>
      </c>
      <c r="V135" s="116" t="s">
        <v>5228</v>
      </c>
      <c r="W135" s="94" t="s">
        <v>3441</v>
      </c>
    </row>
    <row r="136" spans="1:23" x14ac:dyDescent="0.25">
      <c r="A136" s="89" t="s">
        <v>218</v>
      </c>
      <c r="B136" s="89" t="s">
        <v>219</v>
      </c>
      <c r="C136" s="107" t="str">
        <f>IF(J136="9_drop","Drop",IF(OR(I136="1_clear",I136="2_likely")*OR(J136="1_good",J136="2_fair",J136="3_distant",J136="4_lack_data"),"Predictor","Placebo"))</f>
        <v>Predictor</v>
      </c>
      <c r="H136" s="116" t="s">
        <v>5231</v>
      </c>
      <c r="I136" s="91" t="s">
        <v>4597</v>
      </c>
      <c r="J136" s="107" t="s">
        <v>5100</v>
      </c>
      <c r="K136" s="117" t="s">
        <v>5230</v>
      </c>
      <c r="L136" s="116" t="s">
        <v>4994</v>
      </c>
      <c r="M136" s="24">
        <v>-1</v>
      </c>
      <c r="N136" s="87">
        <f>5.22/12</f>
        <v>0.435</v>
      </c>
      <c r="O136" s="87">
        <v>2.0099999999999998</v>
      </c>
      <c r="P136" s="103" t="s">
        <v>1223</v>
      </c>
      <c r="Q136" s="87">
        <v>0.2</v>
      </c>
      <c r="S136" s="87">
        <v>12</v>
      </c>
      <c r="T136" s="24">
        <v>6</v>
      </c>
      <c r="V136" s="116"/>
      <c r="W136" s="89" t="s">
        <v>3317</v>
      </c>
    </row>
    <row r="137" spans="1:23" x14ac:dyDescent="0.25">
      <c r="A137" s="89" t="s">
        <v>267</v>
      </c>
      <c r="B137" s="89" t="s">
        <v>268</v>
      </c>
      <c r="C137" s="107" t="str">
        <f>IF(J137="9_drop","Drop",IF(OR(I137="1_clear",I137="2_likely")*OR(J137="1_good",J137="2_fair",J137="3_distant",J137="4_lack_data"),"Predictor","Placebo"))</f>
        <v>Placebo</v>
      </c>
      <c r="G137" s="89" t="s">
        <v>267</v>
      </c>
      <c r="H137" s="116" t="s">
        <v>5236</v>
      </c>
      <c r="I137" s="91" t="s">
        <v>4599</v>
      </c>
      <c r="J137" s="107" t="s">
        <v>5100</v>
      </c>
      <c r="K137" s="117" t="s">
        <v>5018</v>
      </c>
      <c r="L137" s="116" t="s">
        <v>4994</v>
      </c>
      <c r="M137" s="24">
        <v>1</v>
      </c>
      <c r="N137" s="87">
        <v>0.14000000000000001</v>
      </c>
      <c r="O137" s="87">
        <v>0.9</v>
      </c>
      <c r="P137" s="103" t="s">
        <v>1223</v>
      </c>
      <c r="Q137" s="87">
        <v>0.2</v>
      </c>
      <c r="S137" s="87">
        <v>12</v>
      </c>
      <c r="T137" s="24">
        <v>6</v>
      </c>
      <c r="W137" s="94" t="s">
        <v>4758</v>
      </c>
    </row>
    <row r="138" spans="1:23" ht="45" x14ac:dyDescent="0.25">
      <c r="A138" s="89" t="s">
        <v>278</v>
      </c>
      <c r="B138" s="89" t="s">
        <v>279</v>
      </c>
      <c r="C138" s="107" t="str">
        <f>IF(J138="9_drop","Drop",IF(OR(I138="1_clear",I138="2_likely")*OR(J138="1_good",J138="2_fair",J138="3_distant",J138="4_lack_data"),"Predictor","Placebo"))</f>
        <v>Placebo</v>
      </c>
      <c r="F138" s="89" t="s">
        <v>281</v>
      </c>
      <c r="H138" s="107" t="s">
        <v>5165</v>
      </c>
      <c r="I138" s="91" t="s">
        <v>4599</v>
      </c>
      <c r="J138" s="107" t="s">
        <v>5100</v>
      </c>
      <c r="K138" s="109" t="s">
        <v>5164</v>
      </c>
      <c r="L138" s="107" t="s">
        <v>4994</v>
      </c>
      <c r="M138" s="24">
        <v>-1</v>
      </c>
      <c r="N138" s="87">
        <f>6.3/12</f>
        <v>0.52500000000000002</v>
      </c>
      <c r="O138" s="87">
        <v>1.41</v>
      </c>
      <c r="P138" s="103" t="s">
        <v>1011</v>
      </c>
      <c r="Q138" s="87">
        <v>0.2</v>
      </c>
      <c r="S138" s="87">
        <v>12</v>
      </c>
      <c r="T138" s="24">
        <v>12</v>
      </c>
      <c r="U138" s="115" t="s">
        <v>5028</v>
      </c>
      <c r="V138" s="107" t="s">
        <v>5166</v>
      </c>
      <c r="W138" s="94" t="s">
        <v>1090</v>
      </c>
    </row>
    <row r="139" spans="1:23" ht="60" x14ac:dyDescent="0.25">
      <c r="A139" s="92" t="s">
        <v>307</v>
      </c>
      <c r="B139" s="89" t="s">
        <v>294</v>
      </c>
      <c r="C139" s="107" t="str">
        <f>IF(J139="9_drop","Drop",IF(OR(I139="1_clear",I139="2_likely")*OR(J139="1_good",J139="2_fair",J139="3_distant",J139="4_lack_data"),"Predictor","Placebo"))</f>
        <v>Placebo</v>
      </c>
      <c r="D139" s="93"/>
      <c r="E139" s="92"/>
      <c r="F139" s="92" t="s">
        <v>309</v>
      </c>
      <c r="G139" s="92" t="s">
        <v>307</v>
      </c>
      <c r="H139" s="116" t="s">
        <v>5244</v>
      </c>
      <c r="I139" s="91" t="s">
        <v>4599</v>
      </c>
      <c r="J139" s="107" t="s">
        <v>5100</v>
      </c>
      <c r="K139" s="117" t="s">
        <v>5041</v>
      </c>
      <c r="L139" s="116" t="s">
        <v>4994</v>
      </c>
      <c r="M139" s="24">
        <v>1</v>
      </c>
      <c r="N139" s="87">
        <v>8.0000000000000071E-2</v>
      </c>
      <c r="P139" s="103" t="s">
        <v>1223</v>
      </c>
      <c r="Q139" s="87">
        <v>0.2</v>
      </c>
      <c r="S139" s="87">
        <v>1</v>
      </c>
      <c r="T139" s="24">
        <v>6</v>
      </c>
      <c r="V139" s="116" t="s">
        <v>5243</v>
      </c>
      <c r="W139" s="94" t="s">
        <v>4755</v>
      </c>
    </row>
    <row r="140" spans="1:23" x14ac:dyDescent="0.25">
      <c r="A140" s="89" t="s">
        <v>334</v>
      </c>
      <c r="B140" s="89" t="s">
        <v>335</v>
      </c>
      <c r="C140" s="107" t="str">
        <f>IF(J140="9_drop","Drop",IF(OR(I140="1_clear",I140="2_likely")*OR(J140="1_good",J140="2_fair",J140="3_distant",J140="4_lack_data"),"Predictor","Placebo"))</f>
        <v>Predictor</v>
      </c>
      <c r="F140" s="89" t="s">
        <v>337</v>
      </c>
      <c r="H140" s="116" t="s">
        <v>5196</v>
      </c>
      <c r="I140" s="91" t="s">
        <v>4596</v>
      </c>
      <c r="J140" s="107" t="s">
        <v>5100</v>
      </c>
      <c r="K140" s="117" t="s">
        <v>5195</v>
      </c>
      <c r="L140" s="107" t="s">
        <v>4994</v>
      </c>
      <c r="M140" s="24">
        <v>1</v>
      </c>
      <c r="N140" s="87">
        <v>1.18</v>
      </c>
      <c r="O140" s="87">
        <v>5.51</v>
      </c>
      <c r="P140" s="87" t="s">
        <v>1223</v>
      </c>
      <c r="Q140" s="87">
        <v>0.1</v>
      </c>
      <c r="S140" s="87">
        <v>1</v>
      </c>
      <c r="T140" s="24">
        <v>6</v>
      </c>
      <c r="U140" s="123" t="s">
        <v>5031</v>
      </c>
      <c r="V140" s="116" t="s">
        <v>5194</v>
      </c>
      <c r="W140" s="94" t="s">
        <v>1170</v>
      </c>
    </row>
    <row r="141" spans="1:23" x14ac:dyDescent="0.25">
      <c r="A141" s="89" t="s">
        <v>342</v>
      </c>
      <c r="B141" s="89" t="s">
        <v>343</v>
      </c>
      <c r="C141" s="107" t="str">
        <f>IF(J141="9_drop","Drop",IF(OR(I141="1_clear",I141="2_likely")*OR(J141="1_good",J141="2_fair",J141="3_distant",J141="4_lack_data"),"Predictor","Placebo"))</f>
        <v>Predictor</v>
      </c>
      <c r="E141" s="89" t="s">
        <v>344</v>
      </c>
      <c r="F141" s="89" t="s">
        <v>345</v>
      </c>
      <c r="G141" s="89" t="s">
        <v>346</v>
      </c>
      <c r="H141" s="116" t="s">
        <v>5199</v>
      </c>
      <c r="I141" s="91" t="s">
        <v>4596</v>
      </c>
      <c r="J141" s="107" t="s">
        <v>5100</v>
      </c>
      <c r="K141" s="117" t="s">
        <v>5197</v>
      </c>
      <c r="L141" s="107" t="s">
        <v>4994</v>
      </c>
      <c r="M141" s="24">
        <v>-1</v>
      </c>
      <c r="N141" s="87">
        <v>1.73</v>
      </c>
      <c r="O141" s="87">
        <v>8.4499999999999993</v>
      </c>
      <c r="P141" s="87" t="s">
        <v>1223</v>
      </c>
      <c r="Q141" s="87">
        <v>0.1</v>
      </c>
      <c r="S141" s="87">
        <v>12</v>
      </c>
      <c r="T141" s="24">
        <v>6</v>
      </c>
      <c r="V141" s="116" t="s">
        <v>5198</v>
      </c>
      <c r="W141" s="94" t="s">
        <v>1026</v>
      </c>
    </row>
    <row r="142" spans="1:23" x14ac:dyDescent="0.25">
      <c r="A142" s="89" t="s">
        <v>403</v>
      </c>
      <c r="B142" s="89" t="s">
        <v>404</v>
      </c>
      <c r="C142" s="107" t="str">
        <f>IF(J142="9_drop","Drop",IF(OR(I142="1_clear",I142="2_likely")*OR(J142="1_good",J142="2_fair",J142="3_distant",J142="4_lack_data"),"Predictor","Placebo"))</f>
        <v>Predictor</v>
      </c>
      <c r="F142" s="89" t="s">
        <v>406</v>
      </c>
      <c r="G142" s="89" t="s">
        <v>403</v>
      </c>
      <c r="I142" s="91" t="s">
        <v>4596</v>
      </c>
      <c r="J142" s="107" t="s">
        <v>5100</v>
      </c>
      <c r="K142" s="120" t="s">
        <v>5375</v>
      </c>
      <c r="L142" s="121" t="s">
        <v>4994</v>
      </c>
      <c r="M142" s="24">
        <v>1</v>
      </c>
      <c r="N142" s="87">
        <f>15.3/12</f>
        <v>1.2750000000000001</v>
      </c>
      <c r="O142" s="87">
        <v>2.77</v>
      </c>
      <c r="P142" s="103" t="s">
        <v>1223</v>
      </c>
      <c r="Q142" s="87">
        <v>0.2</v>
      </c>
      <c r="S142" s="87">
        <v>12</v>
      </c>
      <c r="T142" s="24">
        <v>6</v>
      </c>
      <c r="W142" s="94" t="s">
        <v>1037</v>
      </c>
    </row>
    <row r="143" spans="1:23" x14ac:dyDescent="0.25">
      <c r="A143" s="89" t="s">
        <v>426</v>
      </c>
      <c r="B143" s="89" t="s">
        <v>427</v>
      </c>
      <c r="C143" s="107" t="str">
        <f>IF(J143="9_drop","Drop",IF(OR(I143="1_clear",I143="2_likely")*OR(J143="1_good",J143="2_fair",J143="3_distant",J143="4_lack_data"),"Predictor","Placebo"))</f>
        <v>Predictor</v>
      </c>
      <c r="E143" s="89" t="s">
        <v>429</v>
      </c>
      <c r="F143" s="89" t="s">
        <v>430</v>
      </c>
      <c r="G143" s="89" t="s">
        <v>431</v>
      </c>
      <c r="H143" s="116" t="s">
        <v>5288</v>
      </c>
      <c r="I143" s="91" t="s">
        <v>4596</v>
      </c>
      <c r="J143" s="107" t="s">
        <v>5100</v>
      </c>
      <c r="K143" s="117" t="s">
        <v>5240</v>
      </c>
      <c r="L143" s="107" t="s">
        <v>4994</v>
      </c>
      <c r="M143" s="24">
        <v>-1</v>
      </c>
      <c r="N143" s="87">
        <v>0.79</v>
      </c>
      <c r="O143" s="87">
        <v>2.88</v>
      </c>
      <c r="P143" s="87" t="s">
        <v>1223</v>
      </c>
      <c r="Q143" s="87">
        <v>0.2</v>
      </c>
      <c r="S143" s="87">
        <v>1</v>
      </c>
      <c r="T143" s="24">
        <v>6</v>
      </c>
      <c r="W143" s="94" t="s">
        <v>5289</v>
      </c>
    </row>
    <row r="144" spans="1:23" ht="135" x14ac:dyDescent="0.25">
      <c r="A144" s="89" t="s">
        <v>537</v>
      </c>
      <c r="B144" s="89" t="s">
        <v>527</v>
      </c>
      <c r="C144" s="107" t="str">
        <f>IF(J144="9_drop","Drop",IF(OR(I144="1_clear",I144="2_likely")*OR(J144="1_good",J144="2_fair",J144="3_distant",J144="4_lack_data"),"Predictor","Placebo"))</f>
        <v>Predictor</v>
      </c>
      <c r="E144" s="89" t="s">
        <v>538</v>
      </c>
      <c r="F144" s="89" t="s">
        <v>539</v>
      </c>
      <c r="H144" s="116" t="s">
        <v>5267</v>
      </c>
      <c r="I144" s="91" t="s">
        <v>4596</v>
      </c>
      <c r="J144" s="107" t="s">
        <v>5102</v>
      </c>
      <c r="K144" s="109" t="s">
        <v>5176</v>
      </c>
      <c r="L144" s="107" t="s">
        <v>4994</v>
      </c>
      <c r="M144" s="24">
        <v>1</v>
      </c>
      <c r="N144" s="87">
        <f>3.1/12</f>
        <v>0.25833333333333336</v>
      </c>
      <c r="O144" s="87">
        <f>_xlfn.NORM.INV(1-0.001/2,0,1)</f>
        <v>3.2905267314919255</v>
      </c>
      <c r="P144" s="103" t="s">
        <v>1223</v>
      </c>
      <c r="Q144" s="87">
        <v>0.2</v>
      </c>
      <c r="S144" s="87">
        <v>12</v>
      </c>
      <c r="T144" s="24">
        <v>6</v>
      </c>
      <c r="U144" s="123" t="s">
        <v>5175</v>
      </c>
      <c r="V144" s="116" t="s">
        <v>5177</v>
      </c>
      <c r="W144" s="94" t="s">
        <v>5273</v>
      </c>
    </row>
    <row r="145" spans="1:23" ht="45" x14ac:dyDescent="0.25">
      <c r="A145" s="89" t="s">
        <v>526</v>
      </c>
      <c r="B145" s="89" t="s">
        <v>527</v>
      </c>
      <c r="C145" s="107" t="str">
        <f>IF(J145="9_drop","Drop",IF(OR(I145="1_clear",I145="2_likely")*OR(J145="1_good",J145="2_fair",J145="3_distant",J145="4_lack_data"),"Predictor","Placebo"))</f>
        <v>Predictor</v>
      </c>
      <c r="F145" s="89" t="s">
        <v>529</v>
      </c>
      <c r="H145" s="116" t="s">
        <v>5267</v>
      </c>
      <c r="I145" s="91" t="s">
        <v>4596</v>
      </c>
      <c r="J145" s="107" t="s">
        <v>5102</v>
      </c>
      <c r="K145" s="117" t="s">
        <v>5265</v>
      </c>
      <c r="L145" s="116" t="s">
        <v>4994</v>
      </c>
      <c r="M145" s="24">
        <v>-1</v>
      </c>
      <c r="N145" s="87">
        <f>9.9/36</f>
        <v>0.27500000000000002</v>
      </c>
      <c r="O145" s="87">
        <f>_xlfn.NORM.INV(1-0.001/2,0,1)</f>
        <v>3.2905267314919255</v>
      </c>
      <c r="P145" s="103" t="s">
        <v>1223</v>
      </c>
      <c r="Q145" s="87">
        <v>0.2</v>
      </c>
      <c r="S145" s="87">
        <v>36</v>
      </c>
      <c r="T145" s="24">
        <v>6</v>
      </c>
      <c r="U145" s="123" t="s">
        <v>5175</v>
      </c>
      <c r="V145" s="116" t="s">
        <v>5266</v>
      </c>
      <c r="W145" s="94" t="s">
        <v>1025</v>
      </c>
    </row>
    <row r="146" spans="1:23" ht="60" x14ac:dyDescent="0.25">
      <c r="A146" s="89" t="s">
        <v>548</v>
      </c>
      <c r="B146" s="89" t="s">
        <v>549</v>
      </c>
      <c r="C146" s="107" t="str">
        <f>IF(J146="9_drop","Drop",IF(OR(I146="1_clear",I146="2_likely")*OR(J146="1_good",J146="2_fair",J146="3_distant",J146="4_lack_data"),"Predictor","Placebo"))</f>
        <v>Predictor</v>
      </c>
      <c r="E146" s="89" t="s">
        <v>551</v>
      </c>
      <c r="F146" s="89" t="s">
        <v>552</v>
      </c>
      <c r="I146" s="91" t="s">
        <v>4597</v>
      </c>
      <c r="J146" s="107" t="s">
        <v>5100</v>
      </c>
      <c r="K146" s="120" t="s">
        <v>5451</v>
      </c>
      <c r="L146" s="107" t="s">
        <v>4994</v>
      </c>
      <c r="M146" s="24">
        <v>1</v>
      </c>
      <c r="N146" s="87">
        <v>0.45</v>
      </c>
      <c r="O146" s="87">
        <v>2</v>
      </c>
      <c r="P146" s="87" t="s">
        <v>1223</v>
      </c>
      <c r="Q146" s="87">
        <v>0.3</v>
      </c>
      <c r="S146" s="87">
        <v>6</v>
      </c>
      <c r="T146" s="24">
        <v>6</v>
      </c>
      <c r="V146" s="130" t="s">
        <v>5547</v>
      </c>
      <c r="W146" s="94" t="s">
        <v>4771</v>
      </c>
    </row>
    <row r="147" spans="1:23" x14ac:dyDescent="0.25">
      <c r="A147" s="89" t="s">
        <v>566</v>
      </c>
      <c r="B147" s="89" t="s">
        <v>567</v>
      </c>
      <c r="C147" s="107" t="str">
        <f>IF(J147="9_drop","Drop",IF(OR(I147="1_clear",I147="2_likely")*OR(J147="1_good",J147="2_fair",J147="3_distant",J147="4_lack_data"),"Predictor","Placebo"))</f>
        <v>Predictor</v>
      </c>
      <c r="E147" s="89" t="s">
        <v>569</v>
      </c>
      <c r="F147" s="89" t="s">
        <v>570</v>
      </c>
      <c r="G147" s="89" t="s">
        <v>571</v>
      </c>
      <c r="I147" s="91" t="s">
        <v>4596</v>
      </c>
      <c r="J147" s="107" t="s">
        <v>5100</v>
      </c>
      <c r="K147" s="120" t="s">
        <v>5387</v>
      </c>
      <c r="L147" s="107" t="s">
        <v>4994</v>
      </c>
      <c r="M147" s="24">
        <v>1</v>
      </c>
      <c r="N147" s="87">
        <v>0.43</v>
      </c>
      <c r="O147" s="87">
        <v>4.6500000000000004</v>
      </c>
      <c r="P147" s="122" t="s">
        <v>1011</v>
      </c>
      <c r="Q147" s="87">
        <v>0.3</v>
      </c>
      <c r="S147" s="87">
        <v>6</v>
      </c>
      <c r="T147" s="24">
        <v>6</v>
      </c>
      <c r="V147" s="121" t="s">
        <v>5388</v>
      </c>
      <c r="W147" s="94" t="s">
        <v>1112</v>
      </c>
    </row>
    <row r="148" spans="1:23" ht="75" x14ac:dyDescent="0.25">
      <c r="A148" s="89" t="s">
        <v>579</v>
      </c>
      <c r="B148" s="89" t="s">
        <v>573</v>
      </c>
      <c r="C148" s="107" t="str">
        <f>IF(J148="9_drop","Drop",IF(OR(I148="1_clear",I148="2_likely")*OR(J148="1_good",J148="2_fair",J148="3_distant",J148="4_lack_data"),"Predictor","Placebo"))</f>
        <v>Predictor</v>
      </c>
      <c r="E148" s="89" t="s">
        <v>581</v>
      </c>
      <c r="F148" s="89" t="s">
        <v>582</v>
      </c>
      <c r="I148" s="91" t="s">
        <v>4596</v>
      </c>
      <c r="J148" s="107" t="s">
        <v>5100</v>
      </c>
      <c r="K148" s="120" t="s">
        <v>5364</v>
      </c>
      <c r="L148" s="107" t="s">
        <v>4994</v>
      </c>
      <c r="M148" s="24">
        <v>-1</v>
      </c>
      <c r="N148" s="87">
        <v>0.71</v>
      </c>
      <c r="O148" s="87">
        <v>3.29</v>
      </c>
      <c r="P148" s="87" t="s">
        <v>1223</v>
      </c>
      <c r="Q148" s="87">
        <v>0.1</v>
      </c>
      <c r="S148" s="87">
        <v>12</v>
      </c>
      <c r="T148" s="24">
        <v>6</v>
      </c>
      <c r="V148" s="121" t="s">
        <v>5390</v>
      </c>
      <c r="W148" s="124" t="s">
        <v>1156</v>
      </c>
    </row>
    <row r="149" spans="1:23" x14ac:dyDescent="0.25">
      <c r="A149" s="89" t="s">
        <v>588</v>
      </c>
      <c r="B149" s="89" t="s">
        <v>589</v>
      </c>
      <c r="C149" s="107" t="str">
        <f>IF(J149="9_drop","Drop",IF(OR(I149="1_clear",I149="2_likely")*OR(J149="1_good",J149="2_fair",J149="3_distant",J149="4_lack_data"),"Predictor","Placebo"))</f>
        <v>Predictor</v>
      </c>
      <c r="E149" s="89" t="s">
        <v>590</v>
      </c>
      <c r="I149" s="91" t="s">
        <v>4596</v>
      </c>
      <c r="J149" s="107" t="s">
        <v>5100</v>
      </c>
      <c r="K149" s="120" t="s">
        <v>5057</v>
      </c>
      <c r="L149" s="107" t="s">
        <v>4994</v>
      </c>
      <c r="M149" s="24">
        <v>1</v>
      </c>
      <c r="N149" s="87">
        <v>0.51</v>
      </c>
      <c r="O149" s="87">
        <v>10.31</v>
      </c>
      <c r="P149" s="87" t="s">
        <v>1223</v>
      </c>
      <c r="Q149" s="103" t="e">
        <v>#N/A</v>
      </c>
      <c r="R149" s="103"/>
      <c r="S149" s="87">
        <v>1</v>
      </c>
      <c r="T149" s="24">
        <v>6</v>
      </c>
      <c r="U149" s="123" t="s">
        <v>5031</v>
      </c>
      <c r="V149" s="121"/>
      <c r="W149" s="94" t="s">
        <v>1071</v>
      </c>
    </row>
    <row r="150" spans="1:23" ht="30" x14ac:dyDescent="0.25">
      <c r="A150" s="89" t="s">
        <v>616</v>
      </c>
      <c r="B150" s="89" t="s">
        <v>617</v>
      </c>
      <c r="C150" s="107" t="str">
        <f>IF(J150="9_drop","Drop",IF(OR(I150="1_clear",I150="2_likely")*OR(J150="1_good",J150="2_fair",J150="3_distant",J150="4_lack_data"),"Predictor","Placebo"))</f>
        <v>Predictor</v>
      </c>
      <c r="E150" s="89" t="s">
        <v>619</v>
      </c>
      <c r="F150" s="89" t="s">
        <v>620</v>
      </c>
      <c r="I150" s="91" t="s">
        <v>4596</v>
      </c>
      <c r="J150" s="107" t="s">
        <v>5100</v>
      </c>
      <c r="K150" s="120" t="s">
        <v>5396</v>
      </c>
      <c r="L150" s="107" t="s">
        <v>4994</v>
      </c>
      <c r="M150" s="24">
        <v>1</v>
      </c>
      <c r="N150" s="87">
        <v>0.67</v>
      </c>
      <c r="O150" s="87">
        <v>5.35</v>
      </c>
      <c r="P150" s="87" t="s">
        <v>1223</v>
      </c>
      <c r="Q150" s="87">
        <v>0.1</v>
      </c>
      <c r="S150" s="87">
        <v>1</v>
      </c>
      <c r="T150" s="24">
        <v>6</v>
      </c>
      <c r="U150" s="123" t="s">
        <v>5033</v>
      </c>
      <c r="V150" s="121"/>
      <c r="W150" s="94" t="s">
        <v>4781</v>
      </c>
    </row>
    <row r="151" spans="1:23" ht="30" x14ac:dyDescent="0.25">
      <c r="A151" s="89" t="s">
        <v>3384</v>
      </c>
      <c r="B151" s="89" t="s">
        <v>617</v>
      </c>
      <c r="C151" s="107" t="str">
        <f>IF(J151="9_drop","Drop",IF(OR(I151="1_clear",I151="2_likely")*OR(J151="1_good",J151="2_fair",J151="3_distant",J151="4_lack_data"),"Predictor","Placebo"))</f>
        <v>Predictor</v>
      </c>
      <c r="F151" s="89" t="s">
        <v>1761</v>
      </c>
      <c r="I151" s="91" t="s">
        <v>4596</v>
      </c>
      <c r="J151" s="107" t="s">
        <v>5100</v>
      </c>
      <c r="K151" s="120" t="s">
        <v>5402</v>
      </c>
      <c r="L151" s="107" t="s">
        <v>4994</v>
      </c>
      <c r="M151" s="24">
        <v>1</v>
      </c>
      <c r="N151" s="87">
        <v>0.66</v>
      </c>
      <c r="O151" s="87">
        <v>6.43</v>
      </c>
      <c r="P151" s="103" t="s">
        <v>1223</v>
      </c>
      <c r="Q151" s="87">
        <v>0.1</v>
      </c>
      <c r="S151" s="87">
        <v>1</v>
      </c>
      <c r="T151" s="24">
        <v>6</v>
      </c>
      <c r="U151" s="123" t="s">
        <v>5033</v>
      </c>
      <c r="W151" s="94" t="s">
        <v>4779</v>
      </c>
    </row>
    <row r="152" spans="1:23" ht="30" x14ac:dyDescent="0.25">
      <c r="A152" s="89" t="s">
        <v>3385</v>
      </c>
      <c r="B152" s="89" t="s">
        <v>617</v>
      </c>
      <c r="C152" s="107" t="str">
        <f>IF(J152="9_drop","Drop",IF(OR(I152="1_clear",I152="2_likely")*OR(J152="1_good",J152="2_fair",J152="3_distant",J152="4_lack_data"),"Predictor","Placebo"))</f>
        <v>Placebo</v>
      </c>
      <c r="F152" s="89" t="s">
        <v>1763</v>
      </c>
      <c r="H152" s="107"/>
      <c r="I152" s="91" t="s">
        <v>4599</v>
      </c>
      <c r="J152" s="107" t="s">
        <v>5100</v>
      </c>
      <c r="K152" s="120" t="s">
        <v>5404</v>
      </c>
      <c r="L152" s="107" t="s">
        <v>4994</v>
      </c>
      <c r="M152" s="24">
        <v>-1</v>
      </c>
      <c r="N152" s="87">
        <v>0.19</v>
      </c>
      <c r="O152" s="87">
        <v>1.77</v>
      </c>
      <c r="P152" s="103" t="s">
        <v>1223</v>
      </c>
      <c r="Q152" s="87">
        <v>0.1</v>
      </c>
      <c r="S152" s="87">
        <v>1</v>
      </c>
      <c r="T152" s="24">
        <v>6</v>
      </c>
      <c r="U152" s="123" t="s">
        <v>5033</v>
      </c>
      <c r="V152" s="121" t="s">
        <v>5406</v>
      </c>
      <c r="W152" s="94" t="s">
        <v>4777</v>
      </c>
    </row>
    <row r="153" spans="1:23" ht="30" x14ac:dyDescent="0.25">
      <c r="A153" s="89" t="s">
        <v>3386</v>
      </c>
      <c r="B153" s="89" t="s">
        <v>617</v>
      </c>
      <c r="C153" s="107" t="str">
        <f>IF(J153="9_drop","Drop",IF(OR(I153="1_clear",I153="2_likely")*OR(J153="1_good",J153="2_fair",J153="3_distant",J153="4_lack_data"),"Predictor","Placebo"))</f>
        <v>Predictor</v>
      </c>
      <c r="F153" s="89" t="s">
        <v>1765</v>
      </c>
      <c r="I153" s="91" t="s">
        <v>4596</v>
      </c>
      <c r="J153" s="107" t="s">
        <v>5100</v>
      </c>
      <c r="K153" s="120" t="s">
        <v>5405</v>
      </c>
      <c r="L153" s="107" t="s">
        <v>4994</v>
      </c>
      <c r="M153" s="24">
        <v>1</v>
      </c>
      <c r="N153" s="87">
        <v>0.52</v>
      </c>
      <c r="O153" s="87">
        <v>4.58</v>
      </c>
      <c r="P153" s="103" t="s">
        <v>1223</v>
      </c>
      <c r="Q153" s="87">
        <v>0.1</v>
      </c>
      <c r="S153" s="87">
        <v>1</v>
      </c>
      <c r="T153" s="24">
        <v>6</v>
      </c>
      <c r="U153" s="123" t="s">
        <v>5033</v>
      </c>
      <c r="W153" s="94" t="s">
        <v>4780</v>
      </c>
    </row>
    <row r="154" spans="1:23" ht="30" x14ac:dyDescent="0.25">
      <c r="A154" s="89" t="s">
        <v>3387</v>
      </c>
      <c r="B154" s="89" t="s">
        <v>617</v>
      </c>
      <c r="C154" s="107" t="str">
        <f>IF(J154="9_drop","Drop",IF(OR(I154="1_clear",I154="2_likely")*OR(J154="1_good",J154="2_fair",J154="3_distant",J154="4_lack_data"),"Predictor","Placebo"))</f>
        <v>Predictor</v>
      </c>
      <c r="F154" s="89" t="s">
        <v>1767</v>
      </c>
      <c r="I154" s="91" t="s">
        <v>4596</v>
      </c>
      <c r="J154" s="107" t="s">
        <v>5100</v>
      </c>
      <c r="K154" s="120" t="s">
        <v>5403</v>
      </c>
      <c r="L154" s="107" t="s">
        <v>4994</v>
      </c>
      <c r="M154" s="24">
        <v>-1</v>
      </c>
      <c r="N154" s="87">
        <v>0.39</v>
      </c>
      <c r="O154" s="87">
        <v>3.35</v>
      </c>
      <c r="P154" s="103" t="s">
        <v>1223</v>
      </c>
      <c r="Q154" s="87">
        <v>0.1</v>
      </c>
      <c r="S154" s="87">
        <v>1</v>
      </c>
      <c r="T154" s="24">
        <v>6</v>
      </c>
      <c r="U154" s="123" t="s">
        <v>5033</v>
      </c>
      <c r="W154" s="94" t="s">
        <v>4778</v>
      </c>
    </row>
    <row r="155" spans="1:23" ht="30" x14ac:dyDescent="0.25">
      <c r="A155" s="89" t="s">
        <v>3391</v>
      </c>
      <c r="B155" s="89" t="s">
        <v>617</v>
      </c>
      <c r="C155" s="107" t="str">
        <f>IF(J155="9_drop","Drop",IF(OR(I155="1_clear",I155="2_likely")*OR(J155="1_good",J155="2_fair",J155="3_distant",J155="4_lack_data"),"Predictor","Placebo"))</f>
        <v>Predictor</v>
      </c>
      <c r="F155" s="89" t="s">
        <v>1749</v>
      </c>
      <c r="I155" s="91" t="s">
        <v>4596</v>
      </c>
      <c r="J155" s="107" t="s">
        <v>5100</v>
      </c>
      <c r="K155" s="120" t="s">
        <v>5397</v>
      </c>
      <c r="L155" s="107" t="s">
        <v>4994</v>
      </c>
      <c r="M155" s="24">
        <v>1</v>
      </c>
      <c r="N155" s="87">
        <v>1.1499999999999999</v>
      </c>
      <c r="O155" s="87">
        <v>7.6</v>
      </c>
      <c r="P155" s="103" t="s">
        <v>1223</v>
      </c>
      <c r="Q155" s="87">
        <v>0.1</v>
      </c>
      <c r="S155" s="87">
        <v>1</v>
      </c>
      <c r="T155" s="24">
        <v>6</v>
      </c>
      <c r="U155" s="123" t="s">
        <v>5033</v>
      </c>
      <c r="W155" s="94" t="s">
        <v>4782</v>
      </c>
    </row>
    <row r="156" spans="1:23" ht="30" x14ac:dyDescent="0.25">
      <c r="A156" s="89" t="s">
        <v>3392</v>
      </c>
      <c r="B156" s="89" t="s">
        <v>617</v>
      </c>
      <c r="C156" s="107" t="str">
        <f>IF(J156="9_drop","Drop",IF(OR(I156="1_clear",I156="2_likely")*OR(J156="1_good",J156="2_fair",J156="3_distant",J156="4_lack_data"),"Predictor","Placebo"))</f>
        <v>Predictor</v>
      </c>
      <c r="F156" s="89" t="s">
        <v>1751</v>
      </c>
      <c r="I156" s="91" t="s">
        <v>4596</v>
      </c>
      <c r="J156" s="107" t="s">
        <v>5100</v>
      </c>
      <c r="K156" s="120" t="s">
        <v>5398</v>
      </c>
      <c r="L156" s="107" t="s">
        <v>4994</v>
      </c>
      <c r="M156" s="24">
        <v>1</v>
      </c>
      <c r="N156" s="87">
        <v>1.17</v>
      </c>
      <c r="O156" s="87">
        <v>4.2</v>
      </c>
      <c r="P156" s="103" t="s">
        <v>1223</v>
      </c>
      <c r="Q156" s="87">
        <v>0.1</v>
      </c>
      <c r="S156" s="87">
        <v>1</v>
      </c>
      <c r="T156" s="24">
        <v>6</v>
      </c>
      <c r="U156" s="123" t="s">
        <v>5033</v>
      </c>
      <c r="W156" s="94" t="s">
        <v>4783</v>
      </c>
    </row>
    <row r="157" spans="1:23" ht="30" x14ac:dyDescent="0.25">
      <c r="A157" s="89" t="s">
        <v>3388</v>
      </c>
      <c r="B157" s="89" t="s">
        <v>617</v>
      </c>
      <c r="C157" s="107" t="str">
        <f>IF(J157="9_drop","Drop",IF(OR(I157="1_clear",I157="2_likely")*OR(J157="1_good",J157="2_fair",J157="3_distant",J157="4_lack_data"),"Predictor","Placebo"))</f>
        <v>Predictor</v>
      </c>
      <c r="F157" s="89" t="s">
        <v>1755</v>
      </c>
      <c r="I157" s="91" t="s">
        <v>4596</v>
      </c>
      <c r="J157" s="107" t="s">
        <v>5100</v>
      </c>
      <c r="K157" s="120" t="s">
        <v>5399</v>
      </c>
      <c r="L157" s="107" t="s">
        <v>4994</v>
      </c>
      <c r="M157" s="24">
        <v>-1</v>
      </c>
      <c r="N157" s="87">
        <v>1.25</v>
      </c>
      <c r="O157" s="87">
        <v>5.6</v>
      </c>
      <c r="P157" s="103" t="s">
        <v>1223</v>
      </c>
      <c r="Q157" s="87">
        <v>0.1</v>
      </c>
      <c r="S157" s="87">
        <v>1</v>
      </c>
      <c r="T157" s="24">
        <v>6</v>
      </c>
      <c r="U157" s="123" t="s">
        <v>5033</v>
      </c>
      <c r="W157" s="94" t="s">
        <v>4774</v>
      </c>
    </row>
    <row r="158" spans="1:23" ht="30" x14ac:dyDescent="0.25">
      <c r="A158" s="89" t="s">
        <v>3389</v>
      </c>
      <c r="B158" s="89" t="s">
        <v>617</v>
      </c>
      <c r="C158" s="107" t="str">
        <f>IF(J158="9_drop","Drop",IF(OR(I158="1_clear",I158="2_likely")*OR(J158="1_good",J158="2_fair",J158="3_distant",J158="4_lack_data"),"Predictor","Placebo"))</f>
        <v>Predictor</v>
      </c>
      <c r="F158" s="89" t="s">
        <v>1757</v>
      </c>
      <c r="I158" s="91" t="s">
        <v>4596</v>
      </c>
      <c r="J158" s="107" t="s">
        <v>5100</v>
      </c>
      <c r="K158" s="120" t="s">
        <v>5400</v>
      </c>
      <c r="L158" s="107" t="s">
        <v>4994</v>
      </c>
      <c r="M158" s="24">
        <v>1</v>
      </c>
      <c r="N158" s="87">
        <v>0.68</v>
      </c>
      <c r="O158" s="87">
        <v>6.15</v>
      </c>
      <c r="P158" s="103" t="s">
        <v>1223</v>
      </c>
      <c r="Q158" s="87">
        <v>0.1</v>
      </c>
      <c r="S158" s="87">
        <v>1</v>
      </c>
      <c r="T158" s="24">
        <v>6</v>
      </c>
      <c r="U158" s="123" t="s">
        <v>5033</v>
      </c>
      <c r="W158" s="94" t="s">
        <v>4776</v>
      </c>
    </row>
    <row r="159" spans="1:23" ht="30" x14ac:dyDescent="0.25">
      <c r="A159" s="89" t="s">
        <v>3390</v>
      </c>
      <c r="B159" s="89" t="s">
        <v>617</v>
      </c>
      <c r="C159" s="107" t="str">
        <f>IF(J159="9_drop","Drop",IF(OR(I159="1_clear",I159="2_likely")*OR(J159="1_good",J159="2_fair",J159="3_distant",J159="4_lack_data"),"Predictor","Placebo"))</f>
        <v>Predictor</v>
      </c>
      <c r="F159" s="89" t="s">
        <v>1759</v>
      </c>
      <c r="I159" s="91" t="s">
        <v>4596</v>
      </c>
      <c r="J159" s="107" t="s">
        <v>5100</v>
      </c>
      <c r="K159" s="120" t="s">
        <v>5401</v>
      </c>
      <c r="L159" s="107" t="s">
        <v>4994</v>
      </c>
      <c r="M159" s="24">
        <v>-1</v>
      </c>
      <c r="N159" s="87">
        <v>0.55000000000000004</v>
      </c>
      <c r="O159" s="87">
        <v>4.62</v>
      </c>
      <c r="P159" s="103" t="s">
        <v>1223</v>
      </c>
      <c r="Q159" s="87">
        <v>0.1</v>
      </c>
      <c r="S159" s="87">
        <v>1</v>
      </c>
      <c r="T159" s="24">
        <v>6</v>
      </c>
      <c r="U159" s="123" t="s">
        <v>5033</v>
      </c>
      <c r="W159" s="94" t="s">
        <v>4775</v>
      </c>
    </row>
    <row r="160" spans="1:23" ht="45" x14ac:dyDescent="0.25">
      <c r="A160" s="92" t="s">
        <v>653</v>
      </c>
      <c r="B160" s="89" t="s">
        <v>654</v>
      </c>
      <c r="C160" s="107" t="str">
        <f>IF(J160="9_drop","Drop",IF(OR(I160="1_clear",I160="2_likely")*OR(J160="1_good",J160="2_fair",J160="3_distant",J160="4_lack_data"),"Predictor","Placebo"))</f>
        <v>Predictor</v>
      </c>
      <c r="D160" s="93"/>
      <c r="E160" s="92"/>
      <c r="F160" s="92" t="s">
        <v>656</v>
      </c>
      <c r="G160" s="92" t="s">
        <v>657</v>
      </c>
      <c r="H160" s="121"/>
      <c r="I160" s="91" t="s">
        <v>4596</v>
      </c>
      <c r="J160" s="121" t="s">
        <v>5102</v>
      </c>
      <c r="K160" s="120" t="s">
        <v>5411</v>
      </c>
      <c r="L160" s="121" t="s">
        <v>4994</v>
      </c>
      <c r="M160" s="24">
        <v>1</v>
      </c>
      <c r="N160" s="122">
        <v>1.07</v>
      </c>
      <c r="O160" s="122">
        <v>4.8899999999999997</v>
      </c>
      <c r="P160" s="122" t="s">
        <v>1223</v>
      </c>
      <c r="Q160" s="122">
        <v>0.1</v>
      </c>
      <c r="R160" s="122"/>
      <c r="S160" s="122">
        <v>1</v>
      </c>
      <c r="T160" s="24">
        <v>12</v>
      </c>
      <c r="V160" s="121" t="s">
        <v>5409</v>
      </c>
      <c r="W160" s="94" t="s">
        <v>1160</v>
      </c>
    </row>
    <row r="161" spans="1:23" ht="45" x14ac:dyDescent="0.25">
      <c r="A161" s="92" t="s">
        <v>3411</v>
      </c>
      <c r="B161" s="89" t="s">
        <v>654</v>
      </c>
      <c r="C161" s="107" t="str">
        <f>IF(J161="9_drop","Drop",IF(OR(I161="1_clear",I161="2_likely")*OR(J161="1_good",J161="2_fair",J161="3_distant",J161="4_lack_data"),"Predictor","Placebo"))</f>
        <v>Predictor</v>
      </c>
      <c r="D161" s="93"/>
      <c r="E161" s="92"/>
      <c r="F161" s="92" t="s">
        <v>1785</v>
      </c>
      <c r="G161" s="92" t="s">
        <v>657</v>
      </c>
      <c r="H161" s="121"/>
      <c r="I161" s="91" t="s">
        <v>4596</v>
      </c>
      <c r="J161" s="121" t="s">
        <v>5102</v>
      </c>
      <c r="K161" s="120" t="s">
        <v>5412</v>
      </c>
      <c r="L161" s="121" t="s">
        <v>4994</v>
      </c>
      <c r="M161" s="24">
        <v>1</v>
      </c>
      <c r="N161" s="122">
        <v>1.1000000000000001</v>
      </c>
      <c r="O161" s="122">
        <v>7.39</v>
      </c>
      <c r="P161" s="122" t="s">
        <v>1223</v>
      </c>
      <c r="Q161" s="122">
        <v>0.1</v>
      </c>
      <c r="R161" s="122"/>
      <c r="S161" s="122">
        <v>1</v>
      </c>
      <c r="T161" s="24">
        <v>12</v>
      </c>
      <c r="V161" s="121" t="s">
        <v>5410</v>
      </c>
      <c r="W161" s="94" t="s">
        <v>1160</v>
      </c>
    </row>
    <row r="162" spans="1:23" ht="45" x14ac:dyDescent="0.25">
      <c r="A162" s="92" t="s">
        <v>3410</v>
      </c>
      <c r="B162" s="89" t="s">
        <v>654</v>
      </c>
      <c r="C162" s="107" t="str">
        <f>IF(J162="9_drop","Drop",IF(OR(I162="1_clear",I162="2_likely")*OR(J162="1_good",J162="2_fair",J162="3_distant",J162="4_lack_data"),"Predictor","Placebo"))</f>
        <v>Predictor</v>
      </c>
      <c r="D162" s="93"/>
      <c r="E162" s="92"/>
      <c r="F162" s="92" t="s">
        <v>1782</v>
      </c>
      <c r="G162" s="92" t="s">
        <v>657</v>
      </c>
      <c r="H162" s="121"/>
      <c r="I162" s="91" t="s">
        <v>4596</v>
      </c>
      <c r="J162" s="121" t="s">
        <v>5100</v>
      </c>
      <c r="K162" s="120" t="s">
        <v>5407</v>
      </c>
      <c r="L162" s="121" t="s">
        <v>4994</v>
      </c>
      <c r="M162" s="24">
        <v>1</v>
      </c>
      <c r="N162" s="122">
        <v>0.31</v>
      </c>
      <c r="O162" s="122">
        <v>3.4</v>
      </c>
      <c r="P162" s="122" t="s">
        <v>1223</v>
      </c>
      <c r="Q162" s="122">
        <v>0.1</v>
      </c>
      <c r="R162" s="122"/>
      <c r="S162" s="122">
        <v>1</v>
      </c>
      <c r="T162" s="24">
        <v>12</v>
      </c>
      <c r="V162" s="121" t="s">
        <v>5408</v>
      </c>
      <c r="W162" s="94" t="s">
        <v>1160</v>
      </c>
    </row>
    <row r="163" spans="1:23" ht="30" x14ac:dyDescent="0.25">
      <c r="A163" s="89" t="s">
        <v>658</v>
      </c>
      <c r="B163" s="89" t="s">
        <v>659</v>
      </c>
      <c r="C163" s="107" t="str">
        <f>IF(J163="9_drop","Drop",IF(OR(I163="1_clear",I163="2_likely")*OR(J163="1_good",J163="2_fair",J163="3_distant",J163="4_lack_data"),"Predictor","Placebo"))</f>
        <v>Predictor</v>
      </c>
      <c r="E163" s="89" t="s">
        <v>661</v>
      </c>
      <c r="F163" s="89" t="s">
        <v>662</v>
      </c>
      <c r="G163" s="89" t="s">
        <v>663</v>
      </c>
      <c r="I163" s="91" t="s">
        <v>4596</v>
      </c>
      <c r="J163" s="107" t="s">
        <v>5100</v>
      </c>
      <c r="K163" s="120" t="s">
        <v>5472</v>
      </c>
      <c r="L163" s="107" t="s">
        <v>4994</v>
      </c>
      <c r="M163" s="24">
        <v>-1</v>
      </c>
      <c r="N163" s="87">
        <v>0.26</v>
      </c>
      <c r="O163" s="87">
        <v>2.14</v>
      </c>
      <c r="P163" s="87" t="s">
        <v>1223</v>
      </c>
      <c r="Q163" s="87">
        <v>0.2</v>
      </c>
      <c r="S163" s="87">
        <v>1</v>
      </c>
      <c r="T163" s="24">
        <v>6</v>
      </c>
      <c r="V163" s="86" t="s">
        <v>4957</v>
      </c>
      <c r="W163" s="94" t="s">
        <v>1106</v>
      </c>
    </row>
    <row r="164" spans="1:23" x14ac:dyDescent="0.25">
      <c r="A164" s="89" t="s">
        <v>678</v>
      </c>
      <c r="B164" s="89" t="s">
        <v>679</v>
      </c>
      <c r="C164" s="107" t="str">
        <f>IF(J164="9_drop","Drop",IF(OR(I164="1_clear",I164="2_likely")*OR(J164="1_good",J164="2_fair",J164="3_distant",J164="4_lack_data"),"Predictor","Placebo"))</f>
        <v>Predictor</v>
      </c>
      <c r="F164" s="89" t="s">
        <v>681</v>
      </c>
      <c r="H164" s="116" t="s">
        <v>5224</v>
      </c>
      <c r="I164" s="91" t="s">
        <v>4596</v>
      </c>
      <c r="J164" s="107" t="s">
        <v>5100</v>
      </c>
      <c r="K164" s="117" t="s">
        <v>5223</v>
      </c>
      <c r="L164" s="107" t="s">
        <v>4994</v>
      </c>
      <c r="M164" s="24">
        <v>1</v>
      </c>
      <c r="N164" s="87">
        <v>1.31</v>
      </c>
      <c r="O164" s="87">
        <v>3.74</v>
      </c>
      <c r="P164" s="87" t="s">
        <v>1223</v>
      </c>
      <c r="Q164" s="87">
        <v>0.1</v>
      </c>
      <c r="S164" s="87">
        <v>3</v>
      </c>
      <c r="T164" s="24">
        <v>6</v>
      </c>
      <c r="U164" s="123" t="s">
        <v>5031</v>
      </c>
      <c r="W164" s="94" t="s">
        <v>1126</v>
      </c>
    </row>
    <row r="165" spans="1:23" x14ac:dyDescent="0.25">
      <c r="A165" s="89" t="s">
        <v>682</v>
      </c>
      <c r="B165" s="89" t="s">
        <v>679</v>
      </c>
      <c r="C165" s="107" t="str">
        <f>IF(J165="9_drop","Drop",IF(OR(I165="1_clear",I165="2_likely")*OR(J165="1_good",J165="2_fair",J165="3_distant",J165="4_lack_data"),"Predictor","Placebo"))</f>
        <v>Predictor</v>
      </c>
      <c r="E165" s="89" t="s">
        <v>684</v>
      </c>
      <c r="F165" s="89" t="s">
        <v>685</v>
      </c>
      <c r="G165" s="89" t="s">
        <v>686</v>
      </c>
      <c r="H165" s="116" t="s">
        <v>5226</v>
      </c>
      <c r="I165" s="91" t="s">
        <v>4596</v>
      </c>
      <c r="J165" s="107" t="s">
        <v>5100</v>
      </c>
      <c r="K165" s="117" t="s">
        <v>5225</v>
      </c>
      <c r="L165" s="107" t="s">
        <v>4994</v>
      </c>
      <c r="M165" s="24">
        <v>1</v>
      </c>
      <c r="N165" s="87">
        <v>0.84</v>
      </c>
      <c r="O165" s="87">
        <v>2.44</v>
      </c>
      <c r="P165" s="87" t="s">
        <v>1223</v>
      </c>
      <c r="Q165" s="87">
        <v>0.1</v>
      </c>
      <c r="S165" s="87">
        <v>3</v>
      </c>
      <c r="T165" s="24">
        <v>6</v>
      </c>
      <c r="U165" s="123" t="s">
        <v>5031</v>
      </c>
      <c r="W165" s="94" t="s">
        <v>1131</v>
      </c>
    </row>
    <row r="166" spans="1:23" x14ac:dyDescent="0.25">
      <c r="A166" s="89" t="s">
        <v>699</v>
      </c>
      <c r="B166" s="89" t="s">
        <v>700</v>
      </c>
      <c r="C166" s="107" t="str">
        <f>IF(J166="9_drop","Drop",IF(OR(I166="1_clear",I166="2_likely")*OR(J166="1_good",J166="2_fair",J166="3_distant",J166="4_lack_data"),"Predictor","Placebo"))</f>
        <v>Predictor</v>
      </c>
      <c r="F166" s="89" t="s">
        <v>702</v>
      </c>
      <c r="H166" s="90" t="s">
        <v>4786</v>
      </c>
      <c r="I166" s="91" t="s">
        <v>4596</v>
      </c>
      <c r="J166" s="107" t="s">
        <v>5100</v>
      </c>
      <c r="K166" s="117" t="s">
        <v>5113</v>
      </c>
      <c r="L166" s="107" t="s">
        <v>4994</v>
      </c>
      <c r="M166" s="24">
        <v>1</v>
      </c>
      <c r="N166" s="87">
        <v>33</v>
      </c>
      <c r="O166" s="87">
        <v>2.48</v>
      </c>
      <c r="P166" s="87" t="s">
        <v>1223</v>
      </c>
      <c r="Q166" s="87">
        <v>0.2</v>
      </c>
      <c r="S166" s="87">
        <v>12</v>
      </c>
      <c r="T166" s="24">
        <v>12</v>
      </c>
      <c r="U166" s="123" t="s">
        <v>5031</v>
      </c>
      <c r="V166" s="116" t="s">
        <v>5294</v>
      </c>
      <c r="W166" s="94" t="s">
        <v>1030</v>
      </c>
    </row>
    <row r="167" spans="1:23" ht="30" x14ac:dyDescent="0.25">
      <c r="A167" s="89" t="s">
        <v>717</v>
      </c>
      <c r="B167" s="89" t="s">
        <v>709</v>
      </c>
      <c r="C167" s="107" t="str">
        <f>IF(J167="9_drop","Drop",IF(OR(I167="1_clear",I167="2_likely")*OR(J167="1_good",J167="2_fair",J167="3_distant",J167="4_lack_data"),"Predictor","Placebo"))</f>
        <v>Predictor</v>
      </c>
      <c r="E167" s="89" t="s">
        <v>719</v>
      </c>
      <c r="F167" s="89" t="s">
        <v>720</v>
      </c>
      <c r="H167" s="116" t="s">
        <v>5302</v>
      </c>
      <c r="I167" s="91" t="s">
        <v>4596</v>
      </c>
      <c r="J167" s="107" t="s">
        <v>5100</v>
      </c>
      <c r="K167" s="117" t="s">
        <v>5295</v>
      </c>
      <c r="L167" s="107" t="s">
        <v>4994</v>
      </c>
      <c r="M167" s="24">
        <v>1</v>
      </c>
      <c r="N167" s="87">
        <v>0.65833333333333299</v>
      </c>
      <c r="O167" s="87">
        <v>3.379</v>
      </c>
      <c r="P167" s="87" t="s">
        <v>1223</v>
      </c>
      <c r="Q167" s="87">
        <v>0.1</v>
      </c>
      <c r="S167" s="87">
        <v>12</v>
      </c>
      <c r="T167" s="24">
        <v>6</v>
      </c>
      <c r="U167" s="123" t="s">
        <v>5033</v>
      </c>
      <c r="V167" s="116"/>
      <c r="W167" s="94" t="s">
        <v>1036</v>
      </c>
    </row>
    <row r="168" spans="1:23" ht="45" x14ac:dyDescent="0.25">
      <c r="A168" s="89" t="s">
        <v>727</v>
      </c>
      <c r="B168" s="89" t="s">
        <v>728</v>
      </c>
      <c r="C168" s="107" t="str">
        <f>IF(J168="9_drop","Drop",IF(OR(I168="1_clear",I168="2_likely")*OR(J168="1_good",J168="2_fair",J168="3_distant",J168="4_lack_data"),"Predictor","Placebo"))</f>
        <v>Predictor</v>
      </c>
      <c r="E168" s="89" t="s">
        <v>727</v>
      </c>
      <c r="H168" s="90" t="s">
        <v>4788</v>
      </c>
      <c r="I168" s="91" t="s">
        <v>4596</v>
      </c>
      <c r="J168" s="107" t="s">
        <v>5100</v>
      </c>
      <c r="K168" s="111" t="s">
        <v>5005</v>
      </c>
      <c r="L168" s="107" t="s">
        <v>4994</v>
      </c>
      <c r="M168" s="24">
        <v>1</v>
      </c>
      <c r="N168" s="87">
        <v>1.55</v>
      </c>
      <c r="O168" s="87">
        <v>5.78</v>
      </c>
      <c r="P168" s="87" t="s">
        <v>1223</v>
      </c>
      <c r="Q168" s="87">
        <v>0.2</v>
      </c>
      <c r="S168" s="87">
        <v>1</v>
      </c>
      <c r="T168" s="24">
        <v>6</v>
      </c>
      <c r="U168" s="123" t="s">
        <v>5029</v>
      </c>
      <c r="V168" s="86" t="s">
        <v>4937</v>
      </c>
      <c r="W168" s="94" t="s">
        <v>1136</v>
      </c>
    </row>
    <row r="169" spans="1:23" ht="75" x14ac:dyDescent="0.25">
      <c r="A169" s="89" t="s">
        <v>739</v>
      </c>
      <c r="B169" s="89" t="s">
        <v>740</v>
      </c>
      <c r="C169" s="107" t="str">
        <f>IF(J169="9_drop","Drop",IF(OR(I169="1_clear",I169="2_likely")*OR(J169="1_good",J169="2_fair",J169="3_distant",J169="4_lack_data"),"Predictor","Placebo"))</f>
        <v>Predictor</v>
      </c>
      <c r="F169" s="89" t="s">
        <v>742</v>
      </c>
      <c r="G169" s="89" t="s">
        <v>739</v>
      </c>
      <c r="H169" s="116" t="s">
        <v>5307</v>
      </c>
      <c r="I169" s="91" t="s">
        <v>4596</v>
      </c>
      <c r="J169" s="107" t="s">
        <v>5100</v>
      </c>
      <c r="K169" s="117" t="s">
        <v>5310</v>
      </c>
      <c r="L169" s="107" t="s">
        <v>4994</v>
      </c>
      <c r="M169" s="24">
        <v>1</v>
      </c>
      <c r="N169" s="87">
        <v>0.80600000000000005</v>
      </c>
      <c r="O169" s="87">
        <v>4.0599999999999996</v>
      </c>
      <c r="P169" s="87" t="s">
        <v>1223</v>
      </c>
      <c r="Q169" s="87">
        <v>0.1</v>
      </c>
      <c r="S169" s="87">
        <v>1</v>
      </c>
      <c r="T169" s="24">
        <v>12</v>
      </c>
      <c r="U169" s="123" t="s">
        <v>5032</v>
      </c>
      <c r="V169" s="116" t="s">
        <v>5306</v>
      </c>
      <c r="W169" s="124" t="s">
        <v>1207</v>
      </c>
    </row>
    <row r="170" spans="1:23" ht="60" x14ac:dyDescent="0.25">
      <c r="A170" s="89" t="s">
        <v>3430</v>
      </c>
      <c r="B170" s="89" t="s">
        <v>740</v>
      </c>
      <c r="C170" s="107" t="str">
        <f>IF(J170="9_drop","Drop",IF(OR(I170="1_clear",I170="2_likely")*OR(J170="1_good",J170="2_fair",J170="3_distant",J170="4_lack_data"),"Predictor","Placebo"))</f>
        <v>Predictor</v>
      </c>
      <c r="F170" s="89" t="s">
        <v>3474</v>
      </c>
      <c r="I170" s="91" t="s">
        <v>4596</v>
      </c>
      <c r="J170" s="107" t="s">
        <v>5100</v>
      </c>
      <c r="K170" s="120" t="s">
        <v>5484</v>
      </c>
      <c r="L170" s="121" t="s">
        <v>4994</v>
      </c>
      <c r="M170" s="24">
        <v>1</v>
      </c>
      <c r="N170" s="87">
        <v>0.56000000000000005</v>
      </c>
      <c r="O170" s="87">
        <v>3.46</v>
      </c>
      <c r="P170" s="103" t="s">
        <v>1223</v>
      </c>
      <c r="Q170" s="87">
        <v>0.1</v>
      </c>
      <c r="S170" s="87">
        <v>12</v>
      </c>
      <c r="T170" s="24">
        <v>12</v>
      </c>
      <c r="U170" s="123" t="s">
        <v>5032</v>
      </c>
      <c r="V170" s="121" t="s">
        <v>5485</v>
      </c>
      <c r="W170" s="124" t="s">
        <v>5482</v>
      </c>
    </row>
    <row r="171" spans="1:23" ht="75" x14ac:dyDescent="0.25">
      <c r="A171" s="89" t="s">
        <v>3431</v>
      </c>
      <c r="B171" s="89" t="s">
        <v>740</v>
      </c>
      <c r="C171" s="107" t="str">
        <f>IF(J171="9_drop","Drop",IF(OR(I171="1_clear",I171="2_likely")*OR(J171="1_good",J171="2_fair",J171="3_distant",J171="4_lack_data"),"Predictor","Placebo"))</f>
        <v>Predictor</v>
      </c>
      <c r="F171" s="89" t="s">
        <v>3475</v>
      </c>
      <c r="I171" s="91" t="s">
        <v>4596</v>
      </c>
      <c r="J171" s="107" t="s">
        <v>5100</v>
      </c>
      <c r="K171" s="120" t="s">
        <v>5486</v>
      </c>
      <c r="L171" s="121" t="s">
        <v>4994</v>
      </c>
      <c r="M171" s="24">
        <v>1</v>
      </c>
      <c r="N171" s="87">
        <v>0.84599999999999997</v>
      </c>
      <c r="O171" s="87">
        <v>4.4000000000000004</v>
      </c>
      <c r="P171" s="103" t="s">
        <v>1223</v>
      </c>
      <c r="Q171" s="87">
        <v>0.2</v>
      </c>
      <c r="S171" s="87">
        <v>1</v>
      </c>
      <c r="T171" s="24">
        <v>12</v>
      </c>
      <c r="U171" s="123" t="s">
        <v>5032</v>
      </c>
      <c r="V171" s="121" t="s">
        <v>5487</v>
      </c>
      <c r="W171" s="124" t="s">
        <v>5483</v>
      </c>
    </row>
    <row r="172" spans="1:23" ht="45" x14ac:dyDescent="0.25">
      <c r="A172" s="89" t="s">
        <v>743</v>
      </c>
      <c r="B172" s="89" t="s">
        <v>744</v>
      </c>
      <c r="C172" s="107" t="str">
        <f>IF(J172="9_drop","Drop",IF(OR(I172="1_clear",I172="2_likely")*OR(J172="1_good",J172="2_fair",J172="3_distant",J172="4_lack_data"),"Predictor","Placebo"))</f>
        <v>Predictor</v>
      </c>
      <c r="E172" s="89" t="s">
        <v>745</v>
      </c>
      <c r="I172" s="91" t="s">
        <v>4596</v>
      </c>
      <c r="J172" s="107" t="s">
        <v>5100</v>
      </c>
      <c r="K172" s="117" t="s">
        <v>5311</v>
      </c>
      <c r="L172" s="107" t="s">
        <v>4994</v>
      </c>
      <c r="M172" s="24">
        <v>-1</v>
      </c>
      <c r="N172" s="87">
        <v>0.8</v>
      </c>
      <c r="O172" s="87">
        <v>5.38</v>
      </c>
      <c r="P172" s="87" t="s">
        <v>1223</v>
      </c>
      <c r="Q172" s="87">
        <v>0.2</v>
      </c>
      <c r="S172" s="87">
        <v>12</v>
      </c>
      <c r="T172" s="24">
        <v>6</v>
      </c>
      <c r="V172" s="116" t="s">
        <v>5308</v>
      </c>
      <c r="W172" s="94" t="s">
        <v>1042</v>
      </c>
    </row>
    <row r="173" spans="1:23" x14ac:dyDescent="0.25">
      <c r="A173" s="94" t="s">
        <v>755</v>
      </c>
      <c r="B173" s="89" t="s">
        <v>756</v>
      </c>
      <c r="C173" s="107" t="str">
        <f>IF(J173="9_drop","Drop",IF(OR(I173="1_clear",I173="2_likely")*OR(J173="1_good",J173="2_fair",J173="3_distant",J173="4_lack_data"),"Predictor","Placebo"))</f>
        <v>Predictor</v>
      </c>
      <c r="F173" s="89" t="s">
        <v>758</v>
      </c>
      <c r="I173" s="91" t="s">
        <v>4596</v>
      </c>
      <c r="J173" s="107" t="s">
        <v>5100</v>
      </c>
      <c r="K173" s="117" t="s">
        <v>5046</v>
      </c>
      <c r="L173" s="107" t="s">
        <v>4994</v>
      </c>
      <c r="M173" s="24">
        <v>-1</v>
      </c>
      <c r="N173" s="87">
        <v>1.07</v>
      </c>
      <c r="O173" s="87">
        <v>6.72</v>
      </c>
      <c r="P173" s="87" t="s">
        <v>1223</v>
      </c>
      <c r="Q173" s="87">
        <v>0.1</v>
      </c>
      <c r="S173" s="87">
        <v>1</v>
      </c>
      <c r="T173" s="24">
        <v>6</v>
      </c>
      <c r="U173" s="123" t="s">
        <v>5031</v>
      </c>
      <c r="V173" s="116" t="s">
        <v>5312</v>
      </c>
      <c r="W173" s="94" t="s">
        <v>1100</v>
      </c>
    </row>
    <row r="174" spans="1:23" ht="30" x14ac:dyDescent="0.25">
      <c r="A174" s="89" t="s">
        <v>781</v>
      </c>
      <c r="B174" s="89" t="s">
        <v>782</v>
      </c>
      <c r="C174" s="107" t="str">
        <f>IF(J174="9_drop","Drop",IF(OR(I174="1_clear",I174="2_likely")*OR(J174="1_good",J174="2_fair",J174="3_distant",J174="4_lack_data"),"Predictor","Placebo"))</f>
        <v>Predictor</v>
      </c>
      <c r="I174" s="91" t="s">
        <v>4596</v>
      </c>
      <c r="J174" s="107" t="s">
        <v>5100</v>
      </c>
      <c r="K174" s="117" t="s">
        <v>5195</v>
      </c>
      <c r="L174" s="107" t="s">
        <v>4994</v>
      </c>
      <c r="M174" s="24">
        <v>1</v>
      </c>
      <c r="N174" s="87">
        <v>1.07</v>
      </c>
      <c r="O174" s="87">
        <v>4.01</v>
      </c>
      <c r="P174" s="87" t="s">
        <v>1223</v>
      </c>
      <c r="Q174" s="103" t="e">
        <v>#N/A</v>
      </c>
      <c r="R174" s="103"/>
      <c r="T174" s="24">
        <v>12</v>
      </c>
      <c r="V174" s="90" t="s">
        <v>4789</v>
      </c>
      <c r="W174" s="94" t="s">
        <v>1173</v>
      </c>
    </row>
    <row r="175" spans="1:23" x14ac:dyDescent="0.25">
      <c r="A175" s="89" t="s">
        <v>784</v>
      </c>
      <c r="B175" s="89" t="s">
        <v>782</v>
      </c>
      <c r="C175" s="107" t="str">
        <f>IF(J175="9_drop","Drop",IF(OR(I175="1_clear",I175="2_likely")*OR(J175="1_good",J175="2_fair",J175="3_distant",J175="4_lack_data"),"Predictor","Placebo"))</f>
        <v>Predictor</v>
      </c>
      <c r="I175" s="91" t="s">
        <v>4596</v>
      </c>
      <c r="J175" s="107" t="s">
        <v>5100</v>
      </c>
      <c r="K175" s="117" t="s">
        <v>5240</v>
      </c>
      <c r="L175" s="107" t="s">
        <v>4994</v>
      </c>
      <c r="M175" s="24">
        <v>1</v>
      </c>
      <c r="N175" s="87">
        <v>0.54</v>
      </c>
      <c r="O175" s="87">
        <v>2.4700000000000002</v>
      </c>
      <c r="P175" s="87" t="s">
        <v>1223</v>
      </c>
      <c r="Q175" s="103" t="e">
        <v>#N/A</v>
      </c>
      <c r="R175" s="103"/>
      <c r="T175" s="24">
        <v>12</v>
      </c>
      <c r="V175" s="86" t="s">
        <v>4923</v>
      </c>
      <c r="W175" s="94" t="s">
        <v>1174</v>
      </c>
    </row>
    <row r="176" spans="1:23" ht="30" x14ac:dyDescent="0.25">
      <c r="A176" s="89" t="s">
        <v>786</v>
      </c>
      <c r="B176" s="89" t="s">
        <v>782</v>
      </c>
      <c r="C176" s="107" t="str">
        <f>IF(J176="9_drop","Drop",IF(OR(I176="1_clear",I176="2_likely")*OR(J176="1_good",J176="2_fair",J176="3_distant",J176="4_lack_data"),"Predictor","Placebo"))</f>
        <v>Predictor</v>
      </c>
      <c r="I176" s="91" t="s">
        <v>4596</v>
      </c>
      <c r="J176" s="107" t="s">
        <v>5100</v>
      </c>
      <c r="K176" s="117" t="s">
        <v>5336</v>
      </c>
      <c r="L176" s="107" t="s">
        <v>4994</v>
      </c>
      <c r="M176" s="24">
        <v>1</v>
      </c>
      <c r="N176" s="87">
        <v>1.07</v>
      </c>
      <c r="O176" s="87">
        <v>4.38</v>
      </c>
      <c r="P176" s="87" t="s">
        <v>1223</v>
      </c>
      <c r="Q176" s="103" t="e">
        <v>#N/A</v>
      </c>
      <c r="R176" s="103"/>
      <c r="T176" s="24">
        <v>12</v>
      </c>
      <c r="V176" s="90" t="s">
        <v>4790</v>
      </c>
      <c r="W176" s="94" t="s">
        <v>1175</v>
      </c>
    </row>
    <row r="177" spans="1:23" x14ac:dyDescent="0.25">
      <c r="A177" s="89" t="s">
        <v>788</v>
      </c>
      <c r="B177" s="89" t="s">
        <v>782</v>
      </c>
      <c r="C177" s="107" t="str">
        <f>IF(J177="9_drop","Drop",IF(OR(I177="1_clear",I177="2_likely")*OR(J177="1_good",J177="2_fair",J177="3_distant",J177="4_lack_data"),"Predictor","Placebo"))</f>
        <v>Predictor</v>
      </c>
      <c r="I177" s="91" t="s">
        <v>4596</v>
      </c>
      <c r="J177" s="107" t="s">
        <v>5100</v>
      </c>
      <c r="K177" s="117" t="s">
        <v>5240</v>
      </c>
      <c r="L177" s="107" t="s">
        <v>4994</v>
      </c>
      <c r="M177" s="24">
        <v>1</v>
      </c>
      <c r="N177" s="87">
        <v>0.92</v>
      </c>
      <c r="O177" s="87">
        <v>2.71</v>
      </c>
      <c r="P177" s="87" t="s">
        <v>1223</v>
      </c>
      <c r="Q177" s="103" t="e">
        <v>#N/A</v>
      </c>
      <c r="R177" s="103"/>
      <c r="T177" s="24">
        <v>12</v>
      </c>
      <c r="V177" s="86" t="s">
        <v>4924</v>
      </c>
      <c r="W177" s="94" t="s">
        <v>1176</v>
      </c>
    </row>
    <row r="178" spans="1:23" x14ac:dyDescent="0.25">
      <c r="A178" s="89" t="s">
        <v>795</v>
      </c>
      <c r="B178" s="89" t="s">
        <v>796</v>
      </c>
      <c r="C178" s="107" t="str">
        <f>IF(J178="9_drop","Drop",IF(OR(I178="1_clear",I178="2_likely")*OR(J178="1_good",J178="2_fair",J178="3_distant",J178="4_lack_data"),"Predictor","Placebo"))</f>
        <v>Predictor</v>
      </c>
      <c r="I178" s="91" t="s">
        <v>4596</v>
      </c>
      <c r="J178" s="107" t="s">
        <v>5100</v>
      </c>
      <c r="K178" s="117" t="s">
        <v>5245</v>
      </c>
      <c r="L178" s="107" t="s">
        <v>4994</v>
      </c>
      <c r="M178" s="24">
        <v>1</v>
      </c>
      <c r="N178" s="87">
        <v>0.96</v>
      </c>
      <c r="O178" s="87">
        <v>2.865672</v>
      </c>
      <c r="P178" s="87" t="s">
        <v>1223</v>
      </c>
      <c r="Q178" s="87">
        <v>0.1</v>
      </c>
      <c r="S178" s="87">
        <v>1</v>
      </c>
      <c r="T178" s="24">
        <v>6</v>
      </c>
      <c r="V178" s="116" t="s">
        <v>5316</v>
      </c>
      <c r="W178" s="94" t="s">
        <v>1098</v>
      </c>
    </row>
    <row r="179" spans="1:23" ht="30" x14ac:dyDescent="0.25">
      <c r="A179" s="92" t="s">
        <v>798</v>
      </c>
      <c r="B179" s="89" t="s">
        <v>799</v>
      </c>
      <c r="C179" s="107" t="str">
        <f>IF(J179="9_drop","Drop",IF(OR(I179="1_clear",I179="2_likely")*OR(J179="1_good",J179="2_fair",J179="3_distant",J179="4_lack_data"),"Predictor","Placebo"))</f>
        <v>Predictor</v>
      </c>
      <c r="D179" s="93"/>
      <c r="E179" s="92" t="s">
        <v>801</v>
      </c>
      <c r="F179" s="92" t="s">
        <v>802</v>
      </c>
      <c r="G179" s="92" t="s">
        <v>803</v>
      </c>
      <c r="H179" s="104" t="s">
        <v>5024</v>
      </c>
      <c r="I179" s="91" t="s">
        <v>4596</v>
      </c>
      <c r="J179" s="107" t="s">
        <v>5100</v>
      </c>
      <c r="K179" s="111" t="s">
        <v>5022</v>
      </c>
      <c r="L179" s="107" t="s">
        <v>4994</v>
      </c>
      <c r="M179" s="24">
        <v>1</v>
      </c>
      <c r="N179" s="103">
        <v>0.31</v>
      </c>
      <c r="O179" s="103">
        <v>2.4900000000000002</v>
      </c>
      <c r="P179" s="103" t="s">
        <v>1011</v>
      </c>
      <c r="Q179" s="103">
        <v>0.2</v>
      </c>
      <c r="R179" s="103" t="s">
        <v>2311</v>
      </c>
      <c r="S179" s="103">
        <v>12</v>
      </c>
      <c r="T179" s="24">
        <v>6</v>
      </c>
      <c r="V179" s="136" t="s">
        <v>5553</v>
      </c>
      <c r="W179" s="94" t="s">
        <v>5023</v>
      </c>
    </row>
    <row r="180" spans="1:23" ht="30" x14ac:dyDescent="0.25">
      <c r="A180" s="89" t="s">
        <v>808</v>
      </c>
      <c r="B180" s="89" t="s">
        <v>799</v>
      </c>
      <c r="C180" s="107" t="str">
        <f>IF(J180="9_drop","Drop",IF(OR(I180="1_clear",I180="2_likely")*OR(J180="1_good",J180="2_fair",J180="3_distant",J180="4_lack_data"),"Predictor","Placebo"))</f>
        <v>Predictor</v>
      </c>
      <c r="E180" s="89" t="s">
        <v>810</v>
      </c>
      <c r="H180" s="90" t="s">
        <v>4787</v>
      </c>
      <c r="I180" s="91" t="s">
        <v>4596</v>
      </c>
      <c r="J180" s="107" t="s">
        <v>5100</v>
      </c>
      <c r="K180" s="117" t="s">
        <v>5337</v>
      </c>
      <c r="L180" s="107" t="s">
        <v>4994</v>
      </c>
      <c r="M180" s="24">
        <v>1</v>
      </c>
      <c r="N180" s="87">
        <v>1.2</v>
      </c>
      <c r="O180" s="87">
        <v>5.79</v>
      </c>
      <c r="P180" s="87" t="s">
        <v>1011</v>
      </c>
      <c r="Q180" s="87">
        <v>0.1</v>
      </c>
      <c r="S180" s="87">
        <v>1</v>
      </c>
      <c r="T180" s="24">
        <v>6</v>
      </c>
      <c r="V180" s="116" t="s">
        <v>5317</v>
      </c>
      <c r="W180" s="94" t="s">
        <v>1118</v>
      </c>
    </row>
    <row r="181" spans="1:23" ht="45" x14ac:dyDescent="0.25">
      <c r="A181" s="89" t="s">
        <v>804</v>
      </c>
      <c r="B181" s="89" t="s">
        <v>799</v>
      </c>
      <c r="C181" s="107" t="str">
        <f>IF(J181="9_drop","Drop",IF(OR(I181="1_clear",I181="2_likely")*OR(J181="1_good",J181="2_fair",J181="3_distant",J181="4_lack_data"),"Predictor","Placebo"))</f>
        <v>Predictor</v>
      </c>
      <c r="E181" s="89" t="s">
        <v>805</v>
      </c>
      <c r="F181" s="89" t="s">
        <v>807</v>
      </c>
      <c r="I181" s="91" t="s">
        <v>4596</v>
      </c>
      <c r="J181" s="107" t="s">
        <v>5100</v>
      </c>
      <c r="K181" s="117" t="s">
        <v>5338</v>
      </c>
      <c r="L181" s="107" t="s">
        <v>4994</v>
      </c>
      <c r="M181" s="24">
        <v>1</v>
      </c>
      <c r="N181" s="87">
        <v>0.51</v>
      </c>
      <c r="O181" s="87">
        <v>3.38</v>
      </c>
      <c r="P181" s="87" t="s">
        <v>1223</v>
      </c>
      <c r="Q181" s="87">
        <v>0.2</v>
      </c>
      <c r="S181" s="87">
        <v>1</v>
      </c>
      <c r="T181" s="24">
        <v>6</v>
      </c>
      <c r="V181" s="116" t="s">
        <v>5318</v>
      </c>
      <c r="W181" s="94" t="s">
        <v>1145</v>
      </c>
    </row>
    <row r="182" spans="1:23" ht="45" x14ac:dyDescent="0.25">
      <c r="A182" s="89" t="s">
        <v>845</v>
      </c>
      <c r="B182" s="89" t="s">
        <v>846</v>
      </c>
      <c r="C182" s="107" t="str">
        <f>IF(J182="9_drop","Drop",IF(OR(I182="1_clear",I182="2_likely")*OR(J182="1_good",J182="2_fair",J182="3_distant",J182="4_lack_data"),"Predictor","Placebo"))</f>
        <v>Predictor</v>
      </c>
      <c r="F182" s="89" t="s">
        <v>430</v>
      </c>
      <c r="G182" s="89" t="s">
        <v>848</v>
      </c>
      <c r="I182" s="91" t="s">
        <v>4596</v>
      </c>
      <c r="J182" s="107" t="s">
        <v>5100</v>
      </c>
      <c r="K182" s="117" t="s">
        <v>5006</v>
      </c>
      <c r="L182" s="107" t="s">
        <v>4994</v>
      </c>
      <c r="M182" s="24">
        <v>1</v>
      </c>
      <c r="N182" s="87">
        <v>0.69</v>
      </c>
      <c r="O182" s="87">
        <v>2.14</v>
      </c>
      <c r="P182" s="87" t="s">
        <v>1223</v>
      </c>
      <c r="Q182" s="87">
        <v>0.1</v>
      </c>
      <c r="S182" s="87">
        <v>1</v>
      </c>
      <c r="T182" s="24">
        <v>6</v>
      </c>
      <c r="V182" s="86" t="s">
        <v>4926</v>
      </c>
      <c r="W182" s="94" t="s">
        <v>1034</v>
      </c>
    </row>
    <row r="183" spans="1:23" ht="60" x14ac:dyDescent="0.25">
      <c r="A183" s="89" t="s">
        <v>864</v>
      </c>
      <c r="B183" s="89" t="s">
        <v>865</v>
      </c>
      <c r="C183" s="107" t="str">
        <f>IF(J183="9_drop","Drop",IF(OR(I183="1_clear",I183="2_likely")*OR(J183="1_good",J183="2_fair",J183="3_distant",J183="4_lack_data"),"Predictor","Placebo"))</f>
        <v>Predictor</v>
      </c>
      <c r="E183" s="89" t="s">
        <v>867</v>
      </c>
      <c r="F183" s="89" t="s">
        <v>868</v>
      </c>
      <c r="G183" s="89" t="s">
        <v>869</v>
      </c>
      <c r="I183" s="91" t="s">
        <v>4596</v>
      </c>
      <c r="J183" s="107" t="s">
        <v>5100</v>
      </c>
      <c r="K183" s="117" t="s">
        <v>5041</v>
      </c>
      <c r="L183" s="107" t="s">
        <v>4994</v>
      </c>
      <c r="M183" s="24">
        <v>1</v>
      </c>
      <c r="N183" s="87">
        <v>1.9583333333333299</v>
      </c>
      <c r="O183" s="87">
        <v>5.5940000000000003</v>
      </c>
      <c r="P183" s="87" t="s">
        <v>1223</v>
      </c>
      <c r="Q183" s="103" t="e">
        <v>#N/A</v>
      </c>
      <c r="R183" s="103"/>
      <c r="S183" s="87">
        <v>12</v>
      </c>
      <c r="T183" s="24">
        <v>6</v>
      </c>
      <c r="V183" s="116" t="s">
        <v>5319</v>
      </c>
      <c r="W183" s="94" t="s">
        <v>1212</v>
      </c>
    </row>
    <row r="184" spans="1:23" ht="30" x14ac:dyDescent="0.25">
      <c r="A184" s="89" t="s">
        <v>954</v>
      </c>
      <c r="B184" s="89" t="s">
        <v>950</v>
      </c>
      <c r="C184" s="107" t="str">
        <f>IF(J184="9_drop","Drop",IF(OR(I184="1_clear",I184="2_likely")*OR(J184="1_good",J184="2_fair",J184="3_distant",J184="4_lack_data"),"Predictor","Placebo"))</f>
        <v>Predictor</v>
      </c>
      <c r="F184" s="89" t="s">
        <v>956</v>
      </c>
      <c r="G184" s="89" t="s">
        <v>957</v>
      </c>
      <c r="I184" s="91" t="s">
        <v>4596</v>
      </c>
      <c r="J184" s="107" t="s">
        <v>5100</v>
      </c>
      <c r="K184" s="116" t="s">
        <v>5332</v>
      </c>
      <c r="L184" s="107" t="s">
        <v>4994</v>
      </c>
      <c r="M184" s="24">
        <v>1</v>
      </c>
      <c r="N184" s="87">
        <v>1.3</v>
      </c>
      <c r="O184" s="87">
        <v>11.26</v>
      </c>
      <c r="P184" s="87" t="s">
        <v>1223</v>
      </c>
      <c r="Q184" s="87">
        <v>0.1</v>
      </c>
      <c r="S184" s="87">
        <v>3</v>
      </c>
      <c r="T184" s="24">
        <v>6</v>
      </c>
      <c r="W184" s="94" t="s">
        <v>1050</v>
      </c>
    </row>
    <row r="185" spans="1:23" ht="75" x14ac:dyDescent="0.25">
      <c r="A185" s="89" t="s">
        <v>963</v>
      </c>
      <c r="B185" s="89" t="s">
        <v>964</v>
      </c>
      <c r="C185" s="107" t="str">
        <f>IF(J185="9_drop","Drop",IF(OR(I185="1_clear",I185="2_likely")*OR(J185="1_good",J185="2_fair",J185="3_distant",J185="4_lack_data"),"Predictor","Placebo"))</f>
        <v>Predictor</v>
      </c>
      <c r="D185" s="116" t="s">
        <v>5333</v>
      </c>
      <c r="F185" s="89" t="s">
        <v>966</v>
      </c>
      <c r="G185" s="89" t="s">
        <v>963</v>
      </c>
      <c r="I185" s="91" t="s">
        <v>4597</v>
      </c>
      <c r="J185" s="136" t="s">
        <v>5101</v>
      </c>
      <c r="K185" s="131" t="s">
        <v>5539</v>
      </c>
      <c r="L185" s="107" t="s">
        <v>4994</v>
      </c>
      <c r="M185" s="24">
        <v>1</v>
      </c>
      <c r="N185" s="87">
        <v>0.244166666666667</v>
      </c>
      <c r="O185" s="87">
        <v>1.8</v>
      </c>
      <c r="P185" s="118" t="s">
        <v>1011</v>
      </c>
      <c r="Q185" s="87">
        <v>0.2</v>
      </c>
      <c r="S185" s="87">
        <v>1</v>
      </c>
      <c r="T185" s="24">
        <v>6</v>
      </c>
      <c r="V185" s="136" t="s">
        <v>5550</v>
      </c>
      <c r="W185" s="94" t="s">
        <v>5551</v>
      </c>
    </row>
    <row r="186" spans="1:23" x14ac:dyDescent="0.25">
      <c r="A186" s="89" t="s">
        <v>990</v>
      </c>
      <c r="B186" s="89" t="s">
        <v>991</v>
      </c>
      <c r="C186" s="107" t="str">
        <f>IF(J186="9_drop","Drop",IF(OR(I186="1_clear",I186="2_likely")*OR(J186="1_good",J186="2_fair",J186="3_distant",J186="4_lack_data"),"Predictor","Placebo"))</f>
        <v>Predictor</v>
      </c>
      <c r="H186" s="95" t="s">
        <v>4922</v>
      </c>
      <c r="I186" s="91" t="s">
        <v>4596</v>
      </c>
      <c r="J186" s="107" t="s">
        <v>5100</v>
      </c>
      <c r="K186" s="117" t="s">
        <v>5057</v>
      </c>
      <c r="L186" s="107" t="s">
        <v>4994</v>
      </c>
      <c r="M186" s="24">
        <v>-1</v>
      </c>
      <c r="N186" s="87">
        <v>0.91666666666666696</v>
      </c>
      <c r="O186" s="87">
        <v>8.43</v>
      </c>
      <c r="P186" s="87" t="s">
        <v>1223</v>
      </c>
      <c r="Q186" s="87">
        <v>0.1</v>
      </c>
      <c r="S186" s="87">
        <v>1</v>
      </c>
      <c r="T186" s="24">
        <v>6</v>
      </c>
      <c r="W186" s="94" t="s">
        <v>1017</v>
      </c>
    </row>
    <row r="187" spans="1:23" ht="30" x14ac:dyDescent="0.25">
      <c r="A187" s="89" t="s">
        <v>1002</v>
      </c>
      <c r="B187" s="89" t="s">
        <v>1003</v>
      </c>
      <c r="C187" s="107" t="str">
        <f>IF(J187="9_drop","Drop",IF(OR(I187="1_clear",I187="2_likely")*OR(J187="1_good",J187="2_fair",J187="3_distant",J187="4_lack_data"),"Predictor","Placebo"))</f>
        <v>Predictor</v>
      </c>
      <c r="I187" s="91" t="s">
        <v>4596</v>
      </c>
      <c r="J187" s="107" t="s">
        <v>5100</v>
      </c>
      <c r="K187" s="117" t="s">
        <v>5364</v>
      </c>
      <c r="L187" s="107" t="s">
        <v>4994</v>
      </c>
      <c r="M187" s="24">
        <v>-1</v>
      </c>
      <c r="N187" s="87">
        <v>1.8</v>
      </c>
      <c r="O187" s="87">
        <v>8.1679999999999993</v>
      </c>
      <c r="P187" s="87" t="s">
        <v>1223</v>
      </c>
      <c r="Q187" s="87">
        <v>0.2</v>
      </c>
      <c r="S187" s="87">
        <v>1</v>
      </c>
      <c r="T187" s="24">
        <v>12</v>
      </c>
      <c r="V187" s="116" t="s">
        <v>5365</v>
      </c>
      <c r="W187" s="94" t="s">
        <v>1192</v>
      </c>
    </row>
    <row r="188" spans="1:23" ht="30" x14ac:dyDescent="0.25">
      <c r="A188" s="89" t="s">
        <v>1005</v>
      </c>
      <c r="B188" s="89" t="s">
        <v>1006</v>
      </c>
      <c r="C188" s="107" t="str">
        <f>IF(J188="9_drop","Drop",IF(OR(I188="1_clear",I188="2_likely")*OR(J188="1_good",J188="2_fair",J188="3_distant",J188="4_lack_data"),"Predictor","Placebo"))</f>
        <v>Predictor</v>
      </c>
      <c r="E188" s="89" t="s">
        <v>1008</v>
      </c>
      <c r="I188" s="91" t="s">
        <v>4596</v>
      </c>
      <c r="J188" s="107" t="s">
        <v>5100</v>
      </c>
      <c r="K188" s="117" t="s">
        <v>5366</v>
      </c>
      <c r="L188" s="107" t="s">
        <v>4994</v>
      </c>
      <c r="M188" s="24">
        <v>1</v>
      </c>
      <c r="N188" s="87">
        <v>2.9</v>
      </c>
      <c r="O188" s="87">
        <v>7.21</v>
      </c>
      <c r="P188" s="87" t="s">
        <v>1223</v>
      </c>
      <c r="Q188" s="87">
        <v>0.2</v>
      </c>
      <c r="S188" s="87">
        <v>1</v>
      </c>
      <c r="T188" s="24">
        <v>6</v>
      </c>
      <c r="V188" s="116" t="s">
        <v>5367</v>
      </c>
      <c r="W188" s="94" t="s">
        <v>1093</v>
      </c>
    </row>
    <row r="189" spans="1:23" ht="75" x14ac:dyDescent="0.25">
      <c r="A189" s="92" t="s">
        <v>120</v>
      </c>
      <c r="B189" s="89" t="s">
        <v>121</v>
      </c>
      <c r="C189" s="107" t="str">
        <f>IF(J189="9_drop","Drop",IF(OR(I189="1_clear",I189="2_likely")*OR(J189="1_good",J189="2_fair",J189="3_distant",J189="4_lack_data"),"Predictor","Placebo"))</f>
        <v>Predictor</v>
      </c>
      <c r="D189" s="93"/>
      <c r="E189" s="92"/>
      <c r="F189" s="92"/>
      <c r="G189" s="92"/>
      <c r="H189" s="95" t="s">
        <v>4975</v>
      </c>
      <c r="I189" s="91" t="s">
        <v>4597</v>
      </c>
      <c r="J189" s="107" t="s">
        <v>5100</v>
      </c>
      <c r="K189" s="109" t="s">
        <v>5137</v>
      </c>
      <c r="L189" s="107" t="s">
        <v>5131</v>
      </c>
      <c r="M189" s="24">
        <v>1</v>
      </c>
      <c r="N189" s="87">
        <f>1.31-0.33</f>
        <v>0.98</v>
      </c>
      <c r="O189" s="96" t="s">
        <v>2311</v>
      </c>
      <c r="P189" s="106" t="s">
        <v>1223</v>
      </c>
      <c r="Q189" s="87">
        <v>0.33</v>
      </c>
      <c r="S189" s="87">
        <v>1</v>
      </c>
      <c r="T189" s="24">
        <v>12</v>
      </c>
      <c r="U189" s="123" t="s">
        <v>5032</v>
      </c>
      <c r="V189" s="107" t="s">
        <v>5133</v>
      </c>
      <c r="W189" s="94" t="s">
        <v>5132</v>
      </c>
    </row>
    <row r="190" spans="1:23" ht="75" x14ac:dyDescent="0.25">
      <c r="A190" s="89" t="s">
        <v>440</v>
      </c>
      <c r="B190" s="89" t="s">
        <v>441</v>
      </c>
      <c r="C190" s="107" t="str">
        <f>IF(J190="9_drop","Drop",IF(OR(I190="1_clear",I190="2_likely")*OR(J190="1_good",J190="2_fair",J190="3_distant",J190="4_lack_data"),"Predictor","Placebo"))</f>
        <v>Predictor</v>
      </c>
      <c r="F190" s="89" t="s">
        <v>443</v>
      </c>
      <c r="I190" s="91" t="s">
        <v>4596</v>
      </c>
      <c r="J190" s="107" t="s">
        <v>5100</v>
      </c>
      <c r="K190" s="120" t="s">
        <v>5420</v>
      </c>
      <c r="L190" s="121" t="s">
        <v>5421</v>
      </c>
      <c r="M190" s="24">
        <v>1</v>
      </c>
      <c r="N190" s="87">
        <f>0.743-0.462</f>
        <v>0.28099999999999997</v>
      </c>
      <c r="O190" s="122" t="s">
        <v>2311</v>
      </c>
      <c r="P190" s="103" t="s">
        <v>1223</v>
      </c>
      <c r="Q190" s="87">
        <v>0.2</v>
      </c>
      <c r="S190" s="87">
        <v>1</v>
      </c>
      <c r="T190" s="24">
        <v>6</v>
      </c>
      <c r="V190" s="121" t="s">
        <v>5418</v>
      </c>
      <c r="W190" s="94" t="s">
        <v>5419</v>
      </c>
    </row>
    <row r="191" spans="1:23" ht="45" x14ac:dyDescent="0.25">
      <c r="A191" s="89" t="s">
        <v>462</v>
      </c>
      <c r="B191" s="89" t="s">
        <v>463</v>
      </c>
      <c r="C191" s="107" t="str">
        <f>IF(J191="9_drop","Drop",IF(OR(I191="1_clear",I191="2_likely")*OR(J191="1_good",J191="2_fair",J191="3_distant",J191="4_lack_data"),"Predictor","Placebo"))</f>
        <v>Predictor</v>
      </c>
      <c r="E191" s="89" t="s">
        <v>465</v>
      </c>
      <c r="F191" s="89" t="s">
        <v>466</v>
      </c>
      <c r="G191" s="89" t="s">
        <v>467</v>
      </c>
      <c r="I191" s="91" t="s">
        <v>4597</v>
      </c>
      <c r="J191" s="107" t="s">
        <v>5100</v>
      </c>
      <c r="K191" s="120" t="s">
        <v>5431</v>
      </c>
      <c r="L191" s="121" t="s">
        <v>5432</v>
      </c>
      <c r="M191" s="24">
        <v>1</v>
      </c>
      <c r="N191" s="87">
        <f>0.45+0.16</f>
        <v>0.61</v>
      </c>
      <c r="O191" s="122" t="s">
        <v>2311</v>
      </c>
      <c r="P191" s="103" t="s">
        <v>1223</v>
      </c>
      <c r="Q191" s="87">
        <v>0.1</v>
      </c>
      <c r="S191" s="87">
        <v>1</v>
      </c>
      <c r="T191" s="24">
        <v>6</v>
      </c>
      <c r="U191" s="123" t="s">
        <v>5031</v>
      </c>
      <c r="V191" s="121" t="s">
        <v>5433</v>
      </c>
      <c r="W191" s="94" t="s">
        <v>1103</v>
      </c>
    </row>
    <row r="192" spans="1:23" ht="30" x14ac:dyDescent="0.25">
      <c r="A192" s="89" t="s">
        <v>348</v>
      </c>
      <c r="B192" s="89" t="s">
        <v>349</v>
      </c>
      <c r="C192" s="107" t="str">
        <f>IF(J192="9_drop","Drop",IF(OR(I192="1_clear",I192="2_likely")*OR(J192="1_good",J192="2_fair",J192="3_distant",J192="4_lack_data"),"Predictor","Placebo"))</f>
        <v>Predictor</v>
      </c>
      <c r="E192" s="89" t="s">
        <v>351</v>
      </c>
      <c r="I192" s="91" t="s">
        <v>4596</v>
      </c>
      <c r="J192" s="107" t="s">
        <v>5100</v>
      </c>
      <c r="K192" s="117" t="s">
        <v>5250</v>
      </c>
      <c r="L192" s="116" t="s">
        <v>5082</v>
      </c>
      <c r="M192" s="24">
        <v>1</v>
      </c>
      <c r="N192" s="87">
        <f>10.83/12</f>
        <v>0.90249999999999997</v>
      </c>
      <c r="O192" s="87">
        <v>3.13</v>
      </c>
      <c r="P192" s="118" t="s">
        <v>1011</v>
      </c>
      <c r="Q192" s="87">
        <v>0.25</v>
      </c>
      <c r="S192" s="87">
        <v>12</v>
      </c>
      <c r="T192" s="24">
        <v>6</v>
      </c>
      <c r="V192" s="116" t="s">
        <v>5252</v>
      </c>
      <c r="W192" s="94" t="s">
        <v>3321</v>
      </c>
    </row>
    <row r="193" spans="1:23" s="92" customFormat="1" ht="30" x14ac:dyDescent="0.25">
      <c r="A193" s="89" t="s">
        <v>352</v>
      </c>
      <c r="B193" s="89" t="s">
        <v>349</v>
      </c>
      <c r="C193" s="107" t="str">
        <f>IF(J193="9_drop","Drop",IF(OR(I193="1_clear",I193="2_likely")*OR(J193="1_good",J193="2_fair",J193="3_distant",J193="4_lack_data"),"Predictor","Placebo"))</f>
        <v>Predictor</v>
      </c>
      <c r="D193" s="90"/>
      <c r="E193" s="89" t="s">
        <v>354</v>
      </c>
      <c r="F193" s="89"/>
      <c r="G193" s="89"/>
      <c r="H193" s="86"/>
      <c r="I193" s="91" t="s">
        <v>4597</v>
      </c>
      <c r="J193" s="107" t="s">
        <v>5100</v>
      </c>
      <c r="K193" s="117" t="s">
        <v>5251</v>
      </c>
      <c r="L193" s="116" t="s">
        <v>5082</v>
      </c>
      <c r="M193" s="24">
        <v>1</v>
      </c>
      <c r="N193" s="87">
        <f>7.94/12</f>
        <v>0.66166666666666674</v>
      </c>
      <c r="O193" s="87">
        <v>2</v>
      </c>
      <c r="P193" s="118" t="s">
        <v>1011</v>
      </c>
      <c r="Q193" s="87">
        <v>0.25</v>
      </c>
      <c r="R193" s="87"/>
      <c r="S193" s="87">
        <v>1</v>
      </c>
      <c r="T193" s="24">
        <v>6</v>
      </c>
      <c r="U193" s="123"/>
      <c r="V193" s="116" t="s">
        <v>5253</v>
      </c>
      <c r="W193" s="94" t="s">
        <v>3322</v>
      </c>
    </row>
    <row r="194" spans="1:23" s="92" customFormat="1" ht="30" x14ac:dyDescent="0.25">
      <c r="A194" s="89" t="s">
        <v>687</v>
      </c>
      <c r="B194" s="89" t="s">
        <v>688</v>
      </c>
      <c r="C194" s="107" t="str">
        <f>IF(J194="9_drop","Drop",IF(OR(I194="1_clear",I194="2_likely")*OR(J194="1_good",J194="2_fair",J194="3_distant",J194="4_lack_data"),"Predictor","Placebo"))</f>
        <v>Predictor</v>
      </c>
      <c r="D194" s="90"/>
      <c r="E194" s="89" t="s">
        <v>690</v>
      </c>
      <c r="F194" s="89" t="s">
        <v>691</v>
      </c>
      <c r="G194" s="89" t="s">
        <v>692</v>
      </c>
      <c r="H194" s="116" t="s">
        <v>5217</v>
      </c>
      <c r="I194" s="91" t="s">
        <v>4596</v>
      </c>
      <c r="J194" s="107" t="s">
        <v>5100</v>
      </c>
      <c r="K194" s="117" t="s">
        <v>5218</v>
      </c>
      <c r="L194" s="107" t="s">
        <v>5082</v>
      </c>
      <c r="M194" s="24">
        <v>-1</v>
      </c>
      <c r="N194" s="87">
        <v>1.99</v>
      </c>
      <c r="O194" s="87">
        <v>12.44</v>
      </c>
      <c r="P194" s="87" t="s">
        <v>1223</v>
      </c>
      <c r="Q194" s="87">
        <v>0.1</v>
      </c>
      <c r="R194" s="87"/>
      <c r="S194" s="87">
        <v>1</v>
      </c>
      <c r="T194" s="24">
        <v>6</v>
      </c>
      <c r="U194" s="123"/>
      <c r="V194" s="86"/>
      <c r="W194" s="94" t="s">
        <v>1129</v>
      </c>
    </row>
    <row r="195" spans="1:23" s="92" customFormat="1" ht="30" x14ac:dyDescent="0.25">
      <c r="A195" s="89" t="s">
        <v>694</v>
      </c>
      <c r="B195" s="89" t="s">
        <v>695</v>
      </c>
      <c r="C195" s="107" t="str">
        <f>IF(J195="9_drop","Drop",IF(OR(I195="1_clear",I195="2_likely")*OR(J195="1_good",J195="2_fair",J195="3_distant",J195="4_lack_data"),"Predictor","Placebo"))</f>
        <v>Predictor</v>
      </c>
      <c r="D195" s="90"/>
      <c r="E195" s="89"/>
      <c r="F195" s="89"/>
      <c r="G195" s="89"/>
      <c r="H195" s="86"/>
      <c r="I195" s="91" t="s">
        <v>4596</v>
      </c>
      <c r="J195" s="107" t="s">
        <v>5100</v>
      </c>
      <c r="K195" s="111" t="s">
        <v>5002</v>
      </c>
      <c r="L195" s="107" t="s">
        <v>5082</v>
      </c>
      <c r="M195" s="24">
        <v>-1</v>
      </c>
      <c r="N195" s="87">
        <v>0.91600000000000004</v>
      </c>
      <c r="O195" s="87">
        <v>3.45</v>
      </c>
      <c r="P195" s="87" t="s">
        <v>1223</v>
      </c>
      <c r="Q195" s="87">
        <v>0.2</v>
      </c>
      <c r="R195" s="87"/>
      <c r="S195" s="87">
        <v>1</v>
      </c>
      <c r="T195" s="24">
        <v>12</v>
      </c>
      <c r="U195" s="123"/>
      <c r="V195" s="104" t="s">
        <v>5004</v>
      </c>
      <c r="W195" s="94" t="s">
        <v>1147</v>
      </c>
    </row>
    <row r="196" spans="1:23" ht="30" x14ac:dyDescent="0.25">
      <c r="A196" s="89" t="s">
        <v>697</v>
      </c>
      <c r="B196" s="89" t="s">
        <v>695</v>
      </c>
      <c r="C196" s="107" t="str">
        <f>IF(J196="9_drop","Drop",IF(OR(I196="1_clear",I196="2_likely")*OR(J196="1_good",J196="2_fair",J196="3_distant",J196="4_lack_data"),"Predictor","Placebo"))</f>
        <v>Predictor</v>
      </c>
      <c r="I196" s="91" t="s">
        <v>4597</v>
      </c>
      <c r="J196" s="107" t="s">
        <v>5101</v>
      </c>
      <c r="K196" s="111" t="s">
        <v>5003</v>
      </c>
      <c r="L196" s="107" t="s">
        <v>5082</v>
      </c>
      <c r="M196" s="24">
        <v>-1</v>
      </c>
      <c r="N196" s="87">
        <v>0.51600000000000001</v>
      </c>
      <c r="O196" s="87">
        <v>2.4500000000000002</v>
      </c>
      <c r="P196" s="87" t="s">
        <v>1223</v>
      </c>
      <c r="Q196" s="87">
        <v>0.2</v>
      </c>
      <c r="S196" s="87">
        <v>1</v>
      </c>
      <c r="T196" s="24">
        <v>6</v>
      </c>
      <c r="V196" s="104" t="s">
        <v>5004</v>
      </c>
      <c r="W196" s="94" t="s">
        <v>1148</v>
      </c>
    </row>
    <row r="197" spans="1:23" ht="30" x14ac:dyDescent="0.25">
      <c r="A197" s="89" t="s">
        <v>759</v>
      </c>
      <c r="B197" s="89" t="s">
        <v>760</v>
      </c>
      <c r="C197" s="107" t="str">
        <f>IF(J197="9_drop","Drop",IF(OR(I197="1_clear",I197="2_likely")*OR(J197="1_good",J197="2_fair",J197="3_distant",J197="4_lack_data"),"Predictor","Placebo"))</f>
        <v>Predictor</v>
      </c>
      <c r="E197" s="89" t="s">
        <v>761</v>
      </c>
      <c r="F197" s="89" t="s">
        <v>763</v>
      </c>
      <c r="I197" s="91" t="s">
        <v>4596</v>
      </c>
      <c r="J197" s="107" t="s">
        <v>5100</v>
      </c>
      <c r="K197" s="117" t="s">
        <v>4997</v>
      </c>
      <c r="L197" s="107" t="s">
        <v>5082</v>
      </c>
      <c r="M197" s="24">
        <v>-1</v>
      </c>
      <c r="N197" s="87">
        <v>0.95</v>
      </c>
      <c r="O197" s="87">
        <v>6.54</v>
      </c>
      <c r="P197" s="87" t="s">
        <v>1223</v>
      </c>
      <c r="Q197" s="87">
        <v>0.1</v>
      </c>
      <c r="S197" s="87">
        <v>1</v>
      </c>
      <c r="T197" s="24">
        <v>6</v>
      </c>
      <c r="V197" s="116" t="s">
        <v>5313</v>
      </c>
      <c r="W197" s="94" t="s">
        <v>1084</v>
      </c>
    </row>
    <row r="198" spans="1:23" ht="45" x14ac:dyDescent="0.25">
      <c r="A198" s="89" t="s">
        <v>764</v>
      </c>
      <c r="B198" s="89" t="s">
        <v>765</v>
      </c>
      <c r="C198" s="107" t="str">
        <f>IF(J198="9_drop","Drop",IF(OR(I198="1_clear",I198="2_likely")*OR(J198="1_good",J198="2_fair",J198="3_distant",J198="4_lack_data"),"Predictor","Placebo"))</f>
        <v>Predictor</v>
      </c>
      <c r="F198" s="89" t="s">
        <v>767</v>
      </c>
      <c r="I198" s="91" t="s">
        <v>4596</v>
      </c>
      <c r="J198" s="107" t="s">
        <v>5100</v>
      </c>
      <c r="K198" s="117" t="s">
        <v>5334</v>
      </c>
      <c r="L198" s="107" t="s">
        <v>5082</v>
      </c>
      <c r="M198" s="24">
        <v>-1</v>
      </c>
      <c r="N198" s="87">
        <v>0.52300000000000002</v>
      </c>
      <c r="O198" s="87">
        <v>8.59</v>
      </c>
      <c r="P198" s="87" t="s">
        <v>1223</v>
      </c>
      <c r="Q198" s="87">
        <f>1/3</f>
        <v>0.33333333333333331</v>
      </c>
      <c r="S198" s="87">
        <v>1</v>
      </c>
      <c r="T198" s="24">
        <v>6</v>
      </c>
      <c r="V198" s="116" t="s">
        <v>5314</v>
      </c>
      <c r="W198" s="94" t="s">
        <v>1052</v>
      </c>
    </row>
    <row r="199" spans="1:23" ht="30" x14ac:dyDescent="0.25">
      <c r="A199" s="89" t="s">
        <v>849</v>
      </c>
      <c r="B199" s="89" t="s">
        <v>850</v>
      </c>
      <c r="C199" s="107" t="str">
        <f>IF(J199="9_drop","Drop",IF(OR(I199="1_clear",I199="2_likely")*OR(J199="1_good",J199="2_fair",J199="3_distant",J199="4_lack_data"),"Predictor","Placebo"))</f>
        <v>Predictor</v>
      </c>
      <c r="F199" s="89" t="s">
        <v>852</v>
      </c>
      <c r="I199" s="91" t="s">
        <v>4596</v>
      </c>
      <c r="J199" s="107" t="s">
        <v>5100</v>
      </c>
      <c r="K199" s="120" t="s">
        <v>5502</v>
      </c>
      <c r="L199" s="121" t="s">
        <v>5082</v>
      </c>
      <c r="M199" s="24">
        <v>1</v>
      </c>
      <c r="N199" s="87">
        <f>6.4/12</f>
        <v>0.53333333333333333</v>
      </c>
      <c r="O199" s="87">
        <v>2.54</v>
      </c>
      <c r="P199" s="103" t="s">
        <v>1011</v>
      </c>
      <c r="Q199" s="87">
        <v>0.1</v>
      </c>
      <c r="S199" s="87">
        <v>12</v>
      </c>
      <c r="T199" s="24">
        <v>12</v>
      </c>
      <c r="U199" s="123" t="s">
        <v>5031</v>
      </c>
      <c r="W199" s="94" t="s">
        <v>3328</v>
      </c>
    </row>
    <row r="200" spans="1:23" ht="45" x14ac:dyDescent="0.25">
      <c r="A200" s="89" t="s">
        <v>3380</v>
      </c>
      <c r="B200" s="89" t="s">
        <v>659</v>
      </c>
      <c r="C200" s="107" t="str">
        <f>IF(J200="9_drop","Drop",IF(OR(I200="1_clear",I200="2_likely")*OR(J200="1_good",J200="2_fair",J200="3_distant",J200="4_lack_data"),"Predictor","Placebo"))</f>
        <v>Predictor</v>
      </c>
      <c r="F200" s="89" t="s">
        <v>1789</v>
      </c>
      <c r="I200" s="91" t="s">
        <v>4597</v>
      </c>
      <c r="J200" s="107" t="s">
        <v>5100</v>
      </c>
      <c r="K200" s="120" t="s">
        <v>5473</v>
      </c>
      <c r="L200" s="121" t="s">
        <v>5474</v>
      </c>
      <c r="M200" s="24">
        <v>-1</v>
      </c>
      <c r="N200" s="87">
        <v>0.2</v>
      </c>
      <c r="O200" s="87">
        <v>2.12</v>
      </c>
      <c r="P200" s="103" t="s">
        <v>1223</v>
      </c>
      <c r="Q200" s="87">
        <v>0.2</v>
      </c>
      <c r="S200" s="87">
        <v>1</v>
      </c>
      <c r="T200" s="24">
        <v>6</v>
      </c>
      <c r="V200" s="121" t="s">
        <v>5476</v>
      </c>
      <c r="W200" s="94" t="s">
        <v>3470</v>
      </c>
    </row>
    <row r="201" spans="1:23" ht="30" x14ac:dyDescent="0.25">
      <c r="A201" s="89" t="s">
        <v>3381</v>
      </c>
      <c r="B201" s="89" t="s">
        <v>659</v>
      </c>
      <c r="C201" s="107" t="str">
        <f>IF(J201="9_drop","Drop",IF(OR(I201="1_clear",I201="2_likely")*OR(J201="1_good",J201="2_fair",J201="3_distant",J201="4_lack_data"),"Predictor","Placebo"))</f>
        <v>Predictor</v>
      </c>
      <c r="F201" s="89" t="s">
        <v>1791</v>
      </c>
      <c r="I201" s="91" t="s">
        <v>4597</v>
      </c>
      <c r="J201" s="107" t="s">
        <v>5100</v>
      </c>
      <c r="K201" s="120" t="s">
        <v>5475</v>
      </c>
      <c r="L201" s="121" t="s">
        <v>5474</v>
      </c>
      <c r="M201" s="24">
        <v>-1</v>
      </c>
      <c r="N201" s="87">
        <v>0.24</v>
      </c>
      <c r="O201" s="87">
        <v>2.52</v>
      </c>
      <c r="P201" s="103" t="s">
        <v>1223</v>
      </c>
      <c r="Q201" s="87">
        <v>0.2</v>
      </c>
      <c r="S201" s="87">
        <v>1</v>
      </c>
      <c r="T201" s="24">
        <v>6</v>
      </c>
      <c r="V201" s="86" t="s">
        <v>4958</v>
      </c>
      <c r="W201" s="94" t="s">
        <v>3471</v>
      </c>
    </row>
    <row r="202" spans="1:23" ht="30" x14ac:dyDescent="0.25">
      <c r="A202" s="89" t="s">
        <v>3299</v>
      </c>
      <c r="B202" s="89" t="s">
        <v>107</v>
      </c>
      <c r="C202" s="107" t="str">
        <f>IF(J202="9_drop","Drop",IF(OR(I202="1_clear",I202="2_likely")*OR(J202="1_good",J202="2_fair",J202="3_distant",J202="4_lack_data"),"Predictor","Placebo"))</f>
        <v>Predictor</v>
      </c>
      <c r="E202" s="89" t="s">
        <v>109</v>
      </c>
      <c r="F202" s="89" t="s">
        <v>3296</v>
      </c>
      <c r="G202" s="89" t="s">
        <v>111</v>
      </c>
      <c r="H202" s="95" t="s">
        <v>4973</v>
      </c>
      <c r="I202" s="91" t="s">
        <v>4596</v>
      </c>
      <c r="J202" s="107" t="s">
        <v>5100</v>
      </c>
      <c r="K202" s="109" t="s">
        <v>5052</v>
      </c>
      <c r="L202" s="107" t="s">
        <v>5083</v>
      </c>
      <c r="M202" s="24">
        <v>-1</v>
      </c>
      <c r="N202" s="87">
        <v>1.06</v>
      </c>
      <c r="O202" s="87">
        <v>3.1</v>
      </c>
      <c r="P202" s="96" t="s">
        <v>1011</v>
      </c>
      <c r="Q202" s="87">
        <v>0.2</v>
      </c>
      <c r="S202" s="87">
        <v>1</v>
      </c>
      <c r="T202" s="24">
        <v>6</v>
      </c>
      <c r="W202" s="94" t="s">
        <v>3314</v>
      </c>
    </row>
    <row r="203" spans="1:23" ht="30" x14ac:dyDescent="0.25">
      <c r="A203" s="89" t="s">
        <v>241</v>
      </c>
      <c r="B203" s="89" t="s">
        <v>242</v>
      </c>
      <c r="C203" s="107" t="str">
        <f>IF(J203="9_drop","Drop",IF(OR(I203="1_clear",I203="2_likely")*OR(J203="1_good",J203="2_fair",J203="3_distant",J203="4_lack_data"),"Predictor","Placebo"))</f>
        <v>Predictor</v>
      </c>
      <c r="F203" s="89" t="s">
        <v>244</v>
      </c>
      <c r="H203" s="107" t="s">
        <v>5158</v>
      </c>
      <c r="I203" s="91" t="s">
        <v>4596</v>
      </c>
      <c r="J203" s="107" t="s">
        <v>5100</v>
      </c>
      <c r="K203" s="109" t="s">
        <v>4999</v>
      </c>
      <c r="L203" s="107" t="s">
        <v>5083</v>
      </c>
      <c r="M203" s="21">
        <v>1</v>
      </c>
      <c r="N203" s="87">
        <v>0.43</v>
      </c>
      <c r="O203" s="87">
        <v>2.83</v>
      </c>
      <c r="P203" s="87" t="s">
        <v>1223</v>
      </c>
      <c r="Q203" s="87">
        <v>0.5</v>
      </c>
      <c r="S203" s="87">
        <v>12</v>
      </c>
      <c r="T203" s="21">
        <v>6</v>
      </c>
      <c r="U203" s="115"/>
      <c r="W203" s="94" t="s">
        <v>1141</v>
      </c>
    </row>
    <row r="204" spans="1:23" ht="30" x14ac:dyDescent="0.25">
      <c r="A204" s="89" t="s">
        <v>245</v>
      </c>
      <c r="B204" s="89" t="s">
        <v>242</v>
      </c>
      <c r="C204" s="107" t="str">
        <f>IF(J204="9_drop","Drop",IF(OR(I204="1_clear",I204="2_likely")*OR(J204="1_good",J204="2_fair",J204="3_distant",J204="4_lack_data"),"Predictor","Placebo"))</f>
        <v>Predictor</v>
      </c>
      <c r="F204" s="89" t="s">
        <v>247</v>
      </c>
      <c r="H204" s="107" t="s">
        <v>5159</v>
      </c>
      <c r="I204" s="91" t="s">
        <v>4596</v>
      </c>
      <c r="J204" s="107" t="s">
        <v>5100</v>
      </c>
      <c r="K204" s="109" t="s">
        <v>4999</v>
      </c>
      <c r="L204" s="107" t="s">
        <v>5083</v>
      </c>
      <c r="M204" s="21">
        <v>1</v>
      </c>
      <c r="N204" s="87">
        <v>0.38</v>
      </c>
      <c r="O204" s="87">
        <v>3.92</v>
      </c>
      <c r="P204" s="87" t="s">
        <v>1223</v>
      </c>
      <c r="Q204" s="87">
        <v>0.5</v>
      </c>
      <c r="S204" s="87">
        <v>12</v>
      </c>
      <c r="T204" s="21">
        <v>6</v>
      </c>
      <c r="U204" s="115"/>
      <c r="W204" s="94" t="s">
        <v>4840</v>
      </c>
    </row>
    <row r="205" spans="1:23" ht="30" x14ac:dyDescent="0.25">
      <c r="A205" s="89" t="s">
        <v>724</v>
      </c>
      <c r="B205" s="89" t="s">
        <v>725</v>
      </c>
      <c r="C205" s="107" t="str">
        <f>IF(J205="9_drop","Drop",IF(OR(I205="1_clear",I205="2_likely")*OR(J205="1_good",J205="2_fair",J205="3_distant",J205="4_lack_data"),"Predictor","Placebo"))</f>
        <v>Predictor</v>
      </c>
      <c r="H205" s="116" t="s">
        <v>5305</v>
      </c>
      <c r="I205" s="91" t="s">
        <v>4596</v>
      </c>
      <c r="J205" s="107" t="s">
        <v>5100</v>
      </c>
      <c r="K205" s="111" t="s">
        <v>5006</v>
      </c>
      <c r="L205" s="107" t="s">
        <v>5083</v>
      </c>
      <c r="M205" s="24">
        <v>1</v>
      </c>
      <c r="N205" s="87">
        <v>0.33333333333333298</v>
      </c>
      <c r="O205" s="87">
        <v>5.84</v>
      </c>
      <c r="P205" s="87" t="s">
        <v>1223</v>
      </c>
      <c r="Q205" s="87">
        <f>1/3</f>
        <v>0.33333333333333331</v>
      </c>
      <c r="S205" s="87">
        <v>12</v>
      </c>
      <c r="T205" s="24">
        <v>6</v>
      </c>
      <c r="V205" s="86" t="s">
        <v>4959</v>
      </c>
      <c r="W205" s="94" t="s">
        <v>1168</v>
      </c>
    </row>
    <row r="206" spans="1:23" s="92" customFormat="1" ht="30" x14ac:dyDescent="0.25">
      <c r="A206" s="89" t="s">
        <v>747</v>
      </c>
      <c r="B206" s="89" t="s">
        <v>748</v>
      </c>
      <c r="C206" s="107" t="str">
        <f>IF(J206="9_drop","Drop",IF(OR(I206="1_clear",I206="2_likely")*OR(J206="1_good",J206="2_fair",J206="3_distant",J206="4_lack_data"),"Predictor","Placebo"))</f>
        <v>Predictor</v>
      </c>
      <c r="D206" s="90"/>
      <c r="E206" s="89"/>
      <c r="F206" s="89"/>
      <c r="G206" s="89"/>
      <c r="H206" s="86"/>
      <c r="I206" s="91" t="s">
        <v>4596</v>
      </c>
      <c r="J206" s="107" t="s">
        <v>5100</v>
      </c>
      <c r="K206" s="120" t="s">
        <v>5488</v>
      </c>
      <c r="L206" s="121" t="s">
        <v>5083</v>
      </c>
      <c r="M206" s="24">
        <v>1</v>
      </c>
      <c r="N206" s="87">
        <v>0.95699999999999996</v>
      </c>
      <c r="O206" s="87">
        <v>9.51</v>
      </c>
      <c r="P206" s="103" t="s">
        <v>1223</v>
      </c>
      <c r="Q206" s="87" t="e">
        <v>#N/A</v>
      </c>
      <c r="R206" s="87"/>
      <c r="S206" s="87">
        <v>6</v>
      </c>
      <c r="T206" s="24">
        <v>12</v>
      </c>
      <c r="U206" s="123" t="s">
        <v>5031</v>
      </c>
      <c r="V206" s="86" t="s">
        <v>4938</v>
      </c>
      <c r="W206" s="94" t="s">
        <v>1079</v>
      </c>
    </row>
    <row r="207" spans="1:23" ht="45" x14ac:dyDescent="0.25">
      <c r="A207" s="89" t="s">
        <v>752</v>
      </c>
      <c r="B207" s="89" t="s">
        <v>748</v>
      </c>
      <c r="C207" s="107" t="str">
        <f>IF(J207="9_drop","Drop",IF(OR(I207="1_clear",I207="2_likely")*OR(J207="1_good",J207="2_fair",J207="3_distant",J207="4_lack_data"),"Predictor","Placebo"))</f>
        <v>Predictor</v>
      </c>
      <c r="I207" s="91" t="s">
        <v>4596</v>
      </c>
      <c r="J207" s="107" t="s">
        <v>5100</v>
      </c>
      <c r="K207" s="120" t="s">
        <v>5490</v>
      </c>
      <c r="L207" s="107" t="s">
        <v>5083</v>
      </c>
      <c r="M207" s="24">
        <v>1</v>
      </c>
      <c r="N207" s="122" t="s">
        <v>2311</v>
      </c>
      <c r="O207" s="122" t="s">
        <v>2311</v>
      </c>
      <c r="P207" s="87" t="s">
        <v>1223</v>
      </c>
      <c r="Q207" s="87">
        <v>0.2</v>
      </c>
      <c r="S207" s="87">
        <v>6</v>
      </c>
      <c r="T207" s="24">
        <v>12</v>
      </c>
      <c r="U207" s="123" t="s">
        <v>5031</v>
      </c>
      <c r="V207" s="121" t="s">
        <v>5489</v>
      </c>
      <c r="W207" s="94" t="s">
        <v>1143</v>
      </c>
    </row>
    <row r="208" spans="1:23" ht="30" x14ac:dyDescent="0.25">
      <c r="A208" s="89" t="s">
        <v>912</v>
      </c>
      <c r="B208" s="89" t="s">
        <v>913</v>
      </c>
      <c r="C208" s="107" t="str">
        <f>IF(J208="9_drop","Drop",IF(OR(I208="1_clear",I208="2_likely")*OR(J208="1_good",J208="2_fair",J208="3_distant",J208="4_lack_data"),"Predictor","Placebo"))</f>
        <v>Predictor</v>
      </c>
      <c r="G208" s="89" t="s">
        <v>915</v>
      </c>
      <c r="I208" s="91" t="s">
        <v>4596</v>
      </c>
      <c r="J208" s="107" t="s">
        <v>5100</v>
      </c>
      <c r="K208" s="117" t="s">
        <v>5281</v>
      </c>
      <c r="L208" s="107" t="s">
        <v>5083</v>
      </c>
      <c r="M208" s="24">
        <v>-1</v>
      </c>
      <c r="N208" s="87">
        <v>0.46</v>
      </c>
      <c r="O208" s="87">
        <v>3.34</v>
      </c>
      <c r="P208" s="87" t="s">
        <v>1011</v>
      </c>
      <c r="Q208" s="118" t="s">
        <v>2311</v>
      </c>
      <c r="R208" s="118" t="s">
        <v>2311</v>
      </c>
      <c r="S208" s="87">
        <v>1</v>
      </c>
      <c r="T208" s="24">
        <v>12</v>
      </c>
      <c r="U208" s="123" t="s">
        <v>5279</v>
      </c>
      <c r="V208" s="116" t="s">
        <v>5324</v>
      </c>
      <c r="W208" s="94" t="s">
        <v>5280</v>
      </c>
    </row>
    <row r="209" spans="1:23" ht="45" x14ac:dyDescent="0.25">
      <c r="A209" s="89" t="s">
        <v>824</v>
      </c>
      <c r="B209" s="89" t="s">
        <v>825</v>
      </c>
      <c r="C209" s="107" t="str">
        <f>IF(J209="9_drop","Drop",IF(OR(I209="1_clear",I209="2_likely")*OR(J209="1_good",J209="2_fair",J209="3_distant",J209="4_lack_data"),"Predictor","Placebo"))</f>
        <v>Placebo</v>
      </c>
      <c r="G209" s="89" t="s">
        <v>824</v>
      </c>
      <c r="I209" s="91" t="s">
        <v>4598</v>
      </c>
      <c r="J209" s="107" t="s">
        <v>5102</v>
      </c>
      <c r="K209" s="120" t="s">
        <v>5501</v>
      </c>
      <c r="L209" s="121" t="s">
        <v>5500</v>
      </c>
      <c r="M209" s="122" t="s">
        <v>2311</v>
      </c>
      <c r="N209" s="122" t="s">
        <v>2311</v>
      </c>
      <c r="O209" s="122" t="s">
        <v>2311</v>
      </c>
      <c r="P209" s="122" t="s">
        <v>2311</v>
      </c>
      <c r="Q209" s="122" t="s">
        <v>2311</v>
      </c>
      <c r="R209" s="122" t="s">
        <v>2311</v>
      </c>
      <c r="S209" s="122" t="s">
        <v>2311</v>
      </c>
      <c r="T209" s="24">
        <v>6</v>
      </c>
      <c r="V209" s="86" t="s">
        <v>4942</v>
      </c>
      <c r="W209" s="94" t="s">
        <v>3332</v>
      </c>
    </row>
    <row r="210" spans="1:23" ht="45" x14ac:dyDescent="0.25">
      <c r="A210" s="89" t="s">
        <v>829</v>
      </c>
      <c r="B210" s="89" t="s">
        <v>825</v>
      </c>
      <c r="C210" s="107" t="str">
        <f>IF(J210="9_drop","Drop",IF(OR(I210="1_clear",I210="2_likely")*OR(J210="1_good",J210="2_fair",J210="3_distant",J210="4_lack_data"),"Predictor","Placebo"))</f>
        <v>Placebo</v>
      </c>
      <c r="G210" s="89" t="s">
        <v>829</v>
      </c>
      <c r="I210" s="91" t="s">
        <v>4598</v>
      </c>
      <c r="J210" s="107" t="s">
        <v>5102</v>
      </c>
      <c r="K210" s="120" t="s">
        <v>5501</v>
      </c>
      <c r="L210" s="121" t="s">
        <v>5500</v>
      </c>
      <c r="M210" s="122" t="s">
        <v>2311</v>
      </c>
      <c r="N210" s="122" t="s">
        <v>2311</v>
      </c>
      <c r="O210" s="122" t="s">
        <v>2311</v>
      </c>
      <c r="P210" s="122" t="s">
        <v>2311</v>
      </c>
      <c r="Q210" s="122" t="s">
        <v>2311</v>
      </c>
      <c r="R210" s="122" t="s">
        <v>2311</v>
      </c>
      <c r="S210" s="122" t="s">
        <v>2311</v>
      </c>
      <c r="T210" s="24">
        <v>6</v>
      </c>
      <c r="V210" s="86" t="s">
        <v>4942</v>
      </c>
      <c r="W210" s="94" t="s">
        <v>3333</v>
      </c>
    </row>
    <row r="211" spans="1:23" ht="45" x14ac:dyDescent="0.25">
      <c r="A211" s="89" t="s">
        <v>831</v>
      </c>
      <c r="B211" s="89" t="s">
        <v>825</v>
      </c>
      <c r="C211" s="107" t="str">
        <f>IF(J211="9_drop","Drop",IF(OR(I211="1_clear",I211="2_likely")*OR(J211="1_good",J211="2_fair",J211="3_distant",J211="4_lack_data"),"Predictor","Placebo"))</f>
        <v>Placebo</v>
      </c>
      <c r="G211" s="89" t="s">
        <v>831</v>
      </c>
      <c r="I211" s="91" t="s">
        <v>4598</v>
      </c>
      <c r="J211" s="107" t="s">
        <v>5102</v>
      </c>
      <c r="K211" s="120" t="s">
        <v>5501</v>
      </c>
      <c r="L211" s="121" t="s">
        <v>5500</v>
      </c>
      <c r="M211" s="122" t="s">
        <v>2311</v>
      </c>
      <c r="N211" s="122" t="s">
        <v>2311</v>
      </c>
      <c r="O211" s="122" t="s">
        <v>2311</v>
      </c>
      <c r="P211" s="122" t="s">
        <v>2311</v>
      </c>
      <c r="Q211" s="122" t="s">
        <v>2311</v>
      </c>
      <c r="R211" s="122" t="s">
        <v>2311</v>
      </c>
      <c r="S211" s="122" t="s">
        <v>2311</v>
      </c>
      <c r="T211" s="24">
        <v>6</v>
      </c>
      <c r="V211" s="86" t="s">
        <v>4942</v>
      </c>
      <c r="W211" s="94" t="s">
        <v>3334</v>
      </c>
    </row>
    <row r="212" spans="1:23" ht="45" x14ac:dyDescent="0.25">
      <c r="A212" s="89" t="s">
        <v>833</v>
      </c>
      <c r="B212" s="89" t="s">
        <v>825</v>
      </c>
      <c r="C212" s="107" t="str">
        <f>IF(J212="9_drop","Drop",IF(OR(I212="1_clear",I212="2_likely")*OR(J212="1_good",J212="2_fair",J212="3_distant",J212="4_lack_data"),"Predictor","Placebo"))</f>
        <v>Placebo</v>
      </c>
      <c r="G212" s="89" t="s">
        <v>833</v>
      </c>
      <c r="I212" s="91" t="s">
        <v>4598</v>
      </c>
      <c r="J212" s="107" t="s">
        <v>5102</v>
      </c>
      <c r="K212" s="120" t="s">
        <v>5501</v>
      </c>
      <c r="L212" s="121" t="s">
        <v>5500</v>
      </c>
      <c r="M212" s="122" t="s">
        <v>2311</v>
      </c>
      <c r="N212" s="122" t="s">
        <v>2311</v>
      </c>
      <c r="O212" s="122" t="s">
        <v>2311</v>
      </c>
      <c r="P212" s="122" t="s">
        <v>2311</v>
      </c>
      <c r="Q212" s="122" t="s">
        <v>2311</v>
      </c>
      <c r="R212" s="122" t="s">
        <v>2311</v>
      </c>
      <c r="S212" s="122" t="s">
        <v>2311</v>
      </c>
      <c r="T212" s="24">
        <v>6</v>
      </c>
      <c r="V212" s="86" t="s">
        <v>4942</v>
      </c>
      <c r="W212" s="94" t="s">
        <v>3336</v>
      </c>
    </row>
    <row r="213" spans="1:23" ht="45" x14ac:dyDescent="0.25">
      <c r="A213" s="89" t="s">
        <v>835</v>
      </c>
      <c r="B213" s="89" t="s">
        <v>825</v>
      </c>
      <c r="C213" s="107" t="str">
        <f>IF(J213="9_drop","Drop",IF(OR(I213="1_clear",I213="2_likely")*OR(J213="1_good",J213="2_fair",J213="3_distant",J213="4_lack_data"),"Predictor","Placebo"))</f>
        <v>Placebo</v>
      </c>
      <c r="G213" s="89" t="s">
        <v>835</v>
      </c>
      <c r="I213" s="91" t="s">
        <v>4598</v>
      </c>
      <c r="J213" s="107" t="s">
        <v>5102</v>
      </c>
      <c r="K213" s="120" t="s">
        <v>5501</v>
      </c>
      <c r="L213" s="121" t="s">
        <v>5500</v>
      </c>
      <c r="M213" s="122" t="s">
        <v>2311</v>
      </c>
      <c r="N213" s="122" t="s">
        <v>2311</v>
      </c>
      <c r="O213" s="122" t="s">
        <v>2311</v>
      </c>
      <c r="P213" s="122" t="s">
        <v>2311</v>
      </c>
      <c r="Q213" s="122" t="s">
        <v>2311</v>
      </c>
      <c r="R213" s="122" t="s">
        <v>2311</v>
      </c>
      <c r="S213" s="122" t="s">
        <v>2311</v>
      </c>
      <c r="T213" s="24">
        <v>6</v>
      </c>
      <c r="V213" s="86" t="s">
        <v>4942</v>
      </c>
      <c r="W213" s="94" t="s">
        <v>3335</v>
      </c>
    </row>
    <row r="214" spans="1:23" ht="45" x14ac:dyDescent="0.25">
      <c r="A214" s="89" t="s">
        <v>837</v>
      </c>
      <c r="B214" s="89" t="s">
        <v>825</v>
      </c>
      <c r="C214" s="107" t="str">
        <f>IF(J214="9_drop","Drop",IF(OR(I214="1_clear",I214="2_likely")*OR(J214="1_good",J214="2_fair",J214="3_distant",J214="4_lack_data"),"Predictor","Placebo"))</f>
        <v>Placebo</v>
      </c>
      <c r="G214" s="89" t="s">
        <v>837</v>
      </c>
      <c r="I214" s="91" t="s">
        <v>4598</v>
      </c>
      <c r="J214" s="107" t="s">
        <v>5102</v>
      </c>
      <c r="K214" s="120" t="s">
        <v>5501</v>
      </c>
      <c r="L214" s="121" t="s">
        <v>5500</v>
      </c>
      <c r="M214" s="122" t="s">
        <v>2311</v>
      </c>
      <c r="N214" s="122" t="s">
        <v>2311</v>
      </c>
      <c r="O214" s="122" t="s">
        <v>2311</v>
      </c>
      <c r="P214" s="122" t="s">
        <v>2311</v>
      </c>
      <c r="Q214" s="122" t="s">
        <v>2311</v>
      </c>
      <c r="R214" s="122" t="s">
        <v>2311</v>
      </c>
      <c r="S214" s="122" t="s">
        <v>2311</v>
      </c>
      <c r="T214" s="24">
        <v>6</v>
      </c>
      <c r="V214" s="86" t="s">
        <v>4942</v>
      </c>
      <c r="W214" s="94" t="s">
        <v>3337</v>
      </c>
    </row>
    <row r="215" spans="1:23" ht="45" x14ac:dyDescent="0.25">
      <c r="A215" s="89" t="s">
        <v>839</v>
      </c>
      <c r="B215" s="89" t="s">
        <v>825</v>
      </c>
      <c r="C215" s="107" t="str">
        <f>IF(J215="9_drop","Drop",IF(OR(I215="1_clear",I215="2_likely")*OR(J215="1_good",J215="2_fair",J215="3_distant",J215="4_lack_data"),"Predictor","Placebo"))</f>
        <v>Placebo</v>
      </c>
      <c r="G215" s="89" t="s">
        <v>839</v>
      </c>
      <c r="I215" s="91" t="s">
        <v>4598</v>
      </c>
      <c r="J215" s="107" t="s">
        <v>5102</v>
      </c>
      <c r="K215" s="120" t="s">
        <v>5501</v>
      </c>
      <c r="L215" s="121" t="s">
        <v>5500</v>
      </c>
      <c r="M215" s="122" t="s">
        <v>2311</v>
      </c>
      <c r="N215" s="122" t="s">
        <v>2311</v>
      </c>
      <c r="O215" s="122" t="s">
        <v>2311</v>
      </c>
      <c r="P215" s="122" t="s">
        <v>2311</v>
      </c>
      <c r="Q215" s="122" t="s">
        <v>2311</v>
      </c>
      <c r="R215" s="122" t="s">
        <v>2311</v>
      </c>
      <c r="S215" s="122" t="s">
        <v>2311</v>
      </c>
      <c r="T215" s="24">
        <v>6</v>
      </c>
      <c r="V215" s="86" t="s">
        <v>4942</v>
      </c>
      <c r="W215" s="94" t="s">
        <v>3341</v>
      </c>
    </row>
    <row r="216" spans="1:23" ht="45" x14ac:dyDescent="0.25">
      <c r="A216" s="89" t="s">
        <v>841</v>
      </c>
      <c r="B216" s="89" t="s">
        <v>825</v>
      </c>
      <c r="C216" s="107" t="str">
        <f>IF(J216="9_drop","Drop",IF(OR(I216="1_clear",I216="2_likely")*OR(J216="1_good",J216="2_fair",J216="3_distant",J216="4_lack_data"),"Predictor","Placebo"))</f>
        <v>Placebo</v>
      </c>
      <c r="G216" s="89" t="s">
        <v>841</v>
      </c>
      <c r="I216" s="91" t="s">
        <v>4598</v>
      </c>
      <c r="J216" s="107" t="s">
        <v>5102</v>
      </c>
      <c r="K216" s="120" t="s">
        <v>5501</v>
      </c>
      <c r="L216" s="121" t="s">
        <v>5500</v>
      </c>
      <c r="M216" s="122" t="s">
        <v>2311</v>
      </c>
      <c r="N216" s="122" t="s">
        <v>2311</v>
      </c>
      <c r="O216" s="122" t="s">
        <v>2311</v>
      </c>
      <c r="P216" s="122" t="s">
        <v>2311</v>
      </c>
      <c r="Q216" s="122" t="s">
        <v>2311</v>
      </c>
      <c r="R216" s="122" t="s">
        <v>2311</v>
      </c>
      <c r="S216" s="122" t="s">
        <v>2311</v>
      </c>
      <c r="T216" s="24">
        <v>6</v>
      </c>
      <c r="V216" s="86" t="s">
        <v>4942</v>
      </c>
      <c r="W216" s="94" t="s">
        <v>3342</v>
      </c>
    </row>
    <row r="217" spans="1:23" ht="45" x14ac:dyDescent="0.25">
      <c r="A217" s="89" t="s">
        <v>843</v>
      </c>
      <c r="B217" s="89" t="s">
        <v>825</v>
      </c>
      <c r="C217" s="107" t="str">
        <f>IF(J217="9_drop","Drop",IF(OR(I217="1_clear",I217="2_likely")*OR(J217="1_good",J217="2_fair",J217="3_distant",J217="4_lack_data"),"Predictor","Placebo"))</f>
        <v>Placebo</v>
      </c>
      <c r="G217" s="89" t="s">
        <v>843</v>
      </c>
      <c r="I217" s="91" t="s">
        <v>4598</v>
      </c>
      <c r="J217" s="107" t="s">
        <v>5102</v>
      </c>
      <c r="K217" s="120" t="s">
        <v>5501</v>
      </c>
      <c r="L217" s="121" t="s">
        <v>5500</v>
      </c>
      <c r="M217" s="122" t="s">
        <v>2311</v>
      </c>
      <c r="N217" s="122" t="s">
        <v>2311</v>
      </c>
      <c r="O217" s="122" t="s">
        <v>2311</v>
      </c>
      <c r="P217" s="122" t="s">
        <v>2311</v>
      </c>
      <c r="Q217" s="122" t="s">
        <v>2311</v>
      </c>
      <c r="R217" s="122" t="s">
        <v>2311</v>
      </c>
      <c r="S217" s="122" t="s">
        <v>2311</v>
      </c>
      <c r="T217" s="24">
        <v>6</v>
      </c>
      <c r="V217" s="86" t="s">
        <v>4942</v>
      </c>
      <c r="W217" s="94" t="s">
        <v>3343</v>
      </c>
    </row>
    <row r="218" spans="1:23" ht="30" x14ac:dyDescent="0.25">
      <c r="A218" s="89" t="s">
        <v>3406</v>
      </c>
      <c r="B218" s="89" t="s">
        <v>450</v>
      </c>
      <c r="C218" s="107" t="str">
        <f>IF(J218="9_drop","Drop",IF(OR(I218="1_clear",I218="2_likely")*OR(J218="1_good",J218="2_fair",J218="3_distant",J218="4_lack_data"),"Predictor","Placebo"))</f>
        <v>Predictor</v>
      </c>
      <c r="E218" s="89" t="s">
        <v>452</v>
      </c>
      <c r="F218" s="89" t="s">
        <v>453</v>
      </c>
      <c r="G218" s="89" t="s">
        <v>454</v>
      </c>
      <c r="I218" s="91" t="s">
        <v>4596</v>
      </c>
      <c r="J218" s="107" t="s">
        <v>5100</v>
      </c>
      <c r="K218" s="120" t="s">
        <v>5425</v>
      </c>
      <c r="L218" s="121" t="s">
        <v>5426</v>
      </c>
      <c r="M218" s="24">
        <v>1</v>
      </c>
      <c r="N218" s="87">
        <f>4.63/12</f>
        <v>0.38583333333333331</v>
      </c>
      <c r="O218" s="87">
        <v>2.85</v>
      </c>
      <c r="P218" s="103" t="s">
        <v>1011</v>
      </c>
      <c r="Q218" s="87">
        <v>0.2</v>
      </c>
      <c r="S218" s="87">
        <v>1</v>
      </c>
      <c r="T218" s="24">
        <v>6</v>
      </c>
      <c r="V218" s="121" t="s">
        <v>5383</v>
      </c>
      <c r="W218" s="94" t="s">
        <v>5428</v>
      </c>
    </row>
    <row r="219" spans="1:23" x14ac:dyDescent="0.25">
      <c r="A219" s="89" t="s">
        <v>329</v>
      </c>
      <c r="B219" s="89" t="s">
        <v>330</v>
      </c>
      <c r="C219" s="107" t="str">
        <f>IF(J219="9_drop","Drop",IF(OR(I219="1_clear",I219="2_likely")*OR(J219="1_good",J219="2_fair",J219="3_distant",J219="4_lack_data"),"Predictor","Placebo"))</f>
        <v>Predictor</v>
      </c>
      <c r="F219" s="89" t="s">
        <v>332</v>
      </c>
      <c r="H219" s="116" t="s">
        <v>5161</v>
      </c>
      <c r="I219" s="91" t="s">
        <v>4596</v>
      </c>
      <c r="J219" s="107" t="s">
        <v>5100</v>
      </c>
      <c r="K219" s="117" t="s">
        <v>5041</v>
      </c>
      <c r="L219" s="116" t="s">
        <v>5248</v>
      </c>
      <c r="M219" s="24">
        <v>1</v>
      </c>
      <c r="N219" s="87">
        <v>1.5780000000000001</v>
      </c>
      <c r="O219" s="87">
        <v>3.79</v>
      </c>
      <c r="P219" s="118" t="s">
        <v>1011</v>
      </c>
      <c r="Q219" s="87">
        <v>0.2</v>
      </c>
      <c r="S219" s="87">
        <v>1</v>
      </c>
      <c r="T219" s="24">
        <v>12</v>
      </c>
      <c r="U219" s="123" t="s">
        <v>5031</v>
      </c>
      <c r="V219" s="116" t="s">
        <v>5249</v>
      </c>
      <c r="W219" s="94" t="s">
        <v>3347</v>
      </c>
    </row>
    <row r="220" spans="1:23" ht="30" x14ac:dyDescent="0.25">
      <c r="A220" s="89" t="s">
        <v>293</v>
      </c>
      <c r="B220" s="89" t="s">
        <v>294</v>
      </c>
      <c r="C220" s="107" t="str">
        <f>IF(J220="9_drop","Drop",IF(OR(I220="1_clear",I220="2_likely")*OR(J220="1_good",J220="2_fair",J220="3_distant",J220="4_lack_data"),"Predictor","Placebo"))</f>
        <v>Predictor</v>
      </c>
      <c r="E220" s="89" t="s">
        <v>296</v>
      </c>
      <c r="H220" s="116" t="s">
        <v>5186</v>
      </c>
      <c r="I220" s="91" t="s">
        <v>4597</v>
      </c>
      <c r="J220" s="107" t="s">
        <v>5100</v>
      </c>
      <c r="K220" s="117" t="s">
        <v>5181</v>
      </c>
      <c r="L220" s="116" t="s">
        <v>5001</v>
      </c>
      <c r="M220" s="24">
        <v>1</v>
      </c>
      <c r="N220" s="87">
        <f>(22.76-16.41)/12</f>
        <v>0.52916666666666679</v>
      </c>
      <c r="O220" s="118" t="s">
        <v>2311</v>
      </c>
      <c r="P220" s="103" t="s">
        <v>1223</v>
      </c>
      <c r="Q220" s="87">
        <v>0.2</v>
      </c>
      <c r="S220" s="87">
        <v>1</v>
      </c>
      <c r="T220" s="24">
        <v>6</v>
      </c>
      <c r="V220" s="116" t="s">
        <v>5180</v>
      </c>
      <c r="W220" s="94" t="s">
        <v>1020</v>
      </c>
    </row>
    <row r="221" spans="1:23" ht="45" x14ac:dyDescent="0.25">
      <c r="A221" s="89" t="s">
        <v>303</v>
      </c>
      <c r="B221" s="89" t="s">
        <v>294</v>
      </c>
      <c r="C221" s="107" t="str">
        <f>IF(J221="9_drop","Drop",IF(OR(I221="1_clear",I221="2_likely")*OR(J221="1_good",J221="2_fair",J221="3_distant",J221="4_lack_data"),"Predictor","Placebo"))</f>
        <v>Predictor</v>
      </c>
      <c r="E221" s="89" t="s">
        <v>305</v>
      </c>
      <c r="F221" s="89" t="s">
        <v>306</v>
      </c>
      <c r="H221" s="116" t="s">
        <v>5184</v>
      </c>
      <c r="I221" s="91" t="s">
        <v>4596</v>
      </c>
      <c r="J221" s="107" t="s">
        <v>5100</v>
      </c>
      <c r="K221" s="117" t="s">
        <v>5183</v>
      </c>
      <c r="L221" s="116" t="s">
        <v>5001</v>
      </c>
      <c r="M221" s="24">
        <v>1</v>
      </c>
      <c r="N221" s="87">
        <f>(26.47-15.82)/12</f>
        <v>0.88749999999999984</v>
      </c>
      <c r="O221" s="118" t="s">
        <v>2311</v>
      </c>
      <c r="P221" s="103" t="s">
        <v>1223</v>
      </c>
      <c r="Q221" s="87">
        <v>0.2</v>
      </c>
      <c r="S221" s="87">
        <v>1</v>
      </c>
      <c r="T221" s="24">
        <v>6</v>
      </c>
      <c r="V221" s="116" t="s">
        <v>5182</v>
      </c>
      <c r="W221" s="94" t="s">
        <v>1163</v>
      </c>
    </row>
    <row r="222" spans="1:23" ht="75" x14ac:dyDescent="0.25">
      <c r="A222" s="89" t="s">
        <v>540</v>
      </c>
      <c r="B222" s="89" t="s">
        <v>541</v>
      </c>
      <c r="C222" s="107" t="str">
        <f>IF(J222="9_drop","Drop",IF(OR(I222="1_clear",I222="2_likely")*OR(J222="1_good",J222="2_fair",J222="3_distant",J222="4_lack_data"),"Predictor","Placebo"))</f>
        <v>Predictor</v>
      </c>
      <c r="E222" s="89" t="s">
        <v>542</v>
      </c>
      <c r="F222" s="89" t="s">
        <v>543</v>
      </c>
      <c r="I222" s="91" t="s">
        <v>4596</v>
      </c>
      <c r="J222" s="121" t="s">
        <v>5101</v>
      </c>
      <c r="K222" s="120" t="s">
        <v>5041</v>
      </c>
      <c r="L222" s="121" t="s">
        <v>5001</v>
      </c>
      <c r="M222" s="24">
        <v>1</v>
      </c>
      <c r="N222" s="87">
        <f>(5.22+0.55)/6</f>
        <v>0.96166666666666656</v>
      </c>
      <c r="O222" s="122" t="s">
        <v>2311</v>
      </c>
      <c r="P222" s="122" t="s">
        <v>1011</v>
      </c>
      <c r="Q222" s="87">
        <v>0.1</v>
      </c>
      <c r="R222" s="122" t="s">
        <v>5015</v>
      </c>
      <c r="S222" s="87">
        <v>6</v>
      </c>
      <c r="T222" s="24">
        <v>6</v>
      </c>
      <c r="U222" s="123" t="s">
        <v>5380</v>
      </c>
      <c r="V222" s="121" t="s">
        <v>5448</v>
      </c>
      <c r="W222" s="94" t="s">
        <v>1096</v>
      </c>
    </row>
    <row r="223" spans="1:23" ht="75" x14ac:dyDescent="0.25">
      <c r="A223" s="89" t="s">
        <v>790</v>
      </c>
      <c r="B223" s="89" t="s">
        <v>791</v>
      </c>
      <c r="C223" s="107" t="str">
        <f>IF(J223="9_drop","Drop",IF(OR(I223="1_clear",I223="2_likely")*OR(J223="1_good",J223="2_fair",J223="3_distant",J223="4_lack_data"),"Predictor","Placebo"))</f>
        <v>Placebo</v>
      </c>
      <c r="E223" s="89" t="s">
        <v>792</v>
      </c>
      <c r="F223" s="89" t="s">
        <v>793</v>
      </c>
      <c r="G223" s="89" t="s">
        <v>794</v>
      </c>
      <c r="H223" s="104" t="s">
        <v>5021</v>
      </c>
      <c r="I223" s="91" t="s">
        <v>4598</v>
      </c>
      <c r="J223" s="107" t="s">
        <v>5100</v>
      </c>
      <c r="K223" s="111" t="s">
        <v>5018</v>
      </c>
      <c r="L223" s="104" t="s">
        <v>5001</v>
      </c>
      <c r="M223" s="24">
        <v>1</v>
      </c>
      <c r="N223" s="103" t="s">
        <v>2311</v>
      </c>
      <c r="O223" s="103" t="s">
        <v>2311</v>
      </c>
      <c r="P223" s="103" t="s">
        <v>1223</v>
      </c>
      <c r="Q223" s="87">
        <v>0.25</v>
      </c>
      <c r="R223" s="103" t="s">
        <v>2311</v>
      </c>
      <c r="S223" s="87">
        <v>1</v>
      </c>
      <c r="T223" s="24">
        <v>12</v>
      </c>
      <c r="U223" s="123" t="s">
        <v>5030</v>
      </c>
      <c r="V223" s="104" t="s">
        <v>5020</v>
      </c>
      <c r="W223" s="94" t="s">
        <v>5019</v>
      </c>
    </row>
    <row r="224" spans="1:23" ht="135" x14ac:dyDescent="0.25">
      <c r="A224" s="89" t="s">
        <v>544</v>
      </c>
      <c r="B224" s="89" t="s">
        <v>545</v>
      </c>
      <c r="C224" s="107" t="str">
        <f>IF(J224="9_drop","Drop",IF(OR(I224="1_clear",I224="2_likely")*OR(J224="1_good",J224="2_fair",J224="3_distant",J224="4_lack_data"),"Predictor","Placebo"))</f>
        <v>Predictor</v>
      </c>
      <c r="F224" s="89" t="s">
        <v>547</v>
      </c>
      <c r="I224" s="91" t="s">
        <v>4597</v>
      </c>
      <c r="J224" s="107" t="s">
        <v>5100</v>
      </c>
      <c r="K224" s="109" t="s">
        <v>5110</v>
      </c>
      <c r="L224" s="107" t="s">
        <v>5111</v>
      </c>
      <c r="M224" s="24">
        <v>1</v>
      </c>
      <c r="N224" s="87">
        <v>0.7</v>
      </c>
      <c r="O224" s="87">
        <v>7.12</v>
      </c>
      <c r="P224" s="103" t="s">
        <v>1223</v>
      </c>
      <c r="Q224" s="87">
        <v>10</v>
      </c>
      <c r="S224" s="87">
        <v>1</v>
      </c>
      <c r="T224" s="24">
        <v>6</v>
      </c>
      <c r="V224" s="107" t="s">
        <v>5107</v>
      </c>
      <c r="W224" s="94" t="s">
        <v>5109</v>
      </c>
    </row>
    <row r="225" spans="1:23" ht="60" x14ac:dyDescent="0.25">
      <c r="A225" s="89" t="s">
        <v>637</v>
      </c>
      <c r="B225" s="89" t="s">
        <v>634</v>
      </c>
      <c r="C225" s="107" t="str">
        <f>IF(J225="9_drop","Drop",IF(OR(I225="1_clear",I225="2_likely")*OR(J225="1_good",J225="2_fair",J225="3_distant",J225="4_lack_data"),"Predictor","Placebo"))</f>
        <v>Placebo</v>
      </c>
      <c r="G225" s="89" t="s">
        <v>637</v>
      </c>
      <c r="I225" s="91" t="s">
        <v>4598</v>
      </c>
      <c r="J225" s="107" t="s">
        <v>5102</v>
      </c>
      <c r="K225" s="120" t="s">
        <v>5384</v>
      </c>
      <c r="L225" s="121" t="s">
        <v>5465</v>
      </c>
      <c r="M225" s="24" t="s">
        <v>2311</v>
      </c>
      <c r="N225" s="24" t="s">
        <v>2311</v>
      </c>
      <c r="O225" s="24" t="s">
        <v>2311</v>
      </c>
      <c r="P225" s="24" t="s">
        <v>2311</v>
      </c>
      <c r="Q225" s="24" t="s">
        <v>2311</v>
      </c>
      <c r="R225" s="24" t="s">
        <v>2311</v>
      </c>
      <c r="S225" s="24" t="s">
        <v>2311</v>
      </c>
      <c r="T225" s="24" t="s">
        <v>2311</v>
      </c>
      <c r="V225" s="121" t="s">
        <v>5463</v>
      </c>
      <c r="W225" s="89" t="s">
        <v>4736</v>
      </c>
    </row>
    <row r="226" spans="1:23" ht="60" x14ac:dyDescent="0.25">
      <c r="A226" s="89" t="s">
        <v>633</v>
      </c>
      <c r="B226" s="89" t="s">
        <v>634</v>
      </c>
      <c r="C226" s="107" t="str">
        <f>IF(J226="9_drop","Drop",IF(OR(I226="1_clear",I226="2_likely")*OR(J226="1_good",J226="2_fair",J226="3_distant",J226="4_lack_data"),"Predictor","Placebo"))</f>
        <v>Placebo</v>
      </c>
      <c r="G226" s="89" t="s">
        <v>633</v>
      </c>
      <c r="I226" s="91" t="s">
        <v>4598</v>
      </c>
      <c r="J226" s="107" t="s">
        <v>5102</v>
      </c>
      <c r="K226" s="120" t="s">
        <v>5384</v>
      </c>
      <c r="L226" s="121" t="s">
        <v>5465</v>
      </c>
      <c r="M226" s="24" t="s">
        <v>2311</v>
      </c>
      <c r="N226" s="24" t="s">
        <v>2311</v>
      </c>
      <c r="O226" s="24" t="s">
        <v>2311</v>
      </c>
      <c r="P226" s="24" t="s">
        <v>2311</v>
      </c>
      <c r="Q226" s="24" t="s">
        <v>2311</v>
      </c>
      <c r="R226" s="24" t="s">
        <v>2311</v>
      </c>
      <c r="S226" s="24" t="s">
        <v>2311</v>
      </c>
      <c r="T226" s="24" t="s">
        <v>2311</v>
      </c>
      <c r="V226" s="121" t="s">
        <v>5464</v>
      </c>
      <c r="W226" s="94" t="s">
        <v>1153</v>
      </c>
    </row>
    <row r="227" spans="1:23" ht="30" x14ac:dyDescent="0.25">
      <c r="A227" s="89" t="s">
        <v>249</v>
      </c>
      <c r="B227" s="89" t="s">
        <v>250</v>
      </c>
      <c r="C227" s="107" t="str">
        <f>IF(J227="9_drop","Drop",IF(OR(I227="1_clear",I227="2_likely")*OR(J227="1_good",J227="2_fair",J227="3_distant",J227="4_lack_data"),"Predictor","Placebo"))</f>
        <v>Predictor</v>
      </c>
      <c r="F227" s="89" t="s">
        <v>252</v>
      </c>
      <c r="H227" s="107" t="s">
        <v>5160</v>
      </c>
      <c r="I227" s="91" t="s">
        <v>4596</v>
      </c>
      <c r="J227" s="107" t="s">
        <v>5100</v>
      </c>
      <c r="K227" s="109" t="s">
        <v>5057</v>
      </c>
      <c r="L227" s="107" t="s">
        <v>5084</v>
      </c>
      <c r="M227" s="24">
        <v>-1</v>
      </c>
      <c r="N227" s="87">
        <v>0.67500000000000004</v>
      </c>
      <c r="O227" s="87">
        <v>6.91</v>
      </c>
      <c r="P227" s="87" t="s">
        <v>1223</v>
      </c>
      <c r="Q227" s="87">
        <v>0.1</v>
      </c>
      <c r="S227" s="87">
        <v>12</v>
      </c>
      <c r="T227" s="24">
        <v>6</v>
      </c>
      <c r="W227" s="94" t="s">
        <v>1138</v>
      </c>
    </row>
    <row r="228" spans="1:23" ht="30" x14ac:dyDescent="0.25">
      <c r="A228" s="89" t="s">
        <v>254</v>
      </c>
      <c r="B228" s="89" t="s">
        <v>250</v>
      </c>
      <c r="C228" s="107" t="str">
        <f>IF(J228="9_drop","Drop",IF(OR(I228="1_clear",I228="2_likely")*OR(J228="1_good",J228="2_fair",J228="3_distant",J228="4_lack_data"),"Predictor","Placebo"))</f>
        <v>Predictor</v>
      </c>
      <c r="F228" s="89" t="s">
        <v>256</v>
      </c>
      <c r="H228" s="107" t="s">
        <v>5161</v>
      </c>
      <c r="I228" s="91" t="s">
        <v>4596</v>
      </c>
      <c r="J228" s="107" t="s">
        <v>5100</v>
      </c>
      <c r="K228" s="109" t="s">
        <v>5057</v>
      </c>
      <c r="L228" s="107" t="s">
        <v>5084</v>
      </c>
      <c r="M228" s="24">
        <v>-1</v>
      </c>
      <c r="N228" s="87">
        <v>0.93</v>
      </c>
      <c r="O228" s="87">
        <v>3.82</v>
      </c>
      <c r="P228" s="87" t="s">
        <v>1223</v>
      </c>
      <c r="Q228" s="87">
        <v>0.1</v>
      </c>
      <c r="S228" s="87">
        <v>12</v>
      </c>
      <c r="T228" s="24">
        <v>6</v>
      </c>
      <c r="W228" s="94" t="s">
        <v>1140</v>
      </c>
    </row>
    <row r="229" spans="1:23" ht="30" x14ac:dyDescent="0.25">
      <c r="A229" s="89" t="s">
        <v>257</v>
      </c>
      <c r="B229" s="89" t="s">
        <v>250</v>
      </c>
      <c r="C229" s="107" t="str">
        <f>IF(J229="9_drop","Drop",IF(OR(I229="1_clear",I229="2_likely")*OR(J229="1_good",J229="2_fair",J229="3_distant",J229="4_lack_data"),"Predictor","Placebo"))</f>
        <v>Predictor</v>
      </c>
      <c r="E229" s="89" t="s">
        <v>259</v>
      </c>
      <c r="F229" s="89" t="s">
        <v>260</v>
      </c>
      <c r="H229" s="107" t="s">
        <v>5162</v>
      </c>
      <c r="I229" s="91" t="s">
        <v>4596</v>
      </c>
      <c r="J229" s="107" t="s">
        <v>5100</v>
      </c>
      <c r="K229" s="109" t="s">
        <v>5057</v>
      </c>
      <c r="L229" s="107" t="s">
        <v>5084</v>
      </c>
      <c r="M229" s="24">
        <v>-1</v>
      </c>
      <c r="N229" s="87">
        <v>1.29</v>
      </c>
      <c r="O229" s="87">
        <v>5.7</v>
      </c>
      <c r="P229" s="87" t="s">
        <v>1223</v>
      </c>
      <c r="Q229" s="87">
        <v>0.1</v>
      </c>
      <c r="S229" s="87">
        <v>12</v>
      </c>
      <c r="T229" s="24">
        <v>6</v>
      </c>
      <c r="W229" s="94" t="s">
        <v>1206</v>
      </c>
    </row>
    <row r="230" spans="1:23" ht="30" x14ac:dyDescent="0.25">
      <c r="A230" s="89" t="s">
        <v>319</v>
      </c>
      <c r="B230" s="89" t="s">
        <v>320</v>
      </c>
      <c r="C230" s="107" t="str">
        <f>IF(J230="9_drop","Drop",IF(OR(I230="1_clear",I230="2_likely")*OR(J230="1_good",J230="2_fair",J230="3_distant",J230="4_lack_data"),"Predictor","Placebo"))</f>
        <v>Predictor</v>
      </c>
      <c r="H230" s="116" t="s">
        <v>5187</v>
      </c>
      <c r="I230" s="91" t="s">
        <v>4596</v>
      </c>
      <c r="J230" s="107" t="s">
        <v>5100</v>
      </c>
      <c r="K230" s="117" t="s">
        <v>5185</v>
      </c>
      <c r="L230" s="107" t="s">
        <v>5084</v>
      </c>
      <c r="M230" s="24">
        <v>1</v>
      </c>
      <c r="N230" s="87">
        <f>2.02/3</f>
        <v>0.67333333333333334</v>
      </c>
      <c r="O230" s="87">
        <v>3.96</v>
      </c>
      <c r="P230" s="87" t="s">
        <v>1223</v>
      </c>
      <c r="Q230" s="87">
        <v>0.1</v>
      </c>
      <c r="S230" s="87">
        <v>3</v>
      </c>
      <c r="T230" s="24">
        <v>6</v>
      </c>
      <c r="V230" s="86" t="s">
        <v>4930</v>
      </c>
      <c r="W230" s="94" t="s">
        <v>1061</v>
      </c>
    </row>
    <row r="231" spans="1:23" ht="90" x14ac:dyDescent="0.25">
      <c r="A231" s="89" t="s">
        <v>572</v>
      </c>
      <c r="B231" s="89" t="s">
        <v>573</v>
      </c>
      <c r="C231" s="107" t="str">
        <f>IF(J231="9_drop","Drop",IF(OR(I231="1_clear",I231="2_likely")*OR(J231="1_good",J231="2_fair",J231="3_distant",J231="4_lack_data"),"Predictor","Placebo"))</f>
        <v>Predictor</v>
      </c>
      <c r="E231" s="89" t="s">
        <v>575</v>
      </c>
      <c r="F231" s="89" t="s">
        <v>576</v>
      </c>
      <c r="G231" s="89" t="s">
        <v>577</v>
      </c>
      <c r="I231" s="91" t="s">
        <v>4596</v>
      </c>
      <c r="J231" s="107" t="s">
        <v>5100</v>
      </c>
      <c r="K231" s="120" t="s">
        <v>5245</v>
      </c>
      <c r="L231" s="121" t="s">
        <v>5084</v>
      </c>
      <c r="M231" s="24">
        <v>-1</v>
      </c>
      <c r="N231" s="87">
        <v>0.97</v>
      </c>
      <c r="O231" s="87">
        <v>3.29</v>
      </c>
      <c r="P231" s="87" t="s">
        <v>1223</v>
      </c>
      <c r="Q231" s="87">
        <v>0.1</v>
      </c>
      <c r="S231" s="87">
        <v>12</v>
      </c>
      <c r="T231" s="24">
        <v>6</v>
      </c>
      <c r="U231" s="123" t="s">
        <v>5031</v>
      </c>
      <c r="V231" s="121" t="s">
        <v>5389</v>
      </c>
      <c r="W231" s="124" t="s">
        <v>1155</v>
      </c>
    </row>
    <row r="232" spans="1:23" ht="30" x14ac:dyDescent="0.25">
      <c r="A232" s="89" t="s">
        <v>750</v>
      </c>
      <c r="B232" s="89" t="s">
        <v>776</v>
      </c>
      <c r="C232" s="107" t="str">
        <f>IF(J232="9_drop","Drop",IF(OR(I232="1_clear",I232="2_likely")*OR(J232="1_good",J232="2_fair",J232="3_distant",J232="4_lack_data"),"Predictor","Placebo"))</f>
        <v>Predictor</v>
      </c>
      <c r="E232" s="89" t="s">
        <v>778</v>
      </c>
      <c r="F232" s="89" t="s">
        <v>779</v>
      </c>
      <c r="G232" s="89" t="s">
        <v>780</v>
      </c>
      <c r="I232" s="91" t="s">
        <v>4596</v>
      </c>
      <c r="J232" s="107" t="s">
        <v>5100</v>
      </c>
      <c r="K232" s="117" t="s">
        <v>5245</v>
      </c>
      <c r="L232" s="107" t="s">
        <v>5084</v>
      </c>
      <c r="M232" s="24">
        <v>1</v>
      </c>
      <c r="N232" s="87">
        <v>1.7166666666666699</v>
      </c>
      <c r="O232" s="87">
        <v>10.41</v>
      </c>
      <c r="P232" s="87" t="s">
        <v>1223</v>
      </c>
      <c r="Q232" s="103" t="e">
        <v>#N/A</v>
      </c>
      <c r="R232" s="103"/>
      <c r="S232" s="87">
        <v>12</v>
      </c>
      <c r="T232" s="24">
        <v>6</v>
      </c>
      <c r="V232" s="116" t="s">
        <v>5315</v>
      </c>
      <c r="W232" s="94" t="s">
        <v>4839</v>
      </c>
    </row>
    <row r="233" spans="1:23" ht="30" x14ac:dyDescent="0.25">
      <c r="A233" s="89" t="s">
        <v>916</v>
      </c>
      <c r="B233" s="89" t="s">
        <v>917</v>
      </c>
      <c r="C233" s="107" t="str">
        <f>IF(J233="9_drop","Drop",IF(OR(I233="1_clear",I233="2_likely")*OR(J233="1_good",J233="2_fair",J233="3_distant",J233="4_lack_data"),"Predictor","Placebo"))</f>
        <v>Predictor</v>
      </c>
      <c r="E233" s="89" t="s">
        <v>916</v>
      </c>
      <c r="F233" s="89" t="s">
        <v>918</v>
      </c>
      <c r="G233" s="89" t="s">
        <v>919</v>
      </c>
      <c r="I233" s="91" t="s">
        <v>4596</v>
      </c>
      <c r="J233" s="107" t="s">
        <v>5100</v>
      </c>
      <c r="K233" s="117" t="s">
        <v>5356</v>
      </c>
      <c r="L233" s="107" t="s">
        <v>5084</v>
      </c>
      <c r="M233" s="24">
        <v>-1</v>
      </c>
      <c r="N233" s="87">
        <v>0.86666666666666703</v>
      </c>
      <c r="O233" s="87">
        <v>4.71</v>
      </c>
      <c r="P233" s="87" t="s">
        <v>1223</v>
      </c>
      <c r="Q233" s="87">
        <v>0.1</v>
      </c>
      <c r="S233" s="87">
        <v>12</v>
      </c>
      <c r="T233" s="24">
        <v>6</v>
      </c>
      <c r="U233" s="123" t="s">
        <v>5031</v>
      </c>
      <c r="V233" s="116" t="s">
        <v>5325</v>
      </c>
      <c r="W233" s="94" t="s">
        <v>1018</v>
      </c>
    </row>
    <row r="234" spans="1:23" ht="45" x14ac:dyDescent="0.25">
      <c r="A234" s="89" t="s">
        <v>949</v>
      </c>
      <c r="B234" s="89" t="s">
        <v>950</v>
      </c>
      <c r="C234" s="107" t="str">
        <f>IF(J234="9_drop","Drop",IF(OR(I234="1_clear",I234="2_likely")*OR(J234="1_good",J234="2_fair",J234="3_distant",J234="4_lack_data"),"Predictor","Placebo"))</f>
        <v>Predictor</v>
      </c>
      <c r="E234" s="89" t="s">
        <v>952</v>
      </c>
      <c r="F234" s="89" t="s">
        <v>953</v>
      </c>
      <c r="I234" s="91" t="s">
        <v>4596</v>
      </c>
      <c r="J234" s="107" t="s">
        <v>5100</v>
      </c>
      <c r="K234" s="117" t="s">
        <v>5363</v>
      </c>
      <c r="L234" s="107" t="s">
        <v>5084</v>
      </c>
      <c r="M234" s="24">
        <v>-1</v>
      </c>
      <c r="N234" s="87">
        <v>0.94916666666666705</v>
      </c>
      <c r="O234" s="118" t="s">
        <v>2311</v>
      </c>
      <c r="P234" s="87" t="s">
        <v>1223</v>
      </c>
      <c r="Q234" s="87">
        <v>0.1</v>
      </c>
      <c r="S234" s="87">
        <v>12</v>
      </c>
      <c r="T234" s="24">
        <v>6</v>
      </c>
      <c r="V234" s="116" t="s">
        <v>5331</v>
      </c>
      <c r="W234" s="94" t="s">
        <v>1044</v>
      </c>
    </row>
    <row r="235" spans="1:23" ht="30" x14ac:dyDescent="0.25">
      <c r="A235" s="89" t="s">
        <v>997</v>
      </c>
      <c r="B235" s="89" t="s">
        <v>998</v>
      </c>
      <c r="C235" s="107" t="str">
        <f>IF(J235="9_drop","Drop",IF(OR(I235="1_clear",I235="2_likely")*OR(J235="1_good",J235="2_fair",J235="3_distant",J235="4_lack_data"),"Predictor","Placebo"))</f>
        <v>Predictor</v>
      </c>
      <c r="I235" s="91" t="s">
        <v>4597</v>
      </c>
      <c r="J235" s="107" t="s">
        <v>5101</v>
      </c>
      <c r="K235" s="109" t="s">
        <v>5041</v>
      </c>
      <c r="L235" s="107" t="s">
        <v>5119</v>
      </c>
      <c r="M235" s="24">
        <v>-1</v>
      </c>
      <c r="N235" s="87">
        <f>0.16*4</f>
        <v>0.64</v>
      </c>
      <c r="O235" s="87">
        <v>2.19</v>
      </c>
      <c r="P235" s="103" t="s">
        <v>1223</v>
      </c>
      <c r="Q235" s="87">
        <v>0.2</v>
      </c>
      <c r="S235" s="87">
        <v>1</v>
      </c>
      <c r="T235" s="24">
        <v>12</v>
      </c>
      <c r="V235" s="86" t="s">
        <v>4963</v>
      </c>
      <c r="W235" s="94" t="s">
        <v>1191</v>
      </c>
    </row>
    <row r="236" spans="1:23" ht="60" x14ac:dyDescent="0.25">
      <c r="A236" s="89" t="s">
        <v>958</v>
      </c>
      <c r="B236" s="89" t="s">
        <v>959</v>
      </c>
      <c r="C236" s="107" t="str">
        <f>IF(J236="9_drop","Drop",IF(OR(I236="1_clear",I236="2_likely")*OR(J236="1_good",J236="2_fair",J236="3_distant",J236="4_lack_data"),"Predictor","Placebo"))</f>
        <v>Predictor</v>
      </c>
      <c r="E236" s="89" t="s">
        <v>958</v>
      </c>
      <c r="F236" s="89" t="s">
        <v>961</v>
      </c>
      <c r="G236" s="89" t="s">
        <v>962</v>
      </c>
      <c r="I236" s="91" t="s">
        <v>4597</v>
      </c>
      <c r="J236" s="107" t="s">
        <v>5100</v>
      </c>
      <c r="K236" s="111" t="s">
        <v>5007</v>
      </c>
      <c r="L236" s="107" t="s">
        <v>5138</v>
      </c>
      <c r="M236" s="24">
        <v>-1</v>
      </c>
      <c r="N236" s="87">
        <f>2.02/12</f>
        <v>0.16833333333333333</v>
      </c>
      <c r="O236" s="87">
        <v>2.86</v>
      </c>
      <c r="P236" s="103" t="s">
        <v>1011</v>
      </c>
      <c r="Q236" s="87">
        <v>0.2</v>
      </c>
      <c r="S236" s="87">
        <v>12</v>
      </c>
      <c r="T236" s="24">
        <v>6</v>
      </c>
      <c r="V236" s="107" t="s">
        <v>5139</v>
      </c>
      <c r="W236" s="94" t="s">
        <v>1121</v>
      </c>
    </row>
    <row r="237" spans="1:23" ht="45" x14ac:dyDescent="0.25">
      <c r="A237" s="89" t="s">
        <v>205</v>
      </c>
      <c r="B237" s="89" t="s">
        <v>206</v>
      </c>
      <c r="C237" s="107" t="str">
        <f>IF(J237="9_drop","Drop",IF(OR(I237="1_clear",I237="2_likely")*OR(J237="1_good",J237="2_fair",J237="3_distant",J237="4_lack_data"),"Predictor","Placebo"))</f>
        <v>Predictor</v>
      </c>
      <c r="E237" s="89" t="s">
        <v>208</v>
      </c>
      <c r="F237" s="89" t="s">
        <v>209</v>
      </c>
      <c r="G237" s="89" t="s">
        <v>210</v>
      </c>
      <c r="H237" s="107" t="s">
        <v>5149</v>
      </c>
      <c r="I237" s="91" t="s">
        <v>4596</v>
      </c>
      <c r="J237" s="107" t="s">
        <v>5100</v>
      </c>
      <c r="K237" s="109" t="s">
        <v>5147</v>
      </c>
      <c r="L237" s="107" t="s">
        <v>5148</v>
      </c>
      <c r="M237" s="24">
        <v>1</v>
      </c>
      <c r="N237" s="87">
        <f>(16.3-9.34)/12</f>
        <v>0.58000000000000007</v>
      </c>
      <c r="O237" s="106" t="s">
        <v>2311</v>
      </c>
      <c r="P237" s="103" t="s">
        <v>1223</v>
      </c>
      <c r="Q237" s="87">
        <v>0.2</v>
      </c>
      <c r="S237" s="87">
        <v>1</v>
      </c>
      <c r="T237" s="24">
        <v>6</v>
      </c>
      <c r="U237" s="123" t="s">
        <v>5032</v>
      </c>
      <c r="V237" s="107" t="s">
        <v>5156</v>
      </c>
      <c r="W237" s="94" t="s">
        <v>1085</v>
      </c>
    </row>
    <row r="238" spans="1:23" ht="30" x14ac:dyDescent="0.25">
      <c r="A238" s="89" t="s">
        <v>33</v>
      </c>
      <c r="B238" s="89" t="s">
        <v>16</v>
      </c>
      <c r="C238" s="107" t="str">
        <f>IF(J238="9_drop","Drop",IF(OR(I238="1_clear",I238="2_likely")*OR(J238="1_good",J238="2_fair",J238="3_distant",J238="4_lack_data"),"Predictor","Placebo"))</f>
        <v>Predictor</v>
      </c>
      <c r="E238" s="89" t="s">
        <v>35</v>
      </c>
      <c r="F238" s="89" t="s">
        <v>36</v>
      </c>
      <c r="G238" s="89" t="s">
        <v>37</v>
      </c>
      <c r="H238" s="86" t="s">
        <v>4847</v>
      </c>
      <c r="I238" s="91" t="s">
        <v>4596</v>
      </c>
      <c r="J238" s="107" t="s">
        <v>5100</v>
      </c>
      <c r="K238" s="112" t="s">
        <v>4984</v>
      </c>
      <c r="L238" s="100" t="s">
        <v>4983</v>
      </c>
      <c r="M238" s="24">
        <v>-1</v>
      </c>
      <c r="N238" s="96" t="s">
        <v>2311</v>
      </c>
      <c r="O238" s="87">
        <v>2.9140000000000001</v>
      </c>
      <c r="P238" s="101" t="s">
        <v>1223</v>
      </c>
      <c r="Q238" s="103" t="e">
        <v>#N/A</v>
      </c>
      <c r="R238" s="103"/>
      <c r="S238" s="87">
        <v>12</v>
      </c>
      <c r="T238" s="24">
        <v>6</v>
      </c>
      <c r="V238" s="100"/>
      <c r="W238" s="94" t="s">
        <v>1045</v>
      </c>
    </row>
    <row r="239" spans="1:23" ht="30" x14ac:dyDescent="0.25">
      <c r="A239" s="89" t="s">
        <v>21</v>
      </c>
      <c r="B239" s="89" t="s">
        <v>16</v>
      </c>
      <c r="C239" s="107" t="str">
        <f>IF(J239="9_drop","Drop",IF(OR(I239="1_clear",I239="2_likely")*OR(J239="1_good",J239="2_fair",J239="3_distant",J239="4_lack_data"),"Predictor","Placebo"))</f>
        <v>Placebo</v>
      </c>
      <c r="F239" s="89" t="s">
        <v>23</v>
      </c>
      <c r="H239" s="86" t="s">
        <v>4845</v>
      </c>
      <c r="I239" s="91" t="s">
        <v>4598</v>
      </c>
      <c r="J239" s="107" t="s">
        <v>5100</v>
      </c>
      <c r="K239" s="112" t="s">
        <v>4985</v>
      </c>
      <c r="L239" s="100" t="s">
        <v>4983</v>
      </c>
      <c r="M239" s="24">
        <v>-1</v>
      </c>
      <c r="N239" s="96" t="s">
        <v>2311</v>
      </c>
      <c r="O239" s="87">
        <v>1.468</v>
      </c>
      <c r="P239" s="101" t="s">
        <v>1223</v>
      </c>
      <c r="Q239" s="103" t="e">
        <v>#N/A</v>
      </c>
      <c r="R239" s="103"/>
      <c r="S239" s="87">
        <v>12</v>
      </c>
      <c r="T239" s="24">
        <v>6</v>
      </c>
      <c r="W239" s="94" t="s">
        <v>4747</v>
      </c>
    </row>
    <row r="240" spans="1:23" ht="30" x14ac:dyDescent="0.25">
      <c r="A240" s="89" t="s">
        <v>40</v>
      </c>
      <c r="B240" s="89" t="s">
        <v>16</v>
      </c>
      <c r="C240" s="107" t="str">
        <f>IF(J240="9_drop","Drop",IF(OR(I240="1_clear",I240="2_likely")*OR(J240="1_good",J240="2_fair",J240="3_distant",J240="4_lack_data"),"Predictor","Placebo"))</f>
        <v>Placebo</v>
      </c>
      <c r="F240" s="89" t="s">
        <v>42</v>
      </c>
      <c r="G240" s="89" t="s">
        <v>15</v>
      </c>
      <c r="H240" s="86" t="s">
        <v>4846</v>
      </c>
      <c r="I240" s="91" t="s">
        <v>4598</v>
      </c>
      <c r="J240" s="107" t="s">
        <v>5100</v>
      </c>
      <c r="K240" s="112" t="s">
        <v>4986</v>
      </c>
      <c r="L240" s="100" t="s">
        <v>4983</v>
      </c>
      <c r="M240" s="24">
        <v>1</v>
      </c>
      <c r="N240" s="96" t="s">
        <v>2311</v>
      </c>
      <c r="O240" s="87">
        <v>1.857</v>
      </c>
      <c r="P240" s="101" t="s">
        <v>1223</v>
      </c>
      <c r="Q240" s="103" t="e">
        <v>#N/A</v>
      </c>
      <c r="R240" s="103"/>
      <c r="S240" s="87">
        <v>12</v>
      </c>
      <c r="T240" s="24">
        <v>6</v>
      </c>
      <c r="W240" s="94" t="s">
        <v>1102</v>
      </c>
    </row>
    <row r="241" spans="1:23" ht="30" x14ac:dyDescent="0.25">
      <c r="A241" s="89" t="s">
        <v>45</v>
      </c>
      <c r="B241" s="89" t="s">
        <v>16</v>
      </c>
      <c r="C241" s="107" t="str">
        <f>IF(J241="9_drop","Drop",IF(OR(I241="1_clear",I241="2_likely")*OR(J241="1_good",J241="2_fair",J241="3_distant",J241="4_lack_data"),"Predictor","Placebo"))</f>
        <v>Predictor</v>
      </c>
      <c r="E241" s="89" t="s">
        <v>47</v>
      </c>
      <c r="F241" s="89" t="s">
        <v>48</v>
      </c>
      <c r="G241" s="89" t="s">
        <v>49</v>
      </c>
      <c r="H241" s="86" t="s">
        <v>4848</v>
      </c>
      <c r="I241" s="91" t="s">
        <v>4597</v>
      </c>
      <c r="J241" s="107" t="s">
        <v>5100</v>
      </c>
      <c r="K241" s="112" t="s">
        <v>4987</v>
      </c>
      <c r="L241" s="100" t="s">
        <v>4983</v>
      </c>
      <c r="M241" s="24">
        <v>1</v>
      </c>
      <c r="N241" s="96" t="s">
        <v>2311</v>
      </c>
      <c r="O241" s="87">
        <v>2.3719999999999999</v>
      </c>
      <c r="P241" s="101" t="s">
        <v>1223</v>
      </c>
      <c r="Q241" s="103" t="e">
        <v>#N/A</v>
      </c>
      <c r="R241" s="103"/>
      <c r="S241" s="87">
        <v>12</v>
      </c>
      <c r="T241" s="24">
        <v>6</v>
      </c>
      <c r="W241" s="94" t="s">
        <v>1104</v>
      </c>
    </row>
    <row r="242" spans="1:23" ht="75" x14ac:dyDescent="0.25">
      <c r="A242" s="89" t="s">
        <v>52</v>
      </c>
      <c r="B242" s="89" t="s">
        <v>16</v>
      </c>
      <c r="C242" s="107" t="str">
        <f>IF(J242="9_drop","Drop",IF(OR(I242="1_clear",I242="2_likely")*OR(J242="1_good",J242="2_fair",J242="3_distant",J242="4_lack_data"),"Predictor","Placebo"))</f>
        <v>Predictor</v>
      </c>
      <c r="E242" s="89" t="s">
        <v>54</v>
      </c>
      <c r="F242" s="89" t="s">
        <v>55</v>
      </c>
      <c r="G242" s="89" t="s">
        <v>56</v>
      </c>
      <c r="H242" s="86" t="s">
        <v>4849</v>
      </c>
      <c r="I242" s="91" t="s">
        <v>4597</v>
      </c>
      <c r="J242" s="107" t="s">
        <v>5100</v>
      </c>
      <c r="K242" s="112" t="s">
        <v>4988</v>
      </c>
      <c r="L242" s="100" t="s">
        <v>4983</v>
      </c>
      <c r="M242" s="24">
        <v>1</v>
      </c>
      <c r="N242" s="96" t="s">
        <v>2311</v>
      </c>
      <c r="O242" s="87">
        <v>2.069</v>
      </c>
      <c r="P242" s="101" t="s">
        <v>1223</v>
      </c>
      <c r="Q242" s="103" t="e">
        <v>#N/A</v>
      </c>
      <c r="R242" s="103"/>
      <c r="S242" s="87">
        <v>12</v>
      </c>
      <c r="T242" s="24">
        <v>6</v>
      </c>
      <c r="V242" s="125" t="s">
        <v>5518</v>
      </c>
      <c r="W242" s="124" t="s">
        <v>5517</v>
      </c>
    </row>
    <row r="243" spans="1:23" ht="30" x14ac:dyDescent="0.25">
      <c r="A243" s="89" t="s">
        <v>25</v>
      </c>
      <c r="B243" s="89" t="s">
        <v>16</v>
      </c>
      <c r="C243" s="107" t="str">
        <f>IF(J243="9_drop","Drop",IF(OR(I243="1_clear",I243="2_likely")*OR(J243="1_good",J243="2_fair",J243="3_distant",J243="4_lack_data"),"Predictor","Placebo"))</f>
        <v>Placebo</v>
      </c>
      <c r="F243" s="89" t="s">
        <v>27</v>
      </c>
      <c r="G243" s="89" t="s">
        <v>28</v>
      </c>
      <c r="H243" s="86" t="s">
        <v>4850</v>
      </c>
      <c r="I243" s="91" t="s">
        <v>4598</v>
      </c>
      <c r="J243" s="107" t="s">
        <v>5100</v>
      </c>
      <c r="K243" s="112" t="s">
        <v>4989</v>
      </c>
      <c r="L243" s="100" t="s">
        <v>4983</v>
      </c>
      <c r="M243" s="24">
        <v>1</v>
      </c>
      <c r="N243" s="96" t="s">
        <v>2311</v>
      </c>
      <c r="O243" s="87">
        <v>1.6220000000000001</v>
      </c>
      <c r="P243" s="101" t="s">
        <v>1223</v>
      </c>
      <c r="Q243" s="103" t="e">
        <v>#N/A</v>
      </c>
      <c r="R243" s="103"/>
      <c r="S243" s="87">
        <v>12</v>
      </c>
      <c r="T243" s="24">
        <v>6</v>
      </c>
      <c r="W243" s="94" t="s">
        <v>4748</v>
      </c>
    </row>
    <row r="244" spans="1:23" ht="30" x14ac:dyDescent="0.25">
      <c r="A244" s="89" t="s">
        <v>30</v>
      </c>
      <c r="B244" s="89" t="s">
        <v>16</v>
      </c>
      <c r="C244" s="107" t="str">
        <f>IF(J244="9_drop","Drop",IF(OR(I244="1_clear",I244="2_likely")*OR(J244="1_good",J244="2_fair",J244="3_distant",J244="4_lack_data"),"Predictor","Placebo"))</f>
        <v>Placebo</v>
      </c>
      <c r="F244" s="89" t="s">
        <v>32</v>
      </c>
      <c r="H244" s="86" t="s">
        <v>4851</v>
      </c>
      <c r="I244" s="91" t="s">
        <v>4598</v>
      </c>
      <c r="J244" s="107" t="s">
        <v>5100</v>
      </c>
      <c r="K244" s="112" t="s">
        <v>4990</v>
      </c>
      <c r="L244" s="100" t="s">
        <v>4983</v>
      </c>
      <c r="M244" s="24">
        <v>1</v>
      </c>
      <c r="N244" s="96" t="s">
        <v>2311</v>
      </c>
      <c r="O244" s="87">
        <v>0.61</v>
      </c>
      <c r="P244" s="101" t="s">
        <v>1223</v>
      </c>
      <c r="Q244" s="103" t="e">
        <v>#N/A</v>
      </c>
      <c r="R244" s="103"/>
      <c r="S244" s="87">
        <v>12</v>
      </c>
      <c r="T244" s="24">
        <v>6</v>
      </c>
      <c r="W244" s="94" t="s">
        <v>4750</v>
      </c>
    </row>
    <row r="245" spans="1:23" ht="60" x14ac:dyDescent="0.25">
      <c r="A245" s="89" t="s">
        <v>3301</v>
      </c>
      <c r="B245" s="89" t="s">
        <v>1500</v>
      </c>
      <c r="C245" s="107" t="str">
        <f>IF(J245="9_drop","Drop",IF(OR(I245="1_clear",I245="2_likely")*OR(J245="1_good",J245="2_fair",J245="3_distant",J245="4_lack_data"),"Predictor","Placebo"))</f>
        <v>Predictor</v>
      </c>
      <c r="E245" s="89" t="s">
        <v>109</v>
      </c>
      <c r="F245" s="89" t="s">
        <v>110</v>
      </c>
      <c r="G245" s="89" t="s">
        <v>111</v>
      </c>
      <c r="H245" s="95" t="s">
        <v>4919</v>
      </c>
      <c r="I245" s="91" t="s">
        <v>4596</v>
      </c>
      <c r="J245" s="107" t="s">
        <v>5100</v>
      </c>
      <c r="K245" s="112" t="s">
        <v>4993</v>
      </c>
      <c r="L245" s="100" t="s">
        <v>4983</v>
      </c>
      <c r="M245" s="24">
        <v>-1</v>
      </c>
      <c r="N245" s="96" t="s">
        <v>2311</v>
      </c>
      <c r="O245" s="87">
        <v>2.6989999999999998</v>
      </c>
      <c r="P245" s="101" t="s">
        <v>1011</v>
      </c>
      <c r="Q245" s="103" t="e">
        <v>#N/A</v>
      </c>
      <c r="R245" s="103"/>
      <c r="S245" s="87">
        <v>36</v>
      </c>
      <c r="T245" s="24">
        <v>6</v>
      </c>
      <c r="V245" s="100" t="s">
        <v>4995</v>
      </c>
      <c r="W245" s="94" t="s">
        <v>3316</v>
      </c>
    </row>
    <row r="246" spans="1:23" ht="30" x14ac:dyDescent="0.25">
      <c r="A246" s="89" t="s">
        <v>87</v>
      </c>
      <c r="B246" s="89" t="s">
        <v>88</v>
      </c>
      <c r="C246" s="107" t="str">
        <f>IF(J246="9_drop","Drop",IF(OR(I246="1_clear",I246="2_likely")*OR(J246="1_good",J246="2_fair",J246="3_distant",J246="4_lack_data"),"Predictor","Placebo"))</f>
        <v>Predictor</v>
      </c>
      <c r="E246" s="89" t="s">
        <v>91</v>
      </c>
      <c r="F246" s="89" t="s">
        <v>92</v>
      </c>
      <c r="G246" s="89" t="s">
        <v>93</v>
      </c>
      <c r="H246" s="95" t="s">
        <v>4920</v>
      </c>
      <c r="I246" s="91" t="s">
        <v>4596</v>
      </c>
      <c r="J246" s="107" t="s">
        <v>5100</v>
      </c>
      <c r="K246" s="110">
        <v>2</v>
      </c>
      <c r="L246" s="100" t="s">
        <v>4983</v>
      </c>
      <c r="M246" s="24">
        <v>1</v>
      </c>
      <c r="N246" s="96" t="s">
        <v>2311</v>
      </c>
      <c r="O246" s="87">
        <v>6.6</v>
      </c>
      <c r="P246" s="101" t="s">
        <v>1223</v>
      </c>
      <c r="Q246" s="103" t="e">
        <v>#N/A</v>
      </c>
      <c r="R246" s="103"/>
      <c r="S246" s="87">
        <v>12</v>
      </c>
      <c r="T246" s="24">
        <v>6</v>
      </c>
      <c r="U246" s="123" t="s">
        <v>5031</v>
      </c>
      <c r="W246" s="94" t="s">
        <v>1109</v>
      </c>
    </row>
    <row r="247" spans="1:23" s="92" customFormat="1" ht="45" x14ac:dyDescent="0.25">
      <c r="A247" s="89" t="s">
        <v>459</v>
      </c>
      <c r="B247" s="89" t="s">
        <v>456</v>
      </c>
      <c r="C247" s="107" t="str">
        <f>IF(J247="9_drop","Drop",IF(OR(I247="1_clear",I247="2_likely")*OR(J247="1_good",J247="2_fair",J247="3_distant",J247="4_lack_data"),"Predictor","Placebo"))</f>
        <v>Placebo</v>
      </c>
      <c r="D247" s="90"/>
      <c r="E247" s="89"/>
      <c r="F247" s="89" t="s">
        <v>461</v>
      </c>
      <c r="G247" s="89" t="s">
        <v>459</v>
      </c>
      <c r="H247" s="116" t="s">
        <v>5262</v>
      </c>
      <c r="I247" s="91" t="s">
        <v>4598</v>
      </c>
      <c r="J247" s="127" t="s">
        <v>5100</v>
      </c>
      <c r="K247" s="117" t="s">
        <v>5259</v>
      </c>
      <c r="L247" s="116" t="s">
        <v>5260</v>
      </c>
      <c r="M247" s="24">
        <v>1</v>
      </c>
      <c r="N247" s="87">
        <f>(7.6-0.8)/12</f>
        <v>0.56666666666666665</v>
      </c>
      <c r="O247" s="118" t="s">
        <v>2311</v>
      </c>
      <c r="P247" s="103" t="s">
        <v>1223</v>
      </c>
      <c r="Q247" s="87">
        <v>0.5</v>
      </c>
      <c r="R247" s="87"/>
      <c r="S247" s="87">
        <v>1</v>
      </c>
      <c r="T247" s="24">
        <v>12</v>
      </c>
      <c r="U247" s="123"/>
      <c r="V247" s="116" t="s">
        <v>5261</v>
      </c>
      <c r="W247" s="94" t="s">
        <v>4751</v>
      </c>
    </row>
    <row r="248" spans="1:23" s="92" customFormat="1" x14ac:dyDescent="0.25">
      <c r="A248" s="89" t="s">
        <v>363</v>
      </c>
      <c r="B248" s="89" t="s">
        <v>364</v>
      </c>
      <c r="C248" s="107" t="str">
        <f>IF(J248="9_drop","Drop",IF(OR(I248="1_clear",I248="2_likely")*OR(J248="1_good",J248="2_fair",J248="3_distant",J248="4_lack_data"),"Predictor","Placebo"))</f>
        <v>Predictor</v>
      </c>
      <c r="D248" s="90"/>
      <c r="E248" s="89"/>
      <c r="F248" s="89" t="s">
        <v>366</v>
      </c>
      <c r="G248" s="89"/>
      <c r="H248" s="116" t="s">
        <v>5207</v>
      </c>
      <c r="I248" s="91" t="s">
        <v>4596</v>
      </c>
      <c r="J248" s="107" t="s">
        <v>5100</v>
      </c>
      <c r="K248" s="117" t="s">
        <v>5200</v>
      </c>
      <c r="L248" s="116" t="s">
        <v>5201</v>
      </c>
      <c r="M248" s="24">
        <v>-1</v>
      </c>
      <c r="N248" s="118" t="s">
        <v>2311</v>
      </c>
      <c r="O248" s="87">
        <v>4.3899999999999997</v>
      </c>
      <c r="P248" s="103" t="s">
        <v>1223</v>
      </c>
      <c r="Q248" s="122" t="s">
        <v>2311</v>
      </c>
      <c r="R248" s="87"/>
      <c r="S248" s="87">
        <v>1</v>
      </c>
      <c r="T248" s="24">
        <v>6</v>
      </c>
      <c r="U248" s="123" t="s">
        <v>5031</v>
      </c>
      <c r="V248" s="86"/>
      <c r="W248" s="94" t="s">
        <v>1051</v>
      </c>
    </row>
    <row r="249" spans="1:23" s="92" customFormat="1" ht="45" x14ac:dyDescent="0.25">
      <c r="A249" s="89" t="s">
        <v>368</v>
      </c>
      <c r="B249" s="89" t="s">
        <v>364</v>
      </c>
      <c r="C249" s="107" t="str">
        <f>IF(J249="9_drop","Drop",IF(OR(I249="1_clear",I249="2_likely")*OR(J249="1_good",J249="2_fair",J249="3_distant",J249="4_lack_data"),"Predictor","Placebo"))</f>
        <v>Predictor</v>
      </c>
      <c r="D249" s="90"/>
      <c r="E249" s="89" t="s">
        <v>370</v>
      </c>
      <c r="F249" s="89"/>
      <c r="G249" s="89"/>
      <c r="H249" s="86"/>
      <c r="I249" s="91" t="s">
        <v>4596</v>
      </c>
      <c r="J249" s="121" t="s">
        <v>5101</v>
      </c>
      <c r="K249" s="117" t="s">
        <v>5200</v>
      </c>
      <c r="L249" s="116" t="s">
        <v>5201</v>
      </c>
      <c r="M249" s="24">
        <v>-1</v>
      </c>
      <c r="N249" s="118" t="s">
        <v>2311</v>
      </c>
      <c r="O249" s="87">
        <v>4.3899999999999997</v>
      </c>
      <c r="P249" s="103" t="s">
        <v>1223</v>
      </c>
      <c r="Q249" s="122" t="s">
        <v>2311</v>
      </c>
      <c r="R249" s="87"/>
      <c r="S249" s="87">
        <v>12</v>
      </c>
      <c r="T249" s="24">
        <v>6</v>
      </c>
      <c r="U249" s="123"/>
      <c r="V249" s="121" t="s">
        <v>5436</v>
      </c>
      <c r="W249" s="94" t="s">
        <v>1182</v>
      </c>
    </row>
    <row r="250" spans="1:23" ht="60" x14ac:dyDescent="0.25">
      <c r="A250" s="89" t="s">
        <v>381</v>
      </c>
      <c r="B250" s="89" t="s">
        <v>382</v>
      </c>
      <c r="C250" s="107" t="str">
        <f>IF(J250="9_drop","Drop",IF(OR(I250="1_clear",I250="2_likely")*OR(J250="1_good",J250="2_fair",J250="3_distant",J250="4_lack_data"),"Predictor","Placebo"))</f>
        <v>Predictor</v>
      </c>
      <c r="E250" s="89" t="s">
        <v>383</v>
      </c>
      <c r="F250" s="89" t="s">
        <v>384</v>
      </c>
      <c r="H250" s="116" t="s">
        <v>5255</v>
      </c>
      <c r="I250" s="91" t="s">
        <v>4596</v>
      </c>
      <c r="J250" s="107" t="s">
        <v>5100</v>
      </c>
      <c r="K250" s="117" t="s">
        <v>5254</v>
      </c>
      <c r="L250" s="116" t="s">
        <v>5201</v>
      </c>
      <c r="M250" s="24">
        <v>-1</v>
      </c>
      <c r="N250" s="118" t="s">
        <v>2311</v>
      </c>
      <c r="O250" s="87">
        <v>8.86</v>
      </c>
      <c r="P250" s="103" t="s">
        <v>1223</v>
      </c>
      <c r="Q250" s="122" t="s">
        <v>2311</v>
      </c>
      <c r="S250" s="87">
        <v>12</v>
      </c>
      <c r="T250" s="24">
        <v>6</v>
      </c>
      <c r="U250" s="123" t="s">
        <v>5032</v>
      </c>
      <c r="V250" s="116" t="s">
        <v>5293</v>
      </c>
      <c r="W250" s="94" t="s">
        <v>5292</v>
      </c>
    </row>
    <row r="251" spans="1:23" ht="105" x14ac:dyDescent="0.25">
      <c r="A251" s="89" t="s">
        <v>417</v>
      </c>
      <c r="B251" s="89" t="s">
        <v>412</v>
      </c>
      <c r="C251" s="107" t="str">
        <f>IF(J251="9_drop","Drop",IF(OR(I251="1_clear",I251="2_likely")*OR(J251="1_good",J251="2_fair",J251="3_distant",J251="4_lack_data"),"Predictor","Placebo"))</f>
        <v>Placebo</v>
      </c>
      <c r="E251" s="89" t="s">
        <v>419</v>
      </c>
      <c r="F251" s="89" t="s">
        <v>420</v>
      </c>
      <c r="H251" s="127" t="s">
        <v>5524</v>
      </c>
      <c r="I251" s="91" t="s">
        <v>4599</v>
      </c>
      <c r="J251" s="107" t="s">
        <v>5100</v>
      </c>
      <c r="K251" s="129" t="s">
        <v>5041</v>
      </c>
      <c r="L251" s="127" t="s">
        <v>5201</v>
      </c>
      <c r="M251" s="24">
        <v>-1</v>
      </c>
      <c r="N251" s="122" t="s">
        <v>2311</v>
      </c>
      <c r="O251" s="122">
        <v>1.59</v>
      </c>
      <c r="P251" s="103" t="s">
        <v>1223</v>
      </c>
      <c r="Q251" s="126" t="s">
        <v>2311</v>
      </c>
      <c r="S251" s="87">
        <v>1</v>
      </c>
      <c r="T251" s="24">
        <v>6</v>
      </c>
      <c r="U251" s="123" t="s">
        <v>5032</v>
      </c>
      <c r="V251" s="127" t="s">
        <v>5526</v>
      </c>
      <c r="W251" s="94" t="s">
        <v>1208</v>
      </c>
    </row>
    <row r="252" spans="1:23" x14ac:dyDescent="0.25">
      <c r="A252" s="89" t="s">
        <v>468</v>
      </c>
      <c r="B252" s="89" t="s">
        <v>469</v>
      </c>
      <c r="C252" s="107" t="str">
        <f>IF(J252="9_drop","Drop",IF(OR(I252="1_clear",I252="2_likely")*OR(J252="1_good",J252="2_fair",J252="3_distant",J252="4_lack_data"),"Predictor","Placebo"))</f>
        <v>Predictor</v>
      </c>
      <c r="F252" s="89" t="s">
        <v>471</v>
      </c>
      <c r="I252" s="91" t="s">
        <v>4596</v>
      </c>
      <c r="J252" s="107" t="s">
        <v>5100</v>
      </c>
      <c r="K252" s="120" t="s">
        <v>5434</v>
      </c>
      <c r="L252" s="121" t="s">
        <v>5201</v>
      </c>
      <c r="M252" s="24">
        <v>1</v>
      </c>
      <c r="N252" s="122" t="s">
        <v>2311</v>
      </c>
      <c r="O252" s="87">
        <v>5.69</v>
      </c>
      <c r="P252" s="103" t="s">
        <v>1223</v>
      </c>
      <c r="Q252" s="122" t="s">
        <v>2311</v>
      </c>
      <c r="S252" s="87">
        <v>1</v>
      </c>
      <c r="T252" s="24">
        <v>6</v>
      </c>
      <c r="V252" s="121"/>
      <c r="W252" s="94" t="s">
        <v>1022</v>
      </c>
    </row>
    <row r="253" spans="1:23" ht="30" x14ac:dyDescent="0.25">
      <c r="A253" s="89" t="s">
        <v>3351</v>
      </c>
      <c r="B253" s="89" t="s">
        <v>469</v>
      </c>
      <c r="C253" s="107" t="str">
        <f>IF(J253="9_drop","Drop",IF(OR(I253="1_clear",I253="2_likely")*OR(J253="1_good",J253="2_fair",J253="3_distant",J253="4_lack_data"),"Predictor","Placebo"))</f>
        <v>Predictor</v>
      </c>
      <c r="F253" s="89" t="s">
        <v>1920</v>
      </c>
      <c r="I253" s="91" t="s">
        <v>4596</v>
      </c>
      <c r="J253" s="107" t="s">
        <v>5100</v>
      </c>
      <c r="K253" s="120" t="s">
        <v>5510</v>
      </c>
      <c r="L253" s="121" t="s">
        <v>5201</v>
      </c>
      <c r="M253" s="24">
        <v>1</v>
      </c>
      <c r="N253" s="87">
        <v>0.5</v>
      </c>
      <c r="O253" s="87">
        <v>5.71</v>
      </c>
      <c r="P253" s="103" t="s">
        <v>1223</v>
      </c>
      <c r="Q253" s="122" t="s">
        <v>2311</v>
      </c>
      <c r="S253" s="87">
        <v>12</v>
      </c>
      <c r="T253" s="24">
        <v>6</v>
      </c>
      <c r="V253" s="121" t="s">
        <v>5509</v>
      </c>
      <c r="W253" s="94" t="s">
        <v>4764</v>
      </c>
    </row>
    <row r="254" spans="1:23" x14ac:dyDescent="0.25">
      <c r="A254" s="89" t="s">
        <v>488</v>
      </c>
      <c r="B254" s="89" t="s">
        <v>489</v>
      </c>
      <c r="C254" s="107" t="str">
        <f>IF(J254="9_drop","Drop",IF(OR(I254="1_clear",I254="2_likely")*OR(J254="1_good",J254="2_fair",J254="3_distant",J254="4_lack_data"),"Predictor","Placebo"))</f>
        <v>Predictor</v>
      </c>
      <c r="E254" s="89" t="s">
        <v>488</v>
      </c>
      <c r="F254" s="89" t="s">
        <v>491</v>
      </c>
      <c r="G254" s="89" t="s">
        <v>492</v>
      </c>
      <c r="I254" s="91" t="s">
        <v>4597</v>
      </c>
      <c r="J254" s="107" t="s">
        <v>5100</v>
      </c>
      <c r="K254" s="120" t="s">
        <v>5437</v>
      </c>
      <c r="L254" s="121" t="s">
        <v>5201</v>
      </c>
      <c r="M254" s="24">
        <v>1</v>
      </c>
      <c r="N254" s="122" t="s">
        <v>2311</v>
      </c>
      <c r="O254" s="87">
        <v>2.57</v>
      </c>
      <c r="P254" s="103" t="s">
        <v>1223</v>
      </c>
      <c r="Q254" s="122" t="s">
        <v>2311</v>
      </c>
      <c r="S254" s="87">
        <v>1</v>
      </c>
      <c r="T254" s="24">
        <v>6</v>
      </c>
      <c r="V254" s="121"/>
      <c r="W254" s="94" t="s">
        <v>1028</v>
      </c>
    </row>
    <row r="255" spans="1:23" ht="45" x14ac:dyDescent="0.25">
      <c r="A255" s="89" t="s">
        <v>531</v>
      </c>
      <c r="B255" s="89" t="s">
        <v>527</v>
      </c>
      <c r="C255" s="107" t="str">
        <f>IF(J255="9_drop","Drop",IF(OR(I255="1_clear",I255="2_likely")*OR(J255="1_good",J255="2_fair",J255="3_distant",J255="4_lack_data"),"Predictor","Placebo"))</f>
        <v>Predictor</v>
      </c>
      <c r="F255" s="89" t="s">
        <v>533</v>
      </c>
      <c r="H255" s="116" t="s">
        <v>5271</v>
      </c>
      <c r="I255" s="91" t="s">
        <v>4596</v>
      </c>
      <c r="J255" s="116" t="s">
        <v>5102</v>
      </c>
      <c r="K255" s="117" t="s">
        <v>5270</v>
      </c>
      <c r="L255" s="116" t="s">
        <v>5201</v>
      </c>
      <c r="M255" s="24">
        <v>-1</v>
      </c>
      <c r="N255" s="118" t="s">
        <v>2311</v>
      </c>
      <c r="O255" s="87">
        <f>_xlfn.NORM.INV(1-0.001/2,0,1)</f>
        <v>3.2905267314919255</v>
      </c>
      <c r="P255" s="103" t="s">
        <v>1223</v>
      </c>
      <c r="Q255" s="122" t="s">
        <v>2311</v>
      </c>
      <c r="S255" s="87">
        <v>12</v>
      </c>
      <c r="T255" s="24">
        <v>6</v>
      </c>
      <c r="U255" s="123" t="s">
        <v>5175</v>
      </c>
      <c r="V255" s="116" t="s">
        <v>5272</v>
      </c>
      <c r="W255" s="94" t="s">
        <v>5275</v>
      </c>
    </row>
    <row r="256" spans="1:23" ht="120" x14ac:dyDescent="0.25">
      <c r="A256" s="89" t="s">
        <v>583</v>
      </c>
      <c r="B256" s="89" t="s">
        <v>584</v>
      </c>
      <c r="C256" s="107" t="str">
        <f>IF(J256="9_drop","Drop",IF(OR(I256="1_clear",I256="2_likely")*OR(J256="1_good",J256="2_fair",J256="3_distant",J256="4_lack_data"),"Predictor","Placebo"))</f>
        <v>Predictor</v>
      </c>
      <c r="F256" s="89" t="s">
        <v>586</v>
      </c>
      <c r="G256" s="89" t="s">
        <v>583</v>
      </c>
      <c r="I256" s="91" t="s">
        <v>4596</v>
      </c>
      <c r="J256" s="107" t="s">
        <v>5100</v>
      </c>
      <c r="K256" s="120" t="s">
        <v>5392</v>
      </c>
      <c r="L256" s="121" t="s">
        <v>5201</v>
      </c>
      <c r="M256" s="24">
        <v>1</v>
      </c>
      <c r="N256" s="122" t="s">
        <v>2311</v>
      </c>
      <c r="O256" s="87">
        <v>3.37</v>
      </c>
      <c r="P256" s="103" t="s">
        <v>1223</v>
      </c>
      <c r="Q256" s="122" t="s">
        <v>2311</v>
      </c>
      <c r="S256" s="87">
        <v>1</v>
      </c>
      <c r="T256" s="24">
        <v>6</v>
      </c>
      <c r="V256" s="121" t="s">
        <v>5391</v>
      </c>
      <c r="W256" s="94" t="s">
        <v>1199</v>
      </c>
    </row>
    <row r="257" spans="1:23" ht="30" x14ac:dyDescent="0.25">
      <c r="A257" s="89" t="s">
        <v>3370</v>
      </c>
      <c r="B257" s="89" t="s">
        <v>704</v>
      </c>
      <c r="C257" s="107" t="str">
        <f>IF(J257="9_drop","Drop",IF(OR(I257="1_clear",I257="2_likely")*OR(J257="1_good",J257="2_fair",J257="3_distant",J257="4_lack_data"),"Predictor","Placebo"))</f>
        <v>Predictor</v>
      </c>
      <c r="F257" s="89" t="s">
        <v>3479</v>
      </c>
      <c r="G257" s="89" t="s">
        <v>707</v>
      </c>
      <c r="H257" s="116" t="s">
        <v>5278</v>
      </c>
      <c r="I257" s="91" t="s">
        <v>4596</v>
      </c>
      <c r="J257" s="107" t="s">
        <v>5100</v>
      </c>
      <c r="K257" s="117" t="s">
        <v>5277</v>
      </c>
      <c r="L257" s="116" t="s">
        <v>5201</v>
      </c>
      <c r="M257" s="24">
        <v>-1</v>
      </c>
      <c r="N257" s="118" t="s">
        <v>2311</v>
      </c>
      <c r="O257" s="87">
        <v>4.9000000000000004</v>
      </c>
      <c r="P257" s="103" t="s">
        <v>1223</v>
      </c>
      <c r="Q257" s="122" t="s">
        <v>2311</v>
      </c>
      <c r="S257" s="87">
        <v>3</v>
      </c>
      <c r="T257" s="24">
        <v>6</v>
      </c>
      <c r="V257" s="116" t="s">
        <v>5276</v>
      </c>
      <c r="W257" s="94" t="s">
        <v>1091</v>
      </c>
    </row>
    <row r="258" spans="1:23" ht="45" x14ac:dyDescent="0.25">
      <c r="A258" s="89" t="s">
        <v>853</v>
      </c>
      <c r="B258" s="89" t="s">
        <v>854</v>
      </c>
      <c r="C258" s="107" t="str">
        <f>IF(J258="9_drop","Drop",IF(OR(I258="1_clear",I258="2_likely")*OR(J258="1_good",J258="2_fair",J258="3_distant",J258="4_lack_data"),"Predictor","Placebo"))</f>
        <v>Predictor</v>
      </c>
      <c r="E258" s="89" t="s">
        <v>856</v>
      </c>
      <c r="I258" s="91" t="s">
        <v>4596</v>
      </c>
      <c r="J258" s="107" t="s">
        <v>5100</v>
      </c>
      <c r="K258" s="117" t="s">
        <v>5344</v>
      </c>
      <c r="L258" s="116" t="s">
        <v>5201</v>
      </c>
      <c r="M258" s="24">
        <v>-1</v>
      </c>
      <c r="N258" s="118" t="s">
        <v>2311</v>
      </c>
      <c r="O258" s="87">
        <v>4.0999999999999996</v>
      </c>
      <c r="P258" s="103" t="s">
        <v>1223</v>
      </c>
      <c r="Q258" s="122" t="s">
        <v>2311</v>
      </c>
      <c r="S258" s="87">
        <v>12</v>
      </c>
      <c r="T258" s="24">
        <v>6</v>
      </c>
      <c r="U258" s="123" t="s">
        <v>5031</v>
      </c>
      <c r="V258" s="116" t="s">
        <v>5343</v>
      </c>
      <c r="W258" s="94" t="s">
        <v>1033</v>
      </c>
    </row>
    <row r="259" spans="1:23" x14ac:dyDescent="0.25">
      <c r="A259" s="89" t="s">
        <v>870</v>
      </c>
      <c r="B259" s="89" t="s">
        <v>871</v>
      </c>
      <c r="C259" s="107" t="str">
        <f>IF(J259="9_drop","Drop",IF(OR(I259="1_clear",I259="2_likely")*OR(J259="1_good",J259="2_fair",J259="3_distant",J259="4_lack_data"),"Predictor","Placebo"))</f>
        <v>Predictor</v>
      </c>
      <c r="E259" s="89" t="s">
        <v>873</v>
      </c>
      <c r="F259" s="89" t="s">
        <v>874</v>
      </c>
      <c r="G259" s="89" t="s">
        <v>875</v>
      </c>
      <c r="I259" s="91" t="s">
        <v>4596</v>
      </c>
      <c r="J259" s="107" t="s">
        <v>5100</v>
      </c>
      <c r="K259" s="117" t="s">
        <v>5346</v>
      </c>
      <c r="L259" s="116" t="s">
        <v>5201</v>
      </c>
      <c r="M259" s="24">
        <v>-1</v>
      </c>
      <c r="N259" s="118" t="s">
        <v>2311</v>
      </c>
      <c r="O259" s="87">
        <v>7.08</v>
      </c>
      <c r="P259" s="103" t="s">
        <v>1223</v>
      </c>
      <c r="Q259" s="122" t="s">
        <v>2311</v>
      </c>
      <c r="S259" s="87">
        <v>12</v>
      </c>
      <c r="T259" s="24">
        <v>6</v>
      </c>
      <c r="V259" s="116"/>
      <c r="W259" s="94" t="s">
        <v>1181</v>
      </c>
    </row>
    <row r="260" spans="1:23" ht="60" x14ac:dyDescent="0.25">
      <c r="A260" s="89" t="s">
        <v>876</v>
      </c>
      <c r="B260" s="89" t="s">
        <v>877</v>
      </c>
      <c r="C260" s="107" t="str">
        <f>IF(J260="9_drop","Drop",IF(OR(I260="1_clear",I260="2_likely")*OR(J260="1_good",J260="2_fair",J260="3_distant",J260="4_lack_data"),"Predictor","Placebo"))</f>
        <v>Predictor</v>
      </c>
      <c r="I260" s="91" t="s">
        <v>4597</v>
      </c>
      <c r="J260" s="107" t="s">
        <v>5100</v>
      </c>
      <c r="K260" s="117" t="s">
        <v>5347</v>
      </c>
      <c r="L260" s="116" t="s">
        <v>5201</v>
      </c>
      <c r="M260" s="24">
        <v>1</v>
      </c>
      <c r="N260" s="118" t="s">
        <v>2311</v>
      </c>
      <c r="O260" s="87">
        <v>3.59</v>
      </c>
      <c r="P260" s="103" t="s">
        <v>1223</v>
      </c>
      <c r="Q260" s="122" t="s">
        <v>2311</v>
      </c>
      <c r="S260" s="87">
        <v>1</v>
      </c>
      <c r="T260" s="24">
        <v>6</v>
      </c>
      <c r="V260" s="116" t="s">
        <v>5320</v>
      </c>
      <c r="W260" s="94" t="s">
        <v>1065</v>
      </c>
    </row>
    <row r="261" spans="1:23" ht="30" x14ac:dyDescent="0.25">
      <c r="A261" s="89" t="s">
        <v>879</v>
      </c>
      <c r="B261" s="89" t="s">
        <v>880</v>
      </c>
      <c r="C261" s="107" t="str">
        <f>IF(J261="9_drop","Drop",IF(OR(I261="1_clear",I261="2_likely")*OR(J261="1_good",J261="2_fair",J261="3_distant",J261="4_lack_data"),"Predictor","Placebo"))</f>
        <v>Predictor</v>
      </c>
      <c r="F261" s="89" t="s">
        <v>882</v>
      </c>
      <c r="I261" s="91" t="s">
        <v>4596</v>
      </c>
      <c r="J261" s="107" t="s">
        <v>5100</v>
      </c>
      <c r="K261" s="117" t="s">
        <v>5348</v>
      </c>
      <c r="L261" s="116" t="s">
        <v>5201</v>
      </c>
      <c r="M261" s="24">
        <v>-1</v>
      </c>
      <c r="N261" s="118" t="s">
        <v>2311</v>
      </c>
      <c r="O261" s="87">
        <v>2.38</v>
      </c>
      <c r="P261" s="103" t="s">
        <v>1223</v>
      </c>
      <c r="Q261" s="122" t="s">
        <v>2311</v>
      </c>
      <c r="S261" s="87">
        <v>1</v>
      </c>
      <c r="T261" s="24">
        <v>6</v>
      </c>
      <c r="V261" s="116" t="s">
        <v>5321</v>
      </c>
      <c r="W261" s="94" t="s">
        <v>1149</v>
      </c>
    </row>
    <row r="262" spans="1:23" ht="30" x14ac:dyDescent="0.25">
      <c r="A262" s="89" t="s">
        <v>883</v>
      </c>
      <c r="B262" s="89" t="s">
        <v>884</v>
      </c>
      <c r="C262" s="107" t="str">
        <f>IF(J262="9_drop","Drop",IF(OR(I262="1_clear",I262="2_likely")*OR(J262="1_good",J262="2_fair",J262="3_distant",J262="4_lack_data"),"Predictor","Placebo"))</f>
        <v>Predictor</v>
      </c>
      <c r="F262" s="89" t="s">
        <v>886</v>
      </c>
      <c r="I262" s="91" t="s">
        <v>4596</v>
      </c>
      <c r="J262" s="107" t="s">
        <v>5100</v>
      </c>
      <c r="K262" s="117" t="s">
        <v>5349</v>
      </c>
      <c r="L262" s="116" t="s">
        <v>5201</v>
      </c>
      <c r="M262" s="24">
        <v>-1</v>
      </c>
      <c r="N262" s="118" t="s">
        <v>2311</v>
      </c>
      <c r="O262" s="87">
        <v>8.7100000000000009</v>
      </c>
      <c r="P262" s="103" t="s">
        <v>1223</v>
      </c>
      <c r="Q262" s="122" t="s">
        <v>2311</v>
      </c>
      <c r="S262" s="87">
        <v>12</v>
      </c>
      <c r="T262" s="24">
        <v>6</v>
      </c>
      <c r="V262" s="116" t="s">
        <v>5322</v>
      </c>
      <c r="W262" s="94" t="s">
        <v>1062</v>
      </c>
    </row>
    <row r="263" spans="1:23" ht="30" x14ac:dyDescent="0.25">
      <c r="A263" s="89" t="s">
        <v>887</v>
      </c>
      <c r="B263" s="89" t="s">
        <v>884</v>
      </c>
      <c r="C263" s="107" t="str">
        <f>IF(J263="9_drop","Drop",IF(OR(I263="1_clear",I263="2_likely")*OR(J263="1_good",J263="2_fair",J263="3_distant",J263="4_lack_data"),"Predictor","Placebo"))</f>
        <v>Predictor</v>
      </c>
      <c r="F263" s="89" t="s">
        <v>889</v>
      </c>
      <c r="I263" s="91" t="s">
        <v>4596</v>
      </c>
      <c r="J263" s="107" t="s">
        <v>5100</v>
      </c>
      <c r="K263" s="117" t="s">
        <v>5349</v>
      </c>
      <c r="L263" s="116" t="s">
        <v>5201</v>
      </c>
      <c r="M263" s="24">
        <v>-1</v>
      </c>
      <c r="N263" s="118" t="s">
        <v>2311</v>
      </c>
      <c r="O263" s="87">
        <v>4.49</v>
      </c>
      <c r="P263" s="103" t="s">
        <v>1223</v>
      </c>
      <c r="Q263" s="122" t="s">
        <v>2311</v>
      </c>
      <c r="S263" s="87">
        <v>12</v>
      </c>
      <c r="T263" s="24">
        <v>6</v>
      </c>
      <c r="V263" s="116" t="s">
        <v>5322</v>
      </c>
      <c r="W263" s="94" t="s">
        <v>1063</v>
      </c>
    </row>
    <row r="264" spans="1:23" ht="30" x14ac:dyDescent="0.25">
      <c r="A264" s="89" t="s">
        <v>893</v>
      </c>
      <c r="B264" s="89" t="s">
        <v>884</v>
      </c>
      <c r="C264" s="107" t="str">
        <f>IF(J264="9_drop","Drop",IF(OR(I264="1_clear",I264="2_likely")*OR(J264="1_good",J264="2_fair",J264="3_distant",J264="4_lack_data"),"Predictor","Placebo"))</f>
        <v>Predictor</v>
      </c>
      <c r="I264" s="91" t="s">
        <v>4596</v>
      </c>
      <c r="J264" s="107" t="s">
        <v>5100</v>
      </c>
      <c r="K264" s="117" t="s">
        <v>5349</v>
      </c>
      <c r="L264" s="116" t="s">
        <v>5201</v>
      </c>
      <c r="M264" s="24">
        <v>-1</v>
      </c>
      <c r="N264" s="118" t="s">
        <v>2311</v>
      </c>
      <c r="O264" s="87">
        <v>8.01</v>
      </c>
      <c r="P264" s="103" t="s">
        <v>1223</v>
      </c>
      <c r="Q264" s="122" t="s">
        <v>2311</v>
      </c>
      <c r="S264" s="87">
        <v>12</v>
      </c>
      <c r="T264" s="24">
        <v>6</v>
      </c>
      <c r="V264" s="116" t="s">
        <v>5322</v>
      </c>
      <c r="W264" s="94" t="s">
        <v>1067</v>
      </c>
    </row>
    <row r="265" spans="1:23" ht="30" x14ac:dyDescent="0.25">
      <c r="A265" s="89" t="s">
        <v>895</v>
      </c>
      <c r="B265" s="89" t="s">
        <v>884</v>
      </c>
      <c r="C265" s="107" t="str">
        <f>IF(J265="9_drop","Drop",IF(OR(I265="1_clear",I265="2_likely")*OR(J265="1_good",J265="2_fair",J265="3_distant",J265="4_lack_data"),"Predictor","Placebo"))</f>
        <v>Predictor</v>
      </c>
      <c r="F265" s="89" t="s">
        <v>897</v>
      </c>
      <c r="I265" s="91" t="s">
        <v>4596</v>
      </c>
      <c r="J265" s="107" t="s">
        <v>5100</v>
      </c>
      <c r="K265" s="117" t="s">
        <v>5349</v>
      </c>
      <c r="L265" s="116" t="s">
        <v>5201</v>
      </c>
      <c r="M265" s="24">
        <v>-1</v>
      </c>
      <c r="N265" s="118" t="s">
        <v>2311</v>
      </c>
      <c r="O265" s="87">
        <v>3.38</v>
      </c>
      <c r="P265" s="103" t="s">
        <v>1223</v>
      </c>
      <c r="Q265" s="122" t="s">
        <v>2311</v>
      </c>
      <c r="S265" s="87">
        <v>12</v>
      </c>
      <c r="T265" s="24">
        <v>6</v>
      </c>
      <c r="V265" s="116" t="s">
        <v>5322</v>
      </c>
      <c r="W265" s="94" t="s">
        <v>1068</v>
      </c>
    </row>
    <row r="266" spans="1:23" x14ac:dyDescent="0.25">
      <c r="A266" s="89" t="s">
        <v>898</v>
      </c>
      <c r="B266" s="89" t="s">
        <v>884</v>
      </c>
      <c r="C266" s="107" t="str">
        <f>IF(J266="9_drop","Drop",IF(OR(I266="1_clear",I266="2_likely")*OR(J266="1_good",J266="2_fair",J266="3_distant",J266="4_lack_data"),"Predictor","Placebo"))</f>
        <v>Predictor</v>
      </c>
      <c r="F266" s="89" t="s">
        <v>900</v>
      </c>
      <c r="I266" s="91" t="s">
        <v>4596</v>
      </c>
      <c r="J266" s="107" t="s">
        <v>5100</v>
      </c>
      <c r="K266" s="120" t="s">
        <v>5503</v>
      </c>
      <c r="L266" s="121" t="s">
        <v>5201</v>
      </c>
      <c r="M266" s="24">
        <v>1</v>
      </c>
      <c r="N266" s="122" t="s">
        <v>2311</v>
      </c>
      <c r="O266" s="87">
        <v>5.85</v>
      </c>
      <c r="P266" s="103" t="s">
        <v>1223</v>
      </c>
      <c r="Q266" s="122" t="s">
        <v>2311</v>
      </c>
      <c r="S266" s="87">
        <v>12</v>
      </c>
      <c r="T266" s="24">
        <v>6</v>
      </c>
      <c r="W266" s="94" t="s">
        <v>3329</v>
      </c>
    </row>
    <row r="267" spans="1:23" x14ac:dyDescent="0.25">
      <c r="A267" s="89" t="s">
        <v>901</v>
      </c>
      <c r="B267" s="89" t="s">
        <v>884</v>
      </c>
      <c r="C267" s="107" t="str">
        <f>IF(J267="9_drop","Drop",IF(OR(I267="1_clear",I267="2_likely")*OR(J267="1_good",J267="2_fair",J267="3_distant",J267="4_lack_data"),"Predictor","Placebo"))</f>
        <v>Placebo</v>
      </c>
      <c r="F267" s="89" t="s">
        <v>903</v>
      </c>
      <c r="H267" s="107"/>
      <c r="I267" s="91" t="s">
        <v>4599</v>
      </c>
      <c r="J267" s="107" t="s">
        <v>5100</v>
      </c>
      <c r="K267" s="120" t="s">
        <v>5504</v>
      </c>
      <c r="L267" s="121" t="s">
        <v>5201</v>
      </c>
      <c r="M267" s="24">
        <v>-1</v>
      </c>
      <c r="N267" s="122" t="s">
        <v>2311</v>
      </c>
      <c r="O267" s="87">
        <v>0.43</v>
      </c>
      <c r="P267" s="103" t="s">
        <v>1223</v>
      </c>
      <c r="Q267" s="122" t="s">
        <v>2311</v>
      </c>
      <c r="S267" s="87">
        <v>12</v>
      </c>
      <c r="T267" s="24">
        <v>6</v>
      </c>
      <c r="W267" s="89" t="s">
        <v>4735</v>
      </c>
    </row>
    <row r="268" spans="1:23" x14ac:dyDescent="0.25">
      <c r="A268" s="89" t="s">
        <v>3298</v>
      </c>
      <c r="B268" s="89" t="s">
        <v>107</v>
      </c>
      <c r="C268" s="107" t="str">
        <f>IF(J268="9_drop","Drop",IF(OR(I268="1_clear",I268="2_likely")*OR(J268="1_good",J268="2_fair",J268="3_distant",J268="4_lack_data"),"Predictor","Placebo"))</f>
        <v>Placebo</v>
      </c>
      <c r="E268" s="89" t="s">
        <v>109</v>
      </c>
      <c r="F268" s="89" t="s">
        <v>953</v>
      </c>
      <c r="G268" s="89" t="s">
        <v>111</v>
      </c>
      <c r="H268" s="95" t="s">
        <v>4968</v>
      </c>
      <c r="I268" s="91" t="s">
        <v>5040</v>
      </c>
      <c r="J268" s="107" t="s">
        <v>2311</v>
      </c>
      <c r="K268" s="109" t="s">
        <v>2311</v>
      </c>
      <c r="M268" s="24">
        <v>-1</v>
      </c>
      <c r="N268" s="96" t="s">
        <v>2311</v>
      </c>
      <c r="O268" s="106" t="s">
        <v>2311</v>
      </c>
      <c r="P268" s="103" t="s">
        <v>1011</v>
      </c>
      <c r="Q268" s="87">
        <v>0.2</v>
      </c>
      <c r="S268" s="87">
        <v>12</v>
      </c>
      <c r="T268" s="24">
        <v>6</v>
      </c>
      <c r="W268" s="94" t="s">
        <v>1210</v>
      </c>
    </row>
    <row r="269" spans="1:23" x14ac:dyDescent="0.25">
      <c r="A269" s="89" t="s">
        <v>3300</v>
      </c>
      <c r="B269" s="89" t="s">
        <v>107</v>
      </c>
      <c r="C269" s="107" t="str">
        <f>IF(J269="9_drop","Drop",IF(OR(I269="1_clear",I269="2_likely")*OR(J269="1_good",J269="2_fair",J269="3_distant",J269="4_lack_data"),"Predictor","Placebo"))</f>
        <v>Placebo</v>
      </c>
      <c r="E269" s="89" t="s">
        <v>109</v>
      </c>
      <c r="F269" s="89" t="s">
        <v>3297</v>
      </c>
      <c r="G269" s="89" t="s">
        <v>111</v>
      </c>
      <c r="H269" s="95" t="s">
        <v>4968</v>
      </c>
      <c r="I269" s="91" t="s">
        <v>5040</v>
      </c>
      <c r="J269" s="107" t="s">
        <v>2311</v>
      </c>
      <c r="K269" s="109" t="s">
        <v>2311</v>
      </c>
      <c r="M269" s="24">
        <v>-1</v>
      </c>
      <c r="N269" s="96" t="s">
        <v>2311</v>
      </c>
      <c r="O269" s="106" t="s">
        <v>2311</v>
      </c>
      <c r="P269" s="103" t="s">
        <v>1011</v>
      </c>
      <c r="Q269" s="87">
        <v>0.2</v>
      </c>
      <c r="S269" s="87">
        <v>12</v>
      </c>
      <c r="T269" s="24">
        <v>6</v>
      </c>
      <c r="W269" s="94" t="s">
        <v>3315</v>
      </c>
    </row>
    <row r="270" spans="1:23" ht="45" x14ac:dyDescent="0.25">
      <c r="A270" s="84" t="s">
        <v>125</v>
      </c>
      <c r="B270" s="89" t="s">
        <v>126</v>
      </c>
      <c r="C270" s="107" t="str">
        <f>IF(J270="9_drop","Drop",IF(OR(I270="1_clear",I270="2_likely")*OR(J270="1_good",J270="2_fair",J270="3_distant",J270="4_lack_data"),"Predictor","Placebo"))</f>
        <v>Predictor</v>
      </c>
      <c r="D270" s="85"/>
      <c r="E270" s="84" t="s">
        <v>128</v>
      </c>
      <c r="F270" s="84"/>
      <c r="G270" s="84"/>
      <c r="H270" s="97" t="s">
        <v>4976</v>
      </c>
      <c r="I270" s="91" t="s">
        <v>4596</v>
      </c>
      <c r="J270" s="107" t="s">
        <v>5100</v>
      </c>
      <c r="K270" s="108" t="s">
        <v>5055</v>
      </c>
      <c r="L270" s="97"/>
      <c r="M270" s="21">
        <v>1</v>
      </c>
      <c r="N270" s="98">
        <v>2.12</v>
      </c>
      <c r="O270" s="98">
        <v>4.29</v>
      </c>
      <c r="P270" s="98" t="s">
        <v>1223</v>
      </c>
      <c r="Q270" s="98">
        <v>0.1</v>
      </c>
      <c r="R270" s="98"/>
      <c r="S270" s="98">
        <v>1</v>
      </c>
      <c r="T270" s="21">
        <v>6</v>
      </c>
      <c r="U270" s="115" t="s">
        <v>5027</v>
      </c>
      <c r="V270" s="97"/>
      <c r="W270" s="119" t="s">
        <v>1132</v>
      </c>
    </row>
    <row r="271" spans="1:23" ht="75" x14ac:dyDescent="0.25">
      <c r="A271" s="89" t="s">
        <v>157</v>
      </c>
      <c r="B271" s="89" t="s">
        <v>158</v>
      </c>
      <c r="C271" s="107" t="str">
        <f>IF(J271="9_drop","Drop",IF(OR(I271="1_clear",I271="2_likely")*OR(J271="1_good",J271="2_fair",J271="3_distant",J271="4_lack_data"),"Predictor","Placebo"))</f>
        <v>Placebo</v>
      </c>
      <c r="F271" s="89" t="s">
        <v>160</v>
      </c>
      <c r="H271" s="95" t="s">
        <v>4968</v>
      </c>
      <c r="I271" s="91" t="s">
        <v>5040</v>
      </c>
      <c r="J271" s="107" t="s">
        <v>2311</v>
      </c>
      <c r="K271" s="109" t="s">
        <v>2311</v>
      </c>
      <c r="M271" s="24">
        <v>1</v>
      </c>
      <c r="N271" s="96" t="s">
        <v>2311</v>
      </c>
      <c r="P271" s="103" t="s">
        <v>1223</v>
      </c>
      <c r="Q271" s="87">
        <v>0.2</v>
      </c>
      <c r="S271" s="87">
        <v>12</v>
      </c>
      <c r="T271" s="24">
        <v>6</v>
      </c>
      <c r="V271" s="86" t="s">
        <v>4953</v>
      </c>
      <c r="W271" s="94" t="s">
        <v>1035</v>
      </c>
    </row>
    <row r="272" spans="1:23" x14ac:dyDescent="0.25">
      <c r="A272" s="89" t="s">
        <v>3209</v>
      </c>
      <c r="B272" s="89" t="s">
        <v>158</v>
      </c>
      <c r="C272" s="107" t="str">
        <f>IF(J272="9_drop","Drop",IF(OR(I272="1_clear",I272="2_likely")*OR(J272="1_good",J272="2_fair",J272="3_distant",J272="4_lack_data"),"Predictor","Placebo"))</f>
        <v>Placebo</v>
      </c>
      <c r="F272" s="89" t="s">
        <v>3212</v>
      </c>
      <c r="H272" s="95" t="s">
        <v>4968</v>
      </c>
      <c r="I272" s="91" t="s">
        <v>5040</v>
      </c>
      <c r="J272" s="107" t="s">
        <v>2311</v>
      </c>
      <c r="K272" s="109" t="s">
        <v>2311</v>
      </c>
      <c r="M272" s="24">
        <v>1</v>
      </c>
      <c r="N272" s="96" t="s">
        <v>2311</v>
      </c>
      <c r="P272" s="103" t="s">
        <v>1223</v>
      </c>
      <c r="Q272" s="87">
        <v>0.2</v>
      </c>
      <c r="S272" s="87">
        <v>12</v>
      </c>
      <c r="T272" s="24">
        <v>6</v>
      </c>
      <c r="W272" s="94" t="s">
        <v>1035</v>
      </c>
    </row>
    <row r="273" spans="1:23" x14ac:dyDescent="0.25">
      <c r="A273" s="92" t="s">
        <v>3354</v>
      </c>
      <c r="B273" s="89" t="s">
        <v>158</v>
      </c>
      <c r="C273" s="107" t="str">
        <f>IF(J273="9_drop","Drop",IF(OR(I273="1_clear",I273="2_likely")*OR(J273="1_good",J273="2_fair",J273="3_distant",J273="4_lack_data"),"Predictor","Placebo"))</f>
        <v>Placebo</v>
      </c>
      <c r="D273" s="93"/>
      <c r="E273" s="92"/>
      <c r="F273" s="92" t="s">
        <v>160</v>
      </c>
      <c r="G273" s="92"/>
      <c r="H273" s="95" t="s">
        <v>4968</v>
      </c>
      <c r="I273" s="91" t="s">
        <v>5040</v>
      </c>
      <c r="J273" s="107" t="s">
        <v>2311</v>
      </c>
      <c r="K273" s="109" t="s">
        <v>2311</v>
      </c>
      <c r="M273" s="24">
        <v>1</v>
      </c>
      <c r="N273" s="96" t="s">
        <v>2311</v>
      </c>
      <c r="P273" s="103" t="s">
        <v>1223</v>
      </c>
      <c r="Q273" s="87">
        <v>0.2</v>
      </c>
      <c r="S273" s="87">
        <v>12</v>
      </c>
      <c r="T273" s="24">
        <v>6</v>
      </c>
      <c r="V273" s="95"/>
      <c r="W273" s="94" t="s">
        <v>3437</v>
      </c>
    </row>
    <row r="274" spans="1:23" x14ac:dyDescent="0.25">
      <c r="A274" s="89" t="s">
        <v>3357</v>
      </c>
      <c r="B274" s="89" t="s">
        <v>158</v>
      </c>
      <c r="C274" s="107" t="str">
        <f>IF(J274="9_drop","Drop",IF(OR(I274="1_clear",I274="2_likely")*OR(J274="1_good",J274="2_fair",J274="3_distant",J274="4_lack_data"),"Predictor","Placebo"))</f>
        <v>Placebo</v>
      </c>
      <c r="F274" s="89" t="s">
        <v>3453</v>
      </c>
      <c r="H274" s="95" t="s">
        <v>4968</v>
      </c>
      <c r="I274" s="91" t="s">
        <v>5040</v>
      </c>
      <c r="J274" s="107" t="s">
        <v>2311</v>
      </c>
      <c r="K274" s="117" t="s">
        <v>2311</v>
      </c>
      <c r="M274" s="24">
        <v>1</v>
      </c>
      <c r="N274" s="96" t="s">
        <v>2311</v>
      </c>
      <c r="P274" s="103" t="s">
        <v>1223</v>
      </c>
      <c r="Q274" s="87">
        <v>0.2</v>
      </c>
      <c r="S274" s="87">
        <v>1</v>
      </c>
      <c r="T274" s="24">
        <v>6</v>
      </c>
      <c r="V274" s="95"/>
      <c r="W274" s="94" t="s">
        <v>3437</v>
      </c>
    </row>
    <row r="275" spans="1:23" x14ac:dyDescent="0.25">
      <c r="A275" s="89" t="s">
        <v>3251</v>
      </c>
      <c r="B275" s="89" t="s">
        <v>168</v>
      </c>
      <c r="C275" s="107" t="str">
        <f>IF(J275="9_drop","Drop",IF(OR(I275="1_clear",I275="2_likely")*OR(J275="1_good",J275="2_fair",J275="3_distant",J275="4_lack_data"),"Predictor","Placebo"))</f>
        <v>Placebo</v>
      </c>
      <c r="E275" s="89" t="s">
        <v>171</v>
      </c>
      <c r="F275" s="89" t="s">
        <v>3253</v>
      </c>
      <c r="G275" s="89" t="s">
        <v>173</v>
      </c>
      <c r="H275" s="107" t="s">
        <v>4968</v>
      </c>
      <c r="I275" s="91" t="s">
        <v>5040</v>
      </c>
      <c r="J275" s="107" t="s">
        <v>2311</v>
      </c>
      <c r="K275" s="117" t="s">
        <v>2311</v>
      </c>
      <c r="M275" s="24">
        <v>1</v>
      </c>
      <c r="N275" s="96" t="s">
        <v>2311</v>
      </c>
      <c r="P275" s="103" t="s">
        <v>1223</v>
      </c>
      <c r="Q275" s="87">
        <v>0.2</v>
      </c>
      <c r="S275" s="87">
        <v>12</v>
      </c>
      <c r="T275" s="24">
        <v>6</v>
      </c>
      <c r="W275" s="94" t="s">
        <v>1193</v>
      </c>
    </row>
    <row r="276" spans="1:23" x14ac:dyDescent="0.25">
      <c r="A276" s="89" t="s">
        <v>3198</v>
      </c>
      <c r="B276" s="89" t="s">
        <v>206</v>
      </c>
      <c r="C276" s="107" t="str">
        <f>IF(J276="9_drop","Drop",IF(OR(I276="1_clear",I276="2_likely")*OR(J276="1_good",J276="2_fair",J276="3_distant",J276="4_lack_data"),"Predictor","Placebo"))</f>
        <v>Placebo</v>
      </c>
      <c r="F276" s="89" t="s">
        <v>3200</v>
      </c>
      <c r="H276" s="107" t="s">
        <v>4968</v>
      </c>
      <c r="I276" s="91" t="s">
        <v>5040</v>
      </c>
      <c r="J276" s="107" t="s">
        <v>2311</v>
      </c>
      <c r="K276" s="117" t="s">
        <v>2311</v>
      </c>
      <c r="M276" s="24">
        <v>1</v>
      </c>
      <c r="P276" s="103" t="s">
        <v>1223</v>
      </c>
      <c r="Q276" s="87">
        <v>0.2</v>
      </c>
      <c r="S276" s="87">
        <v>3</v>
      </c>
      <c r="T276" s="24">
        <v>6</v>
      </c>
      <c r="U276" s="123" t="s">
        <v>5032</v>
      </c>
      <c r="W276" s="94" t="s">
        <v>1085</v>
      </c>
    </row>
    <row r="277" spans="1:23" ht="30" x14ac:dyDescent="0.25">
      <c r="A277" s="92" t="s">
        <v>222</v>
      </c>
      <c r="B277" s="89" t="s">
        <v>219</v>
      </c>
      <c r="C277" s="107" t="str">
        <f>IF(J277="9_drop","Drop",IF(OR(I277="1_clear",I277="2_likely")*OR(J277="1_good",J277="2_fair",J277="3_distant",J277="4_lack_data"),"Predictor","Placebo"))</f>
        <v>Placebo</v>
      </c>
      <c r="D277" s="93"/>
      <c r="E277" s="92"/>
      <c r="F277" s="92" t="s">
        <v>224</v>
      </c>
      <c r="G277" s="92"/>
      <c r="H277" s="107" t="s">
        <v>5145</v>
      </c>
      <c r="I277" s="91" t="s">
        <v>5040</v>
      </c>
      <c r="J277" s="86" t="s">
        <v>2311</v>
      </c>
      <c r="K277" s="117" t="s">
        <v>2311</v>
      </c>
      <c r="M277" s="24">
        <v>1</v>
      </c>
      <c r="P277" s="103" t="s">
        <v>1223</v>
      </c>
      <c r="Q277" s="87">
        <v>0.2</v>
      </c>
      <c r="S277" s="87">
        <v>12</v>
      </c>
      <c r="T277" s="24">
        <v>6</v>
      </c>
      <c r="V277" s="86" t="s">
        <v>4955</v>
      </c>
      <c r="W277" s="89" t="s">
        <v>4785</v>
      </c>
    </row>
    <row r="278" spans="1:23" x14ac:dyDescent="0.25">
      <c r="A278" s="89" t="s">
        <v>3201</v>
      </c>
      <c r="B278" s="89" t="s">
        <v>226</v>
      </c>
      <c r="C278" s="107" t="str">
        <f>IF(J278="9_drop","Drop",IF(OR(I278="1_clear",I278="2_likely")*OR(J278="1_good",J278="2_fair",J278="3_distant",J278="4_lack_data"),"Predictor","Placebo"))</f>
        <v>Placebo</v>
      </c>
      <c r="E278" s="89" t="s">
        <v>225</v>
      </c>
      <c r="F278" s="89" t="s">
        <v>228</v>
      </c>
      <c r="G278" s="89" t="s">
        <v>229</v>
      </c>
      <c r="H278" s="107" t="s">
        <v>4968</v>
      </c>
      <c r="I278" s="91" t="s">
        <v>5040</v>
      </c>
      <c r="J278" s="107" t="s">
        <v>2311</v>
      </c>
      <c r="K278" s="117" t="s">
        <v>2311</v>
      </c>
      <c r="M278" s="24">
        <v>1</v>
      </c>
      <c r="P278" s="103" t="s">
        <v>1223</v>
      </c>
      <c r="Q278" s="87">
        <v>0.2</v>
      </c>
      <c r="S278" s="87">
        <v>1</v>
      </c>
      <c r="T278" s="24">
        <v>6</v>
      </c>
      <c r="W278" s="94" t="s">
        <v>1124</v>
      </c>
    </row>
    <row r="279" spans="1:23" x14ac:dyDescent="0.25">
      <c r="A279" s="89" t="s">
        <v>3224</v>
      </c>
      <c r="B279" s="89" t="s">
        <v>242</v>
      </c>
      <c r="C279" s="107" t="str">
        <f>IF(J279="9_drop","Drop",IF(OR(I279="1_clear",I279="2_likely")*OR(J279="1_good",J279="2_fair",J279="3_distant",J279="4_lack_data"),"Predictor","Placebo"))</f>
        <v>Placebo</v>
      </c>
      <c r="F279" s="89" t="s">
        <v>3226</v>
      </c>
      <c r="H279" s="107" t="s">
        <v>4968</v>
      </c>
      <c r="I279" s="91" t="s">
        <v>5040</v>
      </c>
      <c r="J279" s="107" t="s">
        <v>2311</v>
      </c>
      <c r="K279" s="117" t="s">
        <v>2311</v>
      </c>
      <c r="M279" s="21">
        <v>1</v>
      </c>
      <c r="P279" s="103" t="s">
        <v>1223</v>
      </c>
      <c r="Q279" s="87">
        <v>0.2</v>
      </c>
      <c r="S279" s="87">
        <v>12</v>
      </c>
      <c r="T279" s="21">
        <v>6</v>
      </c>
      <c r="U279" s="115"/>
      <c r="W279" s="94" t="s">
        <v>1141</v>
      </c>
    </row>
    <row r="280" spans="1:23" x14ac:dyDescent="0.25">
      <c r="A280" s="89" t="s">
        <v>3230</v>
      </c>
      <c r="B280" s="89" t="s">
        <v>242</v>
      </c>
      <c r="C280" s="107" t="str">
        <f>IF(J280="9_drop","Drop",IF(OR(I280="1_clear",I280="2_likely")*OR(J280="1_good",J280="2_fair",J280="3_distant",J280="4_lack_data"),"Predictor","Placebo"))</f>
        <v>Placebo</v>
      </c>
      <c r="F280" s="89" t="s">
        <v>3232</v>
      </c>
      <c r="H280" s="107" t="s">
        <v>4968</v>
      </c>
      <c r="I280" s="91" t="s">
        <v>5040</v>
      </c>
      <c r="J280" s="107" t="s">
        <v>2311</v>
      </c>
      <c r="K280" s="117" t="s">
        <v>2311</v>
      </c>
      <c r="M280" s="21">
        <v>1</v>
      </c>
      <c r="P280" s="103" t="s">
        <v>1223</v>
      </c>
      <c r="Q280" s="87">
        <v>0.2</v>
      </c>
      <c r="S280" s="87">
        <v>1</v>
      </c>
      <c r="T280" s="21">
        <v>6</v>
      </c>
      <c r="U280" s="115"/>
      <c r="W280" s="94" t="s">
        <v>1152</v>
      </c>
    </row>
    <row r="281" spans="1:23" ht="30" x14ac:dyDescent="0.25">
      <c r="A281" s="89" t="s">
        <v>3368</v>
      </c>
      <c r="B281" s="89" t="s">
        <v>279</v>
      </c>
      <c r="C281" s="107" t="str">
        <f>IF(J281="9_drop","Drop",IF(OR(I281="1_clear",I281="2_likely")*OR(J281="1_good",J281="2_fair",J281="3_distant",J281="4_lack_data"),"Predictor","Placebo"))</f>
        <v>Placebo</v>
      </c>
      <c r="F281" s="89" t="s">
        <v>281</v>
      </c>
      <c r="H281" s="107" t="s">
        <v>4968</v>
      </c>
      <c r="I281" s="91" t="s">
        <v>5040</v>
      </c>
      <c r="J281" s="107" t="s">
        <v>2311</v>
      </c>
      <c r="K281" s="117" t="s">
        <v>2311</v>
      </c>
      <c r="M281" s="24">
        <v>-1</v>
      </c>
      <c r="P281" s="103" t="s">
        <v>1011</v>
      </c>
      <c r="Q281" s="87">
        <v>0.2</v>
      </c>
      <c r="S281" s="87">
        <v>1</v>
      </c>
      <c r="T281" s="24">
        <v>12</v>
      </c>
      <c r="U281" s="115" t="s">
        <v>5028</v>
      </c>
      <c r="V281" s="86" t="s">
        <v>4956</v>
      </c>
      <c r="W281" s="94" t="s">
        <v>1090</v>
      </c>
    </row>
    <row r="282" spans="1:23" x14ac:dyDescent="0.25">
      <c r="A282" s="89" t="s">
        <v>3241</v>
      </c>
      <c r="B282" s="89" t="s">
        <v>294</v>
      </c>
      <c r="C282" s="107" t="str">
        <f>IF(J282="9_drop","Drop",IF(OR(I282="1_clear",I282="2_likely")*OR(J282="1_good",J282="2_fair",J282="3_distant",J282="4_lack_data"),"Predictor","Placebo"))</f>
        <v>Placebo</v>
      </c>
      <c r="E282" s="89" t="s">
        <v>305</v>
      </c>
      <c r="F282" s="89" t="s">
        <v>3246</v>
      </c>
      <c r="H282" s="107" t="s">
        <v>4968</v>
      </c>
      <c r="I282" s="91" t="s">
        <v>5040</v>
      </c>
      <c r="J282" s="107" t="s">
        <v>2311</v>
      </c>
      <c r="K282" s="117" t="s">
        <v>2311</v>
      </c>
      <c r="M282" s="24">
        <v>1</v>
      </c>
      <c r="P282" s="103" t="s">
        <v>1223</v>
      </c>
      <c r="Q282" s="87">
        <v>0.2</v>
      </c>
      <c r="S282" s="87">
        <v>1</v>
      </c>
      <c r="T282" s="24">
        <v>6</v>
      </c>
      <c r="W282" s="94" t="s">
        <v>1163</v>
      </c>
    </row>
    <row r="283" spans="1:23" x14ac:dyDescent="0.25">
      <c r="A283" s="92" t="s">
        <v>3243</v>
      </c>
      <c r="B283" s="89" t="s">
        <v>294</v>
      </c>
      <c r="C283" s="107" t="str">
        <f>IF(J283="9_drop","Drop",IF(OR(I283="1_clear",I283="2_likely")*OR(J283="1_good",J283="2_fair",J283="3_distant",J283="4_lack_data"),"Predictor","Placebo"))</f>
        <v>Placebo</v>
      </c>
      <c r="D283" s="93"/>
      <c r="E283" s="92"/>
      <c r="F283" s="92" t="s">
        <v>3245</v>
      </c>
      <c r="G283" s="92" t="s">
        <v>307</v>
      </c>
      <c r="H283" s="107" t="s">
        <v>4968</v>
      </c>
      <c r="I283" s="91" t="s">
        <v>5040</v>
      </c>
      <c r="J283" s="107" t="s">
        <v>2311</v>
      </c>
      <c r="K283" s="117" t="s">
        <v>2311</v>
      </c>
      <c r="M283" s="24">
        <v>1</v>
      </c>
      <c r="P283" s="103" t="s">
        <v>1223</v>
      </c>
      <c r="Q283" s="87">
        <v>0.2</v>
      </c>
      <c r="S283" s="87">
        <v>1</v>
      </c>
      <c r="T283" s="24">
        <v>6</v>
      </c>
      <c r="W283" s="94" t="s">
        <v>4756</v>
      </c>
    </row>
    <row r="284" spans="1:23" ht="30" x14ac:dyDescent="0.25">
      <c r="A284" s="89" t="s">
        <v>314</v>
      </c>
      <c r="B284" s="89" t="s">
        <v>315</v>
      </c>
      <c r="C284" s="107" t="str">
        <f>IF(J284="9_drop","Drop",IF(OR(I284="1_clear",I284="2_likely")*OR(J284="1_good",J284="2_fair",J284="3_distant",J284="4_lack_data"),"Predictor","Placebo"))</f>
        <v>Drop</v>
      </c>
      <c r="H284" s="86" t="s">
        <v>318</v>
      </c>
      <c r="I284" s="91" t="s">
        <v>4595</v>
      </c>
      <c r="J284" s="86" t="s">
        <v>4595</v>
      </c>
      <c r="K284" s="117" t="s">
        <v>4595</v>
      </c>
      <c r="M284" s="24">
        <v>-1</v>
      </c>
      <c r="P284" s="103" t="s">
        <v>1223</v>
      </c>
      <c r="Q284" s="87">
        <v>0.2</v>
      </c>
      <c r="S284" s="87">
        <v>1</v>
      </c>
      <c r="T284" s="24">
        <v>6</v>
      </c>
      <c r="V284" s="86" t="s">
        <v>4929</v>
      </c>
      <c r="W284" s="94" t="s">
        <v>1120</v>
      </c>
    </row>
    <row r="285" spans="1:23" x14ac:dyDescent="0.25">
      <c r="A285" s="89" t="s">
        <v>3206</v>
      </c>
      <c r="B285" s="89" t="s">
        <v>469</v>
      </c>
      <c r="C285" s="107" t="str">
        <f>IF(J285="9_drop","Drop",IF(OR(I285="1_clear",I285="2_likely")*OR(J285="1_good",J285="2_fair",J285="3_distant",J285="4_lack_data"),"Predictor","Placebo"))</f>
        <v>Placebo</v>
      </c>
      <c r="F285" s="89" t="s">
        <v>3203</v>
      </c>
      <c r="H285" s="107" t="s">
        <v>4968</v>
      </c>
      <c r="I285" s="91" t="s">
        <v>5040</v>
      </c>
      <c r="J285" s="107" t="s">
        <v>2311</v>
      </c>
      <c r="K285" s="117" t="s">
        <v>2311</v>
      </c>
      <c r="M285" s="24">
        <v>1</v>
      </c>
      <c r="P285" s="103" t="s">
        <v>1223</v>
      </c>
      <c r="Q285" s="87">
        <v>0.2</v>
      </c>
      <c r="S285" s="87">
        <v>1</v>
      </c>
      <c r="T285" s="24">
        <v>6</v>
      </c>
      <c r="W285" s="94" t="s">
        <v>1022</v>
      </c>
    </row>
    <row r="286" spans="1:23" x14ac:dyDescent="0.25">
      <c r="A286" s="89" t="s">
        <v>476</v>
      </c>
      <c r="B286" s="89" t="s">
        <v>469</v>
      </c>
      <c r="C286" s="107" t="str">
        <f>IF(J286="9_drop","Drop",IF(OR(I286="1_clear",I286="2_likely")*OR(J286="1_good",J286="2_fair",J286="3_distant",J286="4_lack_data"),"Predictor","Placebo"))</f>
        <v>Placebo</v>
      </c>
      <c r="F286" s="89" t="s">
        <v>478</v>
      </c>
      <c r="H286" s="107" t="s">
        <v>4968</v>
      </c>
      <c r="I286" s="91" t="s">
        <v>5040</v>
      </c>
      <c r="J286" s="107" t="s">
        <v>2311</v>
      </c>
      <c r="K286" s="117" t="s">
        <v>2311</v>
      </c>
      <c r="M286" s="24">
        <v>-1</v>
      </c>
      <c r="P286" s="103" t="s">
        <v>1223</v>
      </c>
      <c r="Q286" s="87">
        <v>0.2</v>
      </c>
      <c r="S286" s="87">
        <v>1</v>
      </c>
      <c r="T286" s="24">
        <v>6</v>
      </c>
      <c r="W286" s="94" t="s">
        <v>4767</v>
      </c>
    </row>
    <row r="287" spans="1:23" x14ac:dyDescent="0.25">
      <c r="A287" s="89" t="s">
        <v>3401</v>
      </c>
      <c r="B287" s="89" t="s">
        <v>469</v>
      </c>
      <c r="C287" s="107" t="str">
        <f>IF(J287="9_drop","Drop",IF(OR(I287="1_clear",I287="2_likely")*OR(J287="1_good",J287="2_fair",J287="3_distant",J287="4_lack_data"),"Predictor","Placebo"))</f>
        <v>Placebo</v>
      </c>
      <c r="F287" s="89" t="s">
        <v>481</v>
      </c>
      <c r="H287" s="107" t="s">
        <v>4968</v>
      </c>
      <c r="I287" s="91" t="s">
        <v>5040</v>
      </c>
      <c r="J287" s="107" t="s">
        <v>2311</v>
      </c>
      <c r="K287" s="117" t="s">
        <v>2311</v>
      </c>
      <c r="M287" s="24">
        <v>1</v>
      </c>
      <c r="P287" s="103" t="s">
        <v>1223</v>
      </c>
      <c r="Q287" s="87">
        <v>0.2</v>
      </c>
      <c r="S287" s="87">
        <v>1</v>
      </c>
      <c r="T287" s="24">
        <v>6</v>
      </c>
      <c r="W287" s="94" t="s">
        <v>4752</v>
      </c>
    </row>
    <row r="288" spans="1:23" x14ac:dyDescent="0.25">
      <c r="A288" s="89" t="s">
        <v>3403</v>
      </c>
      <c r="B288" s="89" t="s">
        <v>469</v>
      </c>
      <c r="C288" s="107" t="str">
        <f>IF(J288="9_drop","Drop",IF(OR(I288="1_clear",I288="2_likely")*OR(J288="1_good",J288="2_fair",J288="3_distant",J288="4_lack_data"),"Predictor","Placebo"))</f>
        <v>Placebo</v>
      </c>
      <c r="F288" s="89" t="s">
        <v>3452</v>
      </c>
      <c r="H288" s="107" t="s">
        <v>4968</v>
      </c>
      <c r="I288" s="91" t="s">
        <v>5040</v>
      </c>
      <c r="J288" s="107" t="s">
        <v>2311</v>
      </c>
      <c r="K288" s="117" t="s">
        <v>2311</v>
      </c>
      <c r="M288" s="24">
        <v>1</v>
      </c>
      <c r="P288" s="103" t="s">
        <v>1223</v>
      </c>
      <c r="Q288" s="87">
        <v>0.2</v>
      </c>
      <c r="S288" s="87">
        <v>1</v>
      </c>
      <c r="T288" s="24">
        <v>6</v>
      </c>
      <c r="W288" s="94" t="s">
        <v>4753</v>
      </c>
    </row>
    <row r="289" spans="1:23" ht="45" x14ac:dyDescent="0.25">
      <c r="A289" s="89" t="s">
        <v>501</v>
      </c>
      <c r="B289" s="89" t="s">
        <v>502</v>
      </c>
      <c r="C289" s="107" t="str">
        <f>IF(J289="9_drop","Drop",IF(OR(I289="1_clear",I289="2_likely")*OR(J289="1_good",J289="2_fair",J289="3_distant",J289="4_lack_data"),"Predictor","Placebo"))</f>
        <v>Placebo</v>
      </c>
      <c r="F289" s="89" t="s">
        <v>3494</v>
      </c>
      <c r="H289" s="121" t="s">
        <v>5445</v>
      </c>
      <c r="I289" s="91" t="s">
        <v>5040</v>
      </c>
      <c r="J289" s="86" t="s">
        <v>2311</v>
      </c>
      <c r="K289" s="120" t="s">
        <v>5441</v>
      </c>
      <c r="M289" s="24">
        <v>1</v>
      </c>
      <c r="P289" s="103" t="s">
        <v>1223</v>
      </c>
      <c r="Q289" s="87">
        <v>0.2</v>
      </c>
      <c r="S289" s="87">
        <v>1</v>
      </c>
      <c r="T289" s="24">
        <v>6</v>
      </c>
      <c r="V289" s="121" t="s">
        <v>5442</v>
      </c>
      <c r="W289" s="89" t="s">
        <v>4727</v>
      </c>
    </row>
    <row r="290" spans="1:23" x14ac:dyDescent="0.25">
      <c r="A290" s="89" t="s">
        <v>3490</v>
      </c>
      <c r="B290" s="89" t="s">
        <v>502</v>
      </c>
      <c r="C290" s="107" t="str">
        <f>IF(J290="9_drop","Drop",IF(OR(I290="1_clear",I290="2_likely")*OR(J290="1_good",J290="2_fair",J290="3_distant",J290="4_lack_data"),"Predictor","Placebo"))</f>
        <v>Placebo</v>
      </c>
      <c r="F290" s="89" t="s">
        <v>504</v>
      </c>
      <c r="H290" s="121" t="s">
        <v>4968</v>
      </c>
      <c r="I290" s="91" t="s">
        <v>5040</v>
      </c>
      <c r="J290" s="86" t="s">
        <v>2311</v>
      </c>
      <c r="K290" s="120" t="s">
        <v>2311</v>
      </c>
      <c r="M290" s="24">
        <v>1</v>
      </c>
      <c r="P290" s="103" t="s">
        <v>1223</v>
      </c>
      <c r="Q290" s="87">
        <v>0.2</v>
      </c>
      <c r="S290" s="87">
        <v>1</v>
      </c>
      <c r="T290" s="24">
        <v>6</v>
      </c>
      <c r="W290" s="94" t="s">
        <v>4728</v>
      </c>
    </row>
    <row r="291" spans="1:23" ht="30" x14ac:dyDescent="0.25">
      <c r="A291" s="89" t="s">
        <v>505</v>
      </c>
      <c r="B291" s="89" t="s">
        <v>502</v>
      </c>
      <c r="C291" s="107" t="str">
        <f>IF(J291="9_drop","Drop",IF(OR(I291="1_clear",I291="2_likely")*OR(J291="1_good",J291="2_fair",J291="3_distant",J291="4_lack_data"),"Predictor","Placebo"))</f>
        <v>Placebo</v>
      </c>
      <c r="F291" s="89" t="s">
        <v>507</v>
      </c>
      <c r="H291" s="121" t="s">
        <v>5446</v>
      </c>
      <c r="I291" s="91" t="s">
        <v>5040</v>
      </c>
      <c r="J291" s="86" t="s">
        <v>2311</v>
      </c>
      <c r="K291" s="120" t="s">
        <v>5056</v>
      </c>
      <c r="M291" s="24">
        <v>1</v>
      </c>
      <c r="P291" s="103" t="s">
        <v>1223</v>
      </c>
      <c r="Q291" s="87">
        <v>0.2</v>
      </c>
      <c r="S291" s="87">
        <v>1</v>
      </c>
      <c r="T291" s="24">
        <v>6</v>
      </c>
      <c r="V291" s="121" t="s">
        <v>5444</v>
      </c>
      <c r="W291" s="94" t="s">
        <v>4741</v>
      </c>
    </row>
    <row r="292" spans="1:23" ht="30" x14ac:dyDescent="0.25">
      <c r="A292" s="89" t="s">
        <v>508</v>
      </c>
      <c r="B292" s="89" t="s">
        <v>502</v>
      </c>
      <c r="C292" s="107" t="str">
        <f>IF(J292="9_drop","Drop",IF(OR(I292="1_clear",I292="2_likely")*OR(J292="1_good",J292="2_fair",J292="3_distant",J292="4_lack_data"),"Predictor","Placebo"))</f>
        <v>Placebo</v>
      </c>
      <c r="F292" s="89" t="s">
        <v>510</v>
      </c>
      <c r="H292" s="121" t="s">
        <v>5446</v>
      </c>
      <c r="I292" s="91" t="s">
        <v>5040</v>
      </c>
      <c r="J292" s="86" t="s">
        <v>2311</v>
      </c>
      <c r="K292" s="120" t="s">
        <v>5056</v>
      </c>
      <c r="M292" s="24">
        <v>1</v>
      </c>
      <c r="P292" s="103" t="s">
        <v>1223</v>
      </c>
      <c r="Q292" s="87">
        <v>0.2</v>
      </c>
      <c r="S292" s="87">
        <v>1</v>
      </c>
      <c r="T292" s="24">
        <v>6</v>
      </c>
      <c r="V292" s="121" t="s">
        <v>5444</v>
      </c>
      <c r="W292" s="94" t="s">
        <v>4742</v>
      </c>
    </row>
    <row r="293" spans="1:23" ht="30" x14ac:dyDescent="0.25">
      <c r="A293" s="89" t="s">
        <v>511</v>
      </c>
      <c r="B293" s="89" t="s">
        <v>502</v>
      </c>
      <c r="C293" s="107" t="str">
        <f>IF(J293="9_drop","Drop",IF(OR(I293="1_clear",I293="2_likely")*OR(J293="1_good",J293="2_fair",J293="3_distant",J293="4_lack_data"),"Predictor","Placebo"))</f>
        <v>Placebo</v>
      </c>
      <c r="F293" s="89" t="s">
        <v>513</v>
      </c>
      <c r="H293" s="121" t="s">
        <v>5446</v>
      </c>
      <c r="I293" s="91" t="s">
        <v>5040</v>
      </c>
      <c r="J293" s="86" t="s">
        <v>2311</v>
      </c>
      <c r="K293" s="120" t="s">
        <v>5056</v>
      </c>
      <c r="M293" s="24">
        <v>1</v>
      </c>
      <c r="P293" s="103" t="s">
        <v>1223</v>
      </c>
      <c r="Q293" s="87">
        <v>0.2</v>
      </c>
      <c r="S293" s="87">
        <v>1</v>
      </c>
      <c r="T293" s="24">
        <v>6</v>
      </c>
      <c r="V293" s="121" t="s">
        <v>5444</v>
      </c>
      <c r="W293" s="94" t="s">
        <v>4743</v>
      </c>
    </row>
    <row r="294" spans="1:23" ht="30" x14ac:dyDescent="0.25">
      <c r="A294" s="89" t="s">
        <v>514</v>
      </c>
      <c r="B294" s="89" t="s">
        <v>502</v>
      </c>
      <c r="C294" s="107" t="str">
        <f>IF(J294="9_drop","Drop",IF(OR(I294="1_clear",I294="2_likely")*OR(J294="1_good",J294="2_fair",J294="3_distant",J294="4_lack_data"),"Predictor","Placebo"))</f>
        <v>Placebo</v>
      </c>
      <c r="G294" s="89" t="s">
        <v>514</v>
      </c>
      <c r="H294" s="121" t="s">
        <v>5446</v>
      </c>
      <c r="I294" s="91" t="s">
        <v>5040</v>
      </c>
      <c r="J294" s="86" t="s">
        <v>2311</v>
      </c>
      <c r="K294" s="120" t="s">
        <v>5056</v>
      </c>
      <c r="M294" s="24">
        <v>1</v>
      </c>
      <c r="P294" s="103" t="s">
        <v>1223</v>
      </c>
      <c r="Q294" s="87">
        <v>0.2</v>
      </c>
      <c r="S294" s="87">
        <v>1</v>
      </c>
      <c r="T294" s="24">
        <v>6</v>
      </c>
      <c r="V294" s="121" t="s">
        <v>5444</v>
      </c>
      <c r="W294" s="94" t="s">
        <v>4757</v>
      </c>
    </row>
    <row r="295" spans="1:23" ht="30" x14ac:dyDescent="0.25">
      <c r="A295" s="89" t="s">
        <v>516</v>
      </c>
      <c r="B295" s="89" t="s">
        <v>517</v>
      </c>
      <c r="C295" s="107" t="str">
        <f>IF(J295="9_drop","Drop",IF(OR(I295="1_clear",I295="2_likely")*OR(J295="1_good",J295="2_fair",J295="3_distant",J295="4_lack_data"),"Predictor","Placebo"))</f>
        <v>Placebo</v>
      </c>
      <c r="F295" s="89" t="s">
        <v>519</v>
      </c>
      <c r="H295" s="121" t="s">
        <v>5446</v>
      </c>
      <c r="I295" s="91" t="s">
        <v>5040</v>
      </c>
      <c r="J295" s="86" t="s">
        <v>2311</v>
      </c>
      <c r="K295" s="120" t="s">
        <v>5056</v>
      </c>
      <c r="M295" s="24">
        <v>1</v>
      </c>
      <c r="P295" s="103" t="s">
        <v>1223</v>
      </c>
      <c r="Q295" s="87">
        <v>0.2</v>
      </c>
      <c r="S295" s="87">
        <v>1</v>
      </c>
      <c r="T295" s="24">
        <v>6</v>
      </c>
      <c r="V295" s="121" t="s">
        <v>5444</v>
      </c>
      <c r="W295" s="94" t="s">
        <v>4744</v>
      </c>
    </row>
    <row r="296" spans="1:23" ht="30" x14ac:dyDescent="0.25">
      <c r="A296" s="89" t="s">
        <v>520</v>
      </c>
      <c r="B296" s="89" t="s">
        <v>517</v>
      </c>
      <c r="C296" s="107" t="str">
        <f>IF(J296="9_drop","Drop",IF(OR(I296="1_clear",I296="2_likely")*OR(J296="1_good",J296="2_fair",J296="3_distant",J296="4_lack_data"),"Predictor","Placebo"))</f>
        <v>Placebo</v>
      </c>
      <c r="F296" s="89" t="s">
        <v>522</v>
      </c>
      <c r="H296" s="121" t="s">
        <v>5446</v>
      </c>
      <c r="I296" s="91" t="s">
        <v>5040</v>
      </c>
      <c r="J296" s="86" t="s">
        <v>2311</v>
      </c>
      <c r="K296" s="120" t="s">
        <v>5056</v>
      </c>
      <c r="M296" s="24">
        <v>-1</v>
      </c>
      <c r="P296" s="103" t="s">
        <v>1223</v>
      </c>
      <c r="Q296" s="87">
        <v>0.2</v>
      </c>
      <c r="S296" s="87">
        <v>1</v>
      </c>
      <c r="T296" s="24">
        <v>6</v>
      </c>
      <c r="V296" s="121" t="s">
        <v>5444</v>
      </c>
      <c r="W296" s="94" t="s">
        <v>4745</v>
      </c>
    </row>
    <row r="297" spans="1:23" s="84" customFormat="1" ht="30" x14ac:dyDescent="0.25">
      <c r="A297" s="89" t="s">
        <v>523</v>
      </c>
      <c r="B297" s="89" t="s">
        <v>517</v>
      </c>
      <c r="C297" s="107" t="str">
        <f>IF(J297="9_drop","Drop",IF(OR(I297="1_clear",I297="2_likely")*OR(J297="1_good",J297="2_fair",J297="3_distant",J297="4_lack_data"),"Predictor","Placebo"))</f>
        <v>Placebo</v>
      </c>
      <c r="D297" s="90"/>
      <c r="E297" s="89"/>
      <c r="F297" s="89" t="s">
        <v>525</v>
      </c>
      <c r="G297" s="89"/>
      <c r="H297" s="121" t="s">
        <v>5446</v>
      </c>
      <c r="I297" s="91" t="s">
        <v>5040</v>
      </c>
      <c r="J297" s="86" t="s">
        <v>2311</v>
      </c>
      <c r="K297" s="120" t="s">
        <v>5056</v>
      </c>
      <c r="L297" s="86"/>
      <c r="M297" s="24">
        <v>1</v>
      </c>
      <c r="N297" s="87"/>
      <c r="O297" s="87"/>
      <c r="P297" s="103" t="s">
        <v>1223</v>
      </c>
      <c r="Q297" s="87">
        <v>0.2</v>
      </c>
      <c r="R297" s="87"/>
      <c r="S297" s="87">
        <v>1</v>
      </c>
      <c r="T297" s="24">
        <v>6</v>
      </c>
      <c r="U297" s="123"/>
      <c r="V297" s="121" t="s">
        <v>5444</v>
      </c>
      <c r="W297" s="94" t="s">
        <v>4746</v>
      </c>
    </row>
    <row r="298" spans="1:23" s="84" customFormat="1" x14ac:dyDescent="0.25">
      <c r="A298" s="89" t="s">
        <v>3425</v>
      </c>
      <c r="B298" s="89" t="s">
        <v>541</v>
      </c>
      <c r="C298" s="107" t="str">
        <f>IF(J298="9_drop","Drop",IF(OR(I298="1_clear",I298="2_likely")*OR(J298="1_good",J298="2_fair",J298="3_distant",J298="4_lack_data"),"Predictor","Placebo"))</f>
        <v>Placebo</v>
      </c>
      <c r="D298" s="90"/>
      <c r="E298" s="89"/>
      <c r="F298" s="89" t="s">
        <v>1721</v>
      </c>
      <c r="G298" s="89"/>
      <c r="H298" s="121" t="s">
        <v>4968</v>
      </c>
      <c r="I298" s="91" t="s">
        <v>5040</v>
      </c>
      <c r="J298" s="107" t="s">
        <v>5100</v>
      </c>
      <c r="K298" s="120" t="s">
        <v>2311</v>
      </c>
      <c r="L298" s="86"/>
      <c r="M298" s="24">
        <v>1</v>
      </c>
      <c r="N298" s="87"/>
      <c r="O298" s="87"/>
      <c r="P298" s="103" t="s">
        <v>1223</v>
      </c>
      <c r="Q298" s="87">
        <v>0.2</v>
      </c>
      <c r="R298" s="87"/>
      <c r="S298" s="87">
        <v>1</v>
      </c>
      <c r="T298" s="24">
        <v>6</v>
      </c>
      <c r="U298" s="123" t="s">
        <v>5031</v>
      </c>
      <c r="V298" s="121" t="s">
        <v>5447</v>
      </c>
      <c r="W298" s="94" t="s">
        <v>3445</v>
      </c>
    </row>
    <row r="299" spans="1:23" ht="60" x14ac:dyDescent="0.25">
      <c r="A299" s="89" t="s">
        <v>554</v>
      </c>
      <c r="B299" s="89" t="s">
        <v>555</v>
      </c>
      <c r="C299" s="107" t="str">
        <f>IF(J299="9_drop","Drop",IF(OR(I299="1_clear",I299="2_likely")*OR(J299="1_good",J299="2_fair",J299="3_distant",J299="4_lack_data"),"Predictor","Placebo"))</f>
        <v>Predictor</v>
      </c>
      <c r="E299" s="89" t="s">
        <v>558</v>
      </c>
      <c r="F299" s="89" t="s">
        <v>559</v>
      </c>
      <c r="I299" s="91" t="s">
        <v>4597</v>
      </c>
      <c r="J299" s="107" t="s">
        <v>5100</v>
      </c>
      <c r="K299" s="120" t="s">
        <v>5450</v>
      </c>
      <c r="M299" s="24">
        <v>1</v>
      </c>
      <c r="N299" s="87">
        <v>0.72</v>
      </c>
      <c r="O299" s="87">
        <f>0.72/0.26</f>
        <v>2.7692307692307692</v>
      </c>
      <c r="P299" s="103" t="s">
        <v>1011</v>
      </c>
      <c r="Q299" s="87" t="e">
        <v>#N/A</v>
      </c>
      <c r="S299" s="87">
        <v>1</v>
      </c>
      <c r="T299" s="24">
        <v>6</v>
      </c>
      <c r="V299" s="121" t="s">
        <v>5449</v>
      </c>
      <c r="W299" s="124" t="s">
        <v>1209</v>
      </c>
    </row>
    <row r="300" spans="1:23" x14ac:dyDescent="0.25">
      <c r="A300" s="89" t="s">
        <v>3254</v>
      </c>
      <c r="B300" s="89" t="s">
        <v>584</v>
      </c>
      <c r="C300" s="107" t="str">
        <f>IF(J300="9_drop","Drop",IF(OR(I300="1_clear",I300="2_likely")*OR(J300="1_good",J300="2_fair",J300="3_distant",J300="4_lack_data"),"Predictor","Placebo"))</f>
        <v>Placebo</v>
      </c>
      <c r="F300" s="89" t="s">
        <v>3256</v>
      </c>
      <c r="G300" s="89" t="s">
        <v>583</v>
      </c>
      <c r="H300" s="107" t="s">
        <v>4968</v>
      </c>
      <c r="I300" s="91" t="s">
        <v>5040</v>
      </c>
      <c r="J300" s="107" t="s">
        <v>2311</v>
      </c>
      <c r="K300" s="117" t="s">
        <v>2311</v>
      </c>
      <c r="M300" s="24">
        <v>1</v>
      </c>
      <c r="P300" s="103" t="s">
        <v>1223</v>
      </c>
      <c r="Q300" s="87">
        <v>0.2</v>
      </c>
      <c r="S300" s="87">
        <v>12</v>
      </c>
      <c r="T300" s="24">
        <v>6</v>
      </c>
      <c r="W300" s="94" t="s">
        <v>1199</v>
      </c>
    </row>
    <row r="301" spans="1:23" x14ac:dyDescent="0.25">
      <c r="A301" s="89" t="s">
        <v>639</v>
      </c>
      <c r="B301" s="89" t="s">
        <v>640</v>
      </c>
      <c r="C301" s="107" t="str">
        <f>IF(J301="9_drop","Drop",IF(OR(I301="1_clear",I301="2_likely")*OR(J301="1_good",J301="2_fair",J301="3_distant",J301="4_lack_data"),"Predictor","Placebo"))</f>
        <v>Drop</v>
      </c>
      <c r="H301" s="87" t="s">
        <v>4595</v>
      </c>
      <c r="I301" s="91" t="s">
        <v>4595</v>
      </c>
      <c r="J301" s="86" t="s">
        <v>4595</v>
      </c>
      <c r="K301" s="86" t="s">
        <v>4595</v>
      </c>
      <c r="M301" s="24">
        <v>1</v>
      </c>
      <c r="P301" s="103" t="s">
        <v>1223</v>
      </c>
      <c r="Q301" s="87" t="e">
        <v>#N/A</v>
      </c>
      <c r="S301" s="87">
        <v>1</v>
      </c>
      <c r="T301" s="24">
        <v>6</v>
      </c>
      <c r="V301" s="86" t="s">
        <v>4935</v>
      </c>
      <c r="W301" s="94">
        <v>0</v>
      </c>
    </row>
    <row r="302" spans="1:23" ht="60" x14ac:dyDescent="0.25">
      <c r="A302" s="84" t="s">
        <v>703</v>
      </c>
      <c r="B302" s="89" t="s">
        <v>704</v>
      </c>
      <c r="C302" s="107" t="str">
        <f>IF(J302="9_drop","Drop",IF(OR(I302="1_clear",I302="2_likely")*OR(J302="1_good",J302="2_fair",J302="3_distant",J302="4_lack_data"),"Predictor","Placebo"))</f>
        <v>Placebo</v>
      </c>
      <c r="D302" s="85"/>
      <c r="E302" s="84"/>
      <c r="F302" s="84" t="s">
        <v>706</v>
      </c>
      <c r="G302" s="84" t="s">
        <v>707</v>
      </c>
      <c r="H302" s="107" t="s">
        <v>4968</v>
      </c>
      <c r="I302" s="91" t="s">
        <v>5040</v>
      </c>
      <c r="J302" s="107" t="s">
        <v>2311</v>
      </c>
      <c r="K302" s="117" t="s">
        <v>2311</v>
      </c>
      <c r="M302" s="21" t="s">
        <v>2311</v>
      </c>
      <c r="N302" s="21" t="s">
        <v>2311</v>
      </c>
      <c r="O302" s="21" t="s">
        <v>2311</v>
      </c>
      <c r="P302" s="21" t="s">
        <v>2311</v>
      </c>
      <c r="Q302" s="21" t="s">
        <v>2311</v>
      </c>
      <c r="R302" s="21" t="s">
        <v>2311</v>
      </c>
      <c r="S302" s="21" t="s">
        <v>2311</v>
      </c>
      <c r="T302" s="21" t="s">
        <v>2311</v>
      </c>
      <c r="U302" s="115" t="s">
        <v>2311</v>
      </c>
      <c r="V302" s="86" t="s">
        <v>4925</v>
      </c>
      <c r="W302" s="119" t="s">
        <v>4841</v>
      </c>
    </row>
    <row r="303" spans="1:23" ht="30" x14ac:dyDescent="0.25">
      <c r="A303" s="89" t="s">
        <v>3196</v>
      </c>
      <c r="B303" s="89" t="s">
        <v>709</v>
      </c>
      <c r="C303" s="107" t="str">
        <f>IF(J303="9_drop","Drop",IF(OR(I303="1_clear",I303="2_likely")*OR(J303="1_good",J303="2_fair",J303="3_distant",J303="4_lack_data"),"Predictor","Placebo"))</f>
        <v>Placebo</v>
      </c>
      <c r="F303" s="89" t="s">
        <v>3197</v>
      </c>
      <c r="H303" s="107" t="s">
        <v>5145</v>
      </c>
      <c r="I303" s="91" t="s">
        <v>5040</v>
      </c>
      <c r="J303" s="107" t="s">
        <v>2311</v>
      </c>
      <c r="K303" s="120" t="s">
        <v>2311</v>
      </c>
      <c r="M303" s="24">
        <v>1</v>
      </c>
      <c r="P303" s="103" t="s">
        <v>1223</v>
      </c>
      <c r="Q303" s="87">
        <v>0.2</v>
      </c>
      <c r="S303" s="87">
        <v>3</v>
      </c>
      <c r="T303" s="24">
        <v>6</v>
      </c>
      <c r="U303" s="123" t="s">
        <v>5033</v>
      </c>
      <c r="W303" s="94" t="s">
        <v>1036</v>
      </c>
    </row>
    <row r="304" spans="1:23" ht="30" x14ac:dyDescent="0.25">
      <c r="A304" s="89" t="s">
        <v>713</v>
      </c>
      <c r="B304" s="89" t="s">
        <v>709</v>
      </c>
      <c r="C304" s="107" t="str">
        <f>IF(J304="9_drop","Drop",IF(OR(I304="1_clear",I304="2_likely")*OR(J304="1_good",J304="2_fair",J304="3_distant",J304="4_lack_data"),"Predictor","Placebo"))</f>
        <v>Placebo</v>
      </c>
      <c r="F304" s="89" t="s">
        <v>715</v>
      </c>
      <c r="G304" s="89" t="s">
        <v>713</v>
      </c>
      <c r="H304" s="107" t="s">
        <v>4968</v>
      </c>
      <c r="I304" s="91" t="s">
        <v>5040</v>
      </c>
      <c r="J304" s="107" t="s">
        <v>2311</v>
      </c>
      <c r="K304" s="117" t="s">
        <v>2311</v>
      </c>
      <c r="M304" s="24">
        <v>-1</v>
      </c>
      <c r="P304" s="103" t="s">
        <v>1223</v>
      </c>
      <c r="Q304" s="87">
        <v>0.2</v>
      </c>
      <c r="S304" s="87">
        <v>1</v>
      </c>
      <c r="T304" s="24">
        <v>6</v>
      </c>
      <c r="V304" s="86" t="s">
        <v>4936</v>
      </c>
      <c r="W304" s="94" t="s">
        <v>1180</v>
      </c>
    </row>
    <row r="305" spans="1:23" x14ac:dyDescent="0.25">
      <c r="A305" s="89" t="s">
        <v>3248</v>
      </c>
      <c r="B305" s="89" t="s">
        <v>709</v>
      </c>
      <c r="C305" s="107" t="str">
        <f>IF(J305="9_drop","Drop",IF(OR(I305="1_clear",I305="2_likely")*OR(J305="1_good",J305="2_fair",J305="3_distant",J305="4_lack_data"),"Predictor","Placebo"))</f>
        <v>Placebo</v>
      </c>
      <c r="F305" s="89" t="s">
        <v>3250</v>
      </c>
      <c r="G305" s="89" t="s">
        <v>713</v>
      </c>
      <c r="H305" s="107" t="s">
        <v>4968</v>
      </c>
      <c r="I305" s="91" t="s">
        <v>5040</v>
      </c>
      <c r="J305" s="107" t="s">
        <v>2311</v>
      </c>
      <c r="K305" s="117" t="s">
        <v>2311</v>
      </c>
      <c r="M305" s="24">
        <v>-1</v>
      </c>
      <c r="P305" s="103" t="s">
        <v>1223</v>
      </c>
      <c r="Q305" s="87">
        <v>0.2</v>
      </c>
      <c r="S305" s="87">
        <v>12</v>
      </c>
      <c r="T305" s="24">
        <v>6</v>
      </c>
      <c r="W305" s="94" t="s">
        <v>1180</v>
      </c>
    </row>
    <row r="306" spans="1:23" x14ac:dyDescent="0.25">
      <c r="A306" s="89" t="s">
        <v>3219</v>
      </c>
      <c r="B306" s="89" t="s">
        <v>722</v>
      </c>
      <c r="C306" s="107" t="str">
        <f>IF(J306="9_drop","Drop",IF(OR(I306="1_clear",I306="2_likely")*OR(J306="1_good",J306="2_fair",J306="3_distant",J306="4_lack_data"),"Predictor","Placebo"))</f>
        <v>Placebo</v>
      </c>
      <c r="F306" s="89" t="s">
        <v>3221</v>
      </c>
      <c r="H306" s="107" t="s">
        <v>4968</v>
      </c>
      <c r="I306" s="91" t="s">
        <v>5040</v>
      </c>
      <c r="J306" s="107" t="s">
        <v>2311</v>
      </c>
      <c r="K306" s="117" t="s">
        <v>2311</v>
      </c>
      <c r="M306" s="24">
        <v>-1</v>
      </c>
      <c r="P306" s="103" t="s">
        <v>1223</v>
      </c>
      <c r="Q306" s="87">
        <v>0.2</v>
      </c>
      <c r="S306" s="87">
        <v>12</v>
      </c>
      <c r="T306" s="24">
        <v>6</v>
      </c>
      <c r="W306" s="94" t="s">
        <v>1123</v>
      </c>
    </row>
    <row r="307" spans="1:23" x14ac:dyDescent="0.25">
      <c r="A307" s="89" t="s">
        <v>3234</v>
      </c>
      <c r="B307" s="89" t="s">
        <v>760</v>
      </c>
      <c r="C307" s="107" t="str">
        <f>IF(J307="9_drop","Drop",IF(OR(I307="1_clear",I307="2_likely")*OR(J307="1_good",J307="2_fair",J307="3_distant",J307="4_lack_data"),"Predictor","Placebo"))</f>
        <v>Placebo</v>
      </c>
      <c r="E307" s="89" t="s">
        <v>761</v>
      </c>
      <c r="F307" s="89" t="s">
        <v>3238</v>
      </c>
      <c r="H307" s="107" t="s">
        <v>4968</v>
      </c>
      <c r="I307" s="91" t="s">
        <v>5040</v>
      </c>
      <c r="J307" s="107" t="s">
        <v>2311</v>
      </c>
      <c r="K307" s="117" t="s">
        <v>2311</v>
      </c>
      <c r="M307" s="24">
        <v>-1</v>
      </c>
      <c r="P307" s="103" t="s">
        <v>1223</v>
      </c>
      <c r="Q307" s="87">
        <v>0.2</v>
      </c>
      <c r="S307" s="87">
        <v>1</v>
      </c>
      <c r="T307" s="24">
        <v>6</v>
      </c>
      <c r="W307" s="94" t="s">
        <v>1084</v>
      </c>
    </row>
    <row r="308" spans="1:23" x14ac:dyDescent="0.25">
      <c r="A308" s="89" t="s">
        <v>3239</v>
      </c>
      <c r="B308" s="89" t="s">
        <v>799</v>
      </c>
      <c r="C308" s="107" t="str">
        <f>IF(J308="9_drop","Drop",IF(OR(I308="1_clear",I308="2_likely")*OR(J308="1_good",J308="2_fair",J308="3_distant",J308="4_lack_data"),"Predictor","Placebo"))</f>
        <v>Placebo</v>
      </c>
      <c r="E308" s="89" t="s">
        <v>805</v>
      </c>
      <c r="F308" s="89" t="s">
        <v>3247</v>
      </c>
      <c r="H308" s="107" t="s">
        <v>4968</v>
      </c>
      <c r="I308" s="91" t="s">
        <v>5040</v>
      </c>
      <c r="J308" s="107" t="s">
        <v>2311</v>
      </c>
      <c r="K308" s="111" t="s">
        <v>2311</v>
      </c>
      <c r="M308" s="24">
        <v>1</v>
      </c>
      <c r="P308" s="103" t="s">
        <v>1223</v>
      </c>
      <c r="Q308" s="87">
        <v>0.2</v>
      </c>
      <c r="S308" s="87">
        <v>1</v>
      </c>
      <c r="T308" s="24">
        <v>6</v>
      </c>
      <c r="W308" s="94" t="s">
        <v>1145</v>
      </c>
    </row>
    <row r="309" spans="1:23" ht="30" x14ac:dyDescent="0.25">
      <c r="A309" s="89" t="s">
        <v>815</v>
      </c>
      <c r="B309" s="89" t="s">
        <v>812</v>
      </c>
      <c r="C309" s="107" t="str">
        <f>IF(J309="9_drop","Drop",IF(OR(I309="1_clear",I309="2_likely")*OR(J309="1_good",J309="2_fair",J309="3_distant",J309="4_lack_data"),"Predictor","Placebo"))</f>
        <v>Placebo</v>
      </c>
      <c r="F309" s="89" t="s">
        <v>817</v>
      </c>
      <c r="H309" s="107" t="s">
        <v>4968</v>
      </c>
      <c r="I309" s="91" t="s">
        <v>5040</v>
      </c>
      <c r="J309" s="107" t="s">
        <v>2311</v>
      </c>
      <c r="K309" s="111" t="s">
        <v>2311</v>
      </c>
      <c r="M309" s="24">
        <v>1</v>
      </c>
      <c r="P309" s="103" t="s">
        <v>1223</v>
      </c>
      <c r="Q309" s="87">
        <v>0.2</v>
      </c>
      <c r="S309" s="87">
        <v>12</v>
      </c>
      <c r="T309" s="24">
        <v>6</v>
      </c>
      <c r="V309" s="86" t="s">
        <v>4941</v>
      </c>
      <c r="W309" s="89" t="s">
        <v>4731</v>
      </c>
    </row>
    <row r="310" spans="1:23" ht="30" x14ac:dyDescent="0.25">
      <c r="A310" s="89" t="s">
        <v>821</v>
      </c>
      <c r="B310" s="89" t="s">
        <v>812</v>
      </c>
      <c r="C310" s="107" t="str">
        <f>IF(J310="9_drop","Drop",IF(OR(I310="1_clear",I310="2_likely")*OR(J310="1_good",J310="2_fair",J310="3_distant",J310="4_lack_data"),"Predictor","Placebo"))</f>
        <v>Placebo</v>
      </c>
      <c r="F310" s="89" t="s">
        <v>823</v>
      </c>
      <c r="H310" s="107" t="s">
        <v>4968</v>
      </c>
      <c r="I310" s="91" t="s">
        <v>5040</v>
      </c>
      <c r="J310" s="107" t="s">
        <v>2311</v>
      </c>
      <c r="K310" s="111" t="s">
        <v>2311</v>
      </c>
      <c r="M310" s="24">
        <v>1</v>
      </c>
      <c r="P310" s="103" t="s">
        <v>1223</v>
      </c>
      <c r="Q310" s="87">
        <v>0.2</v>
      </c>
      <c r="S310" s="87">
        <v>12</v>
      </c>
      <c r="T310" s="24">
        <v>6</v>
      </c>
      <c r="V310" s="86" t="s">
        <v>4941</v>
      </c>
      <c r="W310" s="89" t="s">
        <v>4729</v>
      </c>
    </row>
    <row r="311" spans="1:23" ht="45" x14ac:dyDescent="0.25">
      <c r="A311" s="89" t="s">
        <v>3233</v>
      </c>
      <c r="B311" s="89" t="s">
        <v>854</v>
      </c>
      <c r="C311" s="107" t="str">
        <f>IF(J311="9_drop","Drop",IF(OR(I311="1_clear",I311="2_likely")*OR(J311="1_good",J311="2_fair",J311="3_distant",J311="4_lack_data"),"Predictor","Placebo"))</f>
        <v>Placebo</v>
      </c>
      <c r="E311" s="89" t="s">
        <v>859</v>
      </c>
      <c r="F311" s="89" t="s">
        <v>3237</v>
      </c>
      <c r="H311" s="107" t="s">
        <v>4968</v>
      </c>
      <c r="I311" s="91" t="s">
        <v>5040</v>
      </c>
      <c r="J311" s="107" t="s">
        <v>2311</v>
      </c>
      <c r="K311" s="111" t="s">
        <v>2311</v>
      </c>
      <c r="M311" s="24">
        <v>1</v>
      </c>
      <c r="P311" s="103" t="s">
        <v>1223</v>
      </c>
      <c r="Q311" s="87">
        <v>0.2</v>
      </c>
      <c r="S311" s="87">
        <v>12</v>
      </c>
      <c r="T311" s="24">
        <v>6</v>
      </c>
      <c r="U311" s="123" t="s">
        <v>5031</v>
      </c>
      <c r="V311" s="86" t="s">
        <v>4943</v>
      </c>
      <c r="W311" s="94" t="s">
        <v>1083</v>
      </c>
    </row>
    <row r="312" spans="1:23" ht="45" x14ac:dyDescent="0.25">
      <c r="A312" s="89" t="s">
        <v>3222</v>
      </c>
      <c r="B312" s="89" t="s">
        <v>854</v>
      </c>
      <c r="C312" s="107" t="str">
        <f>IF(J312="9_drop","Drop",IF(OR(I312="1_clear",I312="2_likely")*OR(J312="1_good",J312="2_fair",J312="3_distant",J312="4_lack_data"),"Predictor","Placebo"))</f>
        <v>Placebo</v>
      </c>
      <c r="F312" s="89" t="s">
        <v>863</v>
      </c>
      <c r="H312" s="107" t="s">
        <v>4968</v>
      </c>
      <c r="I312" s="91" t="s">
        <v>5040</v>
      </c>
      <c r="J312" s="107" t="s">
        <v>2311</v>
      </c>
      <c r="K312" s="111" t="s">
        <v>2311</v>
      </c>
      <c r="M312" s="24">
        <v>-1</v>
      </c>
      <c r="P312" s="103" t="s">
        <v>1223</v>
      </c>
      <c r="Q312" s="87">
        <v>0.2</v>
      </c>
      <c r="S312" s="87">
        <v>12</v>
      </c>
      <c r="T312" s="24">
        <v>6</v>
      </c>
      <c r="V312" s="86" t="s">
        <v>4943</v>
      </c>
      <c r="W312" s="94" t="s">
        <v>1139</v>
      </c>
    </row>
    <row r="313" spans="1:23" ht="45" x14ac:dyDescent="0.25">
      <c r="A313" s="89" t="s">
        <v>3278</v>
      </c>
      <c r="B313" s="89" t="s">
        <v>865</v>
      </c>
      <c r="C313" s="107" t="str">
        <f>IF(J313="9_drop","Drop",IF(OR(I313="1_clear",I313="2_likely")*OR(J313="1_good",J313="2_fair",J313="3_distant",J313="4_lack_data"),"Predictor","Placebo"))</f>
        <v>Placebo</v>
      </c>
      <c r="E313" s="89" t="s">
        <v>867</v>
      </c>
      <c r="F313" s="89" t="s">
        <v>3280</v>
      </c>
      <c r="G313" s="89" t="s">
        <v>869</v>
      </c>
      <c r="H313" s="107" t="s">
        <v>4968</v>
      </c>
      <c r="I313" s="91" t="s">
        <v>5040</v>
      </c>
      <c r="J313" s="107" t="s">
        <v>2311</v>
      </c>
      <c r="K313" s="111" t="s">
        <v>2311</v>
      </c>
      <c r="M313" s="24">
        <v>1</v>
      </c>
      <c r="P313" s="103" t="s">
        <v>1011</v>
      </c>
      <c r="Q313" s="87">
        <v>0.2</v>
      </c>
      <c r="S313" s="87">
        <v>1</v>
      </c>
      <c r="T313" s="24">
        <v>6</v>
      </c>
      <c r="V313" s="86" t="s">
        <v>4944</v>
      </c>
      <c r="W313" s="94" t="s">
        <v>1212</v>
      </c>
    </row>
    <row r="314" spans="1:23" x14ac:dyDescent="0.25">
      <c r="A314" s="89" t="s">
        <v>3208</v>
      </c>
      <c r="B314" s="89" t="s">
        <v>921</v>
      </c>
      <c r="C314" s="107" t="str">
        <f>IF(J314="9_drop","Drop",IF(OR(I314="1_clear",I314="2_likely")*OR(J314="1_good",J314="2_fair",J314="3_distant",J314="4_lack_data"),"Predictor","Placebo"))</f>
        <v>Placebo</v>
      </c>
      <c r="E314" s="89" t="s">
        <v>922</v>
      </c>
      <c r="F314" s="89" t="s">
        <v>3211</v>
      </c>
      <c r="H314" s="107" t="s">
        <v>4968</v>
      </c>
      <c r="I314" s="91" t="s">
        <v>5040</v>
      </c>
      <c r="J314" s="107" t="s">
        <v>2311</v>
      </c>
      <c r="K314" s="111" t="s">
        <v>2311</v>
      </c>
      <c r="M314" s="24">
        <v>1</v>
      </c>
      <c r="P314" s="103" t="s">
        <v>1223</v>
      </c>
      <c r="Q314" s="87">
        <v>0.2</v>
      </c>
      <c r="S314" s="87">
        <v>12</v>
      </c>
      <c r="T314" s="24">
        <v>6</v>
      </c>
      <c r="U314" s="123" t="s">
        <v>5031</v>
      </c>
      <c r="W314" s="94" t="s">
        <v>1027</v>
      </c>
    </row>
    <row r="315" spans="1:23" x14ac:dyDescent="0.25">
      <c r="A315" s="89" t="s">
        <v>3266</v>
      </c>
      <c r="B315" s="89" t="s">
        <v>921</v>
      </c>
      <c r="C315" s="107" t="str">
        <f>IF(J315="9_drop","Drop",IF(OR(I315="1_clear",I315="2_likely")*OR(J315="1_good",J315="2_fair",J315="3_distant",J315="4_lack_data"),"Predictor","Placebo"))</f>
        <v>Placebo</v>
      </c>
      <c r="F315" s="89" t="s">
        <v>3270</v>
      </c>
      <c r="H315" s="107" t="s">
        <v>4968</v>
      </c>
      <c r="I315" s="91" t="s">
        <v>5040</v>
      </c>
      <c r="J315" s="107" t="s">
        <v>2311</v>
      </c>
      <c r="K315" s="111" t="s">
        <v>2311</v>
      </c>
      <c r="M315" s="24">
        <v>1</v>
      </c>
      <c r="P315" s="103" t="s">
        <v>1223</v>
      </c>
      <c r="Q315" s="87">
        <v>0.2</v>
      </c>
      <c r="S315" s="87">
        <v>1</v>
      </c>
      <c r="T315" s="24">
        <v>6</v>
      </c>
      <c r="U315" s="123" t="s">
        <v>5031</v>
      </c>
      <c r="W315" s="94" t="s">
        <v>1157</v>
      </c>
    </row>
    <row r="316" spans="1:23" x14ac:dyDescent="0.25">
      <c r="A316" s="89" t="s">
        <v>974</v>
      </c>
      <c r="B316" s="89" t="s">
        <v>968</v>
      </c>
      <c r="C316" s="107" t="str">
        <f>IF(J316="9_drop","Drop",IF(OR(I316="1_clear",I316="2_likely")*OR(J316="1_good",J316="2_fair",J316="3_distant",J316="4_lack_data"),"Predictor","Placebo"))</f>
        <v>Placebo</v>
      </c>
      <c r="G316" s="89" t="s">
        <v>974</v>
      </c>
      <c r="H316" s="107" t="s">
        <v>5116</v>
      </c>
      <c r="I316" s="91" t="s">
        <v>5040</v>
      </c>
      <c r="J316" s="107" t="s">
        <v>2311</v>
      </c>
      <c r="K316" s="109" t="s">
        <v>2311</v>
      </c>
      <c r="M316" s="24">
        <v>1</v>
      </c>
      <c r="P316" s="103" t="s">
        <v>1223</v>
      </c>
      <c r="Q316" s="87" t="e">
        <v>#N/A</v>
      </c>
      <c r="S316" s="87">
        <v>1</v>
      </c>
      <c r="T316" s="24">
        <v>6</v>
      </c>
      <c r="V316" s="107" t="s">
        <v>5117</v>
      </c>
      <c r="W316" s="94" t="s">
        <v>4760</v>
      </c>
    </row>
    <row r="317" spans="1:23" x14ac:dyDescent="0.25">
      <c r="A317" s="89" t="s">
        <v>976</v>
      </c>
      <c r="B317" s="89" t="s">
        <v>977</v>
      </c>
      <c r="C317" s="107" t="str">
        <f>IF(J317="9_drop","Drop",IF(OR(I317="1_clear",I317="2_likely")*OR(J317="1_good",J317="2_fair",J317="3_distant",J317="4_lack_data"),"Predictor","Placebo"))</f>
        <v>Drop</v>
      </c>
      <c r="H317" s="87" t="s">
        <v>4595</v>
      </c>
      <c r="I317" s="91" t="s">
        <v>4595</v>
      </c>
      <c r="J317" s="86" t="s">
        <v>4595</v>
      </c>
      <c r="K317" s="86" t="s">
        <v>4595</v>
      </c>
      <c r="M317" s="24">
        <v>1</v>
      </c>
      <c r="P317" s="103" t="s">
        <v>1223</v>
      </c>
      <c r="Q317" s="87" t="e">
        <v>#N/A</v>
      </c>
      <c r="S317" s="87">
        <v>1</v>
      </c>
      <c r="T317" s="24">
        <v>6</v>
      </c>
      <c r="V317" s="86" t="s">
        <v>4948</v>
      </c>
      <c r="W317" s="89" t="s">
        <v>4733</v>
      </c>
    </row>
    <row r="318" spans="1:23" x14ac:dyDescent="0.25">
      <c r="A318" s="89" t="s">
        <v>980</v>
      </c>
      <c r="B318" s="89" t="s">
        <v>977</v>
      </c>
      <c r="C318" s="107" t="str">
        <f>IF(J318="9_drop","Drop",IF(OR(I318="1_clear",I318="2_likely")*OR(J318="1_good",J318="2_fair",J318="3_distant",J318="4_lack_data"),"Predictor","Placebo"))</f>
        <v>Drop</v>
      </c>
      <c r="H318" s="87" t="s">
        <v>4595</v>
      </c>
      <c r="I318" s="91" t="s">
        <v>4595</v>
      </c>
      <c r="J318" s="86" t="s">
        <v>4595</v>
      </c>
      <c r="K318" s="86" t="s">
        <v>4595</v>
      </c>
      <c r="M318" s="24">
        <v>1</v>
      </c>
      <c r="P318" s="103" t="s">
        <v>1223</v>
      </c>
      <c r="Q318" s="87" t="e">
        <v>#N/A</v>
      </c>
      <c r="S318" s="87">
        <v>1</v>
      </c>
      <c r="T318" s="24">
        <v>6</v>
      </c>
      <c r="V318" s="86" t="s">
        <v>4948</v>
      </c>
      <c r="W318" s="89" t="s">
        <v>4734</v>
      </c>
    </row>
    <row r="319" spans="1:23" x14ac:dyDescent="0.25">
      <c r="A319" s="89" t="s">
        <v>982</v>
      </c>
      <c r="B319" s="89" t="s">
        <v>977</v>
      </c>
      <c r="C319" s="107" t="str">
        <f>IF(J319="9_drop","Drop",IF(OR(I319="1_clear",I319="2_likely")*OR(J319="1_good",J319="2_fair",J319="3_distant",J319="4_lack_data"),"Predictor","Placebo"))</f>
        <v>Drop</v>
      </c>
      <c r="H319" s="87" t="s">
        <v>4595</v>
      </c>
      <c r="I319" s="91" t="s">
        <v>4595</v>
      </c>
      <c r="J319" s="86" t="s">
        <v>4595</v>
      </c>
      <c r="K319" s="86" t="s">
        <v>4595</v>
      </c>
      <c r="M319" s="24">
        <v>1</v>
      </c>
      <c r="P319" s="103" t="s">
        <v>1223</v>
      </c>
      <c r="Q319" s="87" t="e">
        <v>#N/A</v>
      </c>
      <c r="S319" s="87">
        <v>12</v>
      </c>
      <c r="T319" s="24">
        <v>6</v>
      </c>
      <c r="V319" s="86" t="s">
        <v>4948</v>
      </c>
      <c r="W319" s="94" t="s">
        <v>4754</v>
      </c>
    </row>
    <row r="320" spans="1:23" x14ac:dyDescent="0.25">
      <c r="A320" s="89" t="s">
        <v>984</v>
      </c>
      <c r="B320" s="89" t="s">
        <v>985</v>
      </c>
      <c r="C320" s="107" t="str">
        <f>IF(J320="9_drop","Drop",IF(OR(I320="1_clear",I320="2_likely")*OR(J320="1_good",J320="2_fair",J320="3_distant",J320="4_lack_data"),"Predictor","Placebo"))</f>
        <v>Placebo</v>
      </c>
      <c r="F320" s="89" t="s">
        <v>987</v>
      </c>
      <c r="H320" s="107" t="s">
        <v>5146</v>
      </c>
      <c r="I320" s="91" t="s">
        <v>4599</v>
      </c>
      <c r="J320" s="107" t="s">
        <v>5100</v>
      </c>
      <c r="K320" s="86"/>
      <c r="M320" s="24">
        <v>1</v>
      </c>
      <c r="P320" s="103" t="s">
        <v>1223</v>
      </c>
      <c r="Q320" s="87">
        <v>0.2</v>
      </c>
      <c r="S320" s="87">
        <v>1</v>
      </c>
      <c r="T320" s="24">
        <v>6</v>
      </c>
      <c r="V320" s="86" t="s">
        <v>4945</v>
      </c>
      <c r="W320" s="89" t="s">
        <v>4738</v>
      </c>
    </row>
    <row r="321" spans="1:23" x14ac:dyDescent="0.25">
      <c r="A321" s="89" t="s">
        <v>988</v>
      </c>
      <c r="B321" s="89" t="s">
        <v>985</v>
      </c>
      <c r="C321" s="107" t="str">
        <f>IF(J321="9_drop","Drop",IF(OR(I321="1_clear",I321="2_likely")*OR(J321="1_good",J321="2_fair",J321="3_distant",J321="4_lack_data"),"Predictor","Placebo"))</f>
        <v>Placebo</v>
      </c>
      <c r="F321" s="89" t="s">
        <v>989</v>
      </c>
      <c r="H321" s="107" t="s">
        <v>4968</v>
      </c>
      <c r="I321" s="91" t="s">
        <v>5040</v>
      </c>
      <c r="J321" s="107" t="s">
        <v>2311</v>
      </c>
      <c r="K321" s="111" t="s">
        <v>2311</v>
      </c>
      <c r="M321" s="24">
        <v>1</v>
      </c>
      <c r="P321" s="103" t="s">
        <v>1223</v>
      </c>
      <c r="Q321" s="87">
        <v>0.2</v>
      </c>
      <c r="S321" s="87">
        <v>1</v>
      </c>
      <c r="T321" s="24">
        <v>6</v>
      </c>
      <c r="V321" s="86" t="s">
        <v>4945</v>
      </c>
      <c r="W321" s="89" t="s">
        <v>4737</v>
      </c>
    </row>
  </sheetData>
  <sortState ref="A2:W321">
    <sortCondition ref="L2:L321"/>
    <sortCondition ref="B2:B321"/>
    <sortCondition ref="A2:A321"/>
  </sortState>
  <conditionalFormatting sqref="D90:D1048576 D2:D88">
    <cfRule type="notContainsBlanks" dxfId="98" priority="17">
      <formula>LEN(TRIM(D2))&gt;0</formula>
    </cfRule>
  </conditionalFormatting>
  <conditionalFormatting sqref="I159:U159 I1:I1048576">
    <cfRule type="containsText" dxfId="97" priority="9" operator="containsText" text="not">
      <formula>NOT(ISERROR(SEARCH("not",I1)))</formula>
    </cfRule>
    <cfRule type="containsText" dxfId="96" priority="10" operator="containsText" text="3_maybe">
      <formula>NOT(ISERROR(SEARCH("3_maybe",I1)))</formula>
    </cfRule>
    <cfRule type="containsText" dxfId="95" priority="11" operator="containsText" text="2_likely">
      <formula>NOT(ISERROR(SEARCH("2_likely",I1)))</formula>
    </cfRule>
    <cfRule type="containsText" dxfId="94" priority="12" operator="containsText" text="1_clear">
      <formula>NOT(ISERROR(SEARCH("1_clear",I1)))</formula>
    </cfRule>
  </conditionalFormatting>
  <conditionalFormatting sqref="I322">
    <cfRule type="containsText" dxfId="93" priority="5" operator="containsText" text="not">
      <formula>NOT(ISERROR(SEARCH("not",I322)))</formula>
    </cfRule>
    <cfRule type="containsText" dxfId="92" priority="6" operator="containsText" text="3_maybe">
      <formula>NOT(ISERROR(SEARCH("3_maybe",I322)))</formula>
    </cfRule>
    <cfRule type="containsText" dxfId="91" priority="7" operator="containsText" text="2_likely">
      <formula>NOT(ISERROR(SEARCH("2_likely",I322)))</formula>
    </cfRule>
    <cfRule type="containsText" dxfId="90" priority="8" operator="containsText" text="1_clear">
      <formula>NOT(ISERROR(SEARCH("1_clear",I322)))</formula>
    </cfRule>
  </conditionalFormatting>
  <conditionalFormatting sqref="H251:H254">
    <cfRule type="containsText" dxfId="89" priority="1" operator="containsText" text="not">
      <formula>NOT(ISERROR(SEARCH("not",H251)))</formula>
    </cfRule>
    <cfRule type="containsText" dxfId="88" priority="2" operator="containsText" text="3_maybe">
      <formula>NOT(ISERROR(SEARCH("3_maybe",H251)))</formula>
    </cfRule>
    <cfRule type="containsText" dxfId="87" priority="3" operator="containsText" text="2_likely">
      <formula>NOT(ISERROR(SEARCH("2_likely",H251)))</formula>
    </cfRule>
    <cfRule type="containsText" dxfId="86" priority="4" operator="containsText" text="1_clear">
      <formula>NOT(ISERROR(SEARCH("1_clear",H251)))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N462"/>
  <sheetViews>
    <sheetView topLeftCell="A152" workbookViewId="0">
      <selection activeCell="D172" sqref="D172"/>
    </sheetView>
  </sheetViews>
  <sheetFormatPr defaultColWidth="8.85546875" defaultRowHeight="15" x14ac:dyDescent="0.25"/>
  <cols>
    <col min="1" max="1" width="8.7109375" style="7" customWidth="1"/>
    <col min="2" max="2" width="17.42578125" style="7" customWidth="1"/>
    <col min="3" max="3" width="37.42578125" style="7" customWidth="1"/>
    <col min="4" max="4" width="22" style="7" customWidth="1"/>
    <col min="5" max="5" width="5" style="7" bestFit="1" customWidth="1"/>
    <col min="6" max="6" width="7.140625" style="7" bestFit="1" customWidth="1"/>
    <col min="7" max="7" width="18" style="7" bestFit="1" customWidth="1"/>
    <col min="8" max="8" width="22.7109375" style="7" customWidth="1"/>
    <col min="9" max="9" width="8.7109375" style="8" customWidth="1"/>
    <col min="10" max="11" width="8.7109375" style="34" customWidth="1"/>
    <col min="12" max="12" width="44.42578125" style="7" customWidth="1"/>
    <col min="13" max="13" width="12.7109375" style="7" customWidth="1"/>
    <col min="14" max="14" width="11.28515625" style="17" customWidth="1"/>
    <col min="15" max="15" width="8.85546875" style="17"/>
    <col min="16" max="16" width="5.7109375" style="7" bestFit="1" customWidth="1"/>
    <col min="17" max="1028" width="8.85546875" style="7"/>
  </cols>
  <sheetData>
    <row r="1" spans="1:1028" s="18" customFormat="1" ht="59.45" customHeight="1" x14ac:dyDescent="0.25">
      <c r="A1" s="18" t="s">
        <v>1363</v>
      </c>
      <c r="B1" s="18" t="s">
        <v>3348</v>
      </c>
      <c r="C1" s="18" t="s">
        <v>1364</v>
      </c>
      <c r="D1" s="18" t="s">
        <v>7</v>
      </c>
      <c r="E1" s="18" t="s">
        <v>8</v>
      </c>
      <c r="F1" s="18" t="s">
        <v>10</v>
      </c>
      <c r="G1" s="18" t="s">
        <v>1365</v>
      </c>
      <c r="H1" s="18" t="s">
        <v>1366</v>
      </c>
      <c r="I1" s="18" t="s">
        <v>1012</v>
      </c>
      <c r="J1" s="18" t="s">
        <v>3498</v>
      </c>
      <c r="K1" s="18" t="s">
        <v>3499</v>
      </c>
      <c r="L1" s="18" t="s">
        <v>1222</v>
      </c>
      <c r="M1" s="18" t="s">
        <v>1367</v>
      </c>
      <c r="N1" s="18" t="s">
        <v>3189</v>
      </c>
      <c r="O1" s="18" t="s">
        <v>3432</v>
      </c>
      <c r="P1" s="18" t="s">
        <v>1368</v>
      </c>
      <c r="R1" s="18">
        <f>SUM(N2:N453)</f>
        <v>109</v>
      </c>
    </row>
    <row r="2" spans="1:1028" x14ac:dyDescent="0.25">
      <c r="A2" s="34">
        <v>174</v>
      </c>
      <c r="B2" s="34" t="s">
        <v>1491</v>
      </c>
      <c r="C2" s="34" t="s">
        <v>1492</v>
      </c>
      <c r="D2" s="34" t="s">
        <v>1488</v>
      </c>
      <c r="E2" s="34" t="s">
        <v>1488</v>
      </c>
      <c r="F2" s="34"/>
      <c r="G2" s="34" t="s">
        <v>131</v>
      </c>
      <c r="H2" s="12" t="s">
        <v>3271</v>
      </c>
      <c r="I2" s="34">
        <v>1</v>
      </c>
      <c r="J2" s="34" t="e">
        <f>VLOOKUP(H2,#REF!,9,FALSE)</f>
        <v>#REF!</v>
      </c>
      <c r="K2" s="34" t="e">
        <f t="shared" ref="K2:K65" si="0">I2-J2</f>
        <v>#REF!</v>
      </c>
      <c r="L2" s="34"/>
      <c r="M2" s="34">
        <f t="shared" ref="M2:M36" si="1">IF(EXACT(H2,"_missing_"),1,0)</f>
        <v>0</v>
      </c>
      <c r="N2" s="17">
        <f t="shared" ref="N2:N65" si="2">1*ISNUMBER(SEARCH("quarterly",C2))</f>
        <v>0</v>
      </c>
      <c r="O2" s="17">
        <v>0</v>
      </c>
      <c r="P2" s="34"/>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c r="AML2" s="8"/>
      <c r="AMM2" s="8"/>
      <c r="AMN2" s="8"/>
    </row>
    <row r="3" spans="1:1028" s="19" customFormat="1" x14ac:dyDescent="0.25">
      <c r="A3" s="34">
        <v>175</v>
      </c>
      <c r="B3" s="34" t="s">
        <v>1493</v>
      </c>
      <c r="C3" s="34" t="s">
        <v>1492</v>
      </c>
      <c r="D3" s="34" t="s">
        <v>1488</v>
      </c>
      <c r="E3" s="34" t="s">
        <v>1488</v>
      </c>
      <c r="F3" s="34"/>
      <c r="G3" s="34" t="s">
        <v>131</v>
      </c>
      <c r="H3" s="12" t="s">
        <v>3271</v>
      </c>
      <c r="I3" s="34">
        <v>6</v>
      </c>
      <c r="J3" s="34" t="e">
        <f>VLOOKUP(H3,#REF!,9,FALSE)</f>
        <v>#REF!</v>
      </c>
      <c r="K3" s="34" t="e">
        <f t="shared" si="0"/>
        <v>#REF!</v>
      </c>
      <c r="L3" s="34"/>
      <c r="M3" s="34">
        <f t="shared" si="1"/>
        <v>0</v>
      </c>
      <c r="N3" s="17">
        <f t="shared" si="2"/>
        <v>0</v>
      </c>
      <c r="O3" s="17">
        <v>0</v>
      </c>
      <c r="P3" s="34"/>
    </row>
    <row r="4" spans="1:1028" x14ac:dyDescent="0.25">
      <c r="A4" s="8">
        <v>176</v>
      </c>
      <c r="B4" s="8" t="s">
        <v>1494</v>
      </c>
      <c r="C4" s="8" t="s">
        <v>1492</v>
      </c>
      <c r="D4" s="8" t="s">
        <v>1488</v>
      </c>
      <c r="E4" s="8" t="s">
        <v>1488</v>
      </c>
      <c r="F4" s="8"/>
      <c r="G4" s="8" t="s">
        <v>131</v>
      </c>
      <c r="H4" s="12" t="s">
        <v>3271</v>
      </c>
      <c r="I4" s="8">
        <v>12</v>
      </c>
      <c r="J4" s="34" t="e">
        <f>VLOOKUP(H4,#REF!,9,FALSE)</f>
        <v>#REF!</v>
      </c>
      <c r="K4" s="34" t="e">
        <f t="shared" si="0"/>
        <v>#REF!</v>
      </c>
      <c r="L4" s="8"/>
      <c r="M4" s="8">
        <f t="shared" si="1"/>
        <v>0</v>
      </c>
      <c r="N4" s="17">
        <f t="shared" si="2"/>
        <v>0</v>
      </c>
      <c r="O4" s="17">
        <v>0</v>
      </c>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row>
    <row r="5" spans="1:1028" x14ac:dyDescent="0.25">
      <c r="A5" s="8">
        <v>168</v>
      </c>
      <c r="B5" s="8" t="s">
        <v>1486</v>
      </c>
      <c r="C5" s="8" t="s">
        <v>1487</v>
      </c>
      <c r="D5" s="8" t="s">
        <v>1488</v>
      </c>
      <c r="E5" s="8" t="s">
        <v>1488</v>
      </c>
      <c r="F5" s="8"/>
      <c r="G5" s="8" t="s">
        <v>131</v>
      </c>
      <c r="H5" s="12" t="s">
        <v>3273</v>
      </c>
      <c r="I5" s="8">
        <v>1</v>
      </c>
      <c r="J5" s="34" t="e">
        <f>VLOOKUP(H5,#REF!,9,FALSE)</f>
        <v>#REF!</v>
      </c>
      <c r="K5" s="34" t="e">
        <f t="shared" si="0"/>
        <v>#REF!</v>
      </c>
      <c r="L5" s="8"/>
      <c r="M5" s="8">
        <f t="shared" si="1"/>
        <v>0</v>
      </c>
      <c r="N5" s="17">
        <f t="shared" si="2"/>
        <v>0</v>
      </c>
      <c r="O5" s="17">
        <v>0</v>
      </c>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row>
    <row r="6" spans="1:1028" x14ac:dyDescent="0.25">
      <c r="A6" s="8">
        <v>169</v>
      </c>
      <c r="B6" s="8" t="s">
        <v>1489</v>
      </c>
      <c r="C6" s="8" t="s">
        <v>1487</v>
      </c>
      <c r="D6" s="8" t="s">
        <v>1488</v>
      </c>
      <c r="E6" s="8" t="s">
        <v>1488</v>
      </c>
      <c r="F6" s="8"/>
      <c r="G6" s="8" t="s">
        <v>131</v>
      </c>
      <c r="H6" s="12" t="s">
        <v>3273</v>
      </c>
      <c r="I6" s="8">
        <v>6</v>
      </c>
      <c r="J6" s="34" t="e">
        <f>VLOOKUP(H6,#REF!,9,FALSE)</f>
        <v>#REF!</v>
      </c>
      <c r="K6" s="34" t="e">
        <f t="shared" si="0"/>
        <v>#REF!</v>
      </c>
      <c r="L6" s="8"/>
      <c r="M6" s="8">
        <f t="shared" si="1"/>
        <v>0</v>
      </c>
      <c r="N6" s="17">
        <f t="shared" si="2"/>
        <v>0</v>
      </c>
      <c r="O6" s="17">
        <v>0</v>
      </c>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row>
    <row r="7" spans="1:1028" x14ac:dyDescent="0.25">
      <c r="A7" s="8">
        <v>170</v>
      </c>
      <c r="B7" s="8" t="s">
        <v>1490</v>
      </c>
      <c r="C7" s="8" t="s">
        <v>1487</v>
      </c>
      <c r="D7" s="8" t="s">
        <v>1488</v>
      </c>
      <c r="E7" s="8" t="s">
        <v>1488</v>
      </c>
      <c r="F7" s="8"/>
      <c r="G7" s="8" t="s">
        <v>131</v>
      </c>
      <c r="H7" s="12" t="s">
        <v>3273</v>
      </c>
      <c r="I7" s="8">
        <v>12</v>
      </c>
      <c r="J7" s="34" t="e">
        <f>VLOOKUP(H7,#REF!,9,FALSE)</f>
        <v>#REF!</v>
      </c>
      <c r="K7" s="34" t="e">
        <f t="shared" si="0"/>
        <v>#REF!</v>
      </c>
      <c r="L7" s="8"/>
      <c r="M7" s="8">
        <f t="shared" si="1"/>
        <v>0</v>
      </c>
      <c r="N7" s="17">
        <f t="shared" si="2"/>
        <v>0</v>
      </c>
      <c r="O7" s="17">
        <v>0</v>
      </c>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row>
    <row r="8" spans="1:1028" x14ac:dyDescent="0.25">
      <c r="A8" s="8">
        <v>140</v>
      </c>
      <c r="B8" s="8" t="s">
        <v>36</v>
      </c>
      <c r="C8" s="8" t="s">
        <v>1495</v>
      </c>
      <c r="D8" s="8" t="s">
        <v>16</v>
      </c>
      <c r="E8" s="8">
        <v>1998</v>
      </c>
      <c r="F8" s="8"/>
      <c r="G8" s="8" t="s">
        <v>958</v>
      </c>
      <c r="H8" s="5" t="s">
        <v>33</v>
      </c>
      <c r="I8" s="8">
        <v>12</v>
      </c>
      <c r="J8" s="34" t="e">
        <f>VLOOKUP(H8,#REF!,9,FALSE)</f>
        <v>#REF!</v>
      </c>
      <c r="K8" s="34" t="e">
        <f t="shared" si="0"/>
        <v>#REF!</v>
      </c>
      <c r="L8" s="8"/>
      <c r="M8" s="8">
        <f t="shared" si="1"/>
        <v>0</v>
      </c>
      <c r="N8" s="17">
        <f t="shared" si="2"/>
        <v>0</v>
      </c>
      <c r="O8" s="17">
        <v>0</v>
      </c>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c r="AML8" s="8"/>
      <c r="AMM8" s="8"/>
      <c r="AMN8" s="8"/>
    </row>
    <row r="9" spans="1:1028" x14ac:dyDescent="0.25">
      <c r="A9" s="8">
        <v>280</v>
      </c>
      <c r="B9" s="8" t="s">
        <v>23</v>
      </c>
      <c r="C9" s="8" t="s">
        <v>1371</v>
      </c>
      <c r="D9" s="8" t="s">
        <v>16</v>
      </c>
      <c r="E9" s="8">
        <v>1998</v>
      </c>
      <c r="F9" s="8"/>
      <c r="G9" s="8" t="s">
        <v>1370</v>
      </c>
      <c r="H9" s="34" t="s">
        <v>21</v>
      </c>
      <c r="I9" s="8">
        <v>12</v>
      </c>
      <c r="J9" s="34" t="e">
        <f>VLOOKUP(H9,#REF!,9,FALSE)</f>
        <v>#REF!</v>
      </c>
      <c r="K9" s="34" t="e">
        <f t="shared" si="0"/>
        <v>#REF!</v>
      </c>
      <c r="L9" s="8"/>
      <c r="M9" s="8">
        <f t="shared" si="1"/>
        <v>0</v>
      </c>
      <c r="N9" s="17">
        <f t="shared" si="2"/>
        <v>0</v>
      </c>
      <c r="O9" s="17">
        <v>0</v>
      </c>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row>
    <row r="10" spans="1:1028" x14ac:dyDescent="0.25">
      <c r="A10" s="8">
        <v>278</v>
      </c>
      <c r="B10" s="8" t="s">
        <v>42</v>
      </c>
      <c r="C10" s="8" t="s">
        <v>1496</v>
      </c>
      <c r="D10" s="8" t="s">
        <v>16</v>
      </c>
      <c r="E10" s="8">
        <v>1998</v>
      </c>
      <c r="F10" s="8"/>
      <c r="G10" s="8" t="s">
        <v>1370</v>
      </c>
      <c r="H10" s="13" t="s">
        <v>40</v>
      </c>
      <c r="I10" s="8">
        <v>12</v>
      </c>
      <c r="J10" s="34" t="e">
        <f>VLOOKUP(H10,#REF!,9,FALSE)</f>
        <v>#REF!</v>
      </c>
      <c r="K10" s="34" t="e">
        <f t="shared" si="0"/>
        <v>#REF!</v>
      </c>
      <c r="L10" s="8"/>
      <c r="M10" s="8">
        <f t="shared" si="1"/>
        <v>0</v>
      </c>
      <c r="N10" s="17">
        <f t="shared" si="2"/>
        <v>0</v>
      </c>
      <c r="O10" s="17">
        <v>0</v>
      </c>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row>
    <row r="11" spans="1:1028" x14ac:dyDescent="0.25">
      <c r="A11" s="8">
        <v>276</v>
      </c>
      <c r="B11" s="8" t="s">
        <v>48</v>
      </c>
      <c r="C11" s="8" t="s">
        <v>1497</v>
      </c>
      <c r="D11" s="8" t="s">
        <v>16</v>
      </c>
      <c r="E11" s="8">
        <v>1998</v>
      </c>
      <c r="F11" s="8"/>
      <c r="G11" s="8" t="s">
        <v>1370</v>
      </c>
      <c r="H11" s="13" t="s">
        <v>45</v>
      </c>
      <c r="I11" s="8">
        <v>12</v>
      </c>
      <c r="J11" s="34" t="e">
        <f>VLOOKUP(H11,#REF!,9,FALSE)</f>
        <v>#REF!</v>
      </c>
      <c r="K11" s="34" t="e">
        <f t="shared" si="0"/>
        <v>#REF!</v>
      </c>
      <c r="L11" s="8"/>
      <c r="M11" s="8">
        <f t="shared" si="1"/>
        <v>0</v>
      </c>
      <c r="N11" s="17">
        <f t="shared" si="2"/>
        <v>0</v>
      </c>
      <c r="O11" s="17">
        <v>0</v>
      </c>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c r="AFM11" s="8"/>
      <c r="AFN11" s="8"/>
      <c r="AFO11" s="8"/>
      <c r="AFP11" s="8"/>
      <c r="AFQ11" s="8"/>
      <c r="AFR11" s="8"/>
      <c r="AFS11" s="8"/>
      <c r="AFT11" s="8"/>
      <c r="AFU11" s="8"/>
      <c r="AFV11" s="8"/>
      <c r="AFW11" s="8"/>
      <c r="AFX11" s="8"/>
      <c r="AFY11" s="8"/>
      <c r="AFZ11" s="8"/>
      <c r="AGA11" s="8"/>
      <c r="AGB11" s="8"/>
      <c r="AGC11" s="8"/>
      <c r="AGD11" s="8"/>
      <c r="AGE11" s="8"/>
      <c r="AGF11" s="8"/>
      <c r="AGG11" s="8"/>
      <c r="AGH11" s="8"/>
      <c r="AGI11" s="8"/>
      <c r="AGJ11" s="8"/>
      <c r="AGK11" s="8"/>
      <c r="AGL11" s="8"/>
      <c r="AGM11" s="8"/>
      <c r="AGN11" s="8"/>
      <c r="AGO11" s="8"/>
      <c r="AGP11" s="8"/>
      <c r="AGQ11" s="8"/>
      <c r="AGR11" s="8"/>
      <c r="AGS11" s="8"/>
      <c r="AGT11" s="8"/>
      <c r="AGU11" s="8"/>
      <c r="AGV11" s="8"/>
      <c r="AGW11" s="8"/>
      <c r="AGX11" s="8"/>
      <c r="AGY11" s="8"/>
      <c r="AGZ11" s="8"/>
      <c r="AHA11" s="8"/>
      <c r="AHB11" s="8"/>
      <c r="AHC11" s="8"/>
      <c r="AHD11" s="8"/>
      <c r="AHE11" s="8"/>
      <c r="AHF11" s="8"/>
      <c r="AHG11" s="8"/>
      <c r="AHH11" s="8"/>
      <c r="AHI11" s="8"/>
      <c r="AHJ11" s="8"/>
      <c r="AHK11" s="8"/>
      <c r="AHL11" s="8"/>
      <c r="AHM11" s="8"/>
      <c r="AHN11" s="8"/>
      <c r="AHO11" s="8"/>
      <c r="AHP11" s="8"/>
      <c r="AHQ11" s="8"/>
      <c r="AHR11" s="8"/>
      <c r="AHS11" s="8"/>
      <c r="AHT11" s="8"/>
      <c r="AHU11" s="8"/>
      <c r="AHV11" s="8"/>
      <c r="AHW11" s="8"/>
      <c r="AHX11" s="8"/>
      <c r="AHY11" s="8"/>
      <c r="AHZ11" s="8"/>
      <c r="AIA11" s="8"/>
      <c r="AIB11" s="8"/>
      <c r="AIC11" s="8"/>
      <c r="AID11" s="8"/>
      <c r="AIE11" s="8"/>
      <c r="AIF11" s="8"/>
      <c r="AIG11" s="8"/>
      <c r="AIH11" s="8"/>
      <c r="AII11" s="8"/>
      <c r="AIJ11" s="8"/>
      <c r="AIK11" s="8"/>
      <c r="AIL11" s="8"/>
      <c r="AIM11" s="8"/>
      <c r="AIN11" s="8"/>
      <c r="AIO11" s="8"/>
      <c r="AIP11" s="8"/>
      <c r="AIQ11" s="8"/>
      <c r="AIR11" s="8"/>
      <c r="AIS11" s="8"/>
      <c r="AIT11" s="8"/>
      <c r="AIU11" s="8"/>
      <c r="AIV11" s="8"/>
      <c r="AIW11" s="8"/>
      <c r="AIX11" s="8"/>
      <c r="AIY11" s="8"/>
      <c r="AIZ11" s="8"/>
      <c r="AJA11" s="8"/>
      <c r="AJB11" s="8"/>
      <c r="AJC11" s="8"/>
      <c r="AJD11" s="8"/>
      <c r="AJE11" s="8"/>
      <c r="AJF11" s="8"/>
      <c r="AJG11" s="8"/>
      <c r="AJH11" s="8"/>
      <c r="AJI11" s="8"/>
      <c r="AJJ11" s="8"/>
      <c r="AJK11" s="8"/>
      <c r="AJL11" s="8"/>
      <c r="AJM11" s="8"/>
      <c r="AJN11" s="8"/>
      <c r="AJO11" s="8"/>
      <c r="AJP11" s="8"/>
      <c r="AJQ11" s="8"/>
      <c r="AJR11" s="8"/>
      <c r="AJS11" s="8"/>
      <c r="AJT11" s="8"/>
      <c r="AJU11" s="8"/>
      <c r="AJV11" s="8"/>
      <c r="AJW11" s="8"/>
      <c r="AJX11" s="8"/>
      <c r="AJY11" s="8"/>
      <c r="AJZ11" s="8"/>
      <c r="AKA11" s="8"/>
      <c r="AKB11" s="8"/>
      <c r="AKC11" s="8"/>
      <c r="AKD11" s="8"/>
      <c r="AKE11" s="8"/>
      <c r="AKF11" s="8"/>
      <c r="AKG11" s="8"/>
      <c r="AKH11" s="8"/>
      <c r="AKI11" s="8"/>
      <c r="AKJ11" s="8"/>
      <c r="AKK11" s="8"/>
      <c r="AKL11" s="8"/>
      <c r="AKM11" s="8"/>
      <c r="AKN11" s="8"/>
      <c r="AKO11" s="8"/>
      <c r="AKP11" s="8"/>
      <c r="AKQ11" s="8"/>
      <c r="AKR11" s="8"/>
      <c r="AKS11" s="8"/>
      <c r="AKT11" s="8"/>
      <c r="AKU11" s="8"/>
      <c r="AKV11" s="8"/>
      <c r="AKW11" s="8"/>
      <c r="AKX11" s="8"/>
      <c r="AKY11" s="8"/>
      <c r="AKZ11" s="8"/>
      <c r="ALA11" s="8"/>
      <c r="ALB11" s="8"/>
      <c r="ALC11" s="8"/>
      <c r="ALD11" s="8"/>
      <c r="ALE11" s="8"/>
      <c r="ALF11" s="8"/>
      <c r="ALG11" s="8"/>
      <c r="ALH11" s="8"/>
      <c r="ALI11" s="8"/>
      <c r="ALJ11" s="8"/>
      <c r="ALK11" s="8"/>
      <c r="ALL11" s="8"/>
      <c r="ALM11" s="8"/>
      <c r="ALN11" s="8"/>
      <c r="ALO11" s="8"/>
      <c r="ALP11" s="8"/>
      <c r="ALQ11" s="8"/>
      <c r="ALR11" s="8"/>
      <c r="ALS11" s="8"/>
      <c r="ALT11" s="8"/>
      <c r="ALU11" s="8"/>
      <c r="ALV11" s="8"/>
      <c r="ALW11" s="8"/>
      <c r="ALX11" s="8"/>
      <c r="ALY11" s="8"/>
      <c r="ALZ11" s="8"/>
      <c r="AMA11" s="8"/>
      <c r="AMB11" s="8"/>
      <c r="AMC11" s="8"/>
      <c r="AMD11" s="8"/>
      <c r="AME11" s="8"/>
      <c r="AMF11" s="8"/>
      <c r="AMG11" s="8"/>
      <c r="AMH11" s="8"/>
      <c r="AMI11" s="8"/>
      <c r="AMJ11" s="8"/>
      <c r="AMK11" s="8"/>
      <c r="AML11" s="8"/>
      <c r="AMM11" s="8"/>
      <c r="AMN11" s="8"/>
    </row>
    <row r="12" spans="1:1028" x14ac:dyDescent="0.25">
      <c r="A12" s="8">
        <v>279</v>
      </c>
      <c r="B12" s="8" t="s">
        <v>55</v>
      </c>
      <c r="C12" s="8" t="s">
        <v>1498</v>
      </c>
      <c r="D12" s="8" t="s">
        <v>16</v>
      </c>
      <c r="E12" s="8">
        <v>1998</v>
      </c>
      <c r="F12" s="8"/>
      <c r="G12" s="8" t="s">
        <v>1370</v>
      </c>
      <c r="H12" s="12" t="s">
        <v>52</v>
      </c>
      <c r="I12" s="8">
        <v>12</v>
      </c>
      <c r="J12" s="34" t="e">
        <f>VLOOKUP(H12,#REF!,9,FALSE)</f>
        <v>#REF!</v>
      </c>
      <c r="K12" s="34" t="e">
        <f t="shared" si="0"/>
        <v>#REF!</v>
      </c>
      <c r="L12" s="8"/>
      <c r="M12" s="8">
        <f t="shared" si="1"/>
        <v>0</v>
      </c>
      <c r="N12" s="17">
        <f t="shared" si="2"/>
        <v>0</v>
      </c>
      <c r="O12" s="17">
        <v>0</v>
      </c>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c r="AMK12" s="8"/>
      <c r="AML12" s="8"/>
      <c r="AMM12" s="8"/>
      <c r="AMN12" s="8"/>
    </row>
    <row r="13" spans="1:1028" x14ac:dyDescent="0.25">
      <c r="A13" s="8">
        <v>277</v>
      </c>
      <c r="B13" s="8" t="s">
        <v>27</v>
      </c>
      <c r="C13" s="8" t="s">
        <v>1369</v>
      </c>
      <c r="D13" s="8" t="s">
        <v>16</v>
      </c>
      <c r="E13" s="8">
        <v>1998</v>
      </c>
      <c r="F13" s="8"/>
      <c r="G13" s="8" t="s">
        <v>1370</v>
      </c>
      <c r="H13" s="34" t="s">
        <v>25</v>
      </c>
      <c r="I13" s="8">
        <v>12</v>
      </c>
      <c r="J13" s="34" t="e">
        <f>VLOOKUP(H13,#REF!,9,FALSE)</f>
        <v>#REF!</v>
      </c>
      <c r="K13" s="34" t="e">
        <f t="shared" si="0"/>
        <v>#REF!</v>
      </c>
      <c r="L13" s="8"/>
      <c r="M13" s="8">
        <f t="shared" si="1"/>
        <v>0</v>
      </c>
      <c r="N13" s="17">
        <f t="shared" si="2"/>
        <v>0</v>
      </c>
      <c r="O13" s="17">
        <v>0</v>
      </c>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row>
    <row r="14" spans="1:1028" x14ac:dyDescent="0.25">
      <c r="A14" s="8">
        <v>281</v>
      </c>
      <c r="B14" s="8" t="s">
        <v>32</v>
      </c>
      <c r="C14" s="8" t="s">
        <v>1372</v>
      </c>
      <c r="D14" s="8" t="s">
        <v>16</v>
      </c>
      <c r="E14" s="8">
        <v>1998</v>
      </c>
      <c r="F14" s="8"/>
      <c r="G14" s="8" t="s">
        <v>1370</v>
      </c>
      <c r="H14" s="10" t="s">
        <v>30</v>
      </c>
      <c r="I14" s="8">
        <v>12</v>
      </c>
      <c r="J14" s="34" t="e">
        <f>VLOOKUP(H14,#REF!,9,FALSE)</f>
        <v>#REF!</v>
      </c>
      <c r="K14" s="34" t="e">
        <f t="shared" si="0"/>
        <v>#REF!</v>
      </c>
      <c r="L14" s="8"/>
      <c r="M14" s="8">
        <f t="shared" si="1"/>
        <v>0</v>
      </c>
      <c r="N14" s="17">
        <f t="shared" si="2"/>
        <v>0</v>
      </c>
      <c r="O14" s="17">
        <v>0</v>
      </c>
      <c r="P14" s="34"/>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c r="AFM14" s="8"/>
      <c r="AFN14" s="8"/>
      <c r="AFO14" s="8"/>
      <c r="AFP14" s="8"/>
      <c r="AFQ14" s="8"/>
      <c r="AFR14" s="8"/>
      <c r="AFS14" s="8"/>
      <c r="AFT14" s="8"/>
      <c r="AFU14" s="8"/>
      <c r="AFV14" s="8"/>
      <c r="AFW14" s="8"/>
      <c r="AFX14" s="8"/>
      <c r="AFY14" s="8"/>
      <c r="AFZ14" s="8"/>
      <c r="AGA14" s="8"/>
      <c r="AGB14" s="8"/>
      <c r="AGC14" s="8"/>
      <c r="AGD14" s="8"/>
      <c r="AGE14" s="8"/>
      <c r="AGF14" s="8"/>
      <c r="AGG14" s="8"/>
      <c r="AGH14" s="8"/>
      <c r="AGI14" s="8"/>
      <c r="AGJ14" s="8"/>
      <c r="AGK14" s="8"/>
      <c r="AGL14" s="8"/>
      <c r="AGM14" s="8"/>
      <c r="AGN14" s="8"/>
      <c r="AGO14" s="8"/>
      <c r="AGP14" s="8"/>
      <c r="AGQ14" s="8"/>
      <c r="AGR14" s="8"/>
      <c r="AGS14" s="8"/>
      <c r="AGT14" s="8"/>
      <c r="AGU14" s="8"/>
      <c r="AGV14" s="8"/>
      <c r="AGW14" s="8"/>
      <c r="AGX14" s="8"/>
      <c r="AGY14" s="8"/>
      <c r="AGZ14" s="8"/>
      <c r="AHA14" s="8"/>
      <c r="AHB14" s="8"/>
      <c r="AHC14" s="8"/>
      <c r="AHD14" s="8"/>
      <c r="AHE14" s="8"/>
      <c r="AHF14" s="8"/>
      <c r="AHG14" s="8"/>
      <c r="AHH14" s="8"/>
      <c r="AHI14" s="8"/>
      <c r="AHJ14" s="8"/>
      <c r="AHK14" s="8"/>
      <c r="AHL14" s="8"/>
      <c r="AHM14" s="8"/>
      <c r="AHN14" s="8"/>
      <c r="AHO14" s="8"/>
      <c r="AHP14" s="8"/>
      <c r="AHQ14" s="8"/>
      <c r="AHR14" s="8"/>
      <c r="AHS14" s="8"/>
      <c r="AHT14" s="8"/>
      <c r="AHU14" s="8"/>
      <c r="AHV14" s="8"/>
      <c r="AHW14" s="8"/>
      <c r="AHX14" s="8"/>
      <c r="AHY14" s="8"/>
      <c r="AHZ14" s="8"/>
      <c r="AIA14" s="8"/>
      <c r="AIB14" s="8"/>
      <c r="AIC14" s="8"/>
      <c r="AID14" s="8"/>
      <c r="AIE14" s="8"/>
      <c r="AIF14" s="8"/>
      <c r="AIG14" s="8"/>
      <c r="AIH14" s="8"/>
      <c r="AII14" s="8"/>
      <c r="AIJ14" s="8"/>
      <c r="AIK14" s="8"/>
      <c r="AIL14" s="8"/>
      <c r="AIM14" s="8"/>
      <c r="AIN14" s="8"/>
      <c r="AIO14" s="8"/>
      <c r="AIP14" s="8"/>
      <c r="AIQ14" s="8"/>
      <c r="AIR14" s="8"/>
      <c r="AIS14" s="8"/>
      <c r="AIT14" s="8"/>
      <c r="AIU14" s="8"/>
      <c r="AIV14" s="8"/>
      <c r="AIW14" s="8"/>
      <c r="AIX14" s="8"/>
      <c r="AIY14" s="8"/>
      <c r="AIZ14" s="8"/>
      <c r="AJA14" s="8"/>
      <c r="AJB14" s="8"/>
      <c r="AJC14" s="8"/>
      <c r="AJD14" s="8"/>
      <c r="AJE14" s="8"/>
      <c r="AJF14" s="8"/>
      <c r="AJG14" s="8"/>
      <c r="AJH14" s="8"/>
      <c r="AJI14" s="8"/>
      <c r="AJJ14" s="8"/>
      <c r="AJK14" s="8"/>
      <c r="AJL14" s="8"/>
      <c r="AJM14" s="8"/>
      <c r="AJN14" s="8"/>
      <c r="AJO14" s="8"/>
      <c r="AJP14" s="8"/>
      <c r="AJQ14" s="8"/>
      <c r="AJR14" s="8"/>
      <c r="AJS14" s="8"/>
      <c r="AJT14" s="8"/>
      <c r="AJU14" s="8"/>
      <c r="AJV14" s="8"/>
      <c r="AJW14" s="8"/>
      <c r="AJX14" s="8"/>
      <c r="AJY14" s="8"/>
      <c r="AJZ14" s="8"/>
      <c r="AKA14" s="8"/>
      <c r="AKB14" s="8"/>
      <c r="AKC14" s="8"/>
      <c r="AKD14" s="8"/>
      <c r="AKE14" s="8"/>
      <c r="AKF14" s="8"/>
      <c r="AKG14" s="8"/>
      <c r="AKH14" s="8"/>
      <c r="AKI14" s="8"/>
      <c r="AKJ14" s="8"/>
      <c r="AKK14" s="8"/>
      <c r="AKL14" s="8"/>
      <c r="AKM14" s="8"/>
      <c r="AKN14" s="8"/>
      <c r="AKO14" s="8"/>
      <c r="AKP14" s="8"/>
      <c r="AKQ14" s="8"/>
      <c r="AKR14" s="8"/>
      <c r="AKS14" s="8"/>
      <c r="AKT14" s="8"/>
      <c r="AKU14" s="8"/>
      <c r="AKV14" s="8"/>
      <c r="AKW14" s="8"/>
      <c r="AKX14" s="8"/>
      <c r="AKY14" s="8"/>
      <c r="AKZ14" s="8"/>
      <c r="ALA14" s="8"/>
      <c r="ALB14" s="8"/>
      <c r="ALC14" s="8"/>
      <c r="ALD14" s="8"/>
      <c r="ALE14" s="8"/>
      <c r="ALF14" s="8"/>
      <c r="ALG14" s="8"/>
      <c r="ALH14" s="8"/>
      <c r="ALI14" s="8"/>
      <c r="ALJ14" s="8"/>
      <c r="ALK14" s="8"/>
      <c r="ALL14" s="8"/>
      <c r="ALM14" s="8"/>
      <c r="ALN14" s="8"/>
      <c r="ALO14" s="8"/>
      <c r="ALP14" s="8"/>
      <c r="ALQ14" s="8"/>
      <c r="ALR14" s="8"/>
      <c r="ALS14" s="8"/>
      <c r="ALT14" s="8"/>
      <c r="ALU14" s="8"/>
      <c r="ALV14" s="8"/>
      <c r="ALW14" s="8"/>
      <c r="ALX14" s="8"/>
      <c r="ALY14" s="8"/>
      <c r="ALZ14" s="8"/>
      <c r="AMA14" s="8"/>
      <c r="AMB14" s="8"/>
      <c r="AMC14" s="8"/>
      <c r="AMD14" s="8"/>
      <c r="AME14" s="8"/>
      <c r="AMF14" s="8"/>
      <c r="AMG14" s="8"/>
      <c r="AMH14" s="8"/>
      <c r="AMI14" s="8"/>
      <c r="AMJ14" s="8"/>
      <c r="AMK14" s="8"/>
      <c r="AML14" s="8"/>
      <c r="AMM14" s="8"/>
      <c r="AMN14" s="8"/>
    </row>
    <row r="15" spans="1:1028" x14ac:dyDescent="0.25">
      <c r="A15" s="8">
        <v>428</v>
      </c>
      <c r="B15" s="8" t="s">
        <v>1379</v>
      </c>
      <c r="C15" s="8" t="s">
        <v>1380</v>
      </c>
      <c r="D15" s="8" t="s">
        <v>1375</v>
      </c>
      <c r="E15" s="8">
        <v>2005</v>
      </c>
      <c r="F15" s="8"/>
      <c r="G15" s="8" t="s">
        <v>1376</v>
      </c>
      <c r="H15" s="11" t="s">
        <v>58</v>
      </c>
      <c r="I15" s="8">
        <v>1</v>
      </c>
      <c r="J15" s="34" t="e">
        <f>VLOOKUP(H15,#REF!,9,FALSE)</f>
        <v>#REF!</v>
      </c>
      <c r="K15" s="34" t="e">
        <f t="shared" si="0"/>
        <v>#REF!</v>
      </c>
      <c r="L15" s="8"/>
      <c r="M15" s="8">
        <f t="shared" si="1"/>
        <v>0</v>
      </c>
      <c r="N15" s="17">
        <f t="shared" si="2"/>
        <v>0</v>
      </c>
      <c r="O15" s="17">
        <v>0</v>
      </c>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c r="AMG15" s="8"/>
      <c r="AMH15" s="8"/>
      <c r="AMI15" s="8"/>
      <c r="AMJ15" s="8"/>
      <c r="AMK15" s="8"/>
      <c r="AML15" s="8"/>
      <c r="AMM15" s="8"/>
      <c r="AMN15" s="8"/>
    </row>
    <row r="16" spans="1:1028" x14ac:dyDescent="0.25">
      <c r="A16" s="8">
        <v>429</v>
      </c>
      <c r="B16" s="8" t="s">
        <v>1381</v>
      </c>
      <c r="C16" s="8" t="s">
        <v>1380</v>
      </c>
      <c r="D16" s="8" t="s">
        <v>1375</v>
      </c>
      <c r="E16" s="8">
        <v>2005</v>
      </c>
      <c r="F16" s="8"/>
      <c r="G16" s="8" t="s">
        <v>1376</v>
      </c>
      <c r="H16" s="11" t="s">
        <v>58</v>
      </c>
      <c r="I16" s="8">
        <v>6</v>
      </c>
      <c r="J16" s="34" t="e">
        <f>VLOOKUP(H16,#REF!,9,FALSE)</f>
        <v>#REF!</v>
      </c>
      <c r="K16" s="34" t="e">
        <f t="shared" si="0"/>
        <v>#REF!</v>
      </c>
      <c r="L16" s="8"/>
      <c r="M16" s="8">
        <f t="shared" si="1"/>
        <v>0</v>
      </c>
      <c r="N16" s="17">
        <f t="shared" si="2"/>
        <v>0</v>
      </c>
      <c r="O16" s="17">
        <v>0</v>
      </c>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row>
    <row r="17" spans="1:1028" x14ac:dyDescent="0.25">
      <c r="A17" s="8">
        <v>430</v>
      </c>
      <c r="B17" s="8" t="s">
        <v>1382</v>
      </c>
      <c r="C17" s="8" t="s">
        <v>1380</v>
      </c>
      <c r="D17" s="8" t="s">
        <v>1375</v>
      </c>
      <c r="E17" s="8">
        <v>2005</v>
      </c>
      <c r="F17" s="8"/>
      <c r="G17" s="8" t="s">
        <v>1376</v>
      </c>
      <c r="H17" s="11" t="s">
        <v>58</v>
      </c>
      <c r="I17" s="8">
        <v>12</v>
      </c>
      <c r="J17" s="34" t="e">
        <f>VLOOKUP(H17,#REF!,9,FALSE)</f>
        <v>#REF!</v>
      </c>
      <c r="K17" s="34" t="e">
        <f t="shared" si="0"/>
        <v>#REF!</v>
      </c>
      <c r="L17" s="8"/>
      <c r="M17" s="8">
        <f t="shared" si="1"/>
        <v>0</v>
      </c>
      <c r="N17" s="17">
        <f t="shared" si="2"/>
        <v>0</v>
      </c>
      <c r="O17" s="17">
        <v>0</v>
      </c>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row>
    <row r="18" spans="1:1028" x14ac:dyDescent="0.25">
      <c r="A18" s="8">
        <v>434</v>
      </c>
      <c r="B18" s="8" t="s">
        <v>1387</v>
      </c>
      <c r="C18" s="8" t="s">
        <v>1388</v>
      </c>
      <c r="D18" s="8" t="s">
        <v>1375</v>
      </c>
      <c r="E18" s="8">
        <v>2005</v>
      </c>
      <c r="F18" s="8"/>
      <c r="G18" s="8" t="s">
        <v>1376</v>
      </c>
      <c r="H18" s="11" t="s">
        <v>65</v>
      </c>
      <c r="I18" s="8">
        <v>1</v>
      </c>
      <c r="J18" s="34" t="e">
        <f>VLOOKUP(H18,#REF!,9,FALSE)</f>
        <v>#REF!</v>
      </c>
      <c r="K18" s="34" t="e">
        <f t="shared" si="0"/>
        <v>#REF!</v>
      </c>
      <c r="L18" s="8"/>
      <c r="M18" s="8">
        <f t="shared" si="1"/>
        <v>0</v>
      </c>
      <c r="N18" s="17">
        <f t="shared" si="2"/>
        <v>0</v>
      </c>
      <c r="O18" s="17">
        <v>0</v>
      </c>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row>
    <row r="19" spans="1:1028" x14ac:dyDescent="0.25">
      <c r="A19" s="8">
        <v>435</v>
      </c>
      <c r="B19" s="8" t="s">
        <v>1389</v>
      </c>
      <c r="C19" s="8" t="s">
        <v>1388</v>
      </c>
      <c r="D19" s="8" t="s">
        <v>1375</v>
      </c>
      <c r="E19" s="8">
        <v>2005</v>
      </c>
      <c r="F19" s="8"/>
      <c r="G19" s="8" t="s">
        <v>1376</v>
      </c>
      <c r="H19" s="11" t="s">
        <v>65</v>
      </c>
      <c r="I19" s="8">
        <v>6</v>
      </c>
      <c r="J19" s="34" t="e">
        <f>VLOOKUP(H19,#REF!,9,FALSE)</f>
        <v>#REF!</v>
      </c>
      <c r="K19" s="34" t="e">
        <f t="shared" si="0"/>
        <v>#REF!</v>
      </c>
      <c r="L19" s="8"/>
      <c r="M19" s="8">
        <f t="shared" si="1"/>
        <v>0</v>
      </c>
      <c r="N19" s="17">
        <f t="shared" si="2"/>
        <v>0</v>
      </c>
      <c r="O19" s="17">
        <v>0</v>
      </c>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c r="AGS19" s="8"/>
      <c r="AGT19" s="8"/>
      <c r="AGU19" s="8"/>
      <c r="AGV19" s="8"/>
      <c r="AGW19" s="8"/>
      <c r="AGX19" s="8"/>
      <c r="AGY19" s="8"/>
      <c r="AGZ19" s="8"/>
      <c r="AHA19" s="8"/>
      <c r="AHB19" s="8"/>
      <c r="AHC19" s="8"/>
      <c r="AHD19" s="8"/>
      <c r="AHE19" s="8"/>
      <c r="AHF19" s="8"/>
      <c r="AHG19" s="8"/>
      <c r="AHH19" s="8"/>
      <c r="AHI19" s="8"/>
      <c r="AHJ19" s="8"/>
      <c r="AHK19" s="8"/>
      <c r="AHL19" s="8"/>
      <c r="AHM19" s="8"/>
      <c r="AHN19" s="8"/>
      <c r="AHO19" s="8"/>
      <c r="AHP19" s="8"/>
      <c r="AHQ19" s="8"/>
      <c r="AHR19" s="8"/>
      <c r="AHS19" s="8"/>
      <c r="AHT19" s="8"/>
      <c r="AHU19" s="8"/>
      <c r="AHV19" s="8"/>
      <c r="AHW19" s="8"/>
      <c r="AHX19" s="8"/>
      <c r="AHY19" s="8"/>
      <c r="AHZ19" s="8"/>
      <c r="AIA19" s="8"/>
      <c r="AIB19" s="8"/>
      <c r="AIC19" s="8"/>
      <c r="AID19" s="8"/>
      <c r="AIE19" s="8"/>
      <c r="AIF19" s="8"/>
      <c r="AIG19" s="8"/>
      <c r="AIH19" s="8"/>
      <c r="AII19" s="8"/>
      <c r="AIJ19" s="8"/>
      <c r="AIK19" s="8"/>
      <c r="AIL19" s="8"/>
      <c r="AIM19" s="8"/>
      <c r="AIN19" s="8"/>
      <c r="AIO19" s="8"/>
      <c r="AIP19" s="8"/>
      <c r="AIQ19" s="8"/>
      <c r="AIR19" s="8"/>
      <c r="AIS19" s="8"/>
      <c r="AIT19" s="8"/>
      <c r="AIU19" s="8"/>
      <c r="AIV19" s="8"/>
      <c r="AIW19" s="8"/>
      <c r="AIX19" s="8"/>
      <c r="AIY19" s="8"/>
      <c r="AIZ19" s="8"/>
      <c r="AJA19" s="8"/>
      <c r="AJB19" s="8"/>
      <c r="AJC19" s="8"/>
      <c r="AJD19" s="8"/>
      <c r="AJE19" s="8"/>
      <c r="AJF19" s="8"/>
      <c r="AJG19" s="8"/>
      <c r="AJH19" s="8"/>
      <c r="AJI19" s="8"/>
      <c r="AJJ19" s="8"/>
      <c r="AJK19" s="8"/>
      <c r="AJL19" s="8"/>
      <c r="AJM19" s="8"/>
      <c r="AJN19" s="8"/>
      <c r="AJO19" s="8"/>
      <c r="AJP19" s="8"/>
      <c r="AJQ19" s="8"/>
      <c r="AJR19" s="8"/>
      <c r="AJS19" s="8"/>
      <c r="AJT19" s="8"/>
      <c r="AJU19" s="8"/>
      <c r="AJV19" s="8"/>
      <c r="AJW19" s="8"/>
      <c r="AJX19" s="8"/>
      <c r="AJY19" s="8"/>
      <c r="AJZ19" s="8"/>
      <c r="AKA19" s="8"/>
      <c r="AKB19" s="8"/>
      <c r="AKC19" s="8"/>
      <c r="AKD19" s="8"/>
      <c r="AKE19" s="8"/>
      <c r="AKF19" s="8"/>
      <c r="AKG19" s="8"/>
      <c r="AKH19" s="8"/>
      <c r="AKI19" s="8"/>
      <c r="AKJ19" s="8"/>
      <c r="AKK19" s="8"/>
      <c r="AKL19" s="8"/>
      <c r="AKM19" s="8"/>
      <c r="AKN19" s="8"/>
      <c r="AKO19" s="8"/>
      <c r="AKP19" s="8"/>
      <c r="AKQ19" s="8"/>
      <c r="AKR19" s="8"/>
      <c r="AKS19" s="8"/>
      <c r="AKT19" s="8"/>
      <c r="AKU19" s="8"/>
      <c r="AKV19" s="8"/>
      <c r="AKW19" s="8"/>
      <c r="AKX19" s="8"/>
      <c r="AKY19" s="8"/>
      <c r="AKZ19" s="8"/>
      <c r="ALA19" s="8"/>
      <c r="ALB19" s="8"/>
      <c r="ALC19" s="8"/>
      <c r="ALD19" s="8"/>
      <c r="ALE19" s="8"/>
      <c r="ALF19" s="8"/>
      <c r="ALG19" s="8"/>
      <c r="ALH19" s="8"/>
      <c r="ALI19" s="8"/>
      <c r="ALJ19" s="8"/>
      <c r="ALK19" s="8"/>
      <c r="ALL19" s="8"/>
      <c r="ALM19" s="8"/>
      <c r="ALN19" s="8"/>
      <c r="ALO19" s="8"/>
      <c r="ALP19" s="8"/>
      <c r="ALQ19" s="8"/>
      <c r="ALR19" s="8"/>
      <c r="ALS19" s="8"/>
      <c r="ALT19" s="8"/>
      <c r="ALU19" s="8"/>
      <c r="ALV19" s="8"/>
      <c r="ALW19" s="8"/>
      <c r="ALX19" s="8"/>
      <c r="ALY19" s="8"/>
      <c r="ALZ19" s="8"/>
      <c r="AMA19" s="8"/>
      <c r="AMB19" s="8"/>
      <c r="AMC19" s="8"/>
      <c r="AMD19" s="8"/>
      <c r="AME19" s="8"/>
      <c r="AMF19" s="8"/>
      <c r="AMG19" s="8"/>
      <c r="AMH19" s="8"/>
      <c r="AMI19" s="8"/>
      <c r="AMJ19" s="8"/>
      <c r="AMK19" s="8"/>
      <c r="AML19" s="8"/>
      <c r="AMM19" s="8"/>
      <c r="AMN19" s="8"/>
    </row>
    <row r="20" spans="1:1028" x14ac:dyDescent="0.25">
      <c r="A20" s="8">
        <v>436</v>
      </c>
      <c r="B20" s="8" t="s">
        <v>1390</v>
      </c>
      <c r="C20" s="8" t="s">
        <v>1388</v>
      </c>
      <c r="D20" s="8" t="s">
        <v>1375</v>
      </c>
      <c r="E20" s="8">
        <v>2005</v>
      </c>
      <c r="F20" s="8"/>
      <c r="G20" s="8" t="s">
        <v>1376</v>
      </c>
      <c r="H20" s="11" t="s">
        <v>65</v>
      </c>
      <c r="I20" s="8">
        <v>12</v>
      </c>
      <c r="J20" s="34" t="e">
        <f>VLOOKUP(H20,#REF!,9,FALSE)</f>
        <v>#REF!</v>
      </c>
      <c r="K20" s="34" t="e">
        <f t="shared" si="0"/>
        <v>#REF!</v>
      </c>
      <c r="L20" s="34"/>
      <c r="M20" s="8">
        <f t="shared" si="1"/>
        <v>0</v>
      </c>
      <c r="N20" s="17">
        <f t="shared" si="2"/>
        <v>0</v>
      </c>
      <c r="O20" s="17">
        <v>0</v>
      </c>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c r="XK20" s="8"/>
      <c r="XL20" s="8"/>
      <c r="XM20" s="8"/>
      <c r="XN20" s="8"/>
      <c r="XO20" s="8"/>
      <c r="XP20" s="8"/>
      <c r="XQ20" s="8"/>
      <c r="XR20" s="8"/>
      <c r="XS20" s="8"/>
      <c r="XT20" s="8"/>
      <c r="XU20" s="8"/>
      <c r="XV20" s="8"/>
      <c r="XW20" s="8"/>
      <c r="XX20" s="8"/>
      <c r="XY20" s="8"/>
      <c r="XZ20" s="8"/>
      <c r="YA20" s="8"/>
      <c r="YB20" s="8"/>
      <c r="YC20" s="8"/>
      <c r="YD20" s="8"/>
      <c r="YE20" s="8"/>
      <c r="YF20" s="8"/>
      <c r="YG20" s="8"/>
      <c r="YH20" s="8"/>
      <c r="YI20" s="8"/>
      <c r="YJ20" s="8"/>
      <c r="YK20" s="8"/>
      <c r="YL20" s="8"/>
      <c r="YM20" s="8"/>
      <c r="YN20" s="8"/>
      <c r="YO20" s="8"/>
      <c r="YP20" s="8"/>
      <c r="YQ20" s="8"/>
      <c r="YR20" s="8"/>
      <c r="YS20" s="8"/>
      <c r="YT20" s="8"/>
      <c r="YU20" s="8"/>
      <c r="YV20" s="8"/>
      <c r="YW20" s="8"/>
      <c r="YX20" s="8"/>
      <c r="YY20" s="8"/>
      <c r="YZ20" s="8"/>
      <c r="ZA20" s="8"/>
      <c r="ZB20" s="8"/>
      <c r="ZC20" s="8"/>
      <c r="ZD20" s="8"/>
      <c r="ZE20" s="8"/>
      <c r="ZF20" s="8"/>
      <c r="ZG20" s="8"/>
      <c r="ZH20" s="8"/>
      <c r="ZI20" s="8"/>
      <c r="ZJ20" s="8"/>
      <c r="ZK20" s="8"/>
      <c r="ZL20" s="8"/>
      <c r="ZM20" s="8"/>
      <c r="ZN20" s="8"/>
      <c r="ZO20" s="8"/>
      <c r="ZP20" s="8"/>
      <c r="ZQ20" s="8"/>
      <c r="ZR20" s="8"/>
      <c r="ZS20" s="8"/>
      <c r="ZT20" s="8"/>
      <c r="ZU20" s="8"/>
      <c r="ZV20" s="8"/>
      <c r="ZW20" s="8"/>
      <c r="ZX20" s="8"/>
      <c r="ZY20" s="8"/>
      <c r="ZZ20" s="8"/>
      <c r="AAA20" s="8"/>
      <c r="AAB20" s="8"/>
      <c r="AAC20" s="8"/>
      <c r="AAD20" s="8"/>
      <c r="AAE20" s="8"/>
      <c r="AAF20" s="8"/>
      <c r="AAG20" s="8"/>
      <c r="AAH20" s="8"/>
      <c r="AAI20" s="8"/>
      <c r="AAJ20" s="8"/>
      <c r="AAK20" s="8"/>
      <c r="AAL20" s="8"/>
      <c r="AAM20" s="8"/>
      <c r="AAN20" s="8"/>
      <c r="AAO20" s="8"/>
      <c r="AAP20" s="8"/>
      <c r="AAQ20" s="8"/>
      <c r="AAR20" s="8"/>
      <c r="AAS20" s="8"/>
      <c r="AAT20" s="8"/>
      <c r="AAU20" s="8"/>
      <c r="AAV20" s="8"/>
      <c r="AAW20" s="8"/>
      <c r="AAX20" s="8"/>
      <c r="AAY20" s="8"/>
      <c r="AAZ20" s="8"/>
      <c r="ABA20" s="8"/>
      <c r="ABB20" s="8"/>
      <c r="ABC20" s="8"/>
      <c r="ABD20" s="8"/>
      <c r="ABE20" s="8"/>
      <c r="ABF20" s="8"/>
      <c r="ABG20" s="8"/>
      <c r="ABH20" s="8"/>
      <c r="ABI20" s="8"/>
      <c r="ABJ20" s="8"/>
      <c r="ABK20" s="8"/>
      <c r="ABL20" s="8"/>
      <c r="ABM20" s="8"/>
      <c r="ABN20" s="8"/>
      <c r="ABO20" s="8"/>
      <c r="ABP20" s="8"/>
      <c r="ABQ20" s="8"/>
      <c r="ABR20" s="8"/>
      <c r="ABS20" s="8"/>
      <c r="ABT20" s="8"/>
      <c r="ABU20" s="8"/>
      <c r="ABV20" s="8"/>
      <c r="ABW20" s="8"/>
      <c r="ABX20" s="8"/>
      <c r="ABY20" s="8"/>
      <c r="ABZ20" s="8"/>
      <c r="ACA20" s="8"/>
      <c r="ACB20" s="8"/>
      <c r="ACC20" s="8"/>
      <c r="ACD20" s="8"/>
      <c r="ACE20" s="8"/>
      <c r="ACF20" s="8"/>
      <c r="ACG20" s="8"/>
      <c r="ACH20" s="8"/>
      <c r="ACI20" s="8"/>
      <c r="ACJ20" s="8"/>
      <c r="ACK20" s="8"/>
      <c r="ACL20" s="8"/>
      <c r="ACM20" s="8"/>
      <c r="ACN20" s="8"/>
      <c r="ACO20" s="8"/>
      <c r="ACP20" s="8"/>
      <c r="ACQ20" s="8"/>
      <c r="ACR20" s="8"/>
      <c r="ACS20" s="8"/>
      <c r="ACT20" s="8"/>
      <c r="ACU20" s="8"/>
      <c r="ACV20" s="8"/>
      <c r="ACW20" s="8"/>
      <c r="ACX20" s="8"/>
      <c r="ACY20" s="8"/>
      <c r="ACZ20" s="8"/>
      <c r="ADA20" s="8"/>
      <c r="ADB20" s="8"/>
      <c r="ADC20" s="8"/>
      <c r="ADD20" s="8"/>
      <c r="ADE20" s="8"/>
      <c r="ADF20" s="8"/>
      <c r="ADG20" s="8"/>
      <c r="ADH20" s="8"/>
      <c r="ADI20" s="8"/>
      <c r="ADJ20" s="8"/>
      <c r="ADK20" s="8"/>
      <c r="ADL20" s="8"/>
      <c r="ADM20" s="8"/>
      <c r="ADN20" s="8"/>
      <c r="ADO20" s="8"/>
      <c r="ADP20" s="8"/>
      <c r="ADQ20" s="8"/>
      <c r="ADR20" s="8"/>
      <c r="ADS20" s="8"/>
      <c r="ADT20" s="8"/>
      <c r="ADU20" s="8"/>
      <c r="ADV20" s="8"/>
      <c r="ADW20" s="8"/>
      <c r="ADX20" s="8"/>
      <c r="ADY20" s="8"/>
      <c r="ADZ20" s="8"/>
      <c r="AEA20" s="8"/>
      <c r="AEB20" s="8"/>
      <c r="AEC20" s="8"/>
      <c r="AED20" s="8"/>
      <c r="AEE20" s="8"/>
      <c r="AEF20" s="8"/>
      <c r="AEG20" s="8"/>
      <c r="AEH20" s="8"/>
      <c r="AEI20" s="8"/>
      <c r="AEJ20" s="8"/>
      <c r="AEK20" s="8"/>
      <c r="AEL20" s="8"/>
      <c r="AEM20" s="8"/>
      <c r="AEN20" s="8"/>
      <c r="AEO20" s="8"/>
      <c r="AEP20" s="8"/>
      <c r="AEQ20" s="8"/>
      <c r="AER20" s="8"/>
      <c r="AES20" s="8"/>
      <c r="AET20" s="8"/>
      <c r="AEU20" s="8"/>
      <c r="AEV20" s="8"/>
      <c r="AEW20" s="8"/>
      <c r="AEX20" s="8"/>
      <c r="AEY20" s="8"/>
      <c r="AEZ20" s="8"/>
      <c r="AFA20" s="8"/>
      <c r="AFB20" s="8"/>
      <c r="AFC20" s="8"/>
      <c r="AFD20" s="8"/>
      <c r="AFE20" s="8"/>
      <c r="AFF20" s="8"/>
      <c r="AFG20" s="8"/>
      <c r="AFH20" s="8"/>
      <c r="AFI20" s="8"/>
      <c r="AFJ20" s="8"/>
      <c r="AFK20" s="8"/>
      <c r="AFL20" s="8"/>
      <c r="AFM20" s="8"/>
      <c r="AFN20" s="8"/>
      <c r="AFO20" s="8"/>
      <c r="AFP20" s="8"/>
      <c r="AFQ20" s="8"/>
      <c r="AFR20" s="8"/>
      <c r="AFS20" s="8"/>
      <c r="AFT20" s="8"/>
      <c r="AFU20" s="8"/>
      <c r="AFV20" s="8"/>
      <c r="AFW20" s="8"/>
      <c r="AFX20" s="8"/>
      <c r="AFY20" s="8"/>
      <c r="AFZ20" s="8"/>
      <c r="AGA20" s="8"/>
      <c r="AGB20" s="8"/>
      <c r="AGC20" s="8"/>
      <c r="AGD20" s="8"/>
      <c r="AGE20" s="8"/>
      <c r="AGF20" s="8"/>
      <c r="AGG20" s="8"/>
      <c r="AGH20" s="8"/>
      <c r="AGI20" s="8"/>
      <c r="AGJ20" s="8"/>
      <c r="AGK20" s="8"/>
      <c r="AGL20" s="8"/>
      <c r="AGM20" s="8"/>
      <c r="AGN20" s="8"/>
      <c r="AGO20" s="8"/>
      <c r="AGP20" s="8"/>
      <c r="AGQ20" s="8"/>
      <c r="AGR20" s="8"/>
      <c r="AGS20" s="8"/>
      <c r="AGT20" s="8"/>
      <c r="AGU20" s="8"/>
      <c r="AGV20" s="8"/>
      <c r="AGW20" s="8"/>
      <c r="AGX20" s="8"/>
      <c r="AGY20" s="8"/>
      <c r="AGZ20" s="8"/>
      <c r="AHA20" s="8"/>
      <c r="AHB20" s="8"/>
      <c r="AHC20" s="8"/>
      <c r="AHD20" s="8"/>
      <c r="AHE20" s="8"/>
      <c r="AHF20" s="8"/>
      <c r="AHG20" s="8"/>
      <c r="AHH20" s="8"/>
      <c r="AHI20" s="8"/>
      <c r="AHJ20" s="8"/>
      <c r="AHK20" s="8"/>
      <c r="AHL20" s="8"/>
      <c r="AHM20" s="8"/>
      <c r="AHN20" s="8"/>
      <c r="AHO20" s="8"/>
      <c r="AHP20" s="8"/>
      <c r="AHQ20" s="8"/>
      <c r="AHR20" s="8"/>
      <c r="AHS20" s="8"/>
      <c r="AHT20" s="8"/>
      <c r="AHU20" s="8"/>
      <c r="AHV20" s="8"/>
      <c r="AHW20" s="8"/>
      <c r="AHX20" s="8"/>
      <c r="AHY20" s="8"/>
      <c r="AHZ20" s="8"/>
      <c r="AIA20" s="8"/>
      <c r="AIB20" s="8"/>
      <c r="AIC20" s="8"/>
      <c r="AID20" s="8"/>
      <c r="AIE20" s="8"/>
      <c r="AIF20" s="8"/>
      <c r="AIG20" s="8"/>
      <c r="AIH20" s="8"/>
      <c r="AII20" s="8"/>
      <c r="AIJ20" s="8"/>
      <c r="AIK20" s="8"/>
      <c r="AIL20" s="8"/>
      <c r="AIM20" s="8"/>
      <c r="AIN20" s="8"/>
      <c r="AIO20" s="8"/>
      <c r="AIP20" s="8"/>
      <c r="AIQ20" s="8"/>
      <c r="AIR20" s="8"/>
      <c r="AIS20" s="8"/>
      <c r="AIT20" s="8"/>
      <c r="AIU20" s="8"/>
      <c r="AIV20" s="8"/>
      <c r="AIW20" s="8"/>
      <c r="AIX20" s="8"/>
      <c r="AIY20" s="8"/>
      <c r="AIZ20" s="8"/>
      <c r="AJA20" s="8"/>
      <c r="AJB20" s="8"/>
      <c r="AJC20" s="8"/>
      <c r="AJD20" s="8"/>
      <c r="AJE20" s="8"/>
      <c r="AJF20" s="8"/>
      <c r="AJG20" s="8"/>
      <c r="AJH20" s="8"/>
      <c r="AJI20" s="8"/>
      <c r="AJJ20" s="8"/>
      <c r="AJK20" s="8"/>
      <c r="AJL20" s="8"/>
      <c r="AJM20" s="8"/>
      <c r="AJN20" s="8"/>
      <c r="AJO20" s="8"/>
      <c r="AJP20" s="8"/>
      <c r="AJQ20" s="8"/>
      <c r="AJR20" s="8"/>
      <c r="AJS20" s="8"/>
      <c r="AJT20" s="8"/>
      <c r="AJU20" s="8"/>
      <c r="AJV20" s="8"/>
      <c r="AJW20" s="8"/>
      <c r="AJX20" s="8"/>
      <c r="AJY20" s="8"/>
      <c r="AJZ20" s="8"/>
      <c r="AKA20" s="8"/>
      <c r="AKB20" s="8"/>
      <c r="AKC20" s="8"/>
      <c r="AKD20" s="8"/>
      <c r="AKE20" s="8"/>
      <c r="AKF20" s="8"/>
      <c r="AKG20" s="8"/>
      <c r="AKH20" s="8"/>
      <c r="AKI20" s="8"/>
      <c r="AKJ20" s="8"/>
      <c r="AKK20" s="8"/>
      <c r="AKL20" s="8"/>
      <c r="AKM20" s="8"/>
      <c r="AKN20" s="8"/>
      <c r="AKO20" s="8"/>
      <c r="AKP20" s="8"/>
      <c r="AKQ20" s="8"/>
      <c r="AKR20" s="8"/>
      <c r="AKS20" s="8"/>
      <c r="AKT20" s="8"/>
      <c r="AKU20" s="8"/>
      <c r="AKV20" s="8"/>
      <c r="AKW20" s="8"/>
      <c r="AKX20" s="8"/>
      <c r="AKY20" s="8"/>
      <c r="AKZ20" s="8"/>
      <c r="ALA20" s="8"/>
      <c r="ALB20" s="8"/>
      <c r="ALC20" s="8"/>
      <c r="ALD20" s="8"/>
      <c r="ALE20" s="8"/>
      <c r="ALF20" s="8"/>
      <c r="ALG20" s="8"/>
      <c r="ALH20" s="8"/>
      <c r="ALI20" s="8"/>
      <c r="ALJ20" s="8"/>
      <c r="ALK20" s="8"/>
      <c r="ALL20" s="8"/>
      <c r="ALM20" s="8"/>
      <c r="ALN20" s="8"/>
      <c r="ALO20" s="8"/>
      <c r="ALP20" s="8"/>
      <c r="ALQ20" s="8"/>
      <c r="ALR20" s="8"/>
      <c r="ALS20" s="8"/>
      <c r="ALT20" s="8"/>
      <c r="ALU20" s="8"/>
      <c r="ALV20" s="8"/>
      <c r="ALW20" s="8"/>
      <c r="ALX20" s="8"/>
      <c r="ALY20" s="8"/>
      <c r="ALZ20" s="8"/>
      <c r="AMA20" s="8"/>
      <c r="AMB20" s="8"/>
      <c r="AMC20" s="8"/>
      <c r="AMD20" s="8"/>
      <c r="AME20" s="8"/>
      <c r="AMF20" s="8"/>
      <c r="AMG20" s="8"/>
      <c r="AMH20" s="8"/>
      <c r="AMI20" s="8"/>
      <c r="AMJ20" s="8"/>
      <c r="AMK20" s="8"/>
      <c r="AML20" s="8"/>
      <c r="AMM20" s="8"/>
      <c r="AMN20" s="8"/>
    </row>
    <row r="21" spans="1:1028" x14ac:dyDescent="0.25">
      <c r="A21" s="8">
        <v>437</v>
      </c>
      <c r="B21" s="8" t="s">
        <v>1391</v>
      </c>
      <c r="C21" s="8" t="s">
        <v>1392</v>
      </c>
      <c r="D21" s="8" t="s">
        <v>1375</v>
      </c>
      <c r="E21" s="8">
        <v>2005</v>
      </c>
      <c r="F21" s="8"/>
      <c r="G21" s="8" t="s">
        <v>1376</v>
      </c>
      <c r="H21" s="11" t="s">
        <v>68</v>
      </c>
      <c r="I21" s="8">
        <v>1</v>
      </c>
      <c r="J21" s="34" t="e">
        <f>VLOOKUP(H21,#REF!,9,FALSE)</f>
        <v>#REF!</v>
      </c>
      <c r="K21" s="34" t="e">
        <f t="shared" si="0"/>
        <v>#REF!</v>
      </c>
      <c r="L21" s="34"/>
      <c r="M21" s="8">
        <f t="shared" si="1"/>
        <v>0</v>
      </c>
      <c r="N21" s="17">
        <f t="shared" si="2"/>
        <v>0</v>
      </c>
      <c r="O21" s="17">
        <v>0</v>
      </c>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c r="XK21" s="8"/>
      <c r="XL21" s="8"/>
      <c r="XM21" s="8"/>
      <c r="XN21" s="8"/>
      <c r="XO21" s="8"/>
      <c r="XP21" s="8"/>
      <c r="XQ21" s="8"/>
      <c r="XR21" s="8"/>
      <c r="XS21" s="8"/>
      <c r="XT21" s="8"/>
      <c r="XU21" s="8"/>
      <c r="XV21" s="8"/>
      <c r="XW21" s="8"/>
      <c r="XX21" s="8"/>
      <c r="XY21" s="8"/>
      <c r="XZ21" s="8"/>
      <c r="YA21" s="8"/>
      <c r="YB21" s="8"/>
      <c r="YC21" s="8"/>
      <c r="YD21" s="8"/>
      <c r="YE21" s="8"/>
      <c r="YF21" s="8"/>
      <c r="YG21" s="8"/>
      <c r="YH21" s="8"/>
      <c r="YI21" s="8"/>
      <c r="YJ21" s="8"/>
      <c r="YK21" s="8"/>
      <c r="YL21" s="8"/>
      <c r="YM21" s="8"/>
      <c r="YN21" s="8"/>
      <c r="YO21" s="8"/>
      <c r="YP21" s="8"/>
      <c r="YQ21" s="8"/>
      <c r="YR21" s="8"/>
      <c r="YS21" s="8"/>
      <c r="YT21" s="8"/>
      <c r="YU21" s="8"/>
      <c r="YV21" s="8"/>
      <c r="YW21" s="8"/>
      <c r="YX21" s="8"/>
      <c r="YY21" s="8"/>
      <c r="YZ21" s="8"/>
      <c r="ZA21" s="8"/>
      <c r="ZB21" s="8"/>
      <c r="ZC21" s="8"/>
      <c r="ZD21" s="8"/>
      <c r="ZE21" s="8"/>
      <c r="ZF21" s="8"/>
      <c r="ZG21" s="8"/>
      <c r="ZH21" s="8"/>
      <c r="ZI21" s="8"/>
      <c r="ZJ21" s="8"/>
      <c r="ZK21" s="8"/>
      <c r="ZL21" s="8"/>
      <c r="ZM21" s="8"/>
      <c r="ZN21" s="8"/>
      <c r="ZO21" s="8"/>
      <c r="ZP21" s="8"/>
      <c r="ZQ21" s="8"/>
      <c r="ZR21" s="8"/>
      <c r="ZS21" s="8"/>
      <c r="ZT21" s="8"/>
      <c r="ZU21" s="8"/>
      <c r="ZV21" s="8"/>
      <c r="ZW21" s="8"/>
      <c r="ZX21" s="8"/>
      <c r="ZY21" s="8"/>
      <c r="ZZ21" s="8"/>
      <c r="AAA21" s="8"/>
      <c r="AAB21" s="8"/>
      <c r="AAC21" s="8"/>
      <c r="AAD21" s="8"/>
      <c r="AAE21" s="8"/>
      <c r="AAF21" s="8"/>
      <c r="AAG21" s="8"/>
      <c r="AAH21" s="8"/>
      <c r="AAI21" s="8"/>
      <c r="AAJ21" s="8"/>
      <c r="AAK21" s="8"/>
      <c r="AAL21" s="8"/>
      <c r="AAM21" s="8"/>
      <c r="AAN21" s="8"/>
      <c r="AAO21" s="8"/>
      <c r="AAP21" s="8"/>
      <c r="AAQ21" s="8"/>
      <c r="AAR21" s="8"/>
      <c r="AAS21" s="8"/>
      <c r="AAT21" s="8"/>
      <c r="AAU21" s="8"/>
      <c r="AAV21" s="8"/>
      <c r="AAW21" s="8"/>
      <c r="AAX21" s="8"/>
      <c r="AAY21" s="8"/>
      <c r="AAZ21" s="8"/>
      <c r="ABA21" s="8"/>
      <c r="ABB21" s="8"/>
      <c r="ABC21" s="8"/>
      <c r="ABD21" s="8"/>
      <c r="ABE21" s="8"/>
      <c r="ABF21" s="8"/>
      <c r="ABG21" s="8"/>
      <c r="ABH21" s="8"/>
      <c r="ABI21" s="8"/>
      <c r="ABJ21" s="8"/>
      <c r="ABK21" s="8"/>
      <c r="ABL21" s="8"/>
      <c r="ABM21" s="8"/>
      <c r="ABN21" s="8"/>
      <c r="ABO21" s="8"/>
      <c r="ABP21" s="8"/>
      <c r="ABQ21" s="8"/>
      <c r="ABR21" s="8"/>
      <c r="ABS21" s="8"/>
      <c r="ABT21" s="8"/>
      <c r="ABU21" s="8"/>
      <c r="ABV21" s="8"/>
      <c r="ABW21" s="8"/>
      <c r="ABX21" s="8"/>
      <c r="ABY21" s="8"/>
      <c r="ABZ21" s="8"/>
      <c r="ACA21" s="8"/>
      <c r="ACB21" s="8"/>
      <c r="ACC21" s="8"/>
      <c r="ACD21" s="8"/>
      <c r="ACE21" s="8"/>
      <c r="ACF21" s="8"/>
      <c r="ACG21" s="8"/>
      <c r="ACH21" s="8"/>
      <c r="ACI21" s="8"/>
      <c r="ACJ21" s="8"/>
      <c r="ACK21" s="8"/>
      <c r="ACL21" s="8"/>
      <c r="ACM21" s="8"/>
      <c r="ACN21" s="8"/>
      <c r="ACO21" s="8"/>
      <c r="ACP21" s="8"/>
      <c r="ACQ21" s="8"/>
      <c r="ACR21" s="8"/>
      <c r="ACS21" s="8"/>
      <c r="ACT21" s="8"/>
      <c r="ACU21" s="8"/>
      <c r="ACV21" s="8"/>
      <c r="ACW21" s="8"/>
      <c r="ACX21" s="8"/>
      <c r="ACY21" s="8"/>
      <c r="ACZ21" s="8"/>
      <c r="ADA21" s="8"/>
      <c r="ADB21" s="8"/>
      <c r="ADC21" s="8"/>
      <c r="ADD21" s="8"/>
      <c r="ADE21" s="8"/>
      <c r="ADF21" s="8"/>
      <c r="ADG21" s="8"/>
      <c r="ADH21" s="8"/>
      <c r="ADI21" s="8"/>
      <c r="ADJ21" s="8"/>
      <c r="ADK21" s="8"/>
      <c r="ADL21" s="8"/>
      <c r="ADM21" s="8"/>
      <c r="ADN21" s="8"/>
      <c r="ADO21" s="8"/>
      <c r="ADP21" s="8"/>
      <c r="ADQ21" s="8"/>
      <c r="ADR21" s="8"/>
      <c r="ADS21" s="8"/>
      <c r="ADT21" s="8"/>
      <c r="ADU21" s="8"/>
      <c r="ADV21" s="8"/>
      <c r="ADW21" s="8"/>
      <c r="ADX21" s="8"/>
      <c r="ADY21" s="8"/>
      <c r="ADZ21" s="8"/>
      <c r="AEA21" s="8"/>
      <c r="AEB21" s="8"/>
      <c r="AEC21" s="8"/>
      <c r="AED21" s="8"/>
      <c r="AEE21" s="8"/>
      <c r="AEF21" s="8"/>
      <c r="AEG21" s="8"/>
      <c r="AEH21" s="8"/>
      <c r="AEI21" s="8"/>
      <c r="AEJ21" s="8"/>
      <c r="AEK21" s="8"/>
      <c r="AEL21" s="8"/>
      <c r="AEM21" s="8"/>
      <c r="AEN21" s="8"/>
      <c r="AEO21" s="8"/>
      <c r="AEP21" s="8"/>
      <c r="AEQ21" s="8"/>
      <c r="AER21" s="8"/>
      <c r="AES21" s="8"/>
      <c r="AET21" s="8"/>
      <c r="AEU21" s="8"/>
      <c r="AEV21" s="8"/>
      <c r="AEW21" s="8"/>
      <c r="AEX21" s="8"/>
      <c r="AEY21" s="8"/>
      <c r="AEZ21" s="8"/>
      <c r="AFA21" s="8"/>
      <c r="AFB21" s="8"/>
      <c r="AFC21" s="8"/>
      <c r="AFD21" s="8"/>
      <c r="AFE21" s="8"/>
      <c r="AFF21" s="8"/>
      <c r="AFG21" s="8"/>
      <c r="AFH21" s="8"/>
      <c r="AFI21" s="8"/>
      <c r="AFJ21" s="8"/>
      <c r="AFK21" s="8"/>
      <c r="AFL21" s="8"/>
      <c r="AFM21" s="8"/>
      <c r="AFN21" s="8"/>
      <c r="AFO21" s="8"/>
      <c r="AFP21" s="8"/>
      <c r="AFQ21" s="8"/>
      <c r="AFR21" s="8"/>
      <c r="AFS21" s="8"/>
      <c r="AFT21" s="8"/>
      <c r="AFU21" s="8"/>
      <c r="AFV21" s="8"/>
      <c r="AFW21" s="8"/>
      <c r="AFX21" s="8"/>
      <c r="AFY21" s="8"/>
      <c r="AFZ21" s="8"/>
      <c r="AGA21" s="8"/>
      <c r="AGB21" s="8"/>
      <c r="AGC21" s="8"/>
      <c r="AGD21" s="8"/>
      <c r="AGE21" s="8"/>
      <c r="AGF21" s="8"/>
      <c r="AGG21" s="8"/>
      <c r="AGH21" s="8"/>
      <c r="AGI21" s="8"/>
      <c r="AGJ21" s="8"/>
      <c r="AGK21" s="8"/>
      <c r="AGL21" s="8"/>
      <c r="AGM21" s="8"/>
      <c r="AGN21" s="8"/>
      <c r="AGO21" s="8"/>
      <c r="AGP21" s="8"/>
      <c r="AGQ21" s="8"/>
      <c r="AGR21" s="8"/>
      <c r="AGS21" s="8"/>
      <c r="AGT21" s="8"/>
      <c r="AGU21" s="8"/>
      <c r="AGV21" s="8"/>
      <c r="AGW21" s="8"/>
      <c r="AGX21" s="8"/>
      <c r="AGY21" s="8"/>
      <c r="AGZ21" s="8"/>
      <c r="AHA21" s="8"/>
      <c r="AHB21" s="8"/>
      <c r="AHC21" s="8"/>
      <c r="AHD21" s="8"/>
      <c r="AHE21" s="8"/>
      <c r="AHF21" s="8"/>
      <c r="AHG21" s="8"/>
      <c r="AHH21" s="8"/>
      <c r="AHI21" s="8"/>
      <c r="AHJ21" s="8"/>
      <c r="AHK21" s="8"/>
      <c r="AHL21" s="8"/>
      <c r="AHM21" s="8"/>
      <c r="AHN21" s="8"/>
      <c r="AHO21" s="8"/>
      <c r="AHP21" s="8"/>
      <c r="AHQ21" s="8"/>
      <c r="AHR21" s="8"/>
      <c r="AHS21" s="8"/>
      <c r="AHT21" s="8"/>
      <c r="AHU21" s="8"/>
      <c r="AHV21" s="8"/>
      <c r="AHW21" s="8"/>
      <c r="AHX21" s="8"/>
      <c r="AHY21" s="8"/>
      <c r="AHZ21" s="8"/>
      <c r="AIA21" s="8"/>
      <c r="AIB21" s="8"/>
      <c r="AIC21" s="8"/>
      <c r="AID21" s="8"/>
      <c r="AIE21" s="8"/>
      <c r="AIF21" s="8"/>
      <c r="AIG21" s="8"/>
      <c r="AIH21" s="8"/>
      <c r="AII21" s="8"/>
      <c r="AIJ21" s="8"/>
      <c r="AIK21" s="8"/>
      <c r="AIL21" s="8"/>
      <c r="AIM21" s="8"/>
      <c r="AIN21" s="8"/>
      <c r="AIO21" s="8"/>
      <c r="AIP21" s="8"/>
      <c r="AIQ21" s="8"/>
      <c r="AIR21" s="8"/>
      <c r="AIS21" s="8"/>
      <c r="AIT21" s="8"/>
      <c r="AIU21" s="8"/>
      <c r="AIV21" s="8"/>
      <c r="AIW21" s="8"/>
      <c r="AIX21" s="8"/>
      <c r="AIY21" s="8"/>
      <c r="AIZ21" s="8"/>
      <c r="AJA21" s="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8"/>
      <c r="AMI21" s="8"/>
      <c r="AMJ21" s="8"/>
      <c r="AMK21" s="8"/>
      <c r="AML21" s="8"/>
      <c r="AMM21" s="8"/>
      <c r="AMN21" s="8"/>
    </row>
    <row r="22" spans="1:1028" x14ac:dyDescent="0.25">
      <c r="A22" s="8">
        <v>438</v>
      </c>
      <c r="B22" s="8" t="s">
        <v>1393</v>
      </c>
      <c r="C22" s="8" t="s">
        <v>1392</v>
      </c>
      <c r="D22" s="8" t="s">
        <v>1375</v>
      </c>
      <c r="E22" s="8">
        <v>2005</v>
      </c>
      <c r="F22" s="8"/>
      <c r="G22" s="8" t="s">
        <v>1376</v>
      </c>
      <c r="H22" s="11" t="s">
        <v>68</v>
      </c>
      <c r="I22" s="8">
        <v>6</v>
      </c>
      <c r="J22" s="34" t="e">
        <f>VLOOKUP(H22,#REF!,9,FALSE)</f>
        <v>#REF!</v>
      </c>
      <c r="K22" s="34" t="e">
        <f t="shared" si="0"/>
        <v>#REF!</v>
      </c>
      <c r="L22" s="34"/>
      <c r="M22" s="8">
        <f t="shared" si="1"/>
        <v>0</v>
      </c>
      <c r="N22" s="17">
        <f t="shared" si="2"/>
        <v>0</v>
      </c>
      <c r="O22" s="17">
        <v>0</v>
      </c>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c r="XK22" s="8"/>
      <c r="XL22" s="8"/>
      <c r="XM22" s="8"/>
      <c r="XN22" s="8"/>
      <c r="XO22" s="8"/>
      <c r="XP22" s="8"/>
      <c r="XQ22" s="8"/>
      <c r="XR22" s="8"/>
      <c r="XS22" s="8"/>
      <c r="XT22" s="8"/>
      <c r="XU22" s="8"/>
      <c r="XV22" s="8"/>
      <c r="XW22" s="8"/>
      <c r="XX22" s="8"/>
      <c r="XY22" s="8"/>
      <c r="XZ22" s="8"/>
      <c r="YA22" s="8"/>
      <c r="YB22" s="8"/>
      <c r="YC22" s="8"/>
      <c r="YD22" s="8"/>
      <c r="YE22" s="8"/>
      <c r="YF22" s="8"/>
      <c r="YG22" s="8"/>
      <c r="YH22" s="8"/>
      <c r="YI22" s="8"/>
      <c r="YJ22" s="8"/>
      <c r="YK22" s="8"/>
      <c r="YL22" s="8"/>
      <c r="YM22" s="8"/>
      <c r="YN22" s="8"/>
      <c r="YO22" s="8"/>
      <c r="YP22" s="8"/>
      <c r="YQ22" s="8"/>
      <c r="YR22" s="8"/>
      <c r="YS22" s="8"/>
      <c r="YT22" s="8"/>
      <c r="YU22" s="8"/>
      <c r="YV22" s="8"/>
      <c r="YW22" s="8"/>
      <c r="YX22" s="8"/>
      <c r="YY22" s="8"/>
      <c r="YZ22" s="8"/>
      <c r="ZA22" s="8"/>
      <c r="ZB22" s="8"/>
      <c r="ZC22" s="8"/>
      <c r="ZD22" s="8"/>
      <c r="ZE22" s="8"/>
      <c r="ZF22" s="8"/>
      <c r="ZG22" s="8"/>
      <c r="ZH22" s="8"/>
      <c r="ZI22" s="8"/>
      <c r="ZJ22" s="8"/>
      <c r="ZK22" s="8"/>
      <c r="ZL22" s="8"/>
      <c r="ZM22" s="8"/>
      <c r="ZN22" s="8"/>
      <c r="ZO22" s="8"/>
      <c r="ZP22" s="8"/>
      <c r="ZQ22" s="8"/>
      <c r="ZR22" s="8"/>
      <c r="ZS22" s="8"/>
      <c r="ZT22" s="8"/>
      <c r="ZU22" s="8"/>
      <c r="ZV22" s="8"/>
      <c r="ZW22" s="8"/>
      <c r="ZX22" s="8"/>
      <c r="ZY22" s="8"/>
      <c r="ZZ22" s="8"/>
      <c r="AAA22" s="8"/>
      <c r="AAB22" s="8"/>
      <c r="AAC22" s="8"/>
      <c r="AAD22" s="8"/>
      <c r="AAE22" s="8"/>
      <c r="AAF22" s="8"/>
      <c r="AAG22" s="8"/>
      <c r="AAH22" s="8"/>
      <c r="AAI22" s="8"/>
      <c r="AAJ22" s="8"/>
      <c r="AAK22" s="8"/>
      <c r="AAL22" s="8"/>
      <c r="AAM22" s="8"/>
      <c r="AAN22" s="8"/>
      <c r="AAO22" s="8"/>
      <c r="AAP22" s="8"/>
      <c r="AAQ22" s="8"/>
      <c r="AAR22" s="8"/>
      <c r="AAS22" s="8"/>
      <c r="AAT22" s="8"/>
      <c r="AAU22" s="8"/>
      <c r="AAV22" s="8"/>
      <c r="AAW22" s="8"/>
      <c r="AAX22" s="8"/>
      <c r="AAY22" s="8"/>
      <c r="AAZ22" s="8"/>
      <c r="ABA22" s="8"/>
      <c r="ABB22" s="8"/>
      <c r="ABC22" s="8"/>
      <c r="ABD22" s="8"/>
      <c r="ABE22" s="8"/>
      <c r="ABF22" s="8"/>
      <c r="ABG22" s="8"/>
      <c r="ABH22" s="8"/>
      <c r="ABI22" s="8"/>
      <c r="ABJ22" s="8"/>
      <c r="ABK22" s="8"/>
      <c r="ABL22" s="8"/>
      <c r="ABM22" s="8"/>
      <c r="ABN22" s="8"/>
      <c r="ABO22" s="8"/>
      <c r="ABP22" s="8"/>
      <c r="ABQ22" s="8"/>
      <c r="ABR22" s="8"/>
      <c r="ABS22" s="8"/>
      <c r="ABT22" s="8"/>
      <c r="ABU22" s="8"/>
      <c r="ABV22" s="8"/>
      <c r="ABW22" s="8"/>
      <c r="ABX22" s="8"/>
      <c r="ABY22" s="8"/>
      <c r="ABZ22" s="8"/>
      <c r="ACA22" s="8"/>
      <c r="ACB22" s="8"/>
      <c r="ACC22" s="8"/>
      <c r="ACD22" s="8"/>
      <c r="ACE22" s="8"/>
      <c r="ACF22" s="8"/>
      <c r="ACG22" s="8"/>
      <c r="ACH22" s="8"/>
      <c r="ACI22" s="8"/>
      <c r="ACJ22" s="8"/>
      <c r="ACK22" s="8"/>
      <c r="ACL22" s="8"/>
      <c r="ACM22" s="8"/>
      <c r="ACN22" s="8"/>
      <c r="ACO22" s="8"/>
      <c r="ACP22" s="8"/>
      <c r="ACQ22" s="8"/>
      <c r="ACR22" s="8"/>
      <c r="ACS22" s="8"/>
      <c r="ACT22" s="8"/>
      <c r="ACU22" s="8"/>
      <c r="ACV22" s="8"/>
      <c r="ACW22" s="8"/>
      <c r="ACX22" s="8"/>
      <c r="ACY22" s="8"/>
      <c r="ACZ22" s="8"/>
      <c r="ADA22" s="8"/>
      <c r="ADB22" s="8"/>
      <c r="ADC22" s="8"/>
      <c r="ADD22" s="8"/>
      <c r="ADE22" s="8"/>
      <c r="ADF22" s="8"/>
      <c r="ADG22" s="8"/>
      <c r="ADH22" s="8"/>
      <c r="ADI22" s="8"/>
      <c r="ADJ22" s="8"/>
      <c r="ADK22" s="8"/>
      <c r="ADL22" s="8"/>
      <c r="ADM22" s="8"/>
      <c r="ADN22" s="8"/>
      <c r="ADO22" s="8"/>
      <c r="ADP22" s="8"/>
      <c r="ADQ22" s="8"/>
      <c r="ADR22" s="8"/>
      <c r="ADS22" s="8"/>
      <c r="ADT22" s="8"/>
      <c r="ADU22" s="8"/>
      <c r="ADV22" s="8"/>
      <c r="ADW22" s="8"/>
      <c r="ADX22" s="8"/>
      <c r="ADY22" s="8"/>
      <c r="ADZ22" s="8"/>
      <c r="AEA22" s="8"/>
      <c r="AEB22" s="8"/>
      <c r="AEC22" s="8"/>
      <c r="AED22" s="8"/>
      <c r="AEE22" s="8"/>
      <c r="AEF22" s="8"/>
      <c r="AEG22" s="8"/>
      <c r="AEH22" s="8"/>
      <c r="AEI22" s="8"/>
      <c r="AEJ22" s="8"/>
      <c r="AEK22" s="8"/>
      <c r="AEL22" s="8"/>
      <c r="AEM22" s="8"/>
      <c r="AEN22" s="8"/>
      <c r="AEO22" s="8"/>
      <c r="AEP22" s="8"/>
      <c r="AEQ22" s="8"/>
      <c r="AER22" s="8"/>
      <c r="AES22" s="8"/>
      <c r="AET22" s="8"/>
      <c r="AEU22" s="8"/>
      <c r="AEV22" s="8"/>
      <c r="AEW22" s="8"/>
      <c r="AEX22" s="8"/>
      <c r="AEY22" s="8"/>
      <c r="AEZ22" s="8"/>
      <c r="AFA22" s="8"/>
      <c r="AFB22" s="8"/>
      <c r="AFC22" s="8"/>
      <c r="AFD22" s="8"/>
      <c r="AFE22" s="8"/>
      <c r="AFF22" s="8"/>
      <c r="AFG22" s="8"/>
      <c r="AFH22" s="8"/>
      <c r="AFI22" s="8"/>
      <c r="AFJ22" s="8"/>
      <c r="AFK22" s="8"/>
      <c r="AFL22" s="8"/>
      <c r="AFM22" s="8"/>
      <c r="AFN22" s="8"/>
      <c r="AFO22" s="8"/>
      <c r="AFP22" s="8"/>
      <c r="AFQ22" s="8"/>
      <c r="AFR22" s="8"/>
      <c r="AFS22" s="8"/>
      <c r="AFT22" s="8"/>
      <c r="AFU22" s="8"/>
      <c r="AFV22" s="8"/>
      <c r="AFW22" s="8"/>
      <c r="AFX22" s="8"/>
      <c r="AFY22" s="8"/>
      <c r="AFZ22" s="8"/>
      <c r="AGA22" s="8"/>
      <c r="AGB22" s="8"/>
      <c r="AGC22" s="8"/>
      <c r="AGD22" s="8"/>
      <c r="AGE22" s="8"/>
      <c r="AGF22" s="8"/>
      <c r="AGG22" s="8"/>
      <c r="AGH22" s="8"/>
      <c r="AGI22" s="8"/>
      <c r="AGJ22" s="8"/>
      <c r="AGK22" s="8"/>
      <c r="AGL22" s="8"/>
      <c r="AGM22" s="8"/>
      <c r="AGN22" s="8"/>
      <c r="AGO22" s="8"/>
      <c r="AGP22" s="8"/>
      <c r="AGQ22" s="8"/>
      <c r="AGR22" s="8"/>
      <c r="AGS22" s="8"/>
      <c r="AGT22" s="8"/>
      <c r="AGU22" s="8"/>
      <c r="AGV22" s="8"/>
      <c r="AGW22" s="8"/>
      <c r="AGX22" s="8"/>
      <c r="AGY22" s="8"/>
      <c r="AGZ22" s="8"/>
      <c r="AHA22" s="8"/>
      <c r="AHB22" s="8"/>
      <c r="AHC22" s="8"/>
      <c r="AHD22" s="8"/>
      <c r="AHE22" s="8"/>
      <c r="AHF22" s="8"/>
      <c r="AHG22" s="8"/>
      <c r="AHH22" s="8"/>
      <c r="AHI22" s="8"/>
      <c r="AHJ22" s="8"/>
      <c r="AHK22" s="8"/>
      <c r="AHL22" s="8"/>
      <c r="AHM22" s="8"/>
      <c r="AHN22" s="8"/>
      <c r="AHO22" s="8"/>
      <c r="AHP22" s="8"/>
      <c r="AHQ22" s="8"/>
      <c r="AHR22" s="8"/>
      <c r="AHS22" s="8"/>
      <c r="AHT22" s="8"/>
      <c r="AHU22" s="8"/>
      <c r="AHV22" s="8"/>
      <c r="AHW22" s="8"/>
      <c r="AHX22" s="8"/>
      <c r="AHY22" s="8"/>
      <c r="AHZ22" s="8"/>
      <c r="AIA22" s="8"/>
      <c r="AIB22" s="8"/>
      <c r="AIC22" s="8"/>
      <c r="AID22" s="8"/>
      <c r="AIE22" s="8"/>
      <c r="AIF22" s="8"/>
      <c r="AIG22" s="8"/>
      <c r="AIH22" s="8"/>
      <c r="AII22" s="8"/>
      <c r="AIJ22" s="8"/>
      <c r="AIK22" s="8"/>
      <c r="AIL22" s="8"/>
      <c r="AIM22" s="8"/>
      <c r="AIN22" s="8"/>
      <c r="AIO22" s="8"/>
      <c r="AIP22" s="8"/>
      <c r="AIQ22" s="8"/>
      <c r="AIR22" s="8"/>
      <c r="AIS22" s="8"/>
      <c r="AIT22" s="8"/>
      <c r="AIU22" s="8"/>
      <c r="AIV22" s="8"/>
      <c r="AIW22" s="8"/>
      <c r="AIX22" s="8"/>
      <c r="AIY22" s="8"/>
      <c r="AIZ22" s="8"/>
      <c r="AJA22" s="8"/>
      <c r="AJB22" s="8"/>
      <c r="AJC22" s="8"/>
      <c r="AJD22" s="8"/>
      <c r="AJE22" s="8"/>
      <c r="AJF22" s="8"/>
      <c r="AJG22" s="8"/>
      <c r="AJH22" s="8"/>
      <c r="AJI22" s="8"/>
      <c r="AJJ22" s="8"/>
      <c r="AJK22" s="8"/>
      <c r="AJL22" s="8"/>
      <c r="AJM22" s="8"/>
      <c r="AJN22" s="8"/>
      <c r="AJO22" s="8"/>
      <c r="AJP22" s="8"/>
      <c r="AJQ22" s="8"/>
      <c r="AJR22" s="8"/>
      <c r="AJS22" s="8"/>
      <c r="AJT22" s="8"/>
      <c r="AJU22" s="8"/>
      <c r="AJV22" s="8"/>
      <c r="AJW22" s="8"/>
      <c r="AJX22" s="8"/>
      <c r="AJY22" s="8"/>
      <c r="AJZ22" s="8"/>
      <c r="AKA22" s="8"/>
      <c r="AKB22" s="8"/>
      <c r="AKC22" s="8"/>
      <c r="AKD22" s="8"/>
      <c r="AKE22" s="8"/>
      <c r="AKF22" s="8"/>
      <c r="AKG22" s="8"/>
      <c r="AKH22" s="8"/>
      <c r="AKI22" s="8"/>
      <c r="AKJ22" s="8"/>
      <c r="AKK22" s="8"/>
      <c r="AKL22" s="8"/>
      <c r="AKM22" s="8"/>
      <c r="AKN22" s="8"/>
      <c r="AKO22" s="8"/>
      <c r="AKP22" s="8"/>
      <c r="AKQ22" s="8"/>
      <c r="AKR22" s="8"/>
      <c r="AKS22" s="8"/>
      <c r="AKT22" s="8"/>
      <c r="AKU22" s="8"/>
      <c r="AKV22" s="8"/>
      <c r="AKW22" s="8"/>
      <c r="AKX22" s="8"/>
      <c r="AKY22" s="8"/>
      <c r="AKZ22" s="8"/>
      <c r="ALA22" s="8"/>
      <c r="ALB22" s="8"/>
      <c r="ALC22" s="8"/>
      <c r="ALD22" s="8"/>
      <c r="ALE22" s="8"/>
      <c r="ALF22" s="8"/>
      <c r="ALG22" s="8"/>
      <c r="ALH22" s="8"/>
      <c r="ALI22" s="8"/>
      <c r="ALJ22" s="8"/>
      <c r="ALK22" s="8"/>
      <c r="ALL22" s="8"/>
      <c r="ALM22" s="8"/>
      <c r="ALN22" s="8"/>
      <c r="ALO22" s="8"/>
      <c r="ALP22" s="8"/>
      <c r="ALQ22" s="8"/>
      <c r="ALR22" s="8"/>
      <c r="ALS22" s="8"/>
      <c r="ALT22" s="8"/>
      <c r="ALU22" s="8"/>
      <c r="ALV22" s="8"/>
      <c r="ALW22" s="8"/>
      <c r="ALX22" s="8"/>
      <c r="ALY22" s="8"/>
      <c r="ALZ22" s="8"/>
      <c r="AMA22" s="8"/>
      <c r="AMB22" s="8"/>
      <c r="AMC22" s="8"/>
      <c r="AMD22" s="8"/>
      <c r="AME22" s="8"/>
      <c r="AMF22" s="8"/>
      <c r="AMG22" s="8"/>
      <c r="AMH22" s="8"/>
      <c r="AMI22" s="8"/>
      <c r="AMJ22" s="8"/>
      <c r="AMK22" s="8"/>
      <c r="AML22" s="8"/>
      <c r="AMM22" s="8"/>
      <c r="AMN22" s="8"/>
    </row>
    <row r="23" spans="1:1028" x14ac:dyDescent="0.25">
      <c r="A23" s="8">
        <v>439</v>
      </c>
      <c r="B23" s="8" t="s">
        <v>1394</v>
      </c>
      <c r="C23" s="8" t="s">
        <v>1392</v>
      </c>
      <c r="D23" s="8" t="s">
        <v>1375</v>
      </c>
      <c r="E23" s="8">
        <v>2005</v>
      </c>
      <c r="F23" s="8"/>
      <c r="G23" s="8" t="s">
        <v>1376</v>
      </c>
      <c r="H23" s="11" t="s">
        <v>68</v>
      </c>
      <c r="I23" s="8">
        <v>12</v>
      </c>
      <c r="J23" s="34" t="e">
        <f>VLOOKUP(H23,#REF!,9,FALSE)</f>
        <v>#REF!</v>
      </c>
      <c r="K23" s="34" t="e">
        <f t="shared" si="0"/>
        <v>#REF!</v>
      </c>
      <c r="L23" s="8"/>
      <c r="M23" s="8">
        <f t="shared" si="1"/>
        <v>0</v>
      </c>
      <c r="N23" s="17">
        <f t="shared" si="2"/>
        <v>0</v>
      </c>
      <c r="O23" s="17">
        <v>0</v>
      </c>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c r="XK23" s="8"/>
      <c r="XL23" s="8"/>
      <c r="XM23" s="8"/>
      <c r="XN23" s="8"/>
      <c r="XO23" s="8"/>
      <c r="XP23" s="8"/>
      <c r="XQ23" s="8"/>
      <c r="XR23" s="8"/>
      <c r="XS23" s="8"/>
      <c r="XT23" s="8"/>
      <c r="XU23" s="8"/>
      <c r="XV23" s="8"/>
      <c r="XW23" s="8"/>
      <c r="XX23" s="8"/>
      <c r="XY23" s="8"/>
      <c r="XZ23" s="8"/>
      <c r="YA23" s="8"/>
      <c r="YB23" s="8"/>
      <c r="YC23" s="8"/>
      <c r="YD23" s="8"/>
      <c r="YE23" s="8"/>
      <c r="YF23" s="8"/>
      <c r="YG23" s="8"/>
      <c r="YH23" s="8"/>
      <c r="YI23" s="8"/>
      <c r="YJ23" s="8"/>
      <c r="YK23" s="8"/>
      <c r="YL23" s="8"/>
      <c r="YM23" s="8"/>
      <c r="YN23" s="8"/>
      <c r="YO23" s="8"/>
      <c r="YP23" s="8"/>
      <c r="YQ23" s="8"/>
      <c r="YR23" s="8"/>
      <c r="YS23" s="8"/>
      <c r="YT23" s="8"/>
      <c r="YU23" s="8"/>
      <c r="YV23" s="8"/>
      <c r="YW23" s="8"/>
      <c r="YX23" s="8"/>
      <c r="YY23" s="8"/>
      <c r="YZ23" s="8"/>
      <c r="ZA23" s="8"/>
      <c r="ZB23" s="8"/>
      <c r="ZC23" s="8"/>
      <c r="ZD23" s="8"/>
      <c r="ZE23" s="8"/>
      <c r="ZF23" s="8"/>
      <c r="ZG23" s="8"/>
      <c r="ZH23" s="8"/>
      <c r="ZI23" s="8"/>
      <c r="ZJ23" s="8"/>
      <c r="ZK23" s="8"/>
      <c r="ZL23" s="8"/>
      <c r="ZM23" s="8"/>
      <c r="ZN23" s="8"/>
      <c r="ZO23" s="8"/>
      <c r="ZP23" s="8"/>
      <c r="ZQ23" s="8"/>
      <c r="ZR23" s="8"/>
      <c r="ZS23" s="8"/>
      <c r="ZT23" s="8"/>
      <c r="ZU23" s="8"/>
      <c r="ZV23" s="8"/>
      <c r="ZW23" s="8"/>
      <c r="ZX23" s="8"/>
      <c r="ZY23" s="8"/>
      <c r="ZZ23" s="8"/>
      <c r="AAA23" s="8"/>
      <c r="AAB23" s="8"/>
      <c r="AAC23" s="8"/>
      <c r="AAD23" s="8"/>
      <c r="AAE23" s="8"/>
      <c r="AAF23" s="8"/>
      <c r="AAG23" s="8"/>
      <c r="AAH23" s="8"/>
      <c r="AAI23" s="8"/>
      <c r="AAJ23" s="8"/>
      <c r="AAK23" s="8"/>
      <c r="AAL23" s="8"/>
      <c r="AAM23" s="8"/>
      <c r="AAN23" s="8"/>
      <c r="AAO23" s="8"/>
      <c r="AAP23" s="8"/>
      <c r="AAQ23" s="8"/>
      <c r="AAR23" s="8"/>
      <c r="AAS23" s="8"/>
      <c r="AAT23" s="8"/>
      <c r="AAU23" s="8"/>
      <c r="AAV23" s="8"/>
      <c r="AAW23" s="8"/>
      <c r="AAX23" s="8"/>
      <c r="AAY23" s="8"/>
      <c r="AAZ23" s="8"/>
      <c r="ABA23" s="8"/>
      <c r="ABB23" s="8"/>
      <c r="ABC23" s="8"/>
      <c r="ABD23" s="8"/>
      <c r="ABE23" s="8"/>
      <c r="ABF23" s="8"/>
      <c r="ABG23" s="8"/>
      <c r="ABH23" s="8"/>
      <c r="ABI23" s="8"/>
      <c r="ABJ23" s="8"/>
      <c r="ABK23" s="8"/>
      <c r="ABL23" s="8"/>
      <c r="ABM23" s="8"/>
      <c r="ABN23" s="8"/>
      <c r="ABO23" s="8"/>
      <c r="ABP23" s="8"/>
      <c r="ABQ23" s="8"/>
      <c r="ABR23" s="8"/>
      <c r="ABS23" s="8"/>
      <c r="ABT23" s="8"/>
      <c r="ABU23" s="8"/>
      <c r="ABV23" s="8"/>
      <c r="ABW23" s="8"/>
      <c r="ABX23" s="8"/>
      <c r="ABY23" s="8"/>
      <c r="ABZ23" s="8"/>
      <c r="ACA23" s="8"/>
      <c r="ACB23" s="8"/>
      <c r="ACC23" s="8"/>
      <c r="ACD23" s="8"/>
      <c r="ACE23" s="8"/>
      <c r="ACF23" s="8"/>
      <c r="ACG23" s="8"/>
      <c r="ACH23" s="8"/>
      <c r="ACI23" s="8"/>
      <c r="ACJ23" s="8"/>
      <c r="ACK23" s="8"/>
      <c r="ACL23" s="8"/>
      <c r="ACM23" s="8"/>
      <c r="ACN23" s="8"/>
      <c r="ACO23" s="8"/>
      <c r="ACP23" s="8"/>
      <c r="ACQ23" s="8"/>
      <c r="ACR23" s="8"/>
      <c r="ACS23" s="8"/>
      <c r="ACT23" s="8"/>
      <c r="ACU23" s="8"/>
      <c r="ACV23" s="8"/>
      <c r="ACW23" s="8"/>
      <c r="ACX23" s="8"/>
      <c r="ACY23" s="8"/>
      <c r="ACZ23" s="8"/>
      <c r="ADA23" s="8"/>
      <c r="ADB23" s="8"/>
      <c r="ADC23" s="8"/>
      <c r="ADD23" s="8"/>
      <c r="ADE23" s="8"/>
      <c r="ADF23" s="8"/>
      <c r="ADG23" s="8"/>
      <c r="ADH23" s="8"/>
      <c r="ADI23" s="8"/>
      <c r="ADJ23" s="8"/>
      <c r="ADK23" s="8"/>
      <c r="ADL23" s="8"/>
      <c r="ADM23" s="8"/>
      <c r="ADN23" s="8"/>
      <c r="ADO23" s="8"/>
      <c r="ADP23" s="8"/>
      <c r="ADQ23" s="8"/>
      <c r="ADR23" s="8"/>
      <c r="ADS23" s="8"/>
      <c r="ADT23" s="8"/>
      <c r="ADU23" s="8"/>
      <c r="ADV23" s="8"/>
      <c r="ADW23" s="8"/>
      <c r="ADX23" s="8"/>
      <c r="ADY23" s="8"/>
      <c r="ADZ23" s="8"/>
      <c r="AEA23" s="8"/>
      <c r="AEB23" s="8"/>
      <c r="AEC23" s="8"/>
      <c r="AED23" s="8"/>
      <c r="AEE23" s="8"/>
      <c r="AEF23" s="8"/>
      <c r="AEG23" s="8"/>
      <c r="AEH23" s="8"/>
      <c r="AEI23" s="8"/>
      <c r="AEJ23" s="8"/>
      <c r="AEK23" s="8"/>
      <c r="AEL23" s="8"/>
      <c r="AEM23" s="8"/>
      <c r="AEN23" s="8"/>
      <c r="AEO23" s="8"/>
      <c r="AEP23" s="8"/>
      <c r="AEQ23" s="8"/>
      <c r="AER23" s="8"/>
      <c r="AES23" s="8"/>
      <c r="AET23" s="8"/>
      <c r="AEU23" s="8"/>
      <c r="AEV23" s="8"/>
      <c r="AEW23" s="8"/>
      <c r="AEX23" s="8"/>
      <c r="AEY23" s="8"/>
      <c r="AEZ23" s="8"/>
      <c r="AFA23" s="8"/>
      <c r="AFB23" s="8"/>
      <c r="AFC23" s="8"/>
      <c r="AFD23" s="8"/>
      <c r="AFE23" s="8"/>
      <c r="AFF23" s="8"/>
      <c r="AFG23" s="8"/>
      <c r="AFH23" s="8"/>
      <c r="AFI23" s="8"/>
      <c r="AFJ23" s="8"/>
      <c r="AFK23" s="8"/>
      <c r="AFL23" s="8"/>
      <c r="AFM23" s="8"/>
      <c r="AFN23" s="8"/>
      <c r="AFO23" s="8"/>
      <c r="AFP23" s="8"/>
      <c r="AFQ23" s="8"/>
      <c r="AFR23" s="8"/>
      <c r="AFS23" s="8"/>
      <c r="AFT23" s="8"/>
      <c r="AFU23" s="8"/>
      <c r="AFV23" s="8"/>
      <c r="AFW23" s="8"/>
      <c r="AFX23" s="8"/>
      <c r="AFY23" s="8"/>
      <c r="AFZ23" s="8"/>
      <c r="AGA23" s="8"/>
      <c r="AGB23" s="8"/>
      <c r="AGC23" s="8"/>
      <c r="AGD23" s="8"/>
      <c r="AGE23" s="8"/>
      <c r="AGF23" s="8"/>
      <c r="AGG23" s="8"/>
      <c r="AGH23" s="8"/>
      <c r="AGI23" s="8"/>
      <c r="AGJ23" s="8"/>
      <c r="AGK23" s="8"/>
      <c r="AGL23" s="8"/>
      <c r="AGM23" s="8"/>
      <c r="AGN23" s="8"/>
      <c r="AGO23" s="8"/>
      <c r="AGP23" s="8"/>
      <c r="AGQ23" s="8"/>
      <c r="AGR23" s="8"/>
      <c r="AGS23" s="8"/>
      <c r="AGT23" s="8"/>
      <c r="AGU23" s="8"/>
      <c r="AGV23" s="8"/>
      <c r="AGW23" s="8"/>
      <c r="AGX23" s="8"/>
      <c r="AGY23" s="8"/>
      <c r="AGZ23" s="8"/>
      <c r="AHA23" s="8"/>
      <c r="AHB23" s="8"/>
      <c r="AHC23" s="8"/>
      <c r="AHD23" s="8"/>
      <c r="AHE23" s="8"/>
      <c r="AHF23" s="8"/>
      <c r="AHG23" s="8"/>
      <c r="AHH23" s="8"/>
      <c r="AHI23" s="8"/>
      <c r="AHJ23" s="8"/>
      <c r="AHK23" s="8"/>
      <c r="AHL23" s="8"/>
      <c r="AHM23" s="8"/>
      <c r="AHN23" s="8"/>
      <c r="AHO23" s="8"/>
      <c r="AHP23" s="8"/>
      <c r="AHQ23" s="8"/>
      <c r="AHR23" s="8"/>
      <c r="AHS23" s="8"/>
      <c r="AHT23" s="8"/>
      <c r="AHU23" s="8"/>
      <c r="AHV23" s="8"/>
      <c r="AHW23" s="8"/>
      <c r="AHX23" s="8"/>
      <c r="AHY23" s="8"/>
      <c r="AHZ23" s="8"/>
      <c r="AIA23" s="8"/>
      <c r="AIB23" s="8"/>
      <c r="AIC23" s="8"/>
      <c r="AID23" s="8"/>
      <c r="AIE23" s="8"/>
      <c r="AIF23" s="8"/>
      <c r="AIG23" s="8"/>
      <c r="AIH23" s="8"/>
      <c r="AII23" s="8"/>
      <c r="AIJ23" s="8"/>
      <c r="AIK23" s="8"/>
      <c r="AIL23" s="8"/>
      <c r="AIM23" s="8"/>
      <c r="AIN23" s="8"/>
      <c r="AIO23" s="8"/>
      <c r="AIP23" s="8"/>
      <c r="AIQ23" s="8"/>
      <c r="AIR23" s="8"/>
      <c r="AIS23" s="8"/>
      <c r="AIT23" s="8"/>
      <c r="AIU23" s="8"/>
      <c r="AIV23" s="8"/>
      <c r="AIW23" s="8"/>
      <c r="AIX23" s="8"/>
      <c r="AIY23" s="8"/>
      <c r="AIZ23" s="8"/>
      <c r="AJA23" s="8"/>
      <c r="AJB23" s="8"/>
      <c r="AJC23" s="8"/>
      <c r="AJD23" s="8"/>
      <c r="AJE23" s="8"/>
      <c r="AJF23" s="8"/>
      <c r="AJG23" s="8"/>
      <c r="AJH23" s="8"/>
      <c r="AJI23" s="8"/>
      <c r="AJJ23" s="8"/>
      <c r="AJK23" s="8"/>
      <c r="AJL23" s="8"/>
      <c r="AJM23" s="8"/>
      <c r="AJN23" s="8"/>
      <c r="AJO23" s="8"/>
      <c r="AJP23" s="8"/>
      <c r="AJQ23" s="8"/>
      <c r="AJR23" s="8"/>
      <c r="AJS23" s="8"/>
      <c r="AJT23" s="8"/>
      <c r="AJU23" s="8"/>
      <c r="AJV23" s="8"/>
      <c r="AJW23" s="8"/>
      <c r="AJX23" s="8"/>
      <c r="AJY23" s="8"/>
      <c r="AJZ23" s="8"/>
      <c r="AKA23" s="8"/>
      <c r="AKB23" s="8"/>
      <c r="AKC23" s="8"/>
      <c r="AKD23" s="8"/>
      <c r="AKE23" s="8"/>
      <c r="AKF23" s="8"/>
      <c r="AKG23" s="8"/>
      <c r="AKH23" s="8"/>
      <c r="AKI23" s="8"/>
      <c r="AKJ23" s="8"/>
      <c r="AKK23" s="8"/>
      <c r="AKL23" s="8"/>
      <c r="AKM23" s="8"/>
      <c r="AKN23" s="8"/>
      <c r="AKO23" s="8"/>
      <c r="AKP23" s="8"/>
      <c r="AKQ23" s="8"/>
      <c r="AKR23" s="8"/>
      <c r="AKS23" s="8"/>
      <c r="AKT23" s="8"/>
      <c r="AKU23" s="8"/>
      <c r="AKV23" s="8"/>
      <c r="AKW23" s="8"/>
      <c r="AKX23" s="8"/>
      <c r="AKY23" s="8"/>
      <c r="AKZ23" s="8"/>
      <c r="ALA23" s="8"/>
      <c r="ALB23" s="8"/>
      <c r="ALC23" s="8"/>
      <c r="ALD23" s="8"/>
      <c r="ALE23" s="8"/>
      <c r="ALF23" s="8"/>
      <c r="ALG23" s="8"/>
      <c r="ALH23" s="8"/>
      <c r="ALI23" s="8"/>
      <c r="ALJ23" s="8"/>
      <c r="ALK23" s="8"/>
      <c r="ALL23" s="8"/>
      <c r="ALM23" s="8"/>
      <c r="ALN23" s="8"/>
      <c r="ALO23" s="8"/>
      <c r="ALP23" s="8"/>
      <c r="ALQ23" s="8"/>
      <c r="ALR23" s="8"/>
      <c r="ALS23" s="8"/>
      <c r="ALT23" s="8"/>
      <c r="ALU23" s="8"/>
      <c r="ALV23" s="8"/>
      <c r="ALW23" s="8"/>
      <c r="ALX23" s="8"/>
      <c r="ALY23" s="8"/>
      <c r="ALZ23" s="8"/>
      <c r="AMA23" s="8"/>
      <c r="AMB23" s="8"/>
      <c r="AMC23" s="8"/>
      <c r="AMD23" s="8"/>
      <c r="AME23" s="8"/>
      <c r="AMF23" s="8"/>
      <c r="AMG23" s="8"/>
      <c r="AMH23" s="8"/>
      <c r="AMI23" s="8"/>
      <c r="AMJ23" s="8"/>
      <c r="AMK23" s="8"/>
      <c r="AML23" s="8"/>
      <c r="AMM23" s="8"/>
      <c r="AMN23" s="8"/>
    </row>
    <row r="24" spans="1:1028" x14ac:dyDescent="0.25">
      <c r="A24" s="8">
        <v>431</v>
      </c>
      <c r="B24" s="8" t="s">
        <v>1383</v>
      </c>
      <c r="C24" s="8" t="s">
        <v>1384</v>
      </c>
      <c r="D24" s="8" t="s">
        <v>1375</v>
      </c>
      <c r="E24" s="8">
        <v>2005</v>
      </c>
      <c r="F24" s="8"/>
      <c r="G24" s="8" t="s">
        <v>1376</v>
      </c>
      <c r="H24" s="11" t="s">
        <v>71</v>
      </c>
      <c r="I24" s="8">
        <v>1</v>
      </c>
      <c r="J24" s="34" t="e">
        <f>VLOOKUP(H24,#REF!,9,FALSE)</f>
        <v>#REF!</v>
      </c>
      <c r="K24" s="34" t="e">
        <f t="shared" si="0"/>
        <v>#REF!</v>
      </c>
      <c r="L24" s="8"/>
      <c r="M24" s="8">
        <f t="shared" si="1"/>
        <v>0</v>
      </c>
      <c r="N24" s="17">
        <f t="shared" si="2"/>
        <v>0</v>
      </c>
      <c r="O24" s="17">
        <v>0</v>
      </c>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c r="XK24" s="8"/>
      <c r="XL24" s="8"/>
      <c r="XM24" s="8"/>
      <c r="XN24" s="8"/>
      <c r="XO24" s="8"/>
      <c r="XP24" s="8"/>
      <c r="XQ24" s="8"/>
      <c r="XR24" s="8"/>
      <c r="XS24" s="8"/>
      <c r="XT24" s="8"/>
      <c r="XU24" s="8"/>
      <c r="XV24" s="8"/>
      <c r="XW24" s="8"/>
      <c r="XX24" s="8"/>
      <c r="XY24" s="8"/>
      <c r="XZ24" s="8"/>
      <c r="YA24" s="8"/>
      <c r="YB24" s="8"/>
      <c r="YC24" s="8"/>
      <c r="YD24" s="8"/>
      <c r="YE24" s="8"/>
      <c r="YF24" s="8"/>
      <c r="YG24" s="8"/>
      <c r="YH24" s="8"/>
      <c r="YI24" s="8"/>
      <c r="YJ24" s="8"/>
      <c r="YK24" s="8"/>
      <c r="YL24" s="8"/>
      <c r="YM24" s="8"/>
      <c r="YN24" s="8"/>
      <c r="YO24" s="8"/>
      <c r="YP24" s="8"/>
      <c r="YQ24" s="8"/>
      <c r="YR24" s="8"/>
      <c r="YS24" s="8"/>
      <c r="YT24" s="8"/>
      <c r="YU24" s="8"/>
      <c r="YV24" s="8"/>
      <c r="YW24" s="8"/>
      <c r="YX24" s="8"/>
      <c r="YY24" s="8"/>
      <c r="YZ24" s="8"/>
      <c r="ZA24" s="8"/>
      <c r="ZB24" s="8"/>
      <c r="ZC24" s="8"/>
      <c r="ZD24" s="8"/>
      <c r="ZE24" s="8"/>
      <c r="ZF24" s="8"/>
      <c r="ZG24" s="8"/>
      <c r="ZH24" s="8"/>
      <c r="ZI24" s="8"/>
      <c r="ZJ24" s="8"/>
      <c r="ZK24" s="8"/>
      <c r="ZL24" s="8"/>
      <c r="ZM24" s="8"/>
      <c r="ZN24" s="8"/>
      <c r="ZO24" s="8"/>
      <c r="ZP24" s="8"/>
      <c r="ZQ24" s="8"/>
      <c r="ZR24" s="8"/>
      <c r="ZS24" s="8"/>
      <c r="ZT24" s="8"/>
      <c r="ZU24" s="8"/>
      <c r="ZV24" s="8"/>
      <c r="ZW24" s="8"/>
      <c r="ZX24" s="8"/>
      <c r="ZY24" s="8"/>
      <c r="ZZ24" s="8"/>
      <c r="AAA24" s="8"/>
      <c r="AAB24" s="8"/>
      <c r="AAC24" s="8"/>
      <c r="AAD24" s="8"/>
      <c r="AAE24" s="8"/>
      <c r="AAF24" s="8"/>
      <c r="AAG24" s="8"/>
      <c r="AAH24" s="8"/>
      <c r="AAI24" s="8"/>
      <c r="AAJ24" s="8"/>
      <c r="AAK24" s="8"/>
      <c r="AAL24" s="8"/>
      <c r="AAM24" s="8"/>
      <c r="AAN24" s="8"/>
      <c r="AAO24" s="8"/>
      <c r="AAP24" s="8"/>
      <c r="AAQ24" s="8"/>
      <c r="AAR24" s="8"/>
      <c r="AAS24" s="8"/>
      <c r="AAT24" s="8"/>
      <c r="AAU24" s="8"/>
      <c r="AAV24" s="8"/>
      <c r="AAW24" s="8"/>
      <c r="AAX24" s="8"/>
      <c r="AAY24" s="8"/>
      <c r="AAZ24" s="8"/>
      <c r="ABA24" s="8"/>
      <c r="ABB24" s="8"/>
      <c r="ABC24" s="8"/>
      <c r="ABD24" s="8"/>
      <c r="ABE24" s="8"/>
      <c r="ABF24" s="8"/>
      <c r="ABG24" s="8"/>
      <c r="ABH24" s="8"/>
      <c r="ABI24" s="8"/>
      <c r="ABJ24" s="8"/>
      <c r="ABK24" s="8"/>
      <c r="ABL24" s="8"/>
      <c r="ABM24" s="8"/>
      <c r="ABN24" s="8"/>
      <c r="ABO24" s="8"/>
      <c r="ABP24" s="8"/>
      <c r="ABQ24" s="8"/>
      <c r="ABR24" s="8"/>
      <c r="ABS24" s="8"/>
      <c r="ABT24" s="8"/>
      <c r="ABU24" s="8"/>
      <c r="ABV24" s="8"/>
      <c r="ABW24" s="8"/>
      <c r="ABX24" s="8"/>
      <c r="ABY24" s="8"/>
      <c r="ABZ24" s="8"/>
      <c r="ACA24" s="8"/>
      <c r="ACB24" s="8"/>
      <c r="ACC24" s="8"/>
      <c r="ACD24" s="8"/>
      <c r="ACE24" s="8"/>
      <c r="ACF24" s="8"/>
      <c r="ACG24" s="8"/>
      <c r="ACH24" s="8"/>
      <c r="ACI24" s="8"/>
      <c r="ACJ24" s="8"/>
      <c r="ACK24" s="8"/>
      <c r="ACL24" s="8"/>
      <c r="ACM24" s="8"/>
      <c r="ACN24" s="8"/>
      <c r="ACO24" s="8"/>
      <c r="ACP24" s="8"/>
      <c r="ACQ24" s="8"/>
      <c r="ACR24" s="8"/>
      <c r="ACS24" s="8"/>
      <c r="ACT24" s="8"/>
      <c r="ACU24" s="8"/>
      <c r="ACV24" s="8"/>
      <c r="ACW24" s="8"/>
      <c r="ACX24" s="8"/>
      <c r="ACY24" s="8"/>
      <c r="ACZ24" s="8"/>
      <c r="ADA24" s="8"/>
      <c r="ADB24" s="8"/>
      <c r="ADC24" s="8"/>
      <c r="ADD24" s="8"/>
      <c r="ADE24" s="8"/>
      <c r="ADF24" s="8"/>
      <c r="ADG24" s="8"/>
      <c r="ADH24" s="8"/>
      <c r="ADI24" s="8"/>
      <c r="ADJ24" s="8"/>
      <c r="ADK24" s="8"/>
      <c r="ADL24" s="8"/>
      <c r="ADM24" s="8"/>
      <c r="ADN24" s="8"/>
      <c r="ADO24" s="8"/>
      <c r="ADP24" s="8"/>
      <c r="ADQ24" s="8"/>
      <c r="ADR24" s="8"/>
      <c r="ADS24" s="8"/>
      <c r="ADT24" s="8"/>
      <c r="ADU24" s="8"/>
      <c r="ADV24" s="8"/>
      <c r="ADW24" s="8"/>
      <c r="ADX24" s="8"/>
      <c r="ADY24" s="8"/>
      <c r="ADZ24" s="8"/>
      <c r="AEA24" s="8"/>
      <c r="AEB24" s="8"/>
      <c r="AEC24" s="8"/>
      <c r="AED24" s="8"/>
      <c r="AEE24" s="8"/>
      <c r="AEF24" s="8"/>
      <c r="AEG24" s="8"/>
      <c r="AEH24" s="8"/>
      <c r="AEI24" s="8"/>
      <c r="AEJ24" s="8"/>
      <c r="AEK24" s="8"/>
      <c r="AEL24" s="8"/>
      <c r="AEM24" s="8"/>
      <c r="AEN24" s="8"/>
      <c r="AEO24" s="8"/>
      <c r="AEP24" s="8"/>
      <c r="AEQ24" s="8"/>
      <c r="AER24" s="8"/>
      <c r="AES24" s="8"/>
      <c r="AET24" s="8"/>
      <c r="AEU24" s="8"/>
      <c r="AEV24" s="8"/>
      <c r="AEW24" s="8"/>
      <c r="AEX24" s="8"/>
      <c r="AEY24" s="8"/>
      <c r="AEZ24" s="8"/>
      <c r="AFA24" s="8"/>
      <c r="AFB24" s="8"/>
      <c r="AFC24" s="8"/>
      <c r="AFD24" s="8"/>
      <c r="AFE24" s="8"/>
      <c r="AFF24" s="8"/>
      <c r="AFG24" s="8"/>
      <c r="AFH24" s="8"/>
      <c r="AFI24" s="8"/>
      <c r="AFJ24" s="8"/>
      <c r="AFK24" s="8"/>
      <c r="AFL24" s="8"/>
      <c r="AFM24" s="8"/>
      <c r="AFN24" s="8"/>
      <c r="AFO24" s="8"/>
      <c r="AFP24" s="8"/>
      <c r="AFQ24" s="8"/>
      <c r="AFR24" s="8"/>
      <c r="AFS24" s="8"/>
      <c r="AFT24" s="8"/>
      <c r="AFU24" s="8"/>
      <c r="AFV24" s="8"/>
      <c r="AFW24" s="8"/>
      <c r="AFX24" s="8"/>
      <c r="AFY24" s="8"/>
      <c r="AFZ24" s="8"/>
      <c r="AGA24" s="8"/>
      <c r="AGB24" s="8"/>
      <c r="AGC24" s="8"/>
      <c r="AGD24" s="8"/>
      <c r="AGE24" s="8"/>
      <c r="AGF24" s="8"/>
      <c r="AGG24" s="8"/>
      <c r="AGH24" s="8"/>
      <c r="AGI24" s="8"/>
      <c r="AGJ24" s="8"/>
      <c r="AGK24" s="8"/>
      <c r="AGL24" s="8"/>
      <c r="AGM24" s="8"/>
      <c r="AGN24" s="8"/>
      <c r="AGO24" s="8"/>
      <c r="AGP24" s="8"/>
      <c r="AGQ24" s="8"/>
      <c r="AGR24" s="8"/>
      <c r="AGS24" s="8"/>
      <c r="AGT24" s="8"/>
      <c r="AGU24" s="8"/>
      <c r="AGV24" s="8"/>
      <c r="AGW24" s="8"/>
      <c r="AGX24" s="8"/>
      <c r="AGY24" s="8"/>
      <c r="AGZ24" s="8"/>
      <c r="AHA24" s="8"/>
      <c r="AHB24" s="8"/>
      <c r="AHC24" s="8"/>
      <c r="AHD24" s="8"/>
      <c r="AHE24" s="8"/>
      <c r="AHF24" s="8"/>
      <c r="AHG24" s="8"/>
      <c r="AHH24" s="8"/>
      <c r="AHI24" s="8"/>
      <c r="AHJ24" s="8"/>
      <c r="AHK24" s="8"/>
      <c r="AHL24" s="8"/>
      <c r="AHM24" s="8"/>
      <c r="AHN24" s="8"/>
      <c r="AHO24" s="8"/>
      <c r="AHP24" s="8"/>
      <c r="AHQ24" s="8"/>
      <c r="AHR24" s="8"/>
      <c r="AHS24" s="8"/>
      <c r="AHT24" s="8"/>
      <c r="AHU24" s="8"/>
      <c r="AHV24" s="8"/>
      <c r="AHW24" s="8"/>
      <c r="AHX24" s="8"/>
      <c r="AHY24" s="8"/>
      <c r="AHZ24" s="8"/>
      <c r="AIA24" s="8"/>
      <c r="AIB24" s="8"/>
      <c r="AIC24" s="8"/>
      <c r="AID24" s="8"/>
      <c r="AIE24" s="8"/>
      <c r="AIF24" s="8"/>
      <c r="AIG24" s="8"/>
      <c r="AIH24" s="8"/>
      <c r="AII24" s="8"/>
      <c r="AIJ24" s="8"/>
      <c r="AIK24" s="8"/>
      <c r="AIL24" s="8"/>
      <c r="AIM24" s="8"/>
      <c r="AIN24" s="8"/>
      <c r="AIO24" s="8"/>
      <c r="AIP24" s="8"/>
      <c r="AIQ24" s="8"/>
      <c r="AIR24" s="8"/>
      <c r="AIS24" s="8"/>
      <c r="AIT24" s="8"/>
      <c r="AIU24" s="8"/>
      <c r="AIV24" s="8"/>
      <c r="AIW24" s="8"/>
      <c r="AIX24" s="8"/>
      <c r="AIY24" s="8"/>
      <c r="AIZ24" s="8"/>
      <c r="AJA24" s="8"/>
      <c r="AJB24" s="8"/>
      <c r="AJC24" s="8"/>
      <c r="AJD24" s="8"/>
      <c r="AJE24" s="8"/>
      <c r="AJF24" s="8"/>
      <c r="AJG24" s="8"/>
      <c r="AJH24" s="8"/>
      <c r="AJI24" s="8"/>
      <c r="AJJ24" s="8"/>
      <c r="AJK24" s="8"/>
      <c r="AJL24" s="8"/>
      <c r="AJM24" s="8"/>
      <c r="AJN24" s="8"/>
      <c r="AJO24" s="8"/>
      <c r="AJP24" s="8"/>
      <c r="AJQ24" s="8"/>
      <c r="AJR24" s="8"/>
      <c r="AJS24" s="8"/>
      <c r="AJT24" s="8"/>
      <c r="AJU24" s="8"/>
      <c r="AJV24" s="8"/>
      <c r="AJW24" s="8"/>
      <c r="AJX24" s="8"/>
      <c r="AJY24" s="8"/>
      <c r="AJZ24" s="8"/>
      <c r="AKA24" s="8"/>
      <c r="AKB24" s="8"/>
      <c r="AKC24" s="8"/>
      <c r="AKD24" s="8"/>
      <c r="AKE24" s="8"/>
      <c r="AKF24" s="8"/>
      <c r="AKG24" s="8"/>
      <c r="AKH24" s="8"/>
      <c r="AKI24" s="8"/>
      <c r="AKJ24" s="8"/>
      <c r="AKK24" s="8"/>
      <c r="AKL24" s="8"/>
      <c r="AKM24" s="8"/>
      <c r="AKN24" s="8"/>
      <c r="AKO24" s="8"/>
      <c r="AKP24" s="8"/>
      <c r="AKQ24" s="8"/>
      <c r="AKR24" s="8"/>
      <c r="AKS24" s="8"/>
      <c r="AKT24" s="8"/>
      <c r="AKU24" s="8"/>
      <c r="AKV24" s="8"/>
      <c r="AKW24" s="8"/>
      <c r="AKX24" s="8"/>
      <c r="AKY24" s="8"/>
      <c r="AKZ24" s="8"/>
      <c r="ALA24" s="8"/>
      <c r="ALB24" s="8"/>
      <c r="ALC24" s="8"/>
      <c r="ALD24" s="8"/>
      <c r="ALE24" s="8"/>
      <c r="ALF24" s="8"/>
      <c r="ALG24" s="8"/>
      <c r="ALH24" s="8"/>
      <c r="ALI24" s="8"/>
      <c r="ALJ24" s="8"/>
      <c r="ALK24" s="8"/>
      <c r="ALL24" s="8"/>
      <c r="ALM24" s="8"/>
      <c r="ALN24" s="8"/>
      <c r="ALO24" s="8"/>
      <c r="ALP24" s="8"/>
      <c r="ALQ24" s="8"/>
      <c r="ALR24" s="8"/>
      <c r="ALS24" s="8"/>
      <c r="ALT24" s="8"/>
      <c r="ALU24" s="8"/>
      <c r="ALV24" s="8"/>
      <c r="ALW24" s="8"/>
      <c r="ALX24" s="8"/>
      <c r="ALY24" s="8"/>
      <c r="ALZ24" s="8"/>
      <c r="AMA24" s="8"/>
      <c r="AMB24" s="8"/>
      <c r="AMC24" s="8"/>
      <c r="AMD24" s="8"/>
      <c r="AME24" s="8"/>
      <c r="AMF24" s="8"/>
      <c r="AMG24" s="8"/>
      <c r="AMH24" s="8"/>
      <c r="AMI24" s="8"/>
      <c r="AMJ24" s="8"/>
      <c r="AMK24" s="8"/>
      <c r="AML24" s="8"/>
      <c r="AMM24" s="8"/>
      <c r="AMN24" s="8"/>
    </row>
    <row r="25" spans="1:1028" x14ac:dyDescent="0.25">
      <c r="A25" s="8">
        <v>432</v>
      </c>
      <c r="B25" s="8" t="s">
        <v>1385</v>
      </c>
      <c r="C25" s="8" t="s">
        <v>1384</v>
      </c>
      <c r="D25" s="8" t="s">
        <v>1375</v>
      </c>
      <c r="E25" s="8">
        <v>2005</v>
      </c>
      <c r="F25" s="8"/>
      <c r="G25" s="8" t="s">
        <v>1376</v>
      </c>
      <c r="H25" s="11" t="s">
        <v>71</v>
      </c>
      <c r="I25" s="8">
        <v>6</v>
      </c>
      <c r="J25" s="34" t="e">
        <f>VLOOKUP(H25,#REF!,9,FALSE)</f>
        <v>#REF!</v>
      </c>
      <c r="K25" s="34" t="e">
        <f t="shared" si="0"/>
        <v>#REF!</v>
      </c>
      <c r="L25" s="8"/>
      <c r="M25" s="8">
        <f t="shared" si="1"/>
        <v>0</v>
      </c>
      <c r="N25" s="17">
        <f t="shared" si="2"/>
        <v>0</v>
      </c>
      <c r="O25" s="17">
        <v>0</v>
      </c>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row>
    <row r="26" spans="1:1028" x14ac:dyDescent="0.25">
      <c r="A26" s="8">
        <v>433</v>
      </c>
      <c r="B26" s="8" t="s">
        <v>1386</v>
      </c>
      <c r="C26" s="8" t="s">
        <v>1384</v>
      </c>
      <c r="D26" s="8" t="s">
        <v>1375</v>
      </c>
      <c r="E26" s="8">
        <v>2005</v>
      </c>
      <c r="F26" s="8"/>
      <c r="G26" s="8" t="s">
        <v>1376</v>
      </c>
      <c r="H26" s="11" t="s">
        <v>71</v>
      </c>
      <c r="I26" s="8">
        <v>12</v>
      </c>
      <c r="J26" s="34" t="e">
        <f>VLOOKUP(H26,#REF!,9,FALSE)</f>
        <v>#REF!</v>
      </c>
      <c r="K26" s="34" t="e">
        <f t="shared" si="0"/>
        <v>#REF!</v>
      </c>
      <c r="L26" s="8"/>
      <c r="M26" s="8">
        <f t="shared" si="1"/>
        <v>0</v>
      </c>
      <c r="N26" s="17">
        <f t="shared" si="2"/>
        <v>0</v>
      </c>
      <c r="O26" s="17">
        <v>0</v>
      </c>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c r="AMK26" s="8"/>
      <c r="AML26" s="8"/>
      <c r="AMM26" s="8"/>
      <c r="AMN26" s="8"/>
    </row>
    <row r="27" spans="1:1028" x14ac:dyDescent="0.25">
      <c r="A27" s="8">
        <v>425</v>
      </c>
      <c r="B27" s="8" t="s">
        <v>1373</v>
      </c>
      <c r="C27" s="8" t="s">
        <v>1374</v>
      </c>
      <c r="D27" s="8" t="s">
        <v>1375</v>
      </c>
      <c r="E27" s="8">
        <v>2005</v>
      </c>
      <c r="F27" s="8"/>
      <c r="G27" s="8" t="s">
        <v>1376</v>
      </c>
      <c r="H27" s="11" t="s">
        <v>74</v>
      </c>
      <c r="I27" s="8">
        <v>1</v>
      </c>
      <c r="J27" s="34" t="e">
        <f>VLOOKUP(H27,#REF!,9,FALSE)</f>
        <v>#REF!</v>
      </c>
      <c r="K27" s="34" t="e">
        <f t="shared" si="0"/>
        <v>#REF!</v>
      </c>
      <c r="L27" s="8"/>
      <c r="M27" s="8">
        <f t="shared" si="1"/>
        <v>0</v>
      </c>
      <c r="N27" s="17">
        <f t="shared" si="2"/>
        <v>0</v>
      </c>
      <c r="O27" s="17">
        <v>0</v>
      </c>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c r="XK27" s="8"/>
      <c r="XL27" s="8"/>
      <c r="XM27" s="8"/>
      <c r="XN27" s="8"/>
      <c r="XO27" s="8"/>
      <c r="XP27" s="8"/>
      <c r="XQ27" s="8"/>
      <c r="XR27" s="8"/>
      <c r="XS27" s="8"/>
      <c r="XT27" s="8"/>
      <c r="XU27" s="8"/>
      <c r="XV27" s="8"/>
      <c r="XW27" s="8"/>
      <c r="XX27" s="8"/>
      <c r="XY27" s="8"/>
      <c r="XZ27" s="8"/>
      <c r="YA27" s="8"/>
      <c r="YB27" s="8"/>
      <c r="YC27" s="8"/>
      <c r="YD27" s="8"/>
      <c r="YE27" s="8"/>
      <c r="YF27" s="8"/>
      <c r="YG27" s="8"/>
      <c r="YH27" s="8"/>
      <c r="YI27" s="8"/>
      <c r="YJ27" s="8"/>
      <c r="YK27" s="8"/>
      <c r="YL27" s="8"/>
      <c r="YM27" s="8"/>
      <c r="YN27" s="8"/>
      <c r="YO27" s="8"/>
      <c r="YP27" s="8"/>
      <c r="YQ27" s="8"/>
      <c r="YR27" s="8"/>
      <c r="YS27" s="8"/>
      <c r="YT27" s="8"/>
      <c r="YU27" s="8"/>
      <c r="YV27" s="8"/>
      <c r="YW27" s="8"/>
      <c r="YX27" s="8"/>
      <c r="YY27" s="8"/>
      <c r="YZ27" s="8"/>
      <c r="ZA27" s="8"/>
      <c r="ZB27" s="8"/>
      <c r="ZC27" s="8"/>
      <c r="ZD27" s="8"/>
      <c r="ZE27" s="8"/>
      <c r="ZF27" s="8"/>
      <c r="ZG27" s="8"/>
      <c r="ZH27" s="8"/>
      <c r="ZI27" s="8"/>
      <c r="ZJ27" s="8"/>
      <c r="ZK27" s="8"/>
      <c r="ZL27" s="8"/>
      <c r="ZM27" s="8"/>
      <c r="ZN27" s="8"/>
      <c r="ZO27" s="8"/>
      <c r="ZP27" s="8"/>
      <c r="ZQ27" s="8"/>
      <c r="ZR27" s="8"/>
      <c r="ZS27" s="8"/>
      <c r="ZT27" s="8"/>
      <c r="ZU27" s="8"/>
      <c r="ZV27" s="8"/>
      <c r="ZW27" s="8"/>
      <c r="ZX27" s="8"/>
      <c r="ZY27" s="8"/>
      <c r="ZZ27" s="8"/>
      <c r="AAA27" s="8"/>
      <c r="AAB27" s="8"/>
      <c r="AAC27" s="8"/>
      <c r="AAD27" s="8"/>
      <c r="AAE27" s="8"/>
      <c r="AAF27" s="8"/>
      <c r="AAG27" s="8"/>
      <c r="AAH27" s="8"/>
      <c r="AAI27" s="8"/>
      <c r="AAJ27" s="8"/>
      <c r="AAK27" s="8"/>
      <c r="AAL27" s="8"/>
      <c r="AAM27" s="8"/>
      <c r="AAN27" s="8"/>
      <c r="AAO27" s="8"/>
      <c r="AAP27" s="8"/>
      <c r="AAQ27" s="8"/>
      <c r="AAR27" s="8"/>
      <c r="AAS27" s="8"/>
      <c r="AAT27" s="8"/>
      <c r="AAU27" s="8"/>
      <c r="AAV27" s="8"/>
      <c r="AAW27" s="8"/>
      <c r="AAX27" s="8"/>
      <c r="AAY27" s="8"/>
      <c r="AAZ27" s="8"/>
      <c r="ABA27" s="8"/>
      <c r="ABB27" s="8"/>
      <c r="ABC27" s="8"/>
      <c r="ABD27" s="8"/>
      <c r="ABE27" s="8"/>
      <c r="ABF27" s="8"/>
      <c r="ABG27" s="8"/>
      <c r="ABH27" s="8"/>
      <c r="ABI27" s="8"/>
      <c r="ABJ27" s="8"/>
      <c r="ABK27" s="8"/>
      <c r="ABL27" s="8"/>
      <c r="ABM27" s="8"/>
      <c r="ABN27" s="8"/>
      <c r="ABO27" s="8"/>
      <c r="ABP27" s="8"/>
      <c r="ABQ27" s="8"/>
      <c r="ABR27" s="8"/>
      <c r="ABS27" s="8"/>
      <c r="ABT27" s="8"/>
      <c r="ABU27" s="8"/>
      <c r="ABV27" s="8"/>
      <c r="ABW27" s="8"/>
      <c r="ABX27" s="8"/>
      <c r="ABY27" s="8"/>
      <c r="ABZ27" s="8"/>
      <c r="ACA27" s="8"/>
      <c r="ACB27" s="8"/>
      <c r="ACC27" s="8"/>
      <c r="ACD27" s="8"/>
      <c r="ACE27" s="8"/>
      <c r="ACF27" s="8"/>
      <c r="ACG27" s="8"/>
      <c r="ACH27" s="8"/>
      <c r="ACI27" s="8"/>
      <c r="ACJ27" s="8"/>
      <c r="ACK27" s="8"/>
      <c r="ACL27" s="8"/>
      <c r="ACM27" s="8"/>
      <c r="ACN27" s="8"/>
      <c r="ACO27" s="8"/>
      <c r="ACP27" s="8"/>
      <c r="ACQ27" s="8"/>
      <c r="ACR27" s="8"/>
      <c r="ACS27" s="8"/>
      <c r="ACT27" s="8"/>
      <c r="ACU27" s="8"/>
      <c r="ACV27" s="8"/>
      <c r="ACW27" s="8"/>
      <c r="ACX27" s="8"/>
      <c r="ACY27" s="8"/>
      <c r="ACZ27" s="8"/>
      <c r="ADA27" s="8"/>
      <c r="ADB27" s="8"/>
      <c r="ADC27" s="8"/>
      <c r="ADD27" s="8"/>
      <c r="ADE27" s="8"/>
      <c r="ADF27" s="8"/>
      <c r="ADG27" s="8"/>
      <c r="ADH27" s="8"/>
      <c r="ADI27" s="8"/>
      <c r="ADJ27" s="8"/>
      <c r="ADK27" s="8"/>
      <c r="ADL27" s="8"/>
      <c r="ADM27" s="8"/>
      <c r="ADN27" s="8"/>
      <c r="ADO27" s="8"/>
      <c r="ADP27" s="8"/>
      <c r="ADQ27" s="8"/>
      <c r="ADR27" s="8"/>
      <c r="ADS27" s="8"/>
      <c r="ADT27" s="8"/>
      <c r="ADU27" s="8"/>
      <c r="ADV27" s="8"/>
      <c r="ADW27" s="8"/>
      <c r="ADX27" s="8"/>
      <c r="ADY27" s="8"/>
      <c r="ADZ27" s="8"/>
      <c r="AEA27" s="8"/>
      <c r="AEB27" s="8"/>
      <c r="AEC27" s="8"/>
      <c r="AED27" s="8"/>
      <c r="AEE27" s="8"/>
      <c r="AEF27" s="8"/>
      <c r="AEG27" s="8"/>
      <c r="AEH27" s="8"/>
      <c r="AEI27" s="8"/>
      <c r="AEJ27" s="8"/>
      <c r="AEK27" s="8"/>
      <c r="AEL27" s="8"/>
      <c r="AEM27" s="8"/>
      <c r="AEN27" s="8"/>
      <c r="AEO27" s="8"/>
      <c r="AEP27" s="8"/>
      <c r="AEQ27" s="8"/>
      <c r="AER27" s="8"/>
      <c r="AES27" s="8"/>
      <c r="AET27" s="8"/>
      <c r="AEU27" s="8"/>
      <c r="AEV27" s="8"/>
      <c r="AEW27" s="8"/>
      <c r="AEX27" s="8"/>
      <c r="AEY27" s="8"/>
      <c r="AEZ27" s="8"/>
      <c r="AFA27" s="8"/>
      <c r="AFB27" s="8"/>
      <c r="AFC27" s="8"/>
      <c r="AFD27" s="8"/>
      <c r="AFE27" s="8"/>
      <c r="AFF27" s="8"/>
      <c r="AFG27" s="8"/>
      <c r="AFH27" s="8"/>
      <c r="AFI27" s="8"/>
      <c r="AFJ27" s="8"/>
      <c r="AFK27" s="8"/>
      <c r="AFL27" s="8"/>
      <c r="AFM27" s="8"/>
      <c r="AFN27" s="8"/>
      <c r="AFO27" s="8"/>
      <c r="AFP27" s="8"/>
      <c r="AFQ27" s="8"/>
      <c r="AFR27" s="8"/>
      <c r="AFS27" s="8"/>
      <c r="AFT27" s="8"/>
      <c r="AFU27" s="8"/>
      <c r="AFV27" s="8"/>
      <c r="AFW27" s="8"/>
      <c r="AFX27" s="8"/>
      <c r="AFY27" s="8"/>
      <c r="AFZ27" s="8"/>
      <c r="AGA27" s="8"/>
      <c r="AGB27" s="8"/>
      <c r="AGC27" s="8"/>
      <c r="AGD27" s="8"/>
      <c r="AGE27" s="8"/>
      <c r="AGF27" s="8"/>
      <c r="AGG27" s="8"/>
      <c r="AGH27" s="8"/>
      <c r="AGI27" s="8"/>
      <c r="AGJ27" s="8"/>
      <c r="AGK27" s="8"/>
      <c r="AGL27" s="8"/>
      <c r="AGM27" s="8"/>
      <c r="AGN27" s="8"/>
      <c r="AGO27" s="8"/>
      <c r="AGP27" s="8"/>
      <c r="AGQ27" s="8"/>
      <c r="AGR27" s="8"/>
      <c r="AGS27" s="8"/>
      <c r="AGT27" s="8"/>
      <c r="AGU27" s="8"/>
      <c r="AGV27" s="8"/>
      <c r="AGW27" s="8"/>
      <c r="AGX27" s="8"/>
      <c r="AGY27" s="8"/>
      <c r="AGZ27" s="8"/>
      <c r="AHA27" s="8"/>
      <c r="AHB27" s="8"/>
      <c r="AHC27" s="8"/>
      <c r="AHD27" s="8"/>
      <c r="AHE27" s="8"/>
      <c r="AHF27" s="8"/>
      <c r="AHG27" s="8"/>
      <c r="AHH27" s="8"/>
      <c r="AHI27" s="8"/>
      <c r="AHJ27" s="8"/>
      <c r="AHK27" s="8"/>
      <c r="AHL27" s="8"/>
      <c r="AHM27" s="8"/>
      <c r="AHN27" s="8"/>
      <c r="AHO27" s="8"/>
      <c r="AHP27" s="8"/>
      <c r="AHQ27" s="8"/>
      <c r="AHR27" s="8"/>
      <c r="AHS27" s="8"/>
      <c r="AHT27" s="8"/>
      <c r="AHU27" s="8"/>
      <c r="AHV27" s="8"/>
      <c r="AHW27" s="8"/>
      <c r="AHX27" s="8"/>
      <c r="AHY27" s="8"/>
      <c r="AHZ27" s="8"/>
      <c r="AIA27" s="8"/>
      <c r="AIB27" s="8"/>
      <c r="AIC27" s="8"/>
      <c r="AID27" s="8"/>
      <c r="AIE27" s="8"/>
      <c r="AIF27" s="8"/>
      <c r="AIG27" s="8"/>
      <c r="AIH27" s="8"/>
      <c r="AII27" s="8"/>
      <c r="AIJ27" s="8"/>
      <c r="AIK27" s="8"/>
      <c r="AIL27" s="8"/>
      <c r="AIM27" s="8"/>
      <c r="AIN27" s="8"/>
      <c r="AIO27" s="8"/>
      <c r="AIP27" s="8"/>
      <c r="AIQ27" s="8"/>
      <c r="AIR27" s="8"/>
      <c r="AIS27" s="8"/>
      <c r="AIT27" s="8"/>
      <c r="AIU27" s="8"/>
      <c r="AIV27" s="8"/>
      <c r="AIW27" s="8"/>
      <c r="AIX27" s="8"/>
      <c r="AIY27" s="8"/>
      <c r="AIZ27" s="8"/>
      <c r="AJA27" s="8"/>
      <c r="AJB27" s="8"/>
      <c r="AJC27" s="8"/>
      <c r="AJD27" s="8"/>
      <c r="AJE27" s="8"/>
      <c r="AJF27" s="8"/>
      <c r="AJG27" s="8"/>
      <c r="AJH27" s="8"/>
      <c r="AJI27" s="8"/>
      <c r="AJJ27" s="8"/>
      <c r="AJK27" s="8"/>
      <c r="AJL27" s="8"/>
      <c r="AJM27" s="8"/>
      <c r="AJN27" s="8"/>
      <c r="AJO27" s="8"/>
      <c r="AJP27" s="8"/>
      <c r="AJQ27" s="8"/>
      <c r="AJR27" s="8"/>
      <c r="AJS27" s="8"/>
      <c r="AJT27" s="8"/>
      <c r="AJU27" s="8"/>
      <c r="AJV27" s="8"/>
      <c r="AJW27" s="8"/>
      <c r="AJX27" s="8"/>
      <c r="AJY27" s="8"/>
      <c r="AJZ27" s="8"/>
      <c r="AKA27" s="8"/>
      <c r="AKB27" s="8"/>
      <c r="AKC27" s="8"/>
      <c r="AKD27" s="8"/>
      <c r="AKE27" s="8"/>
      <c r="AKF27" s="8"/>
      <c r="AKG27" s="8"/>
      <c r="AKH27" s="8"/>
      <c r="AKI27" s="8"/>
      <c r="AKJ27" s="8"/>
      <c r="AKK27" s="8"/>
      <c r="AKL27" s="8"/>
      <c r="AKM27" s="8"/>
      <c r="AKN27" s="8"/>
      <c r="AKO27" s="8"/>
      <c r="AKP27" s="8"/>
      <c r="AKQ27" s="8"/>
      <c r="AKR27" s="8"/>
      <c r="AKS27" s="8"/>
      <c r="AKT27" s="8"/>
      <c r="AKU27" s="8"/>
      <c r="AKV27" s="8"/>
      <c r="AKW27" s="8"/>
      <c r="AKX27" s="8"/>
      <c r="AKY27" s="8"/>
      <c r="AKZ27" s="8"/>
      <c r="ALA27" s="8"/>
      <c r="ALB27" s="8"/>
      <c r="ALC27" s="8"/>
      <c r="ALD27" s="8"/>
      <c r="ALE27" s="8"/>
      <c r="ALF27" s="8"/>
      <c r="ALG27" s="8"/>
      <c r="ALH27" s="8"/>
      <c r="ALI27" s="8"/>
      <c r="ALJ27" s="8"/>
      <c r="ALK27" s="8"/>
      <c r="ALL27" s="8"/>
      <c r="ALM27" s="8"/>
      <c r="ALN27" s="8"/>
      <c r="ALO27" s="8"/>
      <c r="ALP27" s="8"/>
      <c r="ALQ27" s="8"/>
      <c r="ALR27" s="8"/>
      <c r="ALS27" s="8"/>
      <c r="ALT27" s="8"/>
      <c r="ALU27" s="8"/>
      <c r="ALV27" s="8"/>
      <c r="ALW27" s="8"/>
      <c r="ALX27" s="8"/>
      <c r="ALY27" s="8"/>
      <c r="ALZ27" s="8"/>
      <c r="AMA27" s="8"/>
      <c r="AMB27" s="8"/>
      <c r="AMC27" s="8"/>
      <c r="AMD27" s="8"/>
      <c r="AME27" s="8"/>
      <c r="AMF27" s="8"/>
      <c r="AMG27" s="8"/>
      <c r="AMH27" s="8"/>
      <c r="AMI27" s="8"/>
      <c r="AMJ27" s="8"/>
      <c r="AMK27" s="8"/>
      <c r="AML27" s="8"/>
      <c r="AMM27" s="8"/>
      <c r="AMN27" s="8"/>
    </row>
    <row r="28" spans="1:1028" x14ac:dyDescent="0.25">
      <c r="A28" s="8">
        <v>426</v>
      </c>
      <c r="B28" s="8" t="s">
        <v>1377</v>
      </c>
      <c r="C28" s="8" t="s">
        <v>1374</v>
      </c>
      <c r="D28" s="8" t="s">
        <v>1375</v>
      </c>
      <c r="E28" s="8">
        <v>2005</v>
      </c>
      <c r="F28" s="8"/>
      <c r="G28" s="8" t="s">
        <v>1376</v>
      </c>
      <c r="H28" s="11" t="s">
        <v>74</v>
      </c>
      <c r="I28" s="8">
        <v>6</v>
      </c>
      <c r="J28" s="34" t="e">
        <f>VLOOKUP(H28,#REF!,9,FALSE)</f>
        <v>#REF!</v>
      </c>
      <c r="K28" s="34" t="e">
        <f t="shared" si="0"/>
        <v>#REF!</v>
      </c>
      <c r="L28" s="8"/>
      <c r="M28" s="8">
        <f t="shared" si="1"/>
        <v>0</v>
      </c>
      <c r="N28" s="17">
        <f t="shared" si="2"/>
        <v>0</v>
      </c>
      <c r="O28" s="17">
        <v>0</v>
      </c>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c r="AMK28" s="8"/>
      <c r="AML28" s="8"/>
      <c r="AMM28" s="8"/>
      <c r="AMN28" s="8"/>
    </row>
    <row r="29" spans="1:1028" x14ac:dyDescent="0.25">
      <c r="A29" s="8">
        <v>427</v>
      </c>
      <c r="B29" s="8" t="s">
        <v>1378</v>
      </c>
      <c r="C29" s="8" t="s">
        <v>1374</v>
      </c>
      <c r="D29" s="8" t="s">
        <v>1375</v>
      </c>
      <c r="E29" s="8">
        <v>2005</v>
      </c>
      <c r="F29" s="8"/>
      <c r="G29" s="8" t="s">
        <v>1376</v>
      </c>
      <c r="H29" s="11" t="s">
        <v>74</v>
      </c>
      <c r="I29" s="8">
        <v>12</v>
      </c>
      <c r="J29" s="34" t="e">
        <f>VLOOKUP(H29,#REF!,9,FALSE)</f>
        <v>#REF!</v>
      </c>
      <c r="K29" s="34" t="e">
        <f t="shared" si="0"/>
        <v>#REF!</v>
      </c>
      <c r="L29" s="8"/>
      <c r="M29" s="8">
        <f t="shared" si="1"/>
        <v>0</v>
      </c>
      <c r="N29" s="17">
        <f t="shared" si="2"/>
        <v>0</v>
      </c>
      <c r="O29" s="17">
        <v>0</v>
      </c>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c r="XK29" s="8"/>
      <c r="XL29" s="8"/>
      <c r="XM29" s="8"/>
      <c r="XN29" s="8"/>
      <c r="XO29" s="8"/>
      <c r="XP29" s="8"/>
      <c r="XQ29" s="8"/>
      <c r="XR29" s="8"/>
      <c r="XS29" s="8"/>
      <c r="XT29" s="8"/>
      <c r="XU29" s="8"/>
      <c r="XV29" s="8"/>
      <c r="XW29" s="8"/>
      <c r="XX29" s="8"/>
      <c r="XY29" s="8"/>
      <c r="XZ29" s="8"/>
      <c r="YA29" s="8"/>
      <c r="YB29" s="8"/>
      <c r="YC29" s="8"/>
      <c r="YD29" s="8"/>
      <c r="YE29" s="8"/>
      <c r="YF29" s="8"/>
      <c r="YG29" s="8"/>
      <c r="YH29" s="8"/>
      <c r="YI29" s="8"/>
      <c r="YJ29" s="8"/>
      <c r="YK29" s="8"/>
      <c r="YL29" s="8"/>
      <c r="YM29" s="8"/>
      <c r="YN29" s="8"/>
      <c r="YO29" s="8"/>
      <c r="YP29" s="8"/>
      <c r="YQ29" s="8"/>
      <c r="YR29" s="8"/>
      <c r="YS29" s="8"/>
      <c r="YT29" s="8"/>
      <c r="YU29" s="8"/>
      <c r="YV29" s="8"/>
      <c r="YW29" s="8"/>
      <c r="YX29" s="8"/>
      <c r="YY29" s="8"/>
      <c r="YZ29" s="8"/>
      <c r="ZA29" s="8"/>
      <c r="ZB29" s="8"/>
      <c r="ZC29" s="8"/>
      <c r="ZD29" s="8"/>
      <c r="ZE29" s="8"/>
      <c r="ZF29" s="8"/>
      <c r="ZG29" s="8"/>
      <c r="ZH29" s="8"/>
      <c r="ZI29" s="8"/>
      <c r="ZJ29" s="8"/>
      <c r="ZK29" s="8"/>
      <c r="ZL29" s="8"/>
      <c r="ZM29" s="8"/>
      <c r="ZN29" s="8"/>
      <c r="ZO29" s="8"/>
      <c r="ZP29" s="8"/>
      <c r="ZQ29" s="8"/>
      <c r="ZR29" s="8"/>
      <c r="ZS29" s="8"/>
      <c r="ZT29" s="8"/>
      <c r="ZU29" s="8"/>
      <c r="ZV29" s="8"/>
      <c r="ZW29" s="8"/>
      <c r="ZX29" s="8"/>
      <c r="ZY29" s="8"/>
      <c r="ZZ29" s="8"/>
      <c r="AAA29" s="8"/>
      <c r="AAB29" s="8"/>
      <c r="AAC29" s="8"/>
      <c r="AAD29" s="8"/>
      <c r="AAE29" s="8"/>
      <c r="AAF29" s="8"/>
      <c r="AAG29" s="8"/>
      <c r="AAH29" s="8"/>
      <c r="AAI29" s="8"/>
      <c r="AAJ29" s="8"/>
      <c r="AAK29" s="8"/>
      <c r="AAL29" s="8"/>
      <c r="AAM29" s="8"/>
      <c r="AAN29" s="8"/>
      <c r="AAO29" s="8"/>
      <c r="AAP29" s="8"/>
      <c r="AAQ29" s="8"/>
      <c r="AAR29" s="8"/>
      <c r="AAS29" s="8"/>
      <c r="AAT29" s="8"/>
      <c r="AAU29" s="8"/>
      <c r="AAV29" s="8"/>
      <c r="AAW29" s="8"/>
      <c r="AAX29" s="8"/>
      <c r="AAY29" s="8"/>
      <c r="AAZ29" s="8"/>
      <c r="ABA29" s="8"/>
      <c r="ABB29" s="8"/>
      <c r="ABC29" s="8"/>
      <c r="ABD29" s="8"/>
      <c r="ABE29" s="8"/>
      <c r="ABF29" s="8"/>
      <c r="ABG29" s="8"/>
      <c r="ABH29" s="8"/>
      <c r="ABI29" s="8"/>
      <c r="ABJ29" s="8"/>
      <c r="ABK29" s="8"/>
      <c r="ABL29" s="8"/>
      <c r="ABM29" s="8"/>
      <c r="ABN29" s="8"/>
      <c r="ABO29" s="8"/>
      <c r="ABP29" s="8"/>
      <c r="ABQ29" s="8"/>
      <c r="ABR29" s="8"/>
      <c r="ABS29" s="8"/>
      <c r="ABT29" s="8"/>
      <c r="ABU29" s="8"/>
      <c r="ABV29" s="8"/>
      <c r="ABW29" s="8"/>
      <c r="ABX29" s="8"/>
      <c r="ABY29" s="8"/>
      <c r="ABZ29" s="8"/>
      <c r="ACA29" s="8"/>
      <c r="ACB29" s="8"/>
      <c r="ACC29" s="8"/>
      <c r="ACD29" s="8"/>
      <c r="ACE29" s="8"/>
      <c r="ACF29" s="8"/>
      <c r="ACG29" s="8"/>
      <c r="ACH29" s="8"/>
      <c r="ACI29" s="8"/>
      <c r="ACJ29" s="8"/>
      <c r="ACK29" s="8"/>
      <c r="ACL29" s="8"/>
      <c r="ACM29" s="8"/>
      <c r="ACN29" s="8"/>
      <c r="ACO29" s="8"/>
      <c r="ACP29" s="8"/>
      <c r="ACQ29" s="8"/>
      <c r="ACR29" s="8"/>
      <c r="ACS29" s="8"/>
      <c r="ACT29" s="8"/>
      <c r="ACU29" s="8"/>
      <c r="ACV29" s="8"/>
      <c r="ACW29" s="8"/>
      <c r="ACX29" s="8"/>
      <c r="ACY29" s="8"/>
      <c r="ACZ29" s="8"/>
      <c r="ADA29" s="8"/>
      <c r="ADB29" s="8"/>
      <c r="ADC29" s="8"/>
      <c r="ADD29" s="8"/>
      <c r="ADE29" s="8"/>
      <c r="ADF29" s="8"/>
      <c r="ADG29" s="8"/>
      <c r="ADH29" s="8"/>
      <c r="ADI29" s="8"/>
      <c r="ADJ29" s="8"/>
      <c r="ADK29" s="8"/>
      <c r="ADL29" s="8"/>
      <c r="ADM29" s="8"/>
      <c r="ADN29" s="8"/>
      <c r="ADO29" s="8"/>
      <c r="ADP29" s="8"/>
      <c r="ADQ29" s="8"/>
      <c r="ADR29" s="8"/>
      <c r="ADS29" s="8"/>
      <c r="ADT29" s="8"/>
      <c r="ADU29" s="8"/>
      <c r="ADV29" s="8"/>
      <c r="ADW29" s="8"/>
      <c r="ADX29" s="8"/>
      <c r="ADY29" s="8"/>
      <c r="ADZ29" s="8"/>
      <c r="AEA29" s="8"/>
      <c r="AEB29" s="8"/>
      <c r="AEC29" s="8"/>
      <c r="AED29" s="8"/>
      <c r="AEE29" s="8"/>
      <c r="AEF29" s="8"/>
      <c r="AEG29" s="8"/>
      <c r="AEH29" s="8"/>
      <c r="AEI29" s="8"/>
      <c r="AEJ29" s="8"/>
      <c r="AEK29" s="8"/>
      <c r="AEL29" s="8"/>
      <c r="AEM29" s="8"/>
      <c r="AEN29" s="8"/>
      <c r="AEO29" s="8"/>
      <c r="AEP29" s="8"/>
      <c r="AEQ29" s="8"/>
      <c r="AER29" s="8"/>
      <c r="AES29" s="8"/>
      <c r="AET29" s="8"/>
      <c r="AEU29" s="8"/>
      <c r="AEV29" s="8"/>
      <c r="AEW29" s="8"/>
      <c r="AEX29" s="8"/>
      <c r="AEY29" s="8"/>
      <c r="AEZ29" s="8"/>
      <c r="AFA29" s="8"/>
      <c r="AFB29" s="8"/>
      <c r="AFC29" s="8"/>
      <c r="AFD29" s="8"/>
      <c r="AFE29" s="8"/>
      <c r="AFF29" s="8"/>
      <c r="AFG29" s="8"/>
      <c r="AFH29" s="8"/>
      <c r="AFI29" s="8"/>
      <c r="AFJ29" s="8"/>
      <c r="AFK29" s="8"/>
      <c r="AFL29" s="8"/>
      <c r="AFM29" s="8"/>
      <c r="AFN29" s="8"/>
      <c r="AFO29" s="8"/>
      <c r="AFP29" s="8"/>
      <c r="AFQ29" s="8"/>
      <c r="AFR29" s="8"/>
      <c r="AFS29" s="8"/>
      <c r="AFT29" s="8"/>
      <c r="AFU29" s="8"/>
      <c r="AFV29" s="8"/>
      <c r="AFW29" s="8"/>
      <c r="AFX29" s="8"/>
      <c r="AFY29" s="8"/>
      <c r="AFZ29" s="8"/>
      <c r="AGA29" s="8"/>
      <c r="AGB29" s="8"/>
      <c r="AGC29" s="8"/>
      <c r="AGD29" s="8"/>
      <c r="AGE29" s="8"/>
      <c r="AGF29" s="8"/>
      <c r="AGG29" s="8"/>
      <c r="AGH29" s="8"/>
      <c r="AGI29" s="8"/>
      <c r="AGJ29" s="8"/>
      <c r="AGK29" s="8"/>
      <c r="AGL29" s="8"/>
      <c r="AGM29" s="8"/>
      <c r="AGN29" s="8"/>
      <c r="AGO29" s="8"/>
      <c r="AGP29" s="8"/>
      <c r="AGQ29" s="8"/>
      <c r="AGR29" s="8"/>
      <c r="AGS29" s="8"/>
      <c r="AGT29" s="8"/>
      <c r="AGU29" s="8"/>
      <c r="AGV29" s="8"/>
      <c r="AGW29" s="8"/>
      <c r="AGX29" s="8"/>
      <c r="AGY29" s="8"/>
      <c r="AGZ29" s="8"/>
      <c r="AHA29" s="8"/>
      <c r="AHB29" s="8"/>
      <c r="AHC29" s="8"/>
      <c r="AHD29" s="8"/>
      <c r="AHE29" s="8"/>
      <c r="AHF29" s="8"/>
      <c r="AHG29" s="8"/>
      <c r="AHH29" s="8"/>
      <c r="AHI29" s="8"/>
      <c r="AHJ29" s="8"/>
      <c r="AHK29" s="8"/>
      <c r="AHL29" s="8"/>
      <c r="AHM29" s="8"/>
      <c r="AHN29" s="8"/>
      <c r="AHO29" s="8"/>
      <c r="AHP29" s="8"/>
      <c r="AHQ29" s="8"/>
      <c r="AHR29" s="8"/>
      <c r="AHS29" s="8"/>
      <c r="AHT29" s="8"/>
      <c r="AHU29" s="8"/>
      <c r="AHV29" s="8"/>
      <c r="AHW29" s="8"/>
      <c r="AHX29" s="8"/>
      <c r="AHY29" s="8"/>
      <c r="AHZ29" s="8"/>
      <c r="AIA29" s="8"/>
      <c r="AIB29" s="8"/>
      <c r="AIC29" s="8"/>
      <c r="AID29" s="8"/>
      <c r="AIE29" s="8"/>
      <c r="AIF29" s="8"/>
      <c r="AIG29" s="8"/>
      <c r="AIH29" s="8"/>
      <c r="AII29" s="8"/>
      <c r="AIJ29" s="8"/>
      <c r="AIK29" s="8"/>
      <c r="AIL29" s="8"/>
      <c r="AIM29" s="8"/>
      <c r="AIN29" s="8"/>
      <c r="AIO29" s="8"/>
      <c r="AIP29" s="8"/>
      <c r="AIQ29" s="8"/>
      <c r="AIR29" s="8"/>
      <c r="AIS29" s="8"/>
      <c r="AIT29" s="8"/>
      <c r="AIU29" s="8"/>
      <c r="AIV29" s="8"/>
      <c r="AIW29" s="8"/>
      <c r="AIX29" s="8"/>
      <c r="AIY29" s="8"/>
      <c r="AIZ29" s="8"/>
      <c r="AJA29" s="8"/>
      <c r="AJB29" s="8"/>
      <c r="AJC29" s="8"/>
      <c r="AJD29" s="8"/>
      <c r="AJE29" s="8"/>
      <c r="AJF29" s="8"/>
      <c r="AJG29" s="8"/>
      <c r="AJH29" s="8"/>
      <c r="AJI29" s="8"/>
      <c r="AJJ29" s="8"/>
      <c r="AJK29" s="8"/>
      <c r="AJL29" s="8"/>
      <c r="AJM29" s="8"/>
      <c r="AJN29" s="8"/>
      <c r="AJO29" s="8"/>
      <c r="AJP29" s="8"/>
      <c r="AJQ29" s="8"/>
      <c r="AJR29" s="8"/>
      <c r="AJS29" s="8"/>
      <c r="AJT29" s="8"/>
      <c r="AJU29" s="8"/>
      <c r="AJV29" s="8"/>
      <c r="AJW29" s="8"/>
      <c r="AJX29" s="8"/>
      <c r="AJY29" s="8"/>
      <c r="AJZ29" s="8"/>
      <c r="AKA29" s="8"/>
      <c r="AKB29" s="8"/>
      <c r="AKC29" s="8"/>
      <c r="AKD29" s="8"/>
      <c r="AKE29" s="8"/>
      <c r="AKF29" s="8"/>
      <c r="AKG29" s="8"/>
      <c r="AKH29" s="8"/>
      <c r="AKI29" s="8"/>
      <c r="AKJ29" s="8"/>
      <c r="AKK29" s="8"/>
      <c r="AKL29" s="8"/>
      <c r="AKM29" s="8"/>
      <c r="AKN29" s="8"/>
      <c r="AKO29" s="8"/>
      <c r="AKP29" s="8"/>
      <c r="AKQ29" s="8"/>
      <c r="AKR29" s="8"/>
      <c r="AKS29" s="8"/>
      <c r="AKT29" s="8"/>
      <c r="AKU29" s="8"/>
      <c r="AKV29" s="8"/>
      <c r="AKW29" s="8"/>
      <c r="AKX29" s="8"/>
      <c r="AKY29" s="8"/>
      <c r="AKZ29" s="8"/>
      <c r="ALA29" s="8"/>
      <c r="ALB29" s="8"/>
      <c r="ALC29" s="8"/>
      <c r="ALD29" s="8"/>
      <c r="ALE29" s="8"/>
      <c r="ALF29" s="8"/>
      <c r="ALG29" s="8"/>
      <c r="ALH29" s="8"/>
      <c r="ALI29" s="8"/>
      <c r="ALJ29" s="8"/>
      <c r="ALK29" s="8"/>
      <c r="ALL29" s="8"/>
      <c r="ALM29" s="8"/>
      <c r="ALN29" s="8"/>
      <c r="ALO29" s="8"/>
      <c r="ALP29" s="8"/>
      <c r="ALQ29" s="8"/>
      <c r="ALR29" s="8"/>
      <c r="ALS29" s="8"/>
      <c r="ALT29" s="8"/>
      <c r="ALU29" s="8"/>
      <c r="ALV29" s="8"/>
      <c r="ALW29" s="8"/>
      <c r="ALX29" s="8"/>
      <c r="ALY29" s="8"/>
      <c r="ALZ29" s="8"/>
      <c r="AMA29" s="8"/>
      <c r="AMB29" s="8"/>
      <c r="AMC29" s="8"/>
      <c r="AMD29" s="8"/>
      <c r="AME29" s="8"/>
      <c r="AMF29" s="8"/>
      <c r="AMG29" s="8"/>
      <c r="AMH29" s="8"/>
      <c r="AMI29" s="8"/>
      <c r="AMJ29" s="8"/>
      <c r="AMK29" s="8"/>
      <c r="AML29" s="8"/>
      <c r="AMM29" s="8"/>
      <c r="AMN29" s="8"/>
    </row>
    <row r="30" spans="1:1028" x14ac:dyDescent="0.25">
      <c r="A30" s="8">
        <v>446</v>
      </c>
      <c r="B30" s="8" t="s">
        <v>1395</v>
      </c>
      <c r="C30" s="8" t="s">
        <v>1396</v>
      </c>
      <c r="D30" s="8" t="s">
        <v>1213</v>
      </c>
      <c r="E30" s="8">
        <v>2014</v>
      </c>
      <c r="F30" s="8"/>
      <c r="G30" s="8" t="s">
        <v>1376</v>
      </c>
      <c r="H30" s="30" t="s">
        <v>77</v>
      </c>
      <c r="I30" s="8">
        <v>1</v>
      </c>
      <c r="J30" s="34" t="e">
        <f>VLOOKUP(H30,#REF!,9,FALSE)</f>
        <v>#REF!</v>
      </c>
      <c r="K30" s="34" t="e">
        <f t="shared" si="0"/>
        <v>#REF!</v>
      </c>
      <c r="L30" s="8"/>
      <c r="M30" s="8">
        <f t="shared" si="1"/>
        <v>0</v>
      </c>
      <c r="N30" s="17">
        <f t="shared" si="2"/>
        <v>0</v>
      </c>
      <c r="O30" s="17">
        <v>0</v>
      </c>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row>
    <row r="31" spans="1:1028" s="19" customFormat="1" x14ac:dyDescent="0.25">
      <c r="A31" s="8">
        <v>447</v>
      </c>
      <c r="B31" s="8" t="s">
        <v>1397</v>
      </c>
      <c r="C31" s="8" t="s">
        <v>1396</v>
      </c>
      <c r="D31" s="8" t="s">
        <v>1213</v>
      </c>
      <c r="E31" s="8">
        <v>2014</v>
      </c>
      <c r="F31" s="8"/>
      <c r="G31" s="8" t="s">
        <v>1376</v>
      </c>
      <c r="H31" s="34" t="s">
        <v>77</v>
      </c>
      <c r="I31" s="8">
        <v>6</v>
      </c>
      <c r="J31" s="34" t="e">
        <f>VLOOKUP(H31,#REF!,9,FALSE)</f>
        <v>#REF!</v>
      </c>
      <c r="K31" s="34" t="e">
        <f t="shared" si="0"/>
        <v>#REF!</v>
      </c>
      <c r="L31" s="8"/>
      <c r="M31" s="8">
        <f t="shared" si="1"/>
        <v>0</v>
      </c>
      <c r="N31" s="17">
        <f t="shared" si="2"/>
        <v>0</v>
      </c>
      <c r="O31" s="17">
        <v>0</v>
      </c>
      <c r="P31" s="8"/>
    </row>
    <row r="32" spans="1:1028" s="19" customFormat="1" x14ac:dyDescent="0.25">
      <c r="A32" s="34">
        <v>448</v>
      </c>
      <c r="B32" s="34" t="s">
        <v>1398</v>
      </c>
      <c r="C32" s="34" t="s">
        <v>1396</v>
      </c>
      <c r="D32" s="34" t="s">
        <v>1213</v>
      </c>
      <c r="E32" s="34">
        <v>2014</v>
      </c>
      <c r="F32" s="34"/>
      <c r="G32" s="34" t="s">
        <v>1376</v>
      </c>
      <c r="H32" s="34" t="s">
        <v>77</v>
      </c>
      <c r="I32" s="34">
        <v>12</v>
      </c>
      <c r="J32" s="34" t="e">
        <f>VLOOKUP(H32,#REF!,9,FALSE)</f>
        <v>#REF!</v>
      </c>
      <c r="K32" s="34" t="e">
        <f t="shared" si="0"/>
        <v>#REF!</v>
      </c>
      <c r="L32" s="8"/>
      <c r="M32" s="34">
        <f t="shared" si="1"/>
        <v>0</v>
      </c>
      <c r="N32" s="17">
        <f t="shared" si="2"/>
        <v>0</v>
      </c>
      <c r="O32" s="17">
        <v>0</v>
      </c>
      <c r="P32" s="34"/>
    </row>
    <row r="33" spans="1:1028" s="19" customFormat="1" x14ac:dyDescent="0.25">
      <c r="A33" s="34">
        <v>348</v>
      </c>
      <c r="B33" s="34" t="s">
        <v>110</v>
      </c>
      <c r="C33" s="34" t="s">
        <v>1499</v>
      </c>
      <c r="D33" s="34" t="s">
        <v>1500</v>
      </c>
      <c r="E33" s="34">
        <v>2003</v>
      </c>
      <c r="F33" s="34"/>
      <c r="G33" s="34" t="s">
        <v>1376</v>
      </c>
      <c r="H33" s="13" t="s">
        <v>3301</v>
      </c>
      <c r="I33" s="34">
        <v>1</v>
      </c>
      <c r="J33" s="34" t="e">
        <f>VLOOKUP(H33,#REF!,9,FALSE)</f>
        <v>#REF!</v>
      </c>
      <c r="K33" s="34" t="e">
        <f t="shared" si="0"/>
        <v>#REF!</v>
      </c>
      <c r="L33" s="8"/>
      <c r="M33" s="34">
        <f t="shared" si="1"/>
        <v>0</v>
      </c>
      <c r="N33" s="17">
        <f t="shared" si="2"/>
        <v>0</v>
      </c>
      <c r="O33" s="17">
        <v>0</v>
      </c>
      <c r="P33" s="34"/>
    </row>
    <row r="34" spans="1:1028" s="19" customFormat="1" x14ac:dyDescent="0.25">
      <c r="A34" s="34">
        <v>388</v>
      </c>
      <c r="B34" s="34" t="s">
        <v>1501</v>
      </c>
      <c r="C34" s="34" t="s">
        <v>1502</v>
      </c>
      <c r="D34" s="34" t="s">
        <v>1338</v>
      </c>
      <c r="E34" s="34">
        <v>2002</v>
      </c>
      <c r="F34" s="34"/>
      <c r="G34" s="34" t="s">
        <v>1376</v>
      </c>
      <c r="H34" s="13" t="s">
        <v>87</v>
      </c>
      <c r="I34" s="34">
        <v>1</v>
      </c>
      <c r="J34" s="34" t="e">
        <f>VLOOKUP(H34,#REF!,9,FALSE)</f>
        <v>#REF!</v>
      </c>
      <c r="K34" s="34" t="e">
        <f t="shared" si="0"/>
        <v>#REF!</v>
      </c>
      <c r="L34" s="8"/>
      <c r="M34" s="34">
        <f t="shared" si="1"/>
        <v>0</v>
      </c>
      <c r="N34" s="17">
        <f t="shared" si="2"/>
        <v>0</v>
      </c>
      <c r="O34" s="17">
        <v>0</v>
      </c>
      <c r="P34" s="34"/>
    </row>
    <row r="35" spans="1:1028" s="19" customFormat="1" x14ac:dyDescent="0.25">
      <c r="A35" s="8">
        <v>389</v>
      </c>
      <c r="B35" s="8" t="s">
        <v>1503</v>
      </c>
      <c r="C35" s="8" t="s">
        <v>1502</v>
      </c>
      <c r="D35" s="8" t="s">
        <v>1338</v>
      </c>
      <c r="E35" s="8">
        <v>2002</v>
      </c>
      <c r="F35" s="8"/>
      <c r="G35" s="8" t="s">
        <v>1376</v>
      </c>
      <c r="H35" s="13" t="s">
        <v>87</v>
      </c>
      <c r="I35" s="8">
        <v>6</v>
      </c>
      <c r="J35" s="34" t="e">
        <f>VLOOKUP(H35,#REF!,9,FALSE)</f>
        <v>#REF!</v>
      </c>
      <c r="K35" s="34" t="e">
        <f t="shared" si="0"/>
        <v>#REF!</v>
      </c>
      <c r="L35" s="8"/>
      <c r="M35" s="8">
        <f t="shared" si="1"/>
        <v>0</v>
      </c>
      <c r="N35" s="17">
        <f t="shared" si="2"/>
        <v>0</v>
      </c>
      <c r="O35" s="17">
        <v>0</v>
      </c>
      <c r="P35" s="8"/>
    </row>
    <row r="36" spans="1:1028" s="19" customFormat="1" x14ac:dyDescent="0.25">
      <c r="A36" s="8">
        <v>390</v>
      </c>
      <c r="B36" s="8" t="s">
        <v>1504</v>
      </c>
      <c r="C36" s="8" t="s">
        <v>1502</v>
      </c>
      <c r="D36" s="8" t="s">
        <v>1338</v>
      </c>
      <c r="E36" s="8">
        <v>2002</v>
      </c>
      <c r="F36" s="8"/>
      <c r="G36" s="8" t="s">
        <v>1376</v>
      </c>
      <c r="H36" s="13" t="s">
        <v>87</v>
      </c>
      <c r="I36" s="8">
        <v>12</v>
      </c>
      <c r="J36" s="34" t="e">
        <f>VLOOKUP(H36,#REF!,9,FALSE)</f>
        <v>#REF!</v>
      </c>
      <c r="K36" s="34" t="e">
        <f t="shared" si="0"/>
        <v>#REF!</v>
      </c>
      <c r="L36" s="8"/>
      <c r="M36" s="8">
        <f t="shared" si="1"/>
        <v>0</v>
      </c>
      <c r="N36" s="17">
        <f t="shared" si="2"/>
        <v>0</v>
      </c>
      <c r="O36" s="17">
        <v>0</v>
      </c>
      <c r="P36" s="8"/>
    </row>
    <row r="37" spans="1:1028" x14ac:dyDescent="0.25">
      <c r="A37" s="35">
        <v>137</v>
      </c>
      <c r="B37" s="35" t="s">
        <v>1505</v>
      </c>
      <c r="C37" s="35" t="s">
        <v>1506</v>
      </c>
      <c r="D37" s="35" t="s">
        <v>101</v>
      </c>
      <c r="E37" s="35">
        <v>2006</v>
      </c>
      <c r="F37" s="35"/>
      <c r="G37" s="35" t="s">
        <v>958</v>
      </c>
      <c r="H37" s="35" t="s">
        <v>100</v>
      </c>
      <c r="I37" s="35">
        <v>12</v>
      </c>
      <c r="J37" s="34" t="e">
        <f>VLOOKUP(H37,#REF!,9,FALSE)</f>
        <v>#REF!</v>
      </c>
      <c r="K37" s="34" t="e">
        <f t="shared" si="0"/>
        <v>#REF!</v>
      </c>
      <c r="L37" s="35"/>
      <c r="M37" s="35">
        <v>0</v>
      </c>
      <c r="N37" s="17">
        <f t="shared" si="2"/>
        <v>0</v>
      </c>
      <c r="O37" s="17">
        <v>1</v>
      </c>
      <c r="P37" s="35"/>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c r="SK37" s="8"/>
      <c r="SL37" s="8"/>
      <c r="SM37" s="8"/>
      <c r="SN37" s="8"/>
      <c r="SO37" s="8"/>
      <c r="SP37" s="8"/>
      <c r="SQ37" s="8"/>
      <c r="SR37" s="8"/>
      <c r="SS37" s="8"/>
      <c r="ST37" s="8"/>
      <c r="SU37" s="8"/>
      <c r="SV37" s="8"/>
      <c r="SW37" s="8"/>
      <c r="SX37" s="8"/>
      <c r="SY37" s="8"/>
      <c r="SZ37" s="8"/>
      <c r="TA37" s="8"/>
      <c r="TB37" s="8"/>
      <c r="TC37" s="8"/>
      <c r="TD37" s="8"/>
      <c r="TE37" s="8"/>
      <c r="TF37" s="8"/>
      <c r="TG37" s="8"/>
      <c r="TH37" s="8"/>
      <c r="TI37" s="8"/>
      <c r="TJ37" s="8"/>
      <c r="TK37" s="8"/>
      <c r="TL37" s="8"/>
      <c r="TM37" s="8"/>
      <c r="TN37" s="8"/>
      <c r="TO37" s="8"/>
      <c r="TP37" s="8"/>
      <c r="TQ37" s="8"/>
      <c r="TR37" s="8"/>
      <c r="TS37" s="8"/>
      <c r="TT37" s="8"/>
      <c r="TU37" s="8"/>
      <c r="TV37" s="8"/>
      <c r="TW37" s="8"/>
      <c r="TX37" s="8"/>
      <c r="TY37" s="8"/>
      <c r="TZ37" s="8"/>
      <c r="UA37" s="8"/>
      <c r="UB37" s="8"/>
      <c r="UC37" s="8"/>
      <c r="UD37" s="8"/>
      <c r="UE37" s="8"/>
      <c r="UF37" s="8"/>
      <c r="UG37" s="8"/>
      <c r="UH37" s="8"/>
      <c r="UI37" s="8"/>
      <c r="UJ37" s="8"/>
      <c r="UK37" s="8"/>
      <c r="UL37" s="8"/>
      <c r="UM37" s="8"/>
      <c r="UN37" s="8"/>
      <c r="UO37" s="8"/>
      <c r="UP37" s="8"/>
      <c r="UQ37" s="8"/>
      <c r="UR37" s="8"/>
      <c r="US37" s="8"/>
      <c r="UT37" s="8"/>
      <c r="UU37" s="8"/>
      <c r="UV37" s="8"/>
      <c r="UW37" s="8"/>
      <c r="UX37" s="8"/>
      <c r="UY37" s="8"/>
      <c r="UZ37" s="8"/>
      <c r="VA37" s="8"/>
      <c r="VB37" s="8"/>
      <c r="VC37" s="8"/>
      <c r="VD37" s="8"/>
      <c r="VE37" s="8"/>
      <c r="VF37" s="8"/>
      <c r="VG37" s="8"/>
      <c r="VH37" s="8"/>
      <c r="VI37" s="8"/>
      <c r="VJ37" s="8"/>
      <c r="VK37" s="8"/>
      <c r="VL37" s="8"/>
      <c r="VM37" s="8"/>
      <c r="VN37" s="8"/>
      <c r="VO37" s="8"/>
      <c r="VP37" s="8"/>
      <c r="VQ37" s="8"/>
      <c r="VR37" s="8"/>
      <c r="VS37" s="8"/>
      <c r="VT37" s="8"/>
      <c r="VU37" s="8"/>
      <c r="VV37" s="8"/>
      <c r="VW37" s="8"/>
      <c r="VX37" s="8"/>
      <c r="VY37" s="8"/>
      <c r="VZ37" s="8"/>
      <c r="WA37" s="8"/>
      <c r="WB37" s="8"/>
      <c r="WC37" s="8"/>
      <c r="WD37" s="8"/>
      <c r="WE37" s="8"/>
      <c r="WF37" s="8"/>
      <c r="WG37" s="8"/>
      <c r="WH37" s="8"/>
      <c r="WI37" s="8"/>
      <c r="WJ37" s="8"/>
      <c r="WK37" s="8"/>
      <c r="WL37" s="8"/>
      <c r="WM37" s="8"/>
      <c r="WN37" s="8"/>
      <c r="WO37" s="8"/>
      <c r="WP37" s="8"/>
      <c r="WQ37" s="8"/>
      <c r="WR37" s="8"/>
      <c r="WS37" s="8"/>
      <c r="WT37" s="8"/>
      <c r="WU37" s="8"/>
      <c r="WV37" s="8"/>
      <c r="WW37" s="8"/>
      <c r="WX37" s="8"/>
      <c r="WY37" s="8"/>
      <c r="WZ37" s="8"/>
      <c r="XA37" s="8"/>
      <c r="XB37" s="8"/>
      <c r="XC37" s="8"/>
      <c r="XD37" s="8"/>
      <c r="XE37" s="8"/>
      <c r="XF37" s="8"/>
      <c r="XG37" s="8"/>
      <c r="XH37" s="8"/>
      <c r="XI37" s="8"/>
      <c r="XJ37" s="8"/>
      <c r="XK37" s="8"/>
      <c r="XL37" s="8"/>
      <c r="XM37" s="8"/>
      <c r="XN37" s="8"/>
      <c r="XO37" s="8"/>
      <c r="XP37" s="8"/>
      <c r="XQ37" s="8"/>
      <c r="XR37" s="8"/>
      <c r="XS37" s="8"/>
      <c r="XT37" s="8"/>
      <c r="XU37" s="8"/>
      <c r="XV37" s="8"/>
      <c r="XW37" s="8"/>
      <c r="XX37" s="8"/>
      <c r="XY37" s="8"/>
      <c r="XZ37" s="8"/>
      <c r="YA37" s="8"/>
      <c r="YB37" s="8"/>
      <c r="YC37" s="8"/>
      <c r="YD37" s="8"/>
      <c r="YE37" s="8"/>
      <c r="YF37" s="8"/>
      <c r="YG37" s="8"/>
      <c r="YH37" s="8"/>
      <c r="YI37" s="8"/>
      <c r="YJ37" s="8"/>
      <c r="YK37" s="8"/>
      <c r="YL37" s="8"/>
      <c r="YM37" s="8"/>
      <c r="YN37" s="8"/>
      <c r="YO37" s="8"/>
      <c r="YP37" s="8"/>
      <c r="YQ37" s="8"/>
      <c r="YR37" s="8"/>
      <c r="YS37" s="8"/>
      <c r="YT37" s="8"/>
      <c r="YU37" s="8"/>
      <c r="YV37" s="8"/>
      <c r="YW37" s="8"/>
      <c r="YX37" s="8"/>
      <c r="YY37" s="8"/>
      <c r="YZ37" s="8"/>
      <c r="ZA37" s="8"/>
      <c r="ZB37" s="8"/>
      <c r="ZC37" s="8"/>
      <c r="ZD37" s="8"/>
      <c r="ZE37" s="8"/>
      <c r="ZF37" s="8"/>
      <c r="ZG37" s="8"/>
      <c r="ZH37" s="8"/>
      <c r="ZI37" s="8"/>
      <c r="ZJ37" s="8"/>
      <c r="ZK37" s="8"/>
      <c r="ZL37" s="8"/>
      <c r="ZM37" s="8"/>
      <c r="ZN37" s="8"/>
      <c r="ZO37" s="8"/>
      <c r="ZP37" s="8"/>
      <c r="ZQ37" s="8"/>
      <c r="ZR37" s="8"/>
      <c r="ZS37" s="8"/>
      <c r="ZT37" s="8"/>
      <c r="ZU37" s="8"/>
      <c r="ZV37" s="8"/>
      <c r="ZW37" s="8"/>
      <c r="ZX37" s="8"/>
      <c r="ZY37" s="8"/>
      <c r="ZZ37" s="8"/>
      <c r="AAA37" s="8"/>
      <c r="AAB37" s="8"/>
      <c r="AAC37" s="8"/>
      <c r="AAD37" s="8"/>
      <c r="AAE37" s="8"/>
      <c r="AAF37" s="8"/>
      <c r="AAG37" s="8"/>
      <c r="AAH37" s="8"/>
      <c r="AAI37" s="8"/>
      <c r="AAJ37" s="8"/>
      <c r="AAK37" s="8"/>
      <c r="AAL37" s="8"/>
      <c r="AAM37" s="8"/>
      <c r="AAN37" s="8"/>
      <c r="AAO37" s="8"/>
      <c r="AAP37" s="8"/>
      <c r="AAQ37" s="8"/>
      <c r="AAR37" s="8"/>
      <c r="AAS37" s="8"/>
      <c r="AAT37" s="8"/>
      <c r="AAU37" s="8"/>
      <c r="AAV37" s="8"/>
      <c r="AAW37" s="8"/>
      <c r="AAX37" s="8"/>
      <c r="AAY37" s="8"/>
      <c r="AAZ37" s="8"/>
      <c r="ABA37" s="8"/>
      <c r="ABB37" s="8"/>
      <c r="ABC37" s="8"/>
      <c r="ABD37" s="8"/>
      <c r="ABE37" s="8"/>
      <c r="ABF37" s="8"/>
      <c r="ABG37" s="8"/>
      <c r="ABH37" s="8"/>
      <c r="ABI37" s="8"/>
      <c r="ABJ37" s="8"/>
      <c r="ABK37" s="8"/>
      <c r="ABL37" s="8"/>
      <c r="ABM37" s="8"/>
      <c r="ABN37" s="8"/>
      <c r="ABO37" s="8"/>
      <c r="ABP37" s="8"/>
      <c r="ABQ37" s="8"/>
      <c r="ABR37" s="8"/>
      <c r="ABS37" s="8"/>
      <c r="ABT37" s="8"/>
      <c r="ABU37" s="8"/>
      <c r="ABV37" s="8"/>
      <c r="ABW37" s="8"/>
      <c r="ABX37" s="8"/>
      <c r="ABY37" s="8"/>
      <c r="ABZ37" s="8"/>
      <c r="ACA37" s="8"/>
      <c r="ACB37" s="8"/>
      <c r="ACC37" s="8"/>
      <c r="ACD37" s="8"/>
      <c r="ACE37" s="8"/>
      <c r="ACF37" s="8"/>
      <c r="ACG37" s="8"/>
      <c r="ACH37" s="8"/>
      <c r="ACI37" s="8"/>
      <c r="ACJ37" s="8"/>
      <c r="ACK37" s="8"/>
      <c r="ACL37" s="8"/>
      <c r="ACM37" s="8"/>
      <c r="ACN37" s="8"/>
      <c r="ACO37" s="8"/>
      <c r="ACP37" s="8"/>
      <c r="ACQ37" s="8"/>
      <c r="ACR37" s="8"/>
      <c r="ACS37" s="8"/>
      <c r="ACT37" s="8"/>
      <c r="ACU37" s="8"/>
      <c r="ACV37" s="8"/>
      <c r="ACW37" s="8"/>
      <c r="ACX37" s="8"/>
      <c r="ACY37" s="8"/>
      <c r="ACZ37" s="8"/>
      <c r="ADA37" s="8"/>
      <c r="ADB37" s="8"/>
      <c r="ADC37" s="8"/>
      <c r="ADD37" s="8"/>
      <c r="ADE37" s="8"/>
      <c r="ADF37" s="8"/>
      <c r="ADG37" s="8"/>
      <c r="ADH37" s="8"/>
      <c r="ADI37" s="8"/>
      <c r="ADJ37" s="8"/>
      <c r="ADK37" s="8"/>
      <c r="ADL37" s="8"/>
      <c r="ADM37" s="8"/>
      <c r="ADN37" s="8"/>
      <c r="ADO37" s="8"/>
      <c r="ADP37" s="8"/>
      <c r="ADQ37" s="8"/>
      <c r="ADR37" s="8"/>
      <c r="ADS37" s="8"/>
      <c r="ADT37" s="8"/>
      <c r="ADU37" s="8"/>
      <c r="ADV37" s="8"/>
      <c r="ADW37" s="8"/>
      <c r="ADX37" s="8"/>
      <c r="ADY37" s="8"/>
      <c r="ADZ37" s="8"/>
      <c r="AEA37" s="8"/>
      <c r="AEB37" s="8"/>
      <c r="AEC37" s="8"/>
      <c r="AED37" s="8"/>
      <c r="AEE37" s="8"/>
      <c r="AEF37" s="8"/>
      <c r="AEG37" s="8"/>
      <c r="AEH37" s="8"/>
      <c r="AEI37" s="8"/>
      <c r="AEJ37" s="8"/>
      <c r="AEK37" s="8"/>
      <c r="AEL37" s="8"/>
      <c r="AEM37" s="8"/>
      <c r="AEN37" s="8"/>
      <c r="AEO37" s="8"/>
      <c r="AEP37" s="8"/>
      <c r="AEQ37" s="8"/>
      <c r="AER37" s="8"/>
      <c r="AES37" s="8"/>
      <c r="AET37" s="8"/>
      <c r="AEU37" s="8"/>
      <c r="AEV37" s="8"/>
      <c r="AEW37" s="8"/>
      <c r="AEX37" s="8"/>
      <c r="AEY37" s="8"/>
      <c r="AEZ37" s="8"/>
      <c r="AFA37" s="8"/>
      <c r="AFB37" s="8"/>
      <c r="AFC37" s="8"/>
      <c r="AFD37" s="8"/>
      <c r="AFE37" s="8"/>
      <c r="AFF37" s="8"/>
      <c r="AFG37" s="8"/>
      <c r="AFH37" s="8"/>
      <c r="AFI37" s="8"/>
      <c r="AFJ37" s="8"/>
      <c r="AFK37" s="8"/>
      <c r="AFL37" s="8"/>
      <c r="AFM37" s="8"/>
      <c r="AFN37" s="8"/>
      <c r="AFO37" s="8"/>
      <c r="AFP37" s="8"/>
      <c r="AFQ37" s="8"/>
      <c r="AFR37" s="8"/>
      <c r="AFS37" s="8"/>
      <c r="AFT37" s="8"/>
      <c r="AFU37" s="8"/>
      <c r="AFV37" s="8"/>
      <c r="AFW37" s="8"/>
      <c r="AFX37" s="8"/>
      <c r="AFY37" s="8"/>
      <c r="AFZ37" s="8"/>
      <c r="AGA37" s="8"/>
      <c r="AGB37" s="8"/>
      <c r="AGC37" s="8"/>
      <c r="AGD37" s="8"/>
      <c r="AGE37" s="8"/>
      <c r="AGF37" s="8"/>
      <c r="AGG37" s="8"/>
      <c r="AGH37" s="8"/>
      <c r="AGI37" s="8"/>
      <c r="AGJ37" s="8"/>
      <c r="AGK37" s="8"/>
      <c r="AGL37" s="8"/>
      <c r="AGM37" s="8"/>
      <c r="AGN37" s="8"/>
      <c r="AGO37" s="8"/>
      <c r="AGP37" s="8"/>
      <c r="AGQ37" s="8"/>
      <c r="AGR37" s="8"/>
      <c r="AGS37" s="8"/>
      <c r="AGT37" s="8"/>
      <c r="AGU37" s="8"/>
      <c r="AGV37" s="8"/>
      <c r="AGW37" s="8"/>
      <c r="AGX37" s="8"/>
      <c r="AGY37" s="8"/>
      <c r="AGZ37" s="8"/>
      <c r="AHA37" s="8"/>
      <c r="AHB37" s="8"/>
      <c r="AHC37" s="8"/>
      <c r="AHD37" s="8"/>
      <c r="AHE37" s="8"/>
      <c r="AHF37" s="8"/>
      <c r="AHG37" s="8"/>
      <c r="AHH37" s="8"/>
      <c r="AHI37" s="8"/>
      <c r="AHJ37" s="8"/>
      <c r="AHK37" s="8"/>
      <c r="AHL37" s="8"/>
      <c r="AHM37" s="8"/>
      <c r="AHN37" s="8"/>
      <c r="AHO37" s="8"/>
      <c r="AHP37" s="8"/>
      <c r="AHQ37" s="8"/>
      <c r="AHR37" s="8"/>
      <c r="AHS37" s="8"/>
      <c r="AHT37" s="8"/>
      <c r="AHU37" s="8"/>
      <c r="AHV37" s="8"/>
      <c r="AHW37" s="8"/>
      <c r="AHX37" s="8"/>
      <c r="AHY37" s="8"/>
      <c r="AHZ37" s="8"/>
      <c r="AIA37" s="8"/>
      <c r="AIB37" s="8"/>
      <c r="AIC37" s="8"/>
      <c r="AID37" s="8"/>
      <c r="AIE37" s="8"/>
      <c r="AIF37" s="8"/>
      <c r="AIG37" s="8"/>
      <c r="AIH37" s="8"/>
      <c r="AII37" s="8"/>
      <c r="AIJ37" s="8"/>
      <c r="AIK37" s="8"/>
      <c r="AIL37" s="8"/>
      <c r="AIM37" s="8"/>
      <c r="AIN37" s="8"/>
      <c r="AIO37" s="8"/>
      <c r="AIP37" s="8"/>
      <c r="AIQ37" s="8"/>
      <c r="AIR37" s="8"/>
      <c r="AIS37" s="8"/>
      <c r="AIT37" s="8"/>
      <c r="AIU37" s="8"/>
      <c r="AIV37" s="8"/>
      <c r="AIW37" s="8"/>
      <c r="AIX37" s="8"/>
      <c r="AIY37" s="8"/>
      <c r="AIZ37" s="8"/>
      <c r="AJA37" s="8"/>
      <c r="AJB37" s="8"/>
      <c r="AJC37" s="8"/>
      <c r="AJD37" s="8"/>
      <c r="AJE37" s="8"/>
      <c r="AJF37" s="8"/>
      <c r="AJG37" s="8"/>
      <c r="AJH37" s="8"/>
      <c r="AJI37" s="8"/>
      <c r="AJJ37" s="8"/>
      <c r="AJK37" s="8"/>
      <c r="AJL37" s="8"/>
      <c r="AJM37" s="8"/>
      <c r="AJN37" s="8"/>
      <c r="AJO37" s="8"/>
      <c r="AJP37" s="8"/>
      <c r="AJQ37" s="8"/>
      <c r="AJR37" s="8"/>
      <c r="AJS37" s="8"/>
      <c r="AJT37" s="8"/>
      <c r="AJU37" s="8"/>
      <c r="AJV37" s="8"/>
      <c r="AJW37" s="8"/>
      <c r="AJX37" s="8"/>
      <c r="AJY37" s="8"/>
      <c r="AJZ37" s="8"/>
      <c r="AKA37" s="8"/>
      <c r="AKB37" s="8"/>
      <c r="AKC37" s="8"/>
      <c r="AKD37" s="8"/>
      <c r="AKE37" s="8"/>
      <c r="AKF37" s="8"/>
      <c r="AKG37" s="8"/>
      <c r="AKH37" s="8"/>
      <c r="AKI37" s="8"/>
      <c r="AKJ37" s="8"/>
      <c r="AKK37" s="8"/>
      <c r="AKL37" s="8"/>
      <c r="AKM37" s="8"/>
      <c r="AKN37" s="8"/>
      <c r="AKO37" s="8"/>
      <c r="AKP37" s="8"/>
      <c r="AKQ37" s="8"/>
      <c r="AKR37" s="8"/>
      <c r="AKS37" s="8"/>
      <c r="AKT37" s="8"/>
      <c r="AKU37" s="8"/>
      <c r="AKV37" s="8"/>
      <c r="AKW37" s="8"/>
      <c r="AKX37" s="8"/>
      <c r="AKY37" s="8"/>
      <c r="AKZ37" s="8"/>
      <c r="ALA37" s="8"/>
      <c r="ALB37" s="8"/>
      <c r="ALC37" s="8"/>
      <c r="ALD37" s="8"/>
      <c r="ALE37" s="8"/>
      <c r="ALF37" s="8"/>
      <c r="ALG37" s="8"/>
      <c r="ALH37" s="8"/>
      <c r="ALI37" s="8"/>
      <c r="ALJ37" s="8"/>
      <c r="ALK37" s="8"/>
      <c r="ALL37" s="8"/>
      <c r="ALM37" s="8"/>
      <c r="ALN37" s="8"/>
      <c r="ALO37" s="8"/>
      <c r="ALP37" s="8"/>
      <c r="ALQ37" s="8"/>
      <c r="ALR37" s="8"/>
      <c r="ALS37" s="8"/>
      <c r="ALT37" s="8"/>
      <c r="ALU37" s="8"/>
      <c r="ALV37" s="8"/>
      <c r="ALW37" s="8"/>
      <c r="ALX37" s="8"/>
      <c r="ALY37" s="8"/>
      <c r="ALZ37" s="8"/>
      <c r="AMA37" s="8"/>
      <c r="AMB37" s="8"/>
      <c r="AMC37" s="8"/>
      <c r="AMD37" s="8"/>
      <c r="AME37" s="8"/>
      <c r="AMF37" s="8"/>
      <c r="AMG37" s="8"/>
      <c r="AMH37" s="8"/>
      <c r="AMI37" s="8"/>
      <c r="AMJ37" s="8"/>
      <c r="AMK37" s="8"/>
      <c r="AML37" s="8"/>
      <c r="AMM37" s="8"/>
      <c r="AMN37" s="8"/>
    </row>
    <row r="38" spans="1:1028" x14ac:dyDescent="0.25">
      <c r="A38" s="35">
        <v>138</v>
      </c>
      <c r="B38" s="35" t="s">
        <v>1507</v>
      </c>
      <c r="C38" s="35" t="s">
        <v>1508</v>
      </c>
      <c r="D38" s="35" t="s">
        <v>101</v>
      </c>
      <c r="E38" s="35">
        <v>2006</v>
      </c>
      <c r="F38" s="35"/>
      <c r="G38" s="35" t="s">
        <v>958</v>
      </c>
      <c r="H38" s="35" t="s">
        <v>3379</v>
      </c>
      <c r="I38" s="35">
        <v>12</v>
      </c>
      <c r="J38" s="34" t="e">
        <f>VLOOKUP(H38,#REF!,9,FALSE)</f>
        <v>#REF!</v>
      </c>
      <c r="K38" s="34" t="e">
        <f t="shared" si="0"/>
        <v>#REF!</v>
      </c>
      <c r="L38" s="35"/>
      <c r="M38" s="35">
        <v>0</v>
      </c>
      <c r="N38" s="17">
        <f t="shared" si="2"/>
        <v>0</v>
      </c>
      <c r="O38" s="17">
        <v>1</v>
      </c>
      <c r="P38" s="35"/>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c r="SK38" s="8"/>
      <c r="SL38" s="8"/>
      <c r="SM38" s="8"/>
      <c r="SN38" s="8"/>
      <c r="SO38" s="8"/>
      <c r="SP38" s="8"/>
      <c r="SQ38" s="8"/>
      <c r="SR38" s="8"/>
      <c r="SS38" s="8"/>
      <c r="ST38" s="8"/>
      <c r="SU38" s="8"/>
      <c r="SV38" s="8"/>
      <c r="SW38" s="8"/>
      <c r="SX38" s="8"/>
      <c r="SY38" s="8"/>
      <c r="SZ38" s="8"/>
      <c r="TA38" s="8"/>
      <c r="TB38" s="8"/>
      <c r="TC38" s="8"/>
      <c r="TD38" s="8"/>
      <c r="TE38" s="8"/>
      <c r="TF38" s="8"/>
      <c r="TG38" s="8"/>
      <c r="TH38" s="8"/>
      <c r="TI38" s="8"/>
      <c r="TJ38" s="8"/>
      <c r="TK38" s="8"/>
      <c r="TL38" s="8"/>
      <c r="TM38" s="8"/>
      <c r="TN38" s="8"/>
      <c r="TO38" s="8"/>
      <c r="TP38" s="8"/>
      <c r="TQ38" s="8"/>
      <c r="TR38" s="8"/>
      <c r="TS38" s="8"/>
      <c r="TT38" s="8"/>
      <c r="TU38" s="8"/>
      <c r="TV38" s="8"/>
      <c r="TW38" s="8"/>
      <c r="TX38" s="8"/>
      <c r="TY38" s="8"/>
      <c r="TZ38" s="8"/>
      <c r="UA38" s="8"/>
      <c r="UB38" s="8"/>
      <c r="UC38" s="8"/>
      <c r="UD38" s="8"/>
      <c r="UE38" s="8"/>
      <c r="UF38" s="8"/>
      <c r="UG38" s="8"/>
      <c r="UH38" s="8"/>
      <c r="UI38" s="8"/>
      <c r="UJ38" s="8"/>
      <c r="UK38" s="8"/>
      <c r="UL38" s="8"/>
      <c r="UM38" s="8"/>
      <c r="UN38" s="8"/>
      <c r="UO38" s="8"/>
      <c r="UP38" s="8"/>
      <c r="UQ38" s="8"/>
      <c r="UR38" s="8"/>
      <c r="US38" s="8"/>
      <c r="UT38" s="8"/>
      <c r="UU38" s="8"/>
      <c r="UV38" s="8"/>
      <c r="UW38" s="8"/>
      <c r="UX38" s="8"/>
      <c r="UY38" s="8"/>
      <c r="UZ38" s="8"/>
      <c r="VA38" s="8"/>
      <c r="VB38" s="8"/>
      <c r="VC38" s="8"/>
      <c r="VD38" s="8"/>
      <c r="VE38" s="8"/>
      <c r="VF38" s="8"/>
      <c r="VG38" s="8"/>
      <c r="VH38" s="8"/>
      <c r="VI38" s="8"/>
      <c r="VJ38" s="8"/>
      <c r="VK38" s="8"/>
      <c r="VL38" s="8"/>
      <c r="VM38" s="8"/>
      <c r="VN38" s="8"/>
      <c r="VO38" s="8"/>
      <c r="VP38" s="8"/>
      <c r="VQ38" s="8"/>
      <c r="VR38" s="8"/>
      <c r="VS38" s="8"/>
      <c r="VT38" s="8"/>
      <c r="VU38" s="8"/>
      <c r="VV38" s="8"/>
      <c r="VW38" s="8"/>
      <c r="VX38" s="8"/>
      <c r="VY38" s="8"/>
      <c r="VZ38" s="8"/>
      <c r="WA38" s="8"/>
      <c r="WB38" s="8"/>
      <c r="WC38" s="8"/>
      <c r="WD38" s="8"/>
      <c r="WE38" s="8"/>
      <c r="WF38" s="8"/>
      <c r="WG38" s="8"/>
      <c r="WH38" s="8"/>
      <c r="WI38" s="8"/>
      <c r="WJ38" s="8"/>
      <c r="WK38" s="8"/>
      <c r="WL38" s="8"/>
      <c r="WM38" s="8"/>
      <c r="WN38" s="8"/>
      <c r="WO38" s="8"/>
      <c r="WP38" s="8"/>
      <c r="WQ38" s="8"/>
      <c r="WR38" s="8"/>
      <c r="WS38" s="8"/>
      <c r="WT38" s="8"/>
      <c r="WU38" s="8"/>
      <c r="WV38" s="8"/>
      <c r="WW38" s="8"/>
      <c r="WX38" s="8"/>
      <c r="WY38" s="8"/>
      <c r="WZ38" s="8"/>
      <c r="XA38" s="8"/>
      <c r="XB38" s="8"/>
      <c r="XC38" s="8"/>
      <c r="XD38" s="8"/>
      <c r="XE38" s="8"/>
      <c r="XF38" s="8"/>
      <c r="XG38" s="8"/>
      <c r="XH38" s="8"/>
      <c r="XI38" s="8"/>
      <c r="XJ38" s="8"/>
      <c r="XK38" s="8"/>
      <c r="XL38" s="8"/>
      <c r="XM38" s="8"/>
      <c r="XN38" s="8"/>
      <c r="XO38" s="8"/>
      <c r="XP38" s="8"/>
      <c r="XQ38" s="8"/>
      <c r="XR38" s="8"/>
      <c r="XS38" s="8"/>
      <c r="XT38" s="8"/>
      <c r="XU38" s="8"/>
      <c r="XV38" s="8"/>
      <c r="XW38" s="8"/>
      <c r="XX38" s="8"/>
      <c r="XY38" s="8"/>
      <c r="XZ38" s="8"/>
      <c r="YA38" s="8"/>
      <c r="YB38" s="8"/>
      <c r="YC38" s="8"/>
      <c r="YD38" s="8"/>
      <c r="YE38" s="8"/>
      <c r="YF38" s="8"/>
      <c r="YG38" s="8"/>
      <c r="YH38" s="8"/>
      <c r="YI38" s="8"/>
      <c r="YJ38" s="8"/>
      <c r="YK38" s="8"/>
      <c r="YL38" s="8"/>
      <c r="YM38" s="8"/>
      <c r="YN38" s="8"/>
      <c r="YO38" s="8"/>
      <c r="YP38" s="8"/>
      <c r="YQ38" s="8"/>
      <c r="YR38" s="8"/>
      <c r="YS38" s="8"/>
      <c r="YT38" s="8"/>
      <c r="YU38" s="8"/>
      <c r="YV38" s="8"/>
      <c r="YW38" s="8"/>
      <c r="YX38" s="8"/>
      <c r="YY38" s="8"/>
      <c r="YZ38" s="8"/>
      <c r="ZA38" s="8"/>
      <c r="ZB38" s="8"/>
      <c r="ZC38" s="8"/>
      <c r="ZD38" s="8"/>
      <c r="ZE38" s="8"/>
      <c r="ZF38" s="8"/>
      <c r="ZG38" s="8"/>
      <c r="ZH38" s="8"/>
      <c r="ZI38" s="8"/>
      <c r="ZJ38" s="8"/>
      <c r="ZK38" s="8"/>
      <c r="ZL38" s="8"/>
      <c r="ZM38" s="8"/>
      <c r="ZN38" s="8"/>
      <c r="ZO38" s="8"/>
      <c r="ZP38" s="8"/>
      <c r="ZQ38" s="8"/>
      <c r="ZR38" s="8"/>
      <c r="ZS38" s="8"/>
      <c r="ZT38" s="8"/>
      <c r="ZU38" s="8"/>
      <c r="ZV38" s="8"/>
      <c r="ZW38" s="8"/>
      <c r="ZX38" s="8"/>
      <c r="ZY38" s="8"/>
      <c r="ZZ38" s="8"/>
      <c r="AAA38" s="8"/>
      <c r="AAB38" s="8"/>
      <c r="AAC38" s="8"/>
      <c r="AAD38" s="8"/>
      <c r="AAE38" s="8"/>
      <c r="AAF38" s="8"/>
      <c r="AAG38" s="8"/>
      <c r="AAH38" s="8"/>
      <c r="AAI38" s="8"/>
      <c r="AAJ38" s="8"/>
      <c r="AAK38" s="8"/>
      <c r="AAL38" s="8"/>
      <c r="AAM38" s="8"/>
      <c r="AAN38" s="8"/>
      <c r="AAO38" s="8"/>
      <c r="AAP38" s="8"/>
      <c r="AAQ38" s="8"/>
      <c r="AAR38" s="8"/>
      <c r="AAS38" s="8"/>
      <c r="AAT38" s="8"/>
      <c r="AAU38" s="8"/>
      <c r="AAV38" s="8"/>
      <c r="AAW38" s="8"/>
      <c r="AAX38" s="8"/>
      <c r="AAY38" s="8"/>
      <c r="AAZ38" s="8"/>
      <c r="ABA38" s="8"/>
      <c r="ABB38" s="8"/>
      <c r="ABC38" s="8"/>
      <c r="ABD38" s="8"/>
      <c r="ABE38" s="8"/>
      <c r="ABF38" s="8"/>
      <c r="ABG38" s="8"/>
      <c r="ABH38" s="8"/>
      <c r="ABI38" s="8"/>
      <c r="ABJ38" s="8"/>
      <c r="ABK38" s="8"/>
      <c r="ABL38" s="8"/>
      <c r="ABM38" s="8"/>
      <c r="ABN38" s="8"/>
      <c r="ABO38" s="8"/>
      <c r="ABP38" s="8"/>
      <c r="ABQ38" s="8"/>
      <c r="ABR38" s="8"/>
      <c r="ABS38" s="8"/>
      <c r="ABT38" s="8"/>
      <c r="ABU38" s="8"/>
      <c r="ABV38" s="8"/>
      <c r="ABW38" s="8"/>
      <c r="ABX38" s="8"/>
      <c r="ABY38" s="8"/>
      <c r="ABZ38" s="8"/>
      <c r="ACA38" s="8"/>
      <c r="ACB38" s="8"/>
      <c r="ACC38" s="8"/>
      <c r="ACD38" s="8"/>
      <c r="ACE38" s="8"/>
      <c r="ACF38" s="8"/>
      <c r="ACG38" s="8"/>
      <c r="ACH38" s="8"/>
      <c r="ACI38" s="8"/>
      <c r="ACJ38" s="8"/>
      <c r="ACK38" s="8"/>
      <c r="ACL38" s="8"/>
      <c r="ACM38" s="8"/>
      <c r="ACN38" s="8"/>
      <c r="ACO38" s="8"/>
      <c r="ACP38" s="8"/>
      <c r="ACQ38" s="8"/>
      <c r="ACR38" s="8"/>
      <c r="ACS38" s="8"/>
      <c r="ACT38" s="8"/>
      <c r="ACU38" s="8"/>
      <c r="ACV38" s="8"/>
      <c r="ACW38" s="8"/>
      <c r="ACX38" s="8"/>
      <c r="ACY38" s="8"/>
      <c r="ACZ38" s="8"/>
      <c r="ADA38" s="8"/>
      <c r="ADB38" s="8"/>
      <c r="ADC38" s="8"/>
      <c r="ADD38" s="8"/>
      <c r="ADE38" s="8"/>
      <c r="ADF38" s="8"/>
      <c r="ADG38" s="8"/>
      <c r="ADH38" s="8"/>
      <c r="ADI38" s="8"/>
      <c r="ADJ38" s="8"/>
      <c r="ADK38" s="8"/>
      <c r="ADL38" s="8"/>
      <c r="ADM38" s="8"/>
      <c r="ADN38" s="8"/>
      <c r="ADO38" s="8"/>
      <c r="ADP38" s="8"/>
      <c r="ADQ38" s="8"/>
      <c r="ADR38" s="8"/>
      <c r="ADS38" s="8"/>
      <c r="ADT38" s="8"/>
      <c r="ADU38" s="8"/>
      <c r="ADV38" s="8"/>
      <c r="ADW38" s="8"/>
      <c r="ADX38" s="8"/>
      <c r="ADY38" s="8"/>
      <c r="ADZ38" s="8"/>
      <c r="AEA38" s="8"/>
      <c r="AEB38" s="8"/>
      <c r="AEC38" s="8"/>
      <c r="AED38" s="8"/>
      <c r="AEE38" s="8"/>
      <c r="AEF38" s="8"/>
      <c r="AEG38" s="8"/>
      <c r="AEH38" s="8"/>
      <c r="AEI38" s="8"/>
      <c r="AEJ38" s="8"/>
      <c r="AEK38" s="8"/>
      <c r="AEL38" s="8"/>
      <c r="AEM38" s="8"/>
      <c r="AEN38" s="8"/>
      <c r="AEO38" s="8"/>
      <c r="AEP38" s="8"/>
      <c r="AEQ38" s="8"/>
      <c r="AER38" s="8"/>
      <c r="AES38" s="8"/>
      <c r="AET38" s="8"/>
      <c r="AEU38" s="8"/>
      <c r="AEV38" s="8"/>
      <c r="AEW38" s="8"/>
      <c r="AEX38" s="8"/>
      <c r="AEY38" s="8"/>
      <c r="AEZ38" s="8"/>
      <c r="AFA38" s="8"/>
      <c r="AFB38" s="8"/>
      <c r="AFC38" s="8"/>
      <c r="AFD38" s="8"/>
      <c r="AFE38" s="8"/>
      <c r="AFF38" s="8"/>
      <c r="AFG38" s="8"/>
      <c r="AFH38" s="8"/>
      <c r="AFI38" s="8"/>
      <c r="AFJ38" s="8"/>
      <c r="AFK38" s="8"/>
      <c r="AFL38" s="8"/>
      <c r="AFM38" s="8"/>
      <c r="AFN38" s="8"/>
      <c r="AFO38" s="8"/>
      <c r="AFP38" s="8"/>
      <c r="AFQ38" s="8"/>
      <c r="AFR38" s="8"/>
      <c r="AFS38" s="8"/>
      <c r="AFT38" s="8"/>
      <c r="AFU38" s="8"/>
      <c r="AFV38" s="8"/>
      <c r="AFW38" s="8"/>
      <c r="AFX38" s="8"/>
      <c r="AFY38" s="8"/>
      <c r="AFZ38" s="8"/>
      <c r="AGA38" s="8"/>
      <c r="AGB38" s="8"/>
      <c r="AGC38" s="8"/>
      <c r="AGD38" s="8"/>
      <c r="AGE38" s="8"/>
      <c r="AGF38" s="8"/>
      <c r="AGG38" s="8"/>
      <c r="AGH38" s="8"/>
      <c r="AGI38" s="8"/>
      <c r="AGJ38" s="8"/>
      <c r="AGK38" s="8"/>
      <c r="AGL38" s="8"/>
      <c r="AGM38" s="8"/>
      <c r="AGN38" s="8"/>
      <c r="AGO38" s="8"/>
      <c r="AGP38" s="8"/>
      <c r="AGQ38" s="8"/>
      <c r="AGR38" s="8"/>
      <c r="AGS38" s="8"/>
      <c r="AGT38" s="8"/>
      <c r="AGU38" s="8"/>
      <c r="AGV38" s="8"/>
      <c r="AGW38" s="8"/>
      <c r="AGX38" s="8"/>
      <c r="AGY38" s="8"/>
      <c r="AGZ38" s="8"/>
      <c r="AHA38" s="8"/>
      <c r="AHB38" s="8"/>
      <c r="AHC38" s="8"/>
      <c r="AHD38" s="8"/>
      <c r="AHE38" s="8"/>
      <c r="AHF38" s="8"/>
      <c r="AHG38" s="8"/>
      <c r="AHH38" s="8"/>
      <c r="AHI38" s="8"/>
      <c r="AHJ38" s="8"/>
      <c r="AHK38" s="8"/>
      <c r="AHL38" s="8"/>
      <c r="AHM38" s="8"/>
      <c r="AHN38" s="8"/>
      <c r="AHO38" s="8"/>
      <c r="AHP38" s="8"/>
      <c r="AHQ38" s="8"/>
      <c r="AHR38" s="8"/>
      <c r="AHS38" s="8"/>
      <c r="AHT38" s="8"/>
      <c r="AHU38" s="8"/>
      <c r="AHV38" s="8"/>
      <c r="AHW38" s="8"/>
      <c r="AHX38" s="8"/>
      <c r="AHY38" s="8"/>
      <c r="AHZ38" s="8"/>
      <c r="AIA38" s="8"/>
      <c r="AIB38" s="8"/>
      <c r="AIC38" s="8"/>
      <c r="AID38" s="8"/>
      <c r="AIE38" s="8"/>
      <c r="AIF38" s="8"/>
      <c r="AIG38" s="8"/>
      <c r="AIH38" s="8"/>
      <c r="AII38" s="8"/>
      <c r="AIJ38" s="8"/>
      <c r="AIK38" s="8"/>
      <c r="AIL38" s="8"/>
      <c r="AIM38" s="8"/>
      <c r="AIN38" s="8"/>
      <c r="AIO38" s="8"/>
      <c r="AIP38" s="8"/>
      <c r="AIQ38" s="8"/>
      <c r="AIR38" s="8"/>
      <c r="AIS38" s="8"/>
      <c r="AIT38" s="8"/>
      <c r="AIU38" s="8"/>
      <c r="AIV38" s="8"/>
      <c r="AIW38" s="8"/>
      <c r="AIX38" s="8"/>
      <c r="AIY38" s="8"/>
      <c r="AIZ38" s="8"/>
      <c r="AJA38" s="8"/>
      <c r="AJB38" s="8"/>
      <c r="AJC38" s="8"/>
      <c r="AJD38" s="8"/>
      <c r="AJE38" s="8"/>
      <c r="AJF38" s="8"/>
      <c r="AJG38" s="8"/>
      <c r="AJH38" s="8"/>
      <c r="AJI38" s="8"/>
      <c r="AJJ38" s="8"/>
      <c r="AJK38" s="8"/>
      <c r="AJL38" s="8"/>
      <c r="AJM38" s="8"/>
      <c r="AJN38" s="8"/>
      <c r="AJO38" s="8"/>
      <c r="AJP38" s="8"/>
      <c r="AJQ38" s="8"/>
      <c r="AJR38" s="8"/>
      <c r="AJS38" s="8"/>
      <c r="AJT38" s="8"/>
      <c r="AJU38" s="8"/>
      <c r="AJV38" s="8"/>
      <c r="AJW38" s="8"/>
      <c r="AJX38" s="8"/>
      <c r="AJY38" s="8"/>
      <c r="AJZ38" s="8"/>
      <c r="AKA38" s="8"/>
      <c r="AKB38" s="8"/>
      <c r="AKC38" s="8"/>
      <c r="AKD38" s="8"/>
      <c r="AKE38" s="8"/>
      <c r="AKF38" s="8"/>
      <c r="AKG38" s="8"/>
      <c r="AKH38" s="8"/>
      <c r="AKI38" s="8"/>
      <c r="AKJ38" s="8"/>
      <c r="AKK38" s="8"/>
      <c r="AKL38" s="8"/>
      <c r="AKM38" s="8"/>
      <c r="AKN38" s="8"/>
      <c r="AKO38" s="8"/>
      <c r="AKP38" s="8"/>
      <c r="AKQ38" s="8"/>
      <c r="AKR38" s="8"/>
      <c r="AKS38" s="8"/>
      <c r="AKT38" s="8"/>
      <c r="AKU38" s="8"/>
      <c r="AKV38" s="8"/>
      <c r="AKW38" s="8"/>
      <c r="AKX38" s="8"/>
      <c r="AKY38" s="8"/>
      <c r="AKZ38" s="8"/>
      <c r="ALA38" s="8"/>
      <c r="ALB38" s="8"/>
      <c r="ALC38" s="8"/>
      <c r="ALD38" s="8"/>
      <c r="ALE38" s="8"/>
      <c r="ALF38" s="8"/>
      <c r="ALG38" s="8"/>
      <c r="ALH38" s="8"/>
      <c r="ALI38" s="8"/>
      <c r="ALJ38" s="8"/>
      <c r="ALK38" s="8"/>
      <c r="ALL38" s="8"/>
      <c r="ALM38" s="8"/>
      <c r="ALN38" s="8"/>
      <c r="ALO38" s="8"/>
      <c r="ALP38" s="8"/>
      <c r="ALQ38" s="8"/>
      <c r="ALR38" s="8"/>
      <c r="ALS38" s="8"/>
      <c r="ALT38" s="8"/>
      <c r="ALU38" s="8"/>
      <c r="ALV38" s="8"/>
      <c r="ALW38" s="8"/>
      <c r="ALX38" s="8"/>
      <c r="ALY38" s="8"/>
      <c r="ALZ38" s="8"/>
      <c r="AMA38" s="8"/>
      <c r="AMB38" s="8"/>
      <c r="AMC38" s="8"/>
      <c r="AMD38" s="8"/>
      <c r="AME38" s="8"/>
      <c r="AMF38" s="8"/>
      <c r="AMG38" s="8"/>
      <c r="AMH38" s="8"/>
      <c r="AMI38" s="8"/>
      <c r="AMJ38" s="8"/>
      <c r="AMK38" s="8"/>
      <c r="AML38" s="8"/>
      <c r="AMM38" s="8"/>
      <c r="AMN38" s="8"/>
    </row>
    <row r="39" spans="1:1028" x14ac:dyDescent="0.25">
      <c r="A39" s="35">
        <v>334</v>
      </c>
      <c r="B39" s="35" t="s">
        <v>1509</v>
      </c>
      <c r="C39" s="35" t="s">
        <v>1512</v>
      </c>
      <c r="D39" s="35" t="s">
        <v>1510</v>
      </c>
      <c r="E39" s="35">
        <v>2005</v>
      </c>
      <c r="F39" s="35"/>
      <c r="G39" s="35" t="s">
        <v>1370</v>
      </c>
      <c r="H39" s="35" t="s">
        <v>3373</v>
      </c>
      <c r="I39" s="35">
        <v>1</v>
      </c>
      <c r="J39" s="34" t="e">
        <f>VLOOKUP(H39,#REF!,9,FALSE)</f>
        <v>#REF!</v>
      </c>
      <c r="K39" s="34" t="e">
        <f t="shared" si="0"/>
        <v>#REF!</v>
      </c>
      <c r="L39" s="35" t="s">
        <v>3374</v>
      </c>
      <c r="M39" s="35">
        <v>0</v>
      </c>
      <c r="N39" s="17">
        <f t="shared" si="2"/>
        <v>0</v>
      </c>
      <c r="O39" s="17">
        <v>1</v>
      </c>
      <c r="P39" s="35"/>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c r="SK39" s="8"/>
      <c r="SL39" s="8"/>
      <c r="SM39" s="8"/>
      <c r="SN39" s="8"/>
      <c r="SO39" s="8"/>
      <c r="SP39" s="8"/>
      <c r="SQ39" s="8"/>
      <c r="SR39" s="8"/>
      <c r="SS39" s="8"/>
      <c r="ST39" s="8"/>
      <c r="SU39" s="8"/>
      <c r="SV39" s="8"/>
      <c r="SW39" s="8"/>
      <c r="SX39" s="8"/>
      <c r="SY39" s="8"/>
      <c r="SZ39" s="8"/>
      <c r="TA39" s="8"/>
      <c r="TB39" s="8"/>
      <c r="TC39" s="8"/>
      <c r="TD39" s="8"/>
      <c r="TE39" s="8"/>
      <c r="TF39" s="8"/>
      <c r="TG39" s="8"/>
      <c r="TH39" s="8"/>
      <c r="TI39" s="8"/>
      <c r="TJ39" s="8"/>
      <c r="TK39" s="8"/>
      <c r="TL39" s="8"/>
      <c r="TM39" s="8"/>
      <c r="TN39" s="8"/>
      <c r="TO39" s="8"/>
      <c r="TP39" s="8"/>
      <c r="TQ39" s="8"/>
      <c r="TR39" s="8"/>
      <c r="TS39" s="8"/>
      <c r="TT39" s="8"/>
      <c r="TU39" s="8"/>
      <c r="TV39" s="8"/>
      <c r="TW39" s="8"/>
      <c r="TX39" s="8"/>
      <c r="TY39" s="8"/>
      <c r="TZ39" s="8"/>
      <c r="UA39" s="8"/>
      <c r="UB39" s="8"/>
      <c r="UC39" s="8"/>
      <c r="UD39" s="8"/>
      <c r="UE39" s="8"/>
      <c r="UF39" s="8"/>
      <c r="UG39" s="8"/>
      <c r="UH39" s="8"/>
      <c r="UI39" s="8"/>
      <c r="UJ39" s="8"/>
      <c r="UK39" s="8"/>
      <c r="UL39" s="8"/>
      <c r="UM39" s="8"/>
      <c r="UN39" s="8"/>
      <c r="UO39" s="8"/>
      <c r="UP39" s="8"/>
      <c r="UQ39" s="8"/>
      <c r="UR39" s="8"/>
      <c r="US39" s="8"/>
      <c r="UT39" s="8"/>
      <c r="UU39" s="8"/>
      <c r="UV39" s="8"/>
      <c r="UW39" s="8"/>
      <c r="UX39" s="8"/>
      <c r="UY39" s="8"/>
      <c r="UZ39" s="8"/>
      <c r="VA39" s="8"/>
      <c r="VB39" s="8"/>
      <c r="VC39" s="8"/>
      <c r="VD39" s="8"/>
      <c r="VE39" s="8"/>
      <c r="VF39" s="8"/>
      <c r="VG39" s="8"/>
      <c r="VH39" s="8"/>
      <c r="VI39" s="8"/>
      <c r="VJ39" s="8"/>
      <c r="VK39" s="8"/>
      <c r="VL39" s="8"/>
      <c r="VM39" s="8"/>
      <c r="VN39" s="8"/>
      <c r="VO39" s="8"/>
      <c r="VP39" s="8"/>
      <c r="VQ39" s="8"/>
      <c r="VR39" s="8"/>
      <c r="VS39" s="8"/>
      <c r="VT39" s="8"/>
      <c r="VU39" s="8"/>
      <c r="VV39" s="8"/>
      <c r="VW39" s="8"/>
      <c r="VX39" s="8"/>
      <c r="VY39" s="8"/>
      <c r="VZ39" s="8"/>
      <c r="WA39" s="8"/>
      <c r="WB39" s="8"/>
      <c r="WC39" s="8"/>
      <c r="WD39" s="8"/>
      <c r="WE39" s="8"/>
      <c r="WF39" s="8"/>
      <c r="WG39" s="8"/>
      <c r="WH39" s="8"/>
      <c r="WI39" s="8"/>
      <c r="WJ39" s="8"/>
      <c r="WK39" s="8"/>
      <c r="WL39" s="8"/>
      <c r="WM39" s="8"/>
      <c r="WN39" s="8"/>
      <c r="WO39" s="8"/>
      <c r="WP39" s="8"/>
      <c r="WQ39" s="8"/>
      <c r="WR39" s="8"/>
      <c r="WS39" s="8"/>
      <c r="WT39" s="8"/>
      <c r="WU39" s="8"/>
      <c r="WV39" s="8"/>
      <c r="WW39" s="8"/>
      <c r="WX39" s="8"/>
      <c r="WY39" s="8"/>
      <c r="WZ39" s="8"/>
      <c r="XA39" s="8"/>
      <c r="XB39" s="8"/>
      <c r="XC39" s="8"/>
      <c r="XD39" s="8"/>
      <c r="XE39" s="8"/>
      <c r="XF39" s="8"/>
      <c r="XG39" s="8"/>
      <c r="XH39" s="8"/>
      <c r="XI39" s="8"/>
      <c r="XJ39" s="8"/>
      <c r="XK39" s="8"/>
      <c r="XL39" s="8"/>
      <c r="XM39" s="8"/>
      <c r="XN39" s="8"/>
      <c r="XO39" s="8"/>
      <c r="XP39" s="8"/>
      <c r="XQ39" s="8"/>
      <c r="XR39" s="8"/>
      <c r="XS39" s="8"/>
      <c r="XT39" s="8"/>
      <c r="XU39" s="8"/>
      <c r="XV39" s="8"/>
      <c r="XW39" s="8"/>
      <c r="XX39" s="8"/>
      <c r="XY39" s="8"/>
      <c r="XZ39" s="8"/>
      <c r="YA39" s="8"/>
      <c r="YB39" s="8"/>
      <c r="YC39" s="8"/>
      <c r="YD39" s="8"/>
      <c r="YE39" s="8"/>
      <c r="YF39" s="8"/>
      <c r="YG39" s="8"/>
      <c r="YH39" s="8"/>
      <c r="YI39" s="8"/>
      <c r="YJ39" s="8"/>
      <c r="YK39" s="8"/>
      <c r="YL39" s="8"/>
      <c r="YM39" s="8"/>
      <c r="YN39" s="8"/>
      <c r="YO39" s="8"/>
      <c r="YP39" s="8"/>
      <c r="YQ39" s="8"/>
      <c r="YR39" s="8"/>
      <c r="YS39" s="8"/>
      <c r="YT39" s="8"/>
      <c r="YU39" s="8"/>
      <c r="YV39" s="8"/>
      <c r="YW39" s="8"/>
      <c r="YX39" s="8"/>
      <c r="YY39" s="8"/>
      <c r="YZ39" s="8"/>
      <c r="ZA39" s="8"/>
      <c r="ZB39" s="8"/>
      <c r="ZC39" s="8"/>
      <c r="ZD39" s="8"/>
      <c r="ZE39" s="8"/>
      <c r="ZF39" s="8"/>
      <c r="ZG39" s="8"/>
      <c r="ZH39" s="8"/>
      <c r="ZI39" s="8"/>
      <c r="ZJ39" s="8"/>
      <c r="ZK39" s="8"/>
      <c r="ZL39" s="8"/>
      <c r="ZM39" s="8"/>
      <c r="ZN39" s="8"/>
      <c r="ZO39" s="8"/>
      <c r="ZP39" s="8"/>
      <c r="ZQ39" s="8"/>
      <c r="ZR39" s="8"/>
      <c r="ZS39" s="8"/>
      <c r="ZT39" s="8"/>
      <c r="ZU39" s="8"/>
      <c r="ZV39" s="8"/>
      <c r="ZW39" s="8"/>
      <c r="ZX39" s="8"/>
      <c r="ZY39" s="8"/>
      <c r="ZZ39" s="8"/>
      <c r="AAA39" s="8"/>
      <c r="AAB39" s="8"/>
      <c r="AAC39" s="8"/>
      <c r="AAD39" s="8"/>
      <c r="AAE39" s="8"/>
      <c r="AAF39" s="8"/>
      <c r="AAG39" s="8"/>
      <c r="AAH39" s="8"/>
      <c r="AAI39" s="8"/>
      <c r="AAJ39" s="8"/>
      <c r="AAK39" s="8"/>
      <c r="AAL39" s="8"/>
      <c r="AAM39" s="8"/>
      <c r="AAN39" s="8"/>
      <c r="AAO39" s="8"/>
      <c r="AAP39" s="8"/>
      <c r="AAQ39" s="8"/>
      <c r="AAR39" s="8"/>
      <c r="AAS39" s="8"/>
      <c r="AAT39" s="8"/>
      <c r="AAU39" s="8"/>
      <c r="AAV39" s="8"/>
      <c r="AAW39" s="8"/>
      <c r="AAX39" s="8"/>
      <c r="AAY39" s="8"/>
      <c r="AAZ39" s="8"/>
      <c r="ABA39" s="8"/>
      <c r="ABB39" s="8"/>
      <c r="ABC39" s="8"/>
      <c r="ABD39" s="8"/>
      <c r="ABE39" s="8"/>
      <c r="ABF39" s="8"/>
      <c r="ABG39" s="8"/>
      <c r="ABH39" s="8"/>
      <c r="ABI39" s="8"/>
      <c r="ABJ39" s="8"/>
      <c r="ABK39" s="8"/>
      <c r="ABL39" s="8"/>
      <c r="ABM39" s="8"/>
      <c r="ABN39" s="8"/>
      <c r="ABO39" s="8"/>
      <c r="ABP39" s="8"/>
      <c r="ABQ39" s="8"/>
      <c r="ABR39" s="8"/>
      <c r="ABS39" s="8"/>
      <c r="ABT39" s="8"/>
      <c r="ABU39" s="8"/>
      <c r="ABV39" s="8"/>
      <c r="ABW39" s="8"/>
      <c r="ABX39" s="8"/>
      <c r="ABY39" s="8"/>
      <c r="ABZ39" s="8"/>
      <c r="ACA39" s="8"/>
      <c r="ACB39" s="8"/>
      <c r="ACC39" s="8"/>
      <c r="ACD39" s="8"/>
      <c r="ACE39" s="8"/>
      <c r="ACF39" s="8"/>
      <c r="ACG39" s="8"/>
      <c r="ACH39" s="8"/>
      <c r="ACI39" s="8"/>
      <c r="ACJ39" s="8"/>
      <c r="ACK39" s="8"/>
      <c r="ACL39" s="8"/>
      <c r="ACM39" s="8"/>
      <c r="ACN39" s="8"/>
      <c r="ACO39" s="8"/>
      <c r="ACP39" s="8"/>
      <c r="ACQ39" s="8"/>
      <c r="ACR39" s="8"/>
      <c r="ACS39" s="8"/>
      <c r="ACT39" s="8"/>
      <c r="ACU39" s="8"/>
      <c r="ACV39" s="8"/>
      <c r="ACW39" s="8"/>
      <c r="ACX39" s="8"/>
      <c r="ACY39" s="8"/>
      <c r="ACZ39" s="8"/>
      <c r="ADA39" s="8"/>
      <c r="ADB39" s="8"/>
      <c r="ADC39" s="8"/>
      <c r="ADD39" s="8"/>
      <c r="ADE39" s="8"/>
      <c r="ADF39" s="8"/>
      <c r="ADG39" s="8"/>
      <c r="ADH39" s="8"/>
      <c r="ADI39" s="8"/>
      <c r="ADJ39" s="8"/>
      <c r="ADK39" s="8"/>
      <c r="ADL39" s="8"/>
      <c r="ADM39" s="8"/>
      <c r="ADN39" s="8"/>
      <c r="ADO39" s="8"/>
      <c r="ADP39" s="8"/>
      <c r="ADQ39" s="8"/>
      <c r="ADR39" s="8"/>
      <c r="ADS39" s="8"/>
      <c r="ADT39" s="8"/>
      <c r="ADU39" s="8"/>
      <c r="ADV39" s="8"/>
      <c r="ADW39" s="8"/>
      <c r="ADX39" s="8"/>
      <c r="ADY39" s="8"/>
      <c r="ADZ39" s="8"/>
      <c r="AEA39" s="8"/>
      <c r="AEB39" s="8"/>
      <c r="AEC39" s="8"/>
      <c r="AED39" s="8"/>
      <c r="AEE39" s="8"/>
      <c r="AEF39" s="8"/>
      <c r="AEG39" s="8"/>
      <c r="AEH39" s="8"/>
      <c r="AEI39" s="8"/>
      <c r="AEJ39" s="8"/>
      <c r="AEK39" s="8"/>
      <c r="AEL39" s="8"/>
      <c r="AEM39" s="8"/>
      <c r="AEN39" s="8"/>
      <c r="AEO39" s="8"/>
      <c r="AEP39" s="8"/>
      <c r="AEQ39" s="8"/>
      <c r="AER39" s="8"/>
      <c r="AES39" s="8"/>
      <c r="AET39" s="8"/>
      <c r="AEU39" s="8"/>
      <c r="AEV39" s="8"/>
      <c r="AEW39" s="8"/>
      <c r="AEX39" s="8"/>
      <c r="AEY39" s="8"/>
      <c r="AEZ39" s="8"/>
      <c r="AFA39" s="8"/>
      <c r="AFB39" s="8"/>
      <c r="AFC39" s="8"/>
      <c r="AFD39" s="8"/>
      <c r="AFE39" s="8"/>
      <c r="AFF39" s="8"/>
      <c r="AFG39" s="8"/>
      <c r="AFH39" s="8"/>
      <c r="AFI39" s="8"/>
      <c r="AFJ39" s="8"/>
      <c r="AFK39" s="8"/>
      <c r="AFL39" s="8"/>
      <c r="AFM39" s="8"/>
      <c r="AFN39" s="8"/>
      <c r="AFO39" s="8"/>
      <c r="AFP39" s="8"/>
      <c r="AFQ39" s="8"/>
      <c r="AFR39" s="8"/>
      <c r="AFS39" s="8"/>
      <c r="AFT39" s="8"/>
      <c r="AFU39" s="8"/>
      <c r="AFV39" s="8"/>
      <c r="AFW39" s="8"/>
      <c r="AFX39" s="8"/>
      <c r="AFY39" s="8"/>
      <c r="AFZ39" s="8"/>
      <c r="AGA39" s="8"/>
      <c r="AGB39" s="8"/>
      <c r="AGC39" s="8"/>
      <c r="AGD39" s="8"/>
      <c r="AGE39" s="8"/>
      <c r="AGF39" s="8"/>
      <c r="AGG39" s="8"/>
      <c r="AGH39" s="8"/>
      <c r="AGI39" s="8"/>
      <c r="AGJ39" s="8"/>
      <c r="AGK39" s="8"/>
      <c r="AGL39" s="8"/>
      <c r="AGM39" s="8"/>
      <c r="AGN39" s="8"/>
      <c r="AGO39" s="8"/>
      <c r="AGP39" s="8"/>
      <c r="AGQ39" s="8"/>
      <c r="AGR39" s="8"/>
      <c r="AGS39" s="8"/>
      <c r="AGT39" s="8"/>
      <c r="AGU39" s="8"/>
      <c r="AGV39" s="8"/>
      <c r="AGW39" s="8"/>
      <c r="AGX39" s="8"/>
      <c r="AGY39" s="8"/>
      <c r="AGZ39" s="8"/>
      <c r="AHA39" s="8"/>
      <c r="AHB39" s="8"/>
      <c r="AHC39" s="8"/>
      <c r="AHD39" s="8"/>
      <c r="AHE39" s="8"/>
      <c r="AHF39" s="8"/>
      <c r="AHG39" s="8"/>
      <c r="AHH39" s="8"/>
      <c r="AHI39" s="8"/>
      <c r="AHJ39" s="8"/>
      <c r="AHK39" s="8"/>
      <c r="AHL39" s="8"/>
      <c r="AHM39" s="8"/>
      <c r="AHN39" s="8"/>
      <c r="AHO39" s="8"/>
      <c r="AHP39" s="8"/>
      <c r="AHQ39" s="8"/>
      <c r="AHR39" s="8"/>
      <c r="AHS39" s="8"/>
      <c r="AHT39" s="8"/>
      <c r="AHU39" s="8"/>
      <c r="AHV39" s="8"/>
      <c r="AHW39" s="8"/>
      <c r="AHX39" s="8"/>
      <c r="AHY39" s="8"/>
      <c r="AHZ39" s="8"/>
      <c r="AIA39" s="8"/>
      <c r="AIB39" s="8"/>
      <c r="AIC39" s="8"/>
      <c r="AID39" s="8"/>
      <c r="AIE39" s="8"/>
      <c r="AIF39" s="8"/>
      <c r="AIG39" s="8"/>
      <c r="AIH39" s="8"/>
      <c r="AII39" s="8"/>
      <c r="AIJ39" s="8"/>
      <c r="AIK39" s="8"/>
      <c r="AIL39" s="8"/>
      <c r="AIM39" s="8"/>
      <c r="AIN39" s="8"/>
      <c r="AIO39" s="8"/>
      <c r="AIP39" s="8"/>
      <c r="AIQ39" s="8"/>
      <c r="AIR39" s="8"/>
      <c r="AIS39" s="8"/>
      <c r="AIT39" s="8"/>
      <c r="AIU39" s="8"/>
      <c r="AIV39" s="8"/>
      <c r="AIW39" s="8"/>
      <c r="AIX39" s="8"/>
      <c r="AIY39" s="8"/>
      <c r="AIZ39" s="8"/>
      <c r="AJA39" s="8"/>
      <c r="AJB39" s="8"/>
      <c r="AJC39" s="8"/>
      <c r="AJD39" s="8"/>
      <c r="AJE39" s="8"/>
      <c r="AJF39" s="8"/>
      <c r="AJG39" s="8"/>
      <c r="AJH39" s="8"/>
      <c r="AJI39" s="8"/>
      <c r="AJJ39" s="8"/>
      <c r="AJK39" s="8"/>
      <c r="AJL39" s="8"/>
      <c r="AJM39" s="8"/>
      <c r="AJN39" s="8"/>
      <c r="AJO39" s="8"/>
      <c r="AJP39" s="8"/>
      <c r="AJQ39" s="8"/>
      <c r="AJR39" s="8"/>
      <c r="AJS39" s="8"/>
      <c r="AJT39" s="8"/>
      <c r="AJU39" s="8"/>
      <c r="AJV39" s="8"/>
      <c r="AJW39" s="8"/>
      <c r="AJX39" s="8"/>
      <c r="AJY39" s="8"/>
      <c r="AJZ39" s="8"/>
      <c r="AKA39" s="8"/>
      <c r="AKB39" s="8"/>
      <c r="AKC39" s="8"/>
      <c r="AKD39" s="8"/>
      <c r="AKE39" s="8"/>
      <c r="AKF39" s="8"/>
      <c r="AKG39" s="8"/>
      <c r="AKH39" s="8"/>
      <c r="AKI39" s="8"/>
      <c r="AKJ39" s="8"/>
      <c r="AKK39" s="8"/>
      <c r="AKL39" s="8"/>
      <c r="AKM39" s="8"/>
      <c r="AKN39" s="8"/>
      <c r="AKO39" s="8"/>
      <c r="AKP39" s="8"/>
      <c r="AKQ39" s="8"/>
      <c r="AKR39" s="8"/>
      <c r="AKS39" s="8"/>
      <c r="AKT39" s="8"/>
      <c r="AKU39" s="8"/>
      <c r="AKV39" s="8"/>
      <c r="AKW39" s="8"/>
      <c r="AKX39" s="8"/>
      <c r="AKY39" s="8"/>
      <c r="AKZ39" s="8"/>
      <c r="ALA39" s="8"/>
      <c r="ALB39" s="8"/>
      <c r="ALC39" s="8"/>
      <c r="ALD39" s="8"/>
      <c r="ALE39" s="8"/>
      <c r="ALF39" s="8"/>
      <c r="ALG39" s="8"/>
      <c r="ALH39" s="8"/>
      <c r="ALI39" s="8"/>
      <c r="ALJ39" s="8"/>
      <c r="ALK39" s="8"/>
      <c r="ALL39" s="8"/>
      <c r="ALM39" s="8"/>
      <c r="ALN39" s="8"/>
      <c r="ALO39" s="8"/>
      <c r="ALP39" s="8"/>
      <c r="ALQ39" s="8"/>
      <c r="ALR39" s="8"/>
      <c r="ALS39" s="8"/>
      <c r="ALT39" s="8"/>
      <c r="ALU39" s="8"/>
      <c r="ALV39" s="8"/>
      <c r="ALW39" s="8"/>
      <c r="ALX39" s="8"/>
      <c r="ALY39" s="8"/>
      <c r="ALZ39" s="8"/>
      <c r="AMA39" s="8"/>
      <c r="AMB39" s="8"/>
      <c r="AMC39" s="8"/>
      <c r="AMD39" s="8"/>
      <c r="AME39" s="8"/>
      <c r="AMF39" s="8"/>
      <c r="AMG39" s="8"/>
      <c r="AMH39" s="8"/>
      <c r="AMI39" s="8"/>
      <c r="AMJ39" s="8"/>
      <c r="AMK39" s="8"/>
      <c r="AML39" s="8"/>
      <c r="AMM39" s="8"/>
      <c r="AMN39" s="8"/>
    </row>
    <row r="40" spans="1:1028" x14ac:dyDescent="0.25">
      <c r="A40" s="35">
        <v>335</v>
      </c>
      <c r="B40" s="35" t="s">
        <v>1511</v>
      </c>
      <c r="C40" s="35" t="s">
        <v>1512</v>
      </c>
      <c r="D40" s="35" t="s">
        <v>1510</v>
      </c>
      <c r="E40" s="35">
        <v>2005</v>
      </c>
      <c r="F40" s="35"/>
      <c r="G40" s="35" t="s">
        <v>1370</v>
      </c>
      <c r="H40" s="35" t="s">
        <v>3373</v>
      </c>
      <c r="I40" s="35">
        <v>6</v>
      </c>
      <c r="J40" s="34" t="e">
        <f>VLOOKUP(H40,#REF!,9,FALSE)</f>
        <v>#REF!</v>
      </c>
      <c r="K40" s="34" t="e">
        <f t="shared" si="0"/>
        <v>#REF!</v>
      </c>
      <c r="L40" s="35" t="s">
        <v>3374</v>
      </c>
      <c r="M40" s="35">
        <v>0</v>
      </c>
      <c r="N40" s="17">
        <f t="shared" si="2"/>
        <v>0</v>
      </c>
      <c r="O40" s="17">
        <v>1</v>
      </c>
      <c r="P40" s="35"/>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c r="SK40" s="8"/>
      <c r="SL40" s="8"/>
      <c r="SM40" s="8"/>
      <c r="SN40" s="8"/>
      <c r="SO40" s="8"/>
      <c r="SP40" s="8"/>
      <c r="SQ40" s="8"/>
      <c r="SR40" s="8"/>
      <c r="SS40" s="8"/>
      <c r="ST40" s="8"/>
      <c r="SU40" s="8"/>
      <c r="SV40" s="8"/>
      <c r="SW40" s="8"/>
      <c r="SX40" s="8"/>
      <c r="SY40" s="8"/>
      <c r="SZ40" s="8"/>
      <c r="TA40" s="8"/>
      <c r="TB40" s="8"/>
      <c r="TC40" s="8"/>
      <c r="TD40" s="8"/>
      <c r="TE40" s="8"/>
      <c r="TF40" s="8"/>
      <c r="TG40" s="8"/>
      <c r="TH40" s="8"/>
      <c r="TI40" s="8"/>
      <c r="TJ40" s="8"/>
      <c r="TK40" s="8"/>
      <c r="TL40" s="8"/>
      <c r="TM40" s="8"/>
      <c r="TN40" s="8"/>
      <c r="TO40" s="8"/>
      <c r="TP40" s="8"/>
      <c r="TQ40" s="8"/>
      <c r="TR40" s="8"/>
      <c r="TS40" s="8"/>
      <c r="TT40" s="8"/>
      <c r="TU40" s="8"/>
      <c r="TV40" s="8"/>
      <c r="TW40" s="8"/>
      <c r="TX40" s="8"/>
      <c r="TY40" s="8"/>
      <c r="TZ40" s="8"/>
      <c r="UA40" s="8"/>
      <c r="UB40" s="8"/>
      <c r="UC40" s="8"/>
      <c r="UD40" s="8"/>
      <c r="UE40" s="8"/>
      <c r="UF40" s="8"/>
      <c r="UG40" s="8"/>
      <c r="UH40" s="8"/>
      <c r="UI40" s="8"/>
      <c r="UJ40" s="8"/>
      <c r="UK40" s="8"/>
      <c r="UL40" s="8"/>
      <c r="UM40" s="8"/>
      <c r="UN40" s="8"/>
      <c r="UO40" s="8"/>
      <c r="UP40" s="8"/>
      <c r="UQ40" s="8"/>
      <c r="UR40" s="8"/>
      <c r="US40" s="8"/>
      <c r="UT40" s="8"/>
      <c r="UU40" s="8"/>
      <c r="UV40" s="8"/>
      <c r="UW40" s="8"/>
      <c r="UX40" s="8"/>
      <c r="UY40" s="8"/>
      <c r="UZ40" s="8"/>
      <c r="VA40" s="8"/>
      <c r="VB40" s="8"/>
      <c r="VC40" s="8"/>
      <c r="VD40" s="8"/>
      <c r="VE40" s="8"/>
      <c r="VF40" s="8"/>
      <c r="VG40" s="8"/>
      <c r="VH40" s="8"/>
      <c r="VI40" s="8"/>
      <c r="VJ40" s="8"/>
      <c r="VK40" s="8"/>
      <c r="VL40" s="8"/>
      <c r="VM40" s="8"/>
      <c r="VN40" s="8"/>
      <c r="VO40" s="8"/>
      <c r="VP40" s="8"/>
      <c r="VQ40" s="8"/>
      <c r="VR40" s="8"/>
      <c r="VS40" s="8"/>
      <c r="VT40" s="8"/>
      <c r="VU40" s="8"/>
      <c r="VV40" s="8"/>
      <c r="VW40" s="8"/>
      <c r="VX40" s="8"/>
      <c r="VY40" s="8"/>
      <c r="VZ40" s="8"/>
      <c r="WA40" s="8"/>
      <c r="WB40" s="8"/>
      <c r="WC40" s="8"/>
      <c r="WD40" s="8"/>
      <c r="WE40" s="8"/>
      <c r="WF40" s="8"/>
      <c r="WG40" s="8"/>
      <c r="WH40" s="8"/>
      <c r="WI40" s="8"/>
      <c r="WJ40" s="8"/>
      <c r="WK40" s="8"/>
      <c r="WL40" s="8"/>
      <c r="WM40" s="8"/>
      <c r="WN40" s="8"/>
      <c r="WO40" s="8"/>
      <c r="WP40" s="8"/>
      <c r="WQ40" s="8"/>
      <c r="WR40" s="8"/>
      <c r="WS40" s="8"/>
      <c r="WT40" s="8"/>
      <c r="WU40" s="8"/>
      <c r="WV40" s="8"/>
      <c r="WW40" s="8"/>
      <c r="WX40" s="8"/>
      <c r="WY40" s="8"/>
      <c r="WZ40" s="8"/>
      <c r="XA40" s="8"/>
      <c r="XB40" s="8"/>
      <c r="XC40" s="8"/>
      <c r="XD40" s="8"/>
      <c r="XE40" s="8"/>
      <c r="XF40" s="8"/>
      <c r="XG40" s="8"/>
      <c r="XH40" s="8"/>
      <c r="XI40" s="8"/>
      <c r="XJ40" s="8"/>
      <c r="XK40" s="8"/>
      <c r="XL40" s="8"/>
      <c r="XM40" s="8"/>
      <c r="XN40" s="8"/>
      <c r="XO40" s="8"/>
      <c r="XP40" s="8"/>
      <c r="XQ40" s="8"/>
      <c r="XR40" s="8"/>
      <c r="XS40" s="8"/>
      <c r="XT40" s="8"/>
      <c r="XU40" s="8"/>
      <c r="XV40" s="8"/>
      <c r="XW40" s="8"/>
      <c r="XX40" s="8"/>
      <c r="XY40" s="8"/>
      <c r="XZ40" s="8"/>
      <c r="YA40" s="8"/>
      <c r="YB40" s="8"/>
      <c r="YC40" s="8"/>
      <c r="YD40" s="8"/>
      <c r="YE40" s="8"/>
      <c r="YF40" s="8"/>
      <c r="YG40" s="8"/>
      <c r="YH40" s="8"/>
      <c r="YI40" s="8"/>
      <c r="YJ40" s="8"/>
      <c r="YK40" s="8"/>
      <c r="YL40" s="8"/>
      <c r="YM40" s="8"/>
      <c r="YN40" s="8"/>
      <c r="YO40" s="8"/>
      <c r="YP40" s="8"/>
      <c r="YQ40" s="8"/>
      <c r="YR40" s="8"/>
      <c r="YS40" s="8"/>
      <c r="YT40" s="8"/>
      <c r="YU40" s="8"/>
      <c r="YV40" s="8"/>
      <c r="YW40" s="8"/>
      <c r="YX40" s="8"/>
      <c r="YY40" s="8"/>
      <c r="YZ40" s="8"/>
      <c r="ZA40" s="8"/>
      <c r="ZB40" s="8"/>
      <c r="ZC40" s="8"/>
      <c r="ZD40" s="8"/>
      <c r="ZE40" s="8"/>
      <c r="ZF40" s="8"/>
      <c r="ZG40" s="8"/>
      <c r="ZH40" s="8"/>
      <c r="ZI40" s="8"/>
      <c r="ZJ40" s="8"/>
      <c r="ZK40" s="8"/>
      <c r="ZL40" s="8"/>
      <c r="ZM40" s="8"/>
      <c r="ZN40" s="8"/>
      <c r="ZO40" s="8"/>
      <c r="ZP40" s="8"/>
      <c r="ZQ40" s="8"/>
      <c r="ZR40" s="8"/>
      <c r="ZS40" s="8"/>
      <c r="ZT40" s="8"/>
      <c r="ZU40" s="8"/>
      <c r="ZV40" s="8"/>
      <c r="ZW40" s="8"/>
      <c r="ZX40" s="8"/>
      <c r="ZY40" s="8"/>
      <c r="ZZ40" s="8"/>
      <c r="AAA40" s="8"/>
      <c r="AAB40" s="8"/>
      <c r="AAC40" s="8"/>
      <c r="AAD40" s="8"/>
      <c r="AAE40" s="8"/>
      <c r="AAF40" s="8"/>
      <c r="AAG40" s="8"/>
      <c r="AAH40" s="8"/>
      <c r="AAI40" s="8"/>
      <c r="AAJ40" s="8"/>
      <c r="AAK40" s="8"/>
      <c r="AAL40" s="8"/>
      <c r="AAM40" s="8"/>
      <c r="AAN40" s="8"/>
      <c r="AAO40" s="8"/>
      <c r="AAP40" s="8"/>
      <c r="AAQ40" s="8"/>
      <c r="AAR40" s="8"/>
      <c r="AAS40" s="8"/>
      <c r="AAT40" s="8"/>
      <c r="AAU40" s="8"/>
      <c r="AAV40" s="8"/>
      <c r="AAW40" s="8"/>
      <c r="AAX40" s="8"/>
      <c r="AAY40" s="8"/>
      <c r="AAZ40" s="8"/>
      <c r="ABA40" s="8"/>
      <c r="ABB40" s="8"/>
      <c r="ABC40" s="8"/>
      <c r="ABD40" s="8"/>
      <c r="ABE40" s="8"/>
      <c r="ABF40" s="8"/>
      <c r="ABG40" s="8"/>
      <c r="ABH40" s="8"/>
      <c r="ABI40" s="8"/>
      <c r="ABJ40" s="8"/>
      <c r="ABK40" s="8"/>
      <c r="ABL40" s="8"/>
      <c r="ABM40" s="8"/>
      <c r="ABN40" s="8"/>
      <c r="ABO40" s="8"/>
      <c r="ABP40" s="8"/>
      <c r="ABQ40" s="8"/>
      <c r="ABR40" s="8"/>
      <c r="ABS40" s="8"/>
      <c r="ABT40" s="8"/>
      <c r="ABU40" s="8"/>
      <c r="ABV40" s="8"/>
      <c r="ABW40" s="8"/>
      <c r="ABX40" s="8"/>
      <c r="ABY40" s="8"/>
      <c r="ABZ40" s="8"/>
      <c r="ACA40" s="8"/>
      <c r="ACB40" s="8"/>
      <c r="ACC40" s="8"/>
      <c r="ACD40" s="8"/>
      <c r="ACE40" s="8"/>
      <c r="ACF40" s="8"/>
      <c r="ACG40" s="8"/>
      <c r="ACH40" s="8"/>
      <c r="ACI40" s="8"/>
      <c r="ACJ40" s="8"/>
      <c r="ACK40" s="8"/>
      <c r="ACL40" s="8"/>
      <c r="ACM40" s="8"/>
      <c r="ACN40" s="8"/>
      <c r="ACO40" s="8"/>
      <c r="ACP40" s="8"/>
      <c r="ACQ40" s="8"/>
      <c r="ACR40" s="8"/>
      <c r="ACS40" s="8"/>
      <c r="ACT40" s="8"/>
      <c r="ACU40" s="8"/>
      <c r="ACV40" s="8"/>
      <c r="ACW40" s="8"/>
      <c r="ACX40" s="8"/>
      <c r="ACY40" s="8"/>
      <c r="ACZ40" s="8"/>
      <c r="ADA40" s="8"/>
      <c r="ADB40" s="8"/>
      <c r="ADC40" s="8"/>
      <c r="ADD40" s="8"/>
      <c r="ADE40" s="8"/>
      <c r="ADF40" s="8"/>
      <c r="ADG40" s="8"/>
      <c r="ADH40" s="8"/>
      <c r="ADI40" s="8"/>
      <c r="ADJ40" s="8"/>
      <c r="ADK40" s="8"/>
      <c r="ADL40" s="8"/>
      <c r="ADM40" s="8"/>
      <c r="ADN40" s="8"/>
      <c r="ADO40" s="8"/>
      <c r="ADP40" s="8"/>
      <c r="ADQ40" s="8"/>
      <c r="ADR40" s="8"/>
      <c r="ADS40" s="8"/>
      <c r="ADT40" s="8"/>
      <c r="ADU40" s="8"/>
      <c r="ADV40" s="8"/>
      <c r="ADW40" s="8"/>
      <c r="ADX40" s="8"/>
      <c r="ADY40" s="8"/>
      <c r="ADZ40" s="8"/>
      <c r="AEA40" s="8"/>
      <c r="AEB40" s="8"/>
      <c r="AEC40" s="8"/>
      <c r="AED40" s="8"/>
      <c r="AEE40" s="8"/>
      <c r="AEF40" s="8"/>
      <c r="AEG40" s="8"/>
      <c r="AEH40" s="8"/>
      <c r="AEI40" s="8"/>
      <c r="AEJ40" s="8"/>
      <c r="AEK40" s="8"/>
      <c r="AEL40" s="8"/>
      <c r="AEM40" s="8"/>
      <c r="AEN40" s="8"/>
      <c r="AEO40" s="8"/>
      <c r="AEP40" s="8"/>
      <c r="AEQ40" s="8"/>
      <c r="AER40" s="8"/>
      <c r="AES40" s="8"/>
      <c r="AET40" s="8"/>
      <c r="AEU40" s="8"/>
      <c r="AEV40" s="8"/>
      <c r="AEW40" s="8"/>
      <c r="AEX40" s="8"/>
      <c r="AEY40" s="8"/>
      <c r="AEZ40" s="8"/>
      <c r="AFA40" s="8"/>
      <c r="AFB40" s="8"/>
      <c r="AFC40" s="8"/>
      <c r="AFD40" s="8"/>
      <c r="AFE40" s="8"/>
      <c r="AFF40" s="8"/>
      <c r="AFG40" s="8"/>
      <c r="AFH40" s="8"/>
      <c r="AFI40" s="8"/>
      <c r="AFJ40" s="8"/>
      <c r="AFK40" s="8"/>
      <c r="AFL40" s="8"/>
      <c r="AFM40" s="8"/>
      <c r="AFN40" s="8"/>
      <c r="AFO40" s="8"/>
      <c r="AFP40" s="8"/>
      <c r="AFQ40" s="8"/>
      <c r="AFR40" s="8"/>
      <c r="AFS40" s="8"/>
      <c r="AFT40" s="8"/>
      <c r="AFU40" s="8"/>
      <c r="AFV40" s="8"/>
      <c r="AFW40" s="8"/>
      <c r="AFX40" s="8"/>
      <c r="AFY40" s="8"/>
      <c r="AFZ40" s="8"/>
      <c r="AGA40" s="8"/>
      <c r="AGB40" s="8"/>
      <c r="AGC40" s="8"/>
      <c r="AGD40" s="8"/>
      <c r="AGE40" s="8"/>
      <c r="AGF40" s="8"/>
      <c r="AGG40" s="8"/>
      <c r="AGH40" s="8"/>
      <c r="AGI40" s="8"/>
      <c r="AGJ40" s="8"/>
      <c r="AGK40" s="8"/>
      <c r="AGL40" s="8"/>
      <c r="AGM40" s="8"/>
      <c r="AGN40" s="8"/>
      <c r="AGO40" s="8"/>
      <c r="AGP40" s="8"/>
      <c r="AGQ40" s="8"/>
      <c r="AGR40" s="8"/>
      <c r="AGS40" s="8"/>
      <c r="AGT40" s="8"/>
      <c r="AGU40" s="8"/>
      <c r="AGV40" s="8"/>
      <c r="AGW40" s="8"/>
      <c r="AGX40" s="8"/>
      <c r="AGY40" s="8"/>
      <c r="AGZ40" s="8"/>
      <c r="AHA40" s="8"/>
      <c r="AHB40" s="8"/>
      <c r="AHC40" s="8"/>
      <c r="AHD40" s="8"/>
      <c r="AHE40" s="8"/>
      <c r="AHF40" s="8"/>
      <c r="AHG40" s="8"/>
      <c r="AHH40" s="8"/>
      <c r="AHI40" s="8"/>
      <c r="AHJ40" s="8"/>
      <c r="AHK40" s="8"/>
      <c r="AHL40" s="8"/>
      <c r="AHM40" s="8"/>
      <c r="AHN40" s="8"/>
      <c r="AHO40" s="8"/>
      <c r="AHP40" s="8"/>
      <c r="AHQ40" s="8"/>
      <c r="AHR40" s="8"/>
      <c r="AHS40" s="8"/>
      <c r="AHT40" s="8"/>
      <c r="AHU40" s="8"/>
      <c r="AHV40" s="8"/>
      <c r="AHW40" s="8"/>
      <c r="AHX40" s="8"/>
      <c r="AHY40" s="8"/>
      <c r="AHZ40" s="8"/>
      <c r="AIA40" s="8"/>
      <c r="AIB40" s="8"/>
      <c r="AIC40" s="8"/>
      <c r="AID40" s="8"/>
      <c r="AIE40" s="8"/>
      <c r="AIF40" s="8"/>
      <c r="AIG40" s="8"/>
      <c r="AIH40" s="8"/>
      <c r="AII40" s="8"/>
      <c r="AIJ40" s="8"/>
      <c r="AIK40" s="8"/>
      <c r="AIL40" s="8"/>
      <c r="AIM40" s="8"/>
      <c r="AIN40" s="8"/>
      <c r="AIO40" s="8"/>
      <c r="AIP40" s="8"/>
      <c r="AIQ40" s="8"/>
      <c r="AIR40" s="8"/>
      <c r="AIS40" s="8"/>
      <c r="AIT40" s="8"/>
      <c r="AIU40" s="8"/>
      <c r="AIV40" s="8"/>
      <c r="AIW40" s="8"/>
      <c r="AIX40" s="8"/>
      <c r="AIY40" s="8"/>
      <c r="AIZ40" s="8"/>
      <c r="AJA40" s="8"/>
      <c r="AJB40" s="8"/>
      <c r="AJC40" s="8"/>
      <c r="AJD40" s="8"/>
      <c r="AJE40" s="8"/>
      <c r="AJF40" s="8"/>
      <c r="AJG40" s="8"/>
      <c r="AJH40" s="8"/>
      <c r="AJI40" s="8"/>
      <c r="AJJ40" s="8"/>
      <c r="AJK40" s="8"/>
      <c r="AJL40" s="8"/>
      <c r="AJM40" s="8"/>
      <c r="AJN40" s="8"/>
      <c r="AJO40" s="8"/>
      <c r="AJP40" s="8"/>
      <c r="AJQ40" s="8"/>
      <c r="AJR40" s="8"/>
      <c r="AJS40" s="8"/>
      <c r="AJT40" s="8"/>
      <c r="AJU40" s="8"/>
      <c r="AJV40" s="8"/>
      <c r="AJW40" s="8"/>
      <c r="AJX40" s="8"/>
      <c r="AJY40" s="8"/>
      <c r="AJZ40" s="8"/>
      <c r="AKA40" s="8"/>
      <c r="AKB40" s="8"/>
      <c r="AKC40" s="8"/>
      <c r="AKD40" s="8"/>
      <c r="AKE40" s="8"/>
      <c r="AKF40" s="8"/>
      <c r="AKG40" s="8"/>
      <c r="AKH40" s="8"/>
      <c r="AKI40" s="8"/>
      <c r="AKJ40" s="8"/>
      <c r="AKK40" s="8"/>
      <c r="AKL40" s="8"/>
      <c r="AKM40" s="8"/>
      <c r="AKN40" s="8"/>
      <c r="AKO40" s="8"/>
      <c r="AKP40" s="8"/>
      <c r="AKQ40" s="8"/>
      <c r="AKR40" s="8"/>
      <c r="AKS40" s="8"/>
      <c r="AKT40" s="8"/>
      <c r="AKU40" s="8"/>
      <c r="AKV40" s="8"/>
      <c r="AKW40" s="8"/>
      <c r="AKX40" s="8"/>
      <c r="AKY40" s="8"/>
      <c r="AKZ40" s="8"/>
      <c r="ALA40" s="8"/>
      <c r="ALB40" s="8"/>
      <c r="ALC40" s="8"/>
      <c r="ALD40" s="8"/>
      <c r="ALE40" s="8"/>
      <c r="ALF40" s="8"/>
      <c r="ALG40" s="8"/>
      <c r="ALH40" s="8"/>
      <c r="ALI40" s="8"/>
      <c r="ALJ40" s="8"/>
      <c r="ALK40" s="8"/>
      <c r="ALL40" s="8"/>
      <c r="ALM40" s="8"/>
      <c r="ALN40" s="8"/>
      <c r="ALO40" s="8"/>
      <c r="ALP40" s="8"/>
      <c r="ALQ40" s="8"/>
      <c r="ALR40" s="8"/>
      <c r="ALS40" s="8"/>
      <c r="ALT40" s="8"/>
      <c r="ALU40" s="8"/>
      <c r="ALV40" s="8"/>
      <c r="ALW40" s="8"/>
      <c r="ALX40" s="8"/>
      <c r="ALY40" s="8"/>
      <c r="ALZ40" s="8"/>
      <c r="AMA40" s="8"/>
      <c r="AMB40" s="8"/>
      <c r="AMC40" s="8"/>
      <c r="AMD40" s="8"/>
      <c r="AME40" s="8"/>
      <c r="AMF40" s="8"/>
      <c r="AMG40" s="8"/>
      <c r="AMH40" s="8"/>
      <c r="AMI40" s="8"/>
      <c r="AMJ40" s="8"/>
      <c r="AMK40" s="8"/>
      <c r="AML40" s="8"/>
      <c r="AMM40" s="8"/>
      <c r="AMN40" s="8"/>
    </row>
    <row r="41" spans="1:1028" x14ac:dyDescent="0.25">
      <c r="A41" s="35">
        <v>336</v>
      </c>
      <c r="B41" s="35" t="s">
        <v>1513</v>
      </c>
      <c r="C41" s="35" t="s">
        <v>1512</v>
      </c>
      <c r="D41" s="35" t="s">
        <v>1510</v>
      </c>
      <c r="E41" s="35">
        <v>2005</v>
      </c>
      <c r="F41" s="35"/>
      <c r="G41" s="35" t="s">
        <v>1370</v>
      </c>
      <c r="H41" s="35" t="s">
        <v>3373</v>
      </c>
      <c r="I41" s="35">
        <v>12</v>
      </c>
      <c r="J41" s="34" t="e">
        <f>VLOOKUP(H41,#REF!,9,FALSE)</f>
        <v>#REF!</v>
      </c>
      <c r="K41" s="34" t="e">
        <f t="shared" si="0"/>
        <v>#REF!</v>
      </c>
      <c r="L41" s="35" t="s">
        <v>3374</v>
      </c>
      <c r="M41" s="35">
        <v>0</v>
      </c>
      <c r="N41" s="17">
        <f t="shared" si="2"/>
        <v>0</v>
      </c>
      <c r="O41" s="17">
        <v>1</v>
      </c>
      <c r="P41" s="35"/>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c r="SK41" s="8"/>
      <c r="SL41" s="8"/>
      <c r="SM41" s="8"/>
      <c r="SN41" s="8"/>
      <c r="SO41" s="8"/>
      <c r="SP41" s="8"/>
      <c r="SQ41" s="8"/>
      <c r="SR41" s="8"/>
      <c r="SS41" s="8"/>
      <c r="ST41" s="8"/>
      <c r="SU41" s="8"/>
      <c r="SV41" s="8"/>
      <c r="SW41" s="8"/>
      <c r="SX41" s="8"/>
      <c r="SY41" s="8"/>
      <c r="SZ41" s="8"/>
      <c r="TA41" s="8"/>
      <c r="TB41" s="8"/>
      <c r="TC41" s="8"/>
      <c r="TD41" s="8"/>
      <c r="TE41" s="8"/>
      <c r="TF41" s="8"/>
      <c r="TG41" s="8"/>
      <c r="TH41" s="8"/>
      <c r="TI41" s="8"/>
      <c r="TJ41" s="8"/>
      <c r="TK41" s="8"/>
      <c r="TL41" s="8"/>
      <c r="TM41" s="8"/>
      <c r="TN41" s="8"/>
      <c r="TO41" s="8"/>
      <c r="TP41" s="8"/>
      <c r="TQ41" s="8"/>
      <c r="TR41" s="8"/>
      <c r="TS41" s="8"/>
      <c r="TT41" s="8"/>
      <c r="TU41" s="8"/>
      <c r="TV41" s="8"/>
      <c r="TW41" s="8"/>
      <c r="TX41" s="8"/>
      <c r="TY41" s="8"/>
      <c r="TZ41" s="8"/>
      <c r="UA41" s="8"/>
      <c r="UB41" s="8"/>
      <c r="UC41" s="8"/>
      <c r="UD41" s="8"/>
      <c r="UE41" s="8"/>
      <c r="UF41" s="8"/>
      <c r="UG41" s="8"/>
      <c r="UH41" s="8"/>
      <c r="UI41" s="8"/>
      <c r="UJ41" s="8"/>
      <c r="UK41" s="8"/>
      <c r="UL41" s="8"/>
      <c r="UM41" s="8"/>
      <c r="UN41" s="8"/>
      <c r="UO41" s="8"/>
      <c r="UP41" s="8"/>
      <c r="UQ41" s="8"/>
      <c r="UR41" s="8"/>
      <c r="US41" s="8"/>
      <c r="UT41" s="8"/>
      <c r="UU41" s="8"/>
      <c r="UV41" s="8"/>
      <c r="UW41" s="8"/>
      <c r="UX41" s="8"/>
      <c r="UY41" s="8"/>
      <c r="UZ41" s="8"/>
      <c r="VA41" s="8"/>
      <c r="VB41" s="8"/>
      <c r="VC41" s="8"/>
      <c r="VD41" s="8"/>
      <c r="VE41" s="8"/>
      <c r="VF41" s="8"/>
      <c r="VG41" s="8"/>
      <c r="VH41" s="8"/>
      <c r="VI41" s="8"/>
      <c r="VJ41" s="8"/>
      <c r="VK41" s="8"/>
      <c r="VL41" s="8"/>
      <c r="VM41" s="8"/>
      <c r="VN41" s="8"/>
      <c r="VO41" s="8"/>
      <c r="VP41" s="8"/>
      <c r="VQ41" s="8"/>
      <c r="VR41" s="8"/>
      <c r="VS41" s="8"/>
      <c r="VT41" s="8"/>
      <c r="VU41" s="8"/>
      <c r="VV41" s="8"/>
      <c r="VW41" s="8"/>
      <c r="VX41" s="8"/>
      <c r="VY41" s="8"/>
      <c r="VZ41" s="8"/>
      <c r="WA41" s="8"/>
      <c r="WB41" s="8"/>
      <c r="WC41" s="8"/>
      <c r="WD41" s="8"/>
      <c r="WE41" s="8"/>
      <c r="WF41" s="8"/>
      <c r="WG41" s="8"/>
      <c r="WH41" s="8"/>
      <c r="WI41" s="8"/>
      <c r="WJ41" s="8"/>
      <c r="WK41" s="8"/>
      <c r="WL41" s="8"/>
      <c r="WM41" s="8"/>
      <c r="WN41" s="8"/>
      <c r="WO41" s="8"/>
      <c r="WP41" s="8"/>
      <c r="WQ41" s="8"/>
      <c r="WR41" s="8"/>
      <c r="WS41" s="8"/>
      <c r="WT41" s="8"/>
      <c r="WU41" s="8"/>
      <c r="WV41" s="8"/>
      <c r="WW41" s="8"/>
      <c r="WX41" s="8"/>
      <c r="WY41" s="8"/>
      <c r="WZ41" s="8"/>
      <c r="XA41" s="8"/>
      <c r="XB41" s="8"/>
      <c r="XC41" s="8"/>
      <c r="XD41" s="8"/>
      <c r="XE41" s="8"/>
      <c r="XF41" s="8"/>
      <c r="XG41" s="8"/>
      <c r="XH41" s="8"/>
      <c r="XI41" s="8"/>
      <c r="XJ41" s="8"/>
      <c r="XK41" s="8"/>
      <c r="XL41" s="8"/>
      <c r="XM41" s="8"/>
      <c r="XN41" s="8"/>
      <c r="XO41" s="8"/>
      <c r="XP41" s="8"/>
      <c r="XQ41" s="8"/>
      <c r="XR41" s="8"/>
      <c r="XS41" s="8"/>
      <c r="XT41" s="8"/>
      <c r="XU41" s="8"/>
      <c r="XV41" s="8"/>
      <c r="XW41" s="8"/>
      <c r="XX41" s="8"/>
      <c r="XY41" s="8"/>
      <c r="XZ41" s="8"/>
      <c r="YA41" s="8"/>
      <c r="YB41" s="8"/>
      <c r="YC41" s="8"/>
      <c r="YD41" s="8"/>
      <c r="YE41" s="8"/>
      <c r="YF41" s="8"/>
      <c r="YG41" s="8"/>
      <c r="YH41" s="8"/>
      <c r="YI41" s="8"/>
      <c r="YJ41" s="8"/>
      <c r="YK41" s="8"/>
      <c r="YL41" s="8"/>
      <c r="YM41" s="8"/>
      <c r="YN41" s="8"/>
      <c r="YO41" s="8"/>
      <c r="YP41" s="8"/>
      <c r="YQ41" s="8"/>
      <c r="YR41" s="8"/>
      <c r="YS41" s="8"/>
      <c r="YT41" s="8"/>
      <c r="YU41" s="8"/>
      <c r="YV41" s="8"/>
      <c r="YW41" s="8"/>
      <c r="YX41" s="8"/>
      <c r="YY41" s="8"/>
      <c r="YZ41" s="8"/>
      <c r="ZA41" s="8"/>
      <c r="ZB41" s="8"/>
      <c r="ZC41" s="8"/>
      <c r="ZD41" s="8"/>
      <c r="ZE41" s="8"/>
      <c r="ZF41" s="8"/>
      <c r="ZG41" s="8"/>
      <c r="ZH41" s="8"/>
      <c r="ZI41" s="8"/>
      <c r="ZJ41" s="8"/>
      <c r="ZK41" s="8"/>
      <c r="ZL41" s="8"/>
      <c r="ZM41" s="8"/>
      <c r="ZN41" s="8"/>
      <c r="ZO41" s="8"/>
      <c r="ZP41" s="8"/>
      <c r="ZQ41" s="8"/>
      <c r="ZR41" s="8"/>
      <c r="ZS41" s="8"/>
      <c r="ZT41" s="8"/>
      <c r="ZU41" s="8"/>
      <c r="ZV41" s="8"/>
      <c r="ZW41" s="8"/>
      <c r="ZX41" s="8"/>
      <c r="ZY41" s="8"/>
      <c r="ZZ41" s="8"/>
      <c r="AAA41" s="8"/>
      <c r="AAB41" s="8"/>
      <c r="AAC41" s="8"/>
      <c r="AAD41" s="8"/>
      <c r="AAE41" s="8"/>
      <c r="AAF41" s="8"/>
      <c r="AAG41" s="8"/>
      <c r="AAH41" s="8"/>
      <c r="AAI41" s="8"/>
      <c r="AAJ41" s="8"/>
      <c r="AAK41" s="8"/>
      <c r="AAL41" s="8"/>
      <c r="AAM41" s="8"/>
      <c r="AAN41" s="8"/>
      <c r="AAO41" s="8"/>
      <c r="AAP41" s="8"/>
      <c r="AAQ41" s="8"/>
      <c r="AAR41" s="8"/>
      <c r="AAS41" s="8"/>
      <c r="AAT41" s="8"/>
      <c r="AAU41" s="8"/>
      <c r="AAV41" s="8"/>
      <c r="AAW41" s="8"/>
      <c r="AAX41" s="8"/>
      <c r="AAY41" s="8"/>
      <c r="AAZ41" s="8"/>
      <c r="ABA41" s="8"/>
      <c r="ABB41" s="8"/>
      <c r="ABC41" s="8"/>
      <c r="ABD41" s="8"/>
      <c r="ABE41" s="8"/>
      <c r="ABF41" s="8"/>
      <c r="ABG41" s="8"/>
      <c r="ABH41" s="8"/>
      <c r="ABI41" s="8"/>
      <c r="ABJ41" s="8"/>
      <c r="ABK41" s="8"/>
      <c r="ABL41" s="8"/>
      <c r="ABM41" s="8"/>
      <c r="ABN41" s="8"/>
      <c r="ABO41" s="8"/>
      <c r="ABP41" s="8"/>
      <c r="ABQ41" s="8"/>
      <c r="ABR41" s="8"/>
      <c r="ABS41" s="8"/>
      <c r="ABT41" s="8"/>
      <c r="ABU41" s="8"/>
      <c r="ABV41" s="8"/>
      <c r="ABW41" s="8"/>
      <c r="ABX41" s="8"/>
      <c r="ABY41" s="8"/>
      <c r="ABZ41" s="8"/>
      <c r="ACA41" s="8"/>
      <c r="ACB41" s="8"/>
      <c r="ACC41" s="8"/>
      <c r="ACD41" s="8"/>
      <c r="ACE41" s="8"/>
      <c r="ACF41" s="8"/>
      <c r="ACG41" s="8"/>
      <c r="ACH41" s="8"/>
      <c r="ACI41" s="8"/>
      <c r="ACJ41" s="8"/>
      <c r="ACK41" s="8"/>
      <c r="ACL41" s="8"/>
      <c r="ACM41" s="8"/>
      <c r="ACN41" s="8"/>
      <c r="ACO41" s="8"/>
      <c r="ACP41" s="8"/>
      <c r="ACQ41" s="8"/>
      <c r="ACR41" s="8"/>
      <c r="ACS41" s="8"/>
      <c r="ACT41" s="8"/>
      <c r="ACU41" s="8"/>
      <c r="ACV41" s="8"/>
      <c r="ACW41" s="8"/>
      <c r="ACX41" s="8"/>
      <c r="ACY41" s="8"/>
      <c r="ACZ41" s="8"/>
      <c r="ADA41" s="8"/>
      <c r="ADB41" s="8"/>
      <c r="ADC41" s="8"/>
      <c r="ADD41" s="8"/>
      <c r="ADE41" s="8"/>
      <c r="ADF41" s="8"/>
      <c r="ADG41" s="8"/>
      <c r="ADH41" s="8"/>
      <c r="ADI41" s="8"/>
      <c r="ADJ41" s="8"/>
      <c r="ADK41" s="8"/>
      <c r="ADL41" s="8"/>
      <c r="ADM41" s="8"/>
      <c r="ADN41" s="8"/>
      <c r="ADO41" s="8"/>
      <c r="ADP41" s="8"/>
      <c r="ADQ41" s="8"/>
      <c r="ADR41" s="8"/>
      <c r="ADS41" s="8"/>
      <c r="ADT41" s="8"/>
      <c r="ADU41" s="8"/>
      <c r="ADV41" s="8"/>
      <c r="ADW41" s="8"/>
      <c r="ADX41" s="8"/>
      <c r="ADY41" s="8"/>
      <c r="ADZ41" s="8"/>
      <c r="AEA41" s="8"/>
      <c r="AEB41" s="8"/>
      <c r="AEC41" s="8"/>
      <c r="AED41" s="8"/>
      <c r="AEE41" s="8"/>
      <c r="AEF41" s="8"/>
      <c r="AEG41" s="8"/>
      <c r="AEH41" s="8"/>
      <c r="AEI41" s="8"/>
      <c r="AEJ41" s="8"/>
      <c r="AEK41" s="8"/>
      <c r="AEL41" s="8"/>
      <c r="AEM41" s="8"/>
      <c r="AEN41" s="8"/>
      <c r="AEO41" s="8"/>
      <c r="AEP41" s="8"/>
      <c r="AEQ41" s="8"/>
      <c r="AER41" s="8"/>
      <c r="AES41" s="8"/>
      <c r="AET41" s="8"/>
      <c r="AEU41" s="8"/>
      <c r="AEV41" s="8"/>
      <c r="AEW41" s="8"/>
      <c r="AEX41" s="8"/>
      <c r="AEY41" s="8"/>
      <c r="AEZ41" s="8"/>
      <c r="AFA41" s="8"/>
      <c r="AFB41" s="8"/>
      <c r="AFC41" s="8"/>
      <c r="AFD41" s="8"/>
      <c r="AFE41" s="8"/>
      <c r="AFF41" s="8"/>
      <c r="AFG41" s="8"/>
      <c r="AFH41" s="8"/>
      <c r="AFI41" s="8"/>
      <c r="AFJ41" s="8"/>
      <c r="AFK41" s="8"/>
      <c r="AFL41" s="8"/>
      <c r="AFM41" s="8"/>
      <c r="AFN41" s="8"/>
      <c r="AFO41" s="8"/>
      <c r="AFP41" s="8"/>
      <c r="AFQ41" s="8"/>
      <c r="AFR41" s="8"/>
      <c r="AFS41" s="8"/>
      <c r="AFT41" s="8"/>
      <c r="AFU41" s="8"/>
      <c r="AFV41" s="8"/>
      <c r="AFW41" s="8"/>
      <c r="AFX41" s="8"/>
      <c r="AFY41" s="8"/>
      <c r="AFZ41" s="8"/>
      <c r="AGA41" s="8"/>
      <c r="AGB41" s="8"/>
      <c r="AGC41" s="8"/>
      <c r="AGD41" s="8"/>
      <c r="AGE41" s="8"/>
      <c r="AGF41" s="8"/>
      <c r="AGG41" s="8"/>
      <c r="AGH41" s="8"/>
      <c r="AGI41" s="8"/>
      <c r="AGJ41" s="8"/>
      <c r="AGK41" s="8"/>
      <c r="AGL41" s="8"/>
      <c r="AGM41" s="8"/>
      <c r="AGN41" s="8"/>
      <c r="AGO41" s="8"/>
      <c r="AGP41" s="8"/>
      <c r="AGQ41" s="8"/>
      <c r="AGR41" s="8"/>
      <c r="AGS41" s="8"/>
      <c r="AGT41" s="8"/>
      <c r="AGU41" s="8"/>
      <c r="AGV41" s="8"/>
      <c r="AGW41" s="8"/>
      <c r="AGX41" s="8"/>
      <c r="AGY41" s="8"/>
      <c r="AGZ41" s="8"/>
      <c r="AHA41" s="8"/>
      <c r="AHB41" s="8"/>
      <c r="AHC41" s="8"/>
      <c r="AHD41" s="8"/>
      <c r="AHE41" s="8"/>
      <c r="AHF41" s="8"/>
      <c r="AHG41" s="8"/>
      <c r="AHH41" s="8"/>
      <c r="AHI41" s="8"/>
      <c r="AHJ41" s="8"/>
      <c r="AHK41" s="8"/>
      <c r="AHL41" s="8"/>
      <c r="AHM41" s="8"/>
      <c r="AHN41" s="8"/>
      <c r="AHO41" s="8"/>
      <c r="AHP41" s="8"/>
      <c r="AHQ41" s="8"/>
      <c r="AHR41" s="8"/>
      <c r="AHS41" s="8"/>
      <c r="AHT41" s="8"/>
      <c r="AHU41" s="8"/>
      <c r="AHV41" s="8"/>
      <c r="AHW41" s="8"/>
      <c r="AHX41" s="8"/>
      <c r="AHY41" s="8"/>
      <c r="AHZ41" s="8"/>
      <c r="AIA41" s="8"/>
      <c r="AIB41" s="8"/>
      <c r="AIC41" s="8"/>
      <c r="AID41" s="8"/>
      <c r="AIE41" s="8"/>
      <c r="AIF41" s="8"/>
      <c r="AIG41" s="8"/>
      <c r="AIH41" s="8"/>
      <c r="AII41" s="8"/>
      <c r="AIJ41" s="8"/>
      <c r="AIK41" s="8"/>
      <c r="AIL41" s="8"/>
      <c r="AIM41" s="8"/>
      <c r="AIN41" s="8"/>
      <c r="AIO41" s="8"/>
      <c r="AIP41" s="8"/>
      <c r="AIQ41" s="8"/>
      <c r="AIR41" s="8"/>
      <c r="AIS41" s="8"/>
      <c r="AIT41" s="8"/>
      <c r="AIU41" s="8"/>
      <c r="AIV41" s="8"/>
      <c r="AIW41" s="8"/>
      <c r="AIX41" s="8"/>
      <c r="AIY41" s="8"/>
      <c r="AIZ41" s="8"/>
      <c r="AJA41" s="8"/>
      <c r="AJB41" s="8"/>
      <c r="AJC41" s="8"/>
      <c r="AJD41" s="8"/>
      <c r="AJE41" s="8"/>
      <c r="AJF41" s="8"/>
      <c r="AJG41" s="8"/>
      <c r="AJH41" s="8"/>
      <c r="AJI41" s="8"/>
      <c r="AJJ41" s="8"/>
      <c r="AJK41" s="8"/>
      <c r="AJL41" s="8"/>
      <c r="AJM41" s="8"/>
      <c r="AJN41" s="8"/>
      <c r="AJO41" s="8"/>
      <c r="AJP41" s="8"/>
      <c r="AJQ41" s="8"/>
      <c r="AJR41" s="8"/>
      <c r="AJS41" s="8"/>
      <c r="AJT41" s="8"/>
      <c r="AJU41" s="8"/>
      <c r="AJV41" s="8"/>
      <c r="AJW41" s="8"/>
      <c r="AJX41" s="8"/>
      <c r="AJY41" s="8"/>
      <c r="AJZ41" s="8"/>
      <c r="AKA41" s="8"/>
      <c r="AKB41" s="8"/>
      <c r="AKC41" s="8"/>
      <c r="AKD41" s="8"/>
      <c r="AKE41" s="8"/>
      <c r="AKF41" s="8"/>
      <c r="AKG41" s="8"/>
      <c r="AKH41" s="8"/>
      <c r="AKI41" s="8"/>
      <c r="AKJ41" s="8"/>
      <c r="AKK41" s="8"/>
      <c r="AKL41" s="8"/>
      <c r="AKM41" s="8"/>
      <c r="AKN41" s="8"/>
      <c r="AKO41" s="8"/>
      <c r="AKP41" s="8"/>
      <c r="AKQ41" s="8"/>
      <c r="AKR41" s="8"/>
      <c r="AKS41" s="8"/>
      <c r="AKT41" s="8"/>
      <c r="AKU41" s="8"/>
      <c r="AKV41" s="8"/>
      <c r="AKW41" s="8"/>
      <c r="AKX41" s="8"/>
      <c r="AKY41" s="8"/>
      <c r="AKZ41" s="8"/>
      <c r="ALA41" s="8"/>
      <c r="ALB41" s="8"/>
      <c r="ALC41" s="8"/>
      <c r="ALD41" s="8"/>
      <c r="ALE41" s="8"/>
      <c r="ALF41" s="8"/>
      <c r="ALG41" s="8"/>
      <c r="ALH41" s="8"/>
      <c r="ALI41" s="8"/>
      <c r="ALJ41" s="8"/>
      <c r="ALK41" s="8"/>
      <c r="ALL41" s="8"/>
      <c r="ALM41" s="8"/>
      <c r="ALN41" s="8"/>
      <c r="ALO41" s="8"/>
      <c r="ALP41" s="8"/>
      <c r="ALQ41" s="8"/>
      <c r="ALR41" s="8"/>
      <c r="ALS41" s="8"/>
      <c r="ALT41" s="8"/>
      <c r="ALU41" s="8"/>
      <c r="ALV41" s="8"/>
      <c r="ALW41" s="8"/>
      <c r="ALX41" s="8"/>
      <c r="ALY41" s="8"/>
      <c r="ALZ41" s="8"/>
      <c r="AMA41" s="8"/>
      <c r="AMB41" s="8"/>
      <c r="AMC41" s="8"/>
      <c r="AMD41" s="8"/>
      <c r="AME41" s="8"/>
      <c r="AMF41" s="8"/>
      <c r="AMG41" s="8"/>
      <c r="AMH41" s="8"/>
      <c r="AMI41" s="8"/>
      <c r="AMJ41" s="8"/>
      <c r="AMK41" s="8"/>
      <c r="AML41" s="8"/>
      <c r="AMM41" s="8"/>
      <c r="AMN41" s="8"/>
    </row>
    <row r="42" spans="1:1028" x14ac:dyDescent="0.25">
      <c r="A42" s="8">
        <v>419</v>
      </c>
      <c r="B42" s="8" t="s">
        <v>1399</v>
      </c>
      <c r="C42" s="8" t="s">
        <v>116</v>
      </c>
      <c r="D42" s="8" t="s">
        <v>115</v>
      </c>
      <c r="E42" s="8">
        <v>2006</v>
      </c>
      <c r="F42" s="8"/>
      <c r="G42" s="8" t="s">
        <v>1376</v>
      </c>
      <c r="H42" s="34" t="s">
        <v>114</v>
      </c>
      <c r="I42" s="8">
        <v>1</v>
      </c>
      <c r="J42" s="34" t="e">
        <f>VLOOKUP(H42,#REF!,9,FALSE)</f>
        <v>#REF!</v>
      </c>
      <c r="K42" s="34" t="e">
        <f t="shared" si="0"/>
        <v>#REF!</v>
      </c>
      <c r="L42" s="8"/>
      <c r="M42" s="8">
        <f t="shared" ref="M42:M59" si="3">IF(EXACT(H42,"_missing_"),1,0)</f>
        <v>0</v>
      </c>
      <c r="N42" s="17">
        <f t="shared" si="2"/>
        <v>0</v>
      </c>
      <c r="O42" s="17">
        <v>0</v>
      </c>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c r="SI42" s="8"/>
      <c r="SJ42" s="8"/>
      <c r="SK42" s="8"/>
      <c r="SL42" s="8"/>
      <c r="SM42" s="8"/>
      <c r="SN42" s="8"/>
      <c r="SO42" s="8"/>
      <c r="SP42" s="8"/>
      <c r="SQ42" s="8"/>
      <c r="SR42" s="8"/>
      <c r="SS42" s="8"/>
      <c r="ST42" s="8"/>
      <c r="SU42" s="8"/>
      <c r="SV42" s="8"/>
      <c r="SW42" s="8"/>
      <c r="SX42" s="8"/>
      <c r="SY42" s="8"/>
      <c r="SZ42" s="8"/>
      <c r="TA42" s="8"/>
      <c r="TB42" s="8"/>
      <c r="TC42" s="8"/>
      <c r="TD42" s="8"/>
      <c r="TE42" s="8"/>
      <c r="TF42" s="8"/>
      <c r="TG42" s="8"/>
      <c r="TH42" s="8"/>
      <c r="TI42" s="8"/>
      <c r="TJ42" s="8"/>
      <c r="TK42" s="8"/>
      <c r="TL42" s="8"/>
      <c r="TM42" s="8"/>
      <c r="TN42" s="8"/>
      <c r="TO42" s="8"/>
      <c r="TP42" s="8"/>
      <c r="TQ42" s="8"/>
      <c r="TR42" s="8"/>
      <c r="TS42" s="8"/>
      <c r="TT42" s="8"/>
      <c r="TU42" s="8"/>
      <c r="TV42" s="8"/>
      <c r="TW42" s="8"/>
      <c r="TX42" s="8"/>
      <c r="TY42" s="8"/>
      <c r="TZ42" s="8"/>
      <c r="UA42" s="8"/>
      <c r="UB42" s="8"/>
      <c r="UC42" s="8"/>
      <c r="UD42" s="8"/>
      <c r="UE42" s="8"/>
      <c r="UF42" s="8"/>
      <c r="UG42" s="8"/>
      <c r="UH42" s="8"/>
      <c r="UI42" s="8"/>
      <c r="UJ42" s="8"/>
      <c r="UK42" s="8"/>
      <c r="UL42" s="8"/>
      <c r="UM42" s="8"/>
      <c r="UN42" s="8"/>
      <c r="UO42" s="8"/>
      <c r="UP42" s="8"/>
      <c r="UQ42" s="8"/>
      <c r="UR42" s="8"/>
      <c r="US42" s="8"/>
      <c r="UT42" s="8"/>
      <c r="UU42" s="8"/>
      <c r="UV42" s="8"/>
      <c r="UW42" s="8"/>
      <c r="UX42" s="8"/>
      <c r="UY42" s="8"/>
      <c r="UZ42" s="8"/>
      <c r="VA42" s="8"/>
      <c r="VB42" s="8"/>
      <c r="VC42" s="8"/>
      <c r="VD42" s="8"/>
      <c r="VE42" s="8"/>
      <c r="VF42" s="8"/>
      <c r="VG42" s="8"/>
      <c r="VH42" s="8"/>
      <c r="VI42" s="8"/>
      <c r="VJ42" s="8"/>
      <c r="VK42" s="8"/>
      <c r="VL42" s="8"/>
      <c r="VM42" s="8"/>
      <c r="VN42" s="8"/>
      <c r="VO42" s="8"/>
      <c r="VP42" s="8"/>
      <c r="VQ42" s="8"/>
      <c r="VR42" s="8"/>
      <c r="VS42" s="8"/>
      <c r="VT42" s="8"/>
      <c r="VU42" s="8"/>
      <c r="VV42" s="8"/>
      <c r="VW42" s="8"/>
      <c r="VX42" s="8"/>
      <c r="VY42" s="8"/>
      <c r="VZ42" s="8"/>
      <c r="WA42" s="8"/>
      <c r="WB42" s="8"/>
      <c r="WC42" s="8"/>
      <c r="WD42" s="8"/>
      <c r="WE42" s="8"/>
      <c r="WF42" s="8"/>
      <c r="WG42" s="8"/>
      <c r="WH42" s="8"/>
      <c r="WI42" s="8"/>
      <c r="WJ42" s="8"/>
      <c r="WK42" s="8"/>
      <c r="WL42" s="8"/>
      <c r="WM42" s="8"/>
      <c r="WN42" s="8"/>
      <c r="WO42" s="8"/>
      <c r="WP42" s="8"/>
      <c r="WQ42" s="8"/>
      <c r="WR42" s="8"/>
      <c r="WS42" s="8"/>
      <c r="WT42" s="8"/>
      <c r="WU42" s="8"/>
      <c r="WV42" s="8"/>
      <c r="WW42" s="8"/>
      <c r="WX42" s="8"/>
      <c r="WY42" s="8"/>
      <c r="WZ42" s="8"/>
      <c r="XA42" s="8"/>
      <c r="XB42" s="8"/>
      <c r="XC42" s="8"/>
      <c r="XD42" s="8"/>
      <c r="XE42" s="8"/>
      <c r="XF42" s="8"/>
      <c r="XG42" s="8"/>
      <c r="XH42" s="8"/>
      <c r="XI42" s="8"/>
      <c r="XJ42" s="8"/>
      <c r="XK42" s="8"/>
      <c r="XL42" s="8"/>
      <c r="XM42" s="8"/>
      <c r="XN42" s="8"/>
      <c r="XO42" s="8"/>
      <c r="XP42" s="8"/>
      <c r="XQ42" s="8"/>
      <c r="XR42" s="8"/>
      <c r="XS42" s="8"/>
      <c r="XT42" s="8"/>
      <c r="XU42" s="8"/>
      <c r="XV42" s="8"/>
      <c r="XW42" s="8"/>
      <c r="XX42" s="8"/>
      <c r="XY42" s="8"/>
      <c r="XZ42" s="8"/>
      <c r="YA42" s="8"/>
      <c r="YB42" s="8"/>
      <c r="YC42" s="8"/>
      <c r="YD42" s="8"/>
      <c r="YE42" s="8"/>
      <c r="YF42" s="8"/>
      <c r="YG42" s="8"/>
      <c r="YH42" s="8"/>
      <c r="YI42" s="8"/>
      <c r="YJ42" s="8"/>
      <c r="YK42" s="8"/>
      <c r="YL42" s="8"/>
      <c r="YM42" s="8"/>
      <c r="YN42" s="8"/>
      <c r="YO42" s="8"/>
      <c r="YP42" s="8"/>
      <c r="YQ42" s="8"/>
      <c r="YR42" s="8"/>
      <c r="YS42" s="8"/>
      <c r="YT42" s="8"/>
      <c r="YU42" s="8"/>
      <c r="YV42" s="8"/>
      <c r="YW42" s="8"/>
      <c r="YX42" s="8"/>
      <c r="YY42" s="8"/>
      <c r="YZ42" s="8"/>
      <c r="ZA42" s="8"/>
      <c r="ZB42" s="8"/>
      <c r="ZC42" s="8"/>
      <c r="ZD42" s="8"/>
      <c r="ZE42" s="8"/>
      <c r="ZF42" s="8"/>
      <c r="ZG42" s="8"/>
      <c r="ZH42" s="8"/>
      <c r="ZI42" s="8"/>
      <c r="ZJ42" s="8"/>
      <c r="ZK42" s="8"/>
      <c r="ZL42" s="8"/>
      <c r="ZM42" s="8"/>
      <c r="ZN42" s="8"/>
      <c r="ZO42" s="8"/>
      <c r="ZP42" s="8"/>
      <c r="ZQ42" s="8"/>
      <c r="ZR42" s="8"/>
      <c r="ZS42" s="8"/>
      <c r="ZT42" s="8"/>
      <c r="ZU42" s="8"/>
      <c r="ZV42" s="8"/>
      <c r="ZW42" s="8"/>
      <c r="ZX42" s="8"/>
      <c r="ZY42" s="8"/>
      <c r="ZZ42" s="8"/>
      <c r="AAA42" s="8"/>
      <c r="AAB42" s="8"/>
      <c r="AAC42" s="8"/>
      <c r="AAD42" s="8"/>
      <c r="AAE42" s="8"/>
      <c r="AAF42" s="8"/>
      <c r="AAG42" s="8"/>
      <c r="AAH42" s="8"/>
      <c r="AAI42" s="8"/>
      <c r="AAJ42" s="8"/>
      <c r="AAK42" s="8"/>
      <c r="AAL42" s="8"/>
      <c r="AAM42" s="8"/>
      <c r="AAN42" s="8"/>
      <c r="AAO42" s="8"/>
      <c r="AAP42" s="8"/>
      <c r="AAQ42" s="8"/>
      <c r="AAR42" s="8"/>
      <c r="AAS42" s="8"/>
      <c r="AAT42" s="8"/>
      <c r="AAU42" s="8"/>
      <c r="AAV42" s="8"/>
      <c r="AAW42" s="8"/>
      <c r="AAX42" s="8"/>
      <c r="AAY42" s="8"/>
      <c r="AAZ42" s="8"/>
      <c r="ABA42" s="8"/>
      <c r="ABB42" s="8"/>
      <c r="ABC42" s="8"/>
      <c r="ABD42" s="8"/>
      <c r="ABE42" s="8"/>
      <c r="ABF42" s="8"/>
      <c r="ABG42" s="8"/>
      <c r="ABH42" s="8"/>
      <c r="ABI42" s="8"/>
      <c r="ABJ42" s="8"/>
      <c r="ABK42" s="8"/>
      <c r="ABL42" s="8"/>
      <c r="ABM42" s="8"/>
      <c r="ABN42" s="8"/>
      <c r="ABO42" s="8"/>
      <c r="ABP42" s="8"/>
      <c r="ABQ42" s="8"/>
      <c r="ABR42" s="8"/>
      <c r="ABS42" s="8"/>
      <c r="ABT42" s="8"/>
      <c r="ABU42" s="8"/>
      <c r="ABV42" s="8"/>
      <c r="ABW42" s="8"/>
      <c r="ABX42" s="8"/>
      <c r="ABY42" s="8"/>
      <c r="ABZ42" s="8"/>
      <c r="ACA42" s="8"/>
      <c r="ACB42" s="8"/>
      <c r="ACC42" s="8"/>
      <c r="ACD42" s="8"/>
      <c r="ACE42" s="8"/>
      <c r="ACF42" s="8"/>
      <c r="ACG42" s="8"/>
      <c r="ACH42" s="8"/>
      <c r="ACI42" s="8"/>
      <c r="ACJ42" s="8"/>
      <c r="ACK42" s="8"/>
      <c r="ACL42" s="8"/>
      <c r="ACM42" s="8"/>
      <c r="ACN42" s="8"/>
      <c r="ACO42" s="8"/>
      <c r="ACP42" s="8"/>
      <c r="ACQ42" s="8"/>
      <c r="ACR42" s="8"/>
      <c r="ACS42" s="8"/>
      <c r="ACT42" s="8"/>
      <c r="ACU42" s="8"/>
      <c r="ACV42" s="8"/>
      <c r="ACW42" s="8"/>
      <c r="ACX42" s="8"/>
      <c r="ACY42" s="8"/>
      <c r="ACZ42" s="8"/>
      <c r="ADA42" s="8"/>
      <c r="ADB42" s="8"/>
      <c r="ADC42" s="8"/>
      <c r="ADD42" s="8"/>
      <c r="ADE42" s="8"/>
      <c r="ADF42" s="8"/>
      <c r="ADG42" s="8"/>
      <c r="ADH42" s="8"/>
      <c r="ADI42" s="8"/>
      <c r="ADJ42" s="8"/>
      <c r="ADK42" s="8"/>
      <c r="ADL42" s="8"/>
      <c r="ADM42" s="8"/>
      <c r="ADN42" s="8"/>
      <c r="ADO42" s="8"/>
      <c r="ADP42" s="8"/>
      <c r="ADQ42" s="8"/>
      <c r="ADR42" s="8"/>
      <c r="ADS42" s="8"/>
      <c r="ADT42" s="8"/>
      <c r="ADU42" s="8"/>
      <c r="ADV42" s="8"/>
      <c r="ADW42" s="8"/>
      <c r="ADX42" s="8"/>
      <c r="ADY42" s="8"/>
      <c r="ADZ42" s="8"/>
      <c r="AEA42" s="8"/>
      <c r="AEB42" s="8"/>
      <c r="AEC42" s="8"/>
      <c r="AED42" s="8"/>
      <c r="AEE42" s="8"/>
      <c r="AEF42" s="8"/>
      <c r="AEG42" s="8"/>
      <c r="AEH42" s="8"/>
      <c r="AEI42" s="8"/>
      <c r="AEJ42" s="8"/>
      <c r="AEK42" s="8"/>
      <c r="AEL42" s="8"/>
      <c r="AEM42" s="8"/>
      <c r="AEN42" s="8"/>
      <c r="AEO42" s="8"/>
      <c r="AEP42" s="8"/>
      <c r="AEQ42" s="8"/>
      <c r="AER42" s="8"/>
      <c r="AES42" s="8"/>
      <c r="AET42" s="8"/>
      <c r="AEU42" s="8"/>
      <c r="AEV42" s="8"/>
      <c r="AEW42" s="8"/>
      <c r="AEX42" s="8"/>
      <c r="AEY42" s="8"/>
      <c r="AEZ42" s="8"/>
      <c r="AFA42" s="8"/>
      <c r="AFB42" s="8"/>
      <c r="AFC42" s="8"/>
      <c r="AFD42" s="8"/>
      <c r="AFE42" s="8"/>
      <c r="AFF42" s="8"/>
      <c r="AFG42" s="8"/>
      <c r="AFH42" s="8"/>
      <c r="AFI42" s="8"/>
      <c r="AFJ42" s="8"/>
      <c r="AFK42" s="8"/>
      <c r="AFL42" s="8"/>
      <c r="AFM42" s="8"/>
      <c r="AFN42" s="8"/>
      <c r="AFO42" s="8"/>
      <c r="AFP42" s="8"/>
      <c r="AFQ42" s="8"/>
      <c r="AFR42" s="8"/>
      <c r="AFS42" s="8"/>
      <c r="AFT42" s="8"/>
      <c r="AFU42" s="8"/>
      <c r="AFV42" s="8"/>
      <c r="AFW42" s="8"/>
      <c r="AFX42" s="8"/>
      <c r="AFY42" s="8"/>
      <c r="AFZ42" s="8"/>
      <c r="AGA42" s="8"/>
      <c r="AGB42" s="8"/>
      <c r="AGC42" s="8"/>
      <c r="AGD42" s="8"/>
      <c r="AGE42" s="8"/>
      <c r="AGF42" s="8"/>
      <c r="AGG42" s="8"/>
      <c r="AGH42" s="8"/>
      <c r="AGI42" s="8"/>
      <c r="AGJ42" s="8"/>
      <c r="AGK42" s="8"/>
      <c r="AGL42" s="8"/>
      <c r="AGM42" s="8"/>
      <c r="AGN42" s="8"/>
      <c r="AGO42" s="8"/>
      <c r="AGP42" s="8"/>
      <c r="AGQ42" s="8"/>
      <c r="AGR42" s="8"/>
      <c r="AGS42" s="8"/>
      <c r="AGT42" s="8"/>
      <c r="AGU42" s="8"/>
      <c r="AGV42" s="8"/>
      <c r="AGW42" s="8"/>
      <c r="AGX42" s="8"/>
      <c r="AGY42" s="8"/>
      <c r="AGZ42" s="8"/>
      <c r="AHA42" s="8"/>
      <c r="AHB42" s="8"/>
      <c r="AHC42" s="8"/>
      <c r="AHD42" s="8"/>
      <c r="AHE42" s="8"/>
      <c r="AHF42" s="8"/>
      <c r="AHG42" s="8"/>
      <c r="AHH42" s="8"/>
      <c r="AHI42" s="8"/>
      <c r="AHJ42" s="8"/>
      <c r="AHK42" s="8"/>
      <c r="AHL42" s="8"/>
      <c r="AHM42" s="8"/>
      <c r="AHN42" s="8"/>
      <c r="AHO42" s="8"/>
      <c r="AHP42" s="8"/>
      <c r="AHQ42" s="8"/>
      <c r="AHR42" s="8"/>
      <c r="AHS42" s="8"/>
      <c r="AHT42" s="8"/>
      <c r="AHU42" s="8"/>
      <c r="AHV42" s="8"/>
      <c r="AHW42" s="8"/>
      <c r="AHX42" s="8"/>
      <c r="AHY42" s="8"/>
      <c r="AHZ42" s="8"/>
      <c r="AIA42" s="8"/>
      <c r="AIB42" s="8"/>
      <c r="AIC42" s="8"/>
      <c r="AID42" s="8"/>
      <c r="AIE42" s="8"/>
      <c r="AIF42" s="8"/>
      <c r="AIG42" s="8"/>
      <c r="AIH42" s="8"/>
      <c r="AII42" s="8"/>
      <c r="AIJ42" s="8"/>
      <c r="AIK42" s="8"/>
      <c r="AIL42" s="8"/>
      <c r="AIM42" s="8"/>
      <c r="AIN42" s="8"/>
      <c r="AIO42" s="8"/>
      <c r="AIP42" s="8"/>
      <c r="AIQ42" s="8"/>
      <c r="AIR42" s="8"/>
      <c r="AIS42" s="8"/>
      <c r="AIT42" s="8"/>
      <c r="AIU42" s="8"/>
      <c r="AIV42" s="8"/>
      <c r="AIW42" s="8"/>
      <c r="AIX42" s="8"/>
      <c r="AIY42" s="8"/>
      <c r="AIZ42" s="8"/>
      <c r="AJA42" s="8"/>
      <c r="AJB42" s="8"/>
      <c r="AJC42" s="8"/>
      <c r="AJD42" s="8"/>
      <c r="AJE42" s="8"/>
      <c r="AJF42" s="8"/>
      <c r="AJG42" s="8"/>
      <c r="AJH42" s="8"/>
      <c r="AJI42" s="8"/>
      <c r="AJJ42" s="8"/>
      <c r="AJK42" s="8"/>
      <c r="AJL42" s="8"/>
      <c r="AJM42" s="8"/>
      <c r="AJN42" s="8"/>
      <c r="AJO42" s="8"/>
      <c r="AJP42" s="8"/>
      <c r="AJQ42" s="8"/>
      <c r="AJR42" s="8"/>
      <c r="AJS42" s="8"/>
      <c r="AJT42" s="8"/>
      <c r="AJU42" s="8"/>
      <c r="AJV42" s="8"/>
      <c r="AJW42" s="8"/>
      <c r="AJX42" s="8"/>
      <c r="AJY42" s="8"/>
      <c r="AJZ42" s="8"/>
      <c r="AKA42" s="8"/>
      <c r="AKB42" s="8"/>
      <c r="AKC42" s="8"/>
      <c r="AKD42" s="8"/>
      <c r="AKE42" s="8"/>
      <c r="AKF42" s="8"/>
      <c r="AKG42" s="8"/>
      <c r="AKH42" s="8"/>
      <c r="AKI42" s="8"/>
      <c r="AKJ42" s="8"/>
      <c r="AKK42" s="8"/>
      <c r="AKL42" s="8"/>
      <c r="AKM42" s="8"/>
      <c r="AKN42" s="8"/>
      <c r="AKO42" s="8"/>
      <c r="AKP42" s="8"/>
      <c r="AKQ42" s="8"/>
      <c r="AKR42" s="8"/>
      <c r="AKS42" s="8"/>
      <c r="AKT42" s="8"/>
      <c r="AKU42" s="8"/>
      <c r="AKV42" s="8"/>
      <c r="AKW42" s="8"/>
      <c r="AKX42" s="8"/>
      <c r="AKY42" s="8"/>
      <c r="AKZ42" s="8"/>
      <c r="ALA42" s="8"/>
      <c r="ALB42" s="8"/>
      <c r="ALC42" s="8"/>
      <c r="ALD42" s="8"/>
      <c r="ALE42" s="8"/>
      <c r="ALF42" s="8"/>
      <c r="ALG42" s="8"/>
      <c r="ALH42" s="8"/>
      <c r="ALI42" s="8"/>
      <c r="ALJ42" s="8"/>
      <c r="ALK42" s="8"/>
      <c r="ALL42" s="8"/>
      <c r="ALM42" s="8"/>
      <c r="ALN42" s="8"/>
      <c r="ALO42" s="8"/>
      <c r="ALP42" s="8"/>
      <c r="ALQ42" s="8"/>
      <c r="ALR42" s="8"/>
      <c r="ALS42" s="8"/>
      <c r="ALT42" s="8"/>
      <c r="ALU42" s="8"/>
      <c r="ALV42" s="8"/>
      <c r="ALW42" s="8"/>
      <c r="ALX42" s="8"/>
      <c r="ALY42" s="8"/>
      <c r="ALZ42" s="8"/>
      <c r="AMA42" s="8"/>
      <c r="AMB42" s="8"/>
      <c r="AMC42" s="8"/>
      <c r="AMD42" s="8"/>
      <c r="AME42" s="8"/>
      <c r="AMF42" s="8"/>
      <c r="AMG42" s="8"/>
      <c r="AMH42" s="8"/>
      <c r="AMI42" s="8"/>
      <c r="AMJ42" s="8"/>
      <c r="AMK42" s="8"/>
      <c r="AML42" s="8"/>
      <c r="AMM42" s="8"/>
      <c r="AMN42" s="8"/>
    </row>
    <row r="43" spans="1:1028" x14ac:dyDescent="0.25">
      <c r="A43" s="8">
        <v>420</v>
      </c>
      <c r="B43" s="8" t="s">
        <v>1400</v>
      </c>
      <c r="C43" s="8" t="s">
        <v>116</v>
      </c>
      <c r="D43" s="8" t="s">
        <v>115</v>
      </c>
      <c r="E43" s="8">
        <v>2006</v>
      </c>
      <c r="F43" s="8"/>
      <c r="G43" s="8" t="s">
        <v>1376</v>
      </c>
      <c r="H43" s="34" t="s">
        <v>114</v>
      </c>
      <c r="I43" s="8">
        <v>6</v>
      </c>
      <c r="J43" s="34" t="e">
        <f>VLOOKUP(H43,#REF!,9,FALSE)</f>
        <v>#REF!</v>
      </c>
      <c r="K43" s="34" t="e">
        <f t="shared" si="0"/>
        <v>#REF!</v>
      </c>
      <c r="L43" s="8"/>
      <c r="M43" s="8">
        <f t="shared" si="3"/>
        <v>0</v>
      </c>
      <c r="N43" s="17">
        <f t="shared" si="2"/>
        <v>0</v>
      </c>
      <c r="O43" s="17">
        <v>0</v>
      </c>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c r="SI43" s="8"/>
      <c r="SJ43" s="8"/>
      <c r="SK43" s="8"/>
      <c r="SL43" s="8"/>
      <c r="SM43" s="8"/>
      <c r="SN43" s="8"/>
      <c r="SO43" s="8"/>
      <c r="SP43" s="8"/>
      <c r="SQ43" s="8"/>
      <c r="SR43" s="8"/>
      <c r="SS43" s="8"/>
      <c r="ST43" s="8"/>
      <c r="SU43" s="8"/>
      <c r="SV43" s="8"/>
      <c r="SW43" s="8"/>
      <c r="SX43" s="8"/>
      <c r="SY43" s="8"/>
      <c r="SZ43" s="8"/>
      <c r="TA43" s="8"/>
      <c r="TB43" s="8"/>
      <c r="TC43" s="8"/>
      <c r="TD43" s="8"/>
      <c r="TE43" s="8"/>
      <c r="TF43" s="8"/>
      <c r="TG43" s="8"/>
      <c r="TH43" s="8"/>
      <c r="TI43" s="8"/>
      <c r="TJ43" s="8"/>
      <c r="TK43" s="8"/>
      <c r="TL43" s="8"/>
      <c r="TM43" s="8"/>
      <c r="TN43" s="8"/>
      <c r="TO43" s="8"/>
      <c r="TP43" s="8"/>
      <c r="TQ43" s="8"/>
      <c r="TR43" s="8"/>
      <c r="TS43" s="8"/>
      <c r="TT43" s="8"/>
      <c r="TU43" s="8"/>
      <c r="TV43" s="8"/>
      <c r="TW43" s="8"/>
      <c r="TX43" s="8"/>
      <c r="TY43" s="8"/>
      <c r="TZ43" s="8"/>
      <c r="UA43" s="8"/>
      <c r="UB43" s="8"/>
      <c r="UC43" s="8"/>
      <c r="UD43" s="8"/>
      <c r="UE43" s="8"/>
      <c r="UF43" s="8"/>
      <c r="UG43" s="8"/>
      <c r="UH43" s="8"/>
      <c r="UI43" s="8"/>
      <c r="UJ43" s="8"/>
      <c r="UK43" s="8"/>
      <c r="UL43" s="8"/>
      <c r="UM43" s="8"/>
      <c r="UN43" s="8"/>
      <c r="UO43" s="8"/>
      <c r="UP43" s="8"/>
      <c r="UQ43" s="8"/>
      <c r="UR43" s="8"/>
      <c r="US43" s="8"/>
      <c r="UT43" s="8"/>
      <c r="UU43" s="8"/>
      <c r="UV43" s="8"/>
      <c r="UW43" s="8"/>
      <c r="UX43" s="8"/>
      <c r="UY43" s="8"/>
      <c r="UZ43" s="8"/>
      <c r="VA43" s="8"/>
      <c r="VB43" s="8"/>
      <c r="VC43" s="8"/>
      <c r="VD43" s="8"/>
      <c r="VE43" s="8"/>
      <c r="VF43" s="8"/>
      <c r="VG43" s="8"/>
      <c r="VH43" s="8"/>
      <c r="VI43" s="8"/>
      <c r="VJ43" s="8"/>
      <c r="VK43" s="8"/>
      <c r="VL43" s="8"/>
      <c r="VM43" s="8"/>
      <c r="VN43" s="8"/>
      <c r="VO43" s="8"/>
      <c r="VP43" s="8"/>
      <c r="VQ43" s="8"/>
      <c r="VR43" s="8"/>
      <c r="VS43" s="8"/>
      <c r="VT43" s="8"/>
      <c r="VU43" s="8"/>
      <c r="VV43" s="8"/>
      <c r="VW43" s="8"/>
      <c r="VX43" s="8"/>
      <c r="VY43" s="8"/>
      <c r="VZ43" s="8"/>
      <c r="WA43" s="8"/>
      <c r="WB43" s="8"/>
      <c r="WC43" s="8"/>
      <c r="WD43" s="8"/>
      <c r="WE43" s="8"/>
      <c r="WF43" s="8"/>
      <c r="WG43" s="8"/>
      <c r="WH43" s="8"/>
      <c r="WI43" s="8"/>
      <c r="WJ43" s="8"/>
      <c r="WK43" s="8"/>
      <c r="WL43" s="8"/>
      <c r="WM43" s="8"/>
      <c r="WN43" s="8"/>
      <c r="WO43" s="8"/>
      <c r="WP43" s="8"/>
      <c r="WQ43" s="8"/>
      <c r="WR43" s="8"/>
      <c r="WS43" s="8"/>
      <c r="WT43" s="8"/>
      <c r="WU43" s="8"/>
      <c r="WV43" s="8"/>
      <c r="WW43" s="8"/>
      <c r="WX43" s="8"/>
      <c r="WY43" s="8"/>
      <c r="WZ43" s="8"/>
      <c r="XA43" s="8"/>
      <c r="XB43" s="8"/>
      <c r="XC43" s="8"/>
      <c r="XD43" s="8"/>
      <c r="XE43" s="8"/>
      <c r="XF43" s="8"/>
      <c r="XG43" s="8"/>
      <c r="XH43" s="8"/>
      <c r="XI43" s="8"/>
      <c r="XJ43" s="8"/>
      <c r="XK43" s="8"/>
      <c r="XL43" s="8"/>
      <c r="XM43" s="8"/>
      <c r="XN43" s="8"/>
      <c r="XO43" s="8"/>
      <c r="XP43" s="8"/>
      <c r="XQ43" s="8"/>
      <c r="XR43" s="8"/>
      <c r="XS43" s="8"/>
      <c r="XT43" s="8"/>
      <c r="XU43" s="8"/>
      <c r="XV43" s="8"/>
      <c r="XW43" s="8"/>
      <c r="XX43" s="8"/>
      <c r="XY43" s="8"/>
      <c r="XZ43" s="8"/>
      <c r="YA43" s="8"/>
      <c r="YB43" s="8"/>
      <c r="YC43" s="8"/>
      <c r="YD43" s="8"/>
      <c r="YE43" s="8"/>
      <c r="YF43" s="8"/>
      <c r="YG43" s="8"/>
      <c r="YH43" s="8"/>
      <c r="YI43" s="8"/>
      <c r="YJ43" s="8"/>
      <c r="YK43" s="8"/>
      <c r="YL43" s="8"/>
      <c r="YM43" s="8"/>
      <c r="YN43" s="8"/>
      <c r="YO43" s="8"/>
      <c r="YP43" s="8"/>
      <c r="YQ43" s="8"/>
      <c r="YR43" s="8"/>
      <c r="YS43" s="8"/>
      <c r="YT43" s="8"/>
      <c r="YU43" s="8"/>
      <c r="YV43" s="8"/>
      <c r="YW43" s="8"/>
      <c r="YX43" s="8"/>
      <c r="YY43" s="8"/>
      <c r="YZ43" s="8"/>
      <c r="ZA43" s="8"/>
      <c r="ZB43" s="8"/>
      <c r="ZC43" s="8"/>
      <c r="ZD43" s="8"/>
      <c r="ZE43" s="8"/>
      <c r="ZF43" s="8"/>
      <c r="ZG43" s="8"/>
      <c r="ZH43" s="8"/>
      <c r="ZI43" s="8"/>
      <c r="ZJ43" s="8"/>
      <c r="ZK43" s="8"/>
      <c r="ZL43" s="8"/>
      <c r="ZM43" s="8"/>
      <c r="ZN43" s="8"/>
      <c r="ZO43" s="8"/>
      <c r="ZP43" s="8"/>
      <c r="ZQ43" s="8"/>
      <c r="ZR43" s="8"/>
      <c r="ZS43" s="8"/>
      <c r="ZT43" s="8"/>
      <c r="ZU43" s="8"/>
      <c r="ZV43" s="8"/>
      <c r="ZW43" s="8"/>
      <c r="ZX43" s="8"/>
      <c r="ZY43" s="8"/>
      <c r="ZZ43" s="8"/>
      <c r="AAA43" s="8"/>
      <c r="AAB43" s="8"/>
      <c r="AAC43" s="8"/>
      <c r="AAD43" s="8"/>
      <c r="AAE43" s="8"/>
      <c r="AAF43" s="8"/>
      <c r="AAG43" s="8"/>
      <c r="AAH43" s="8"/>
      <c r="AAI43" s="8"/>
      <c r="AAJ43" s="8"/>
      <c r="AAK43" s="8"/>
      <c r="AAL43" s="8"/>
      <c r="AAM43" s="8"/>
      <c r="AAN43" s="8"/>
      <c r="AAO43" s="8"/>
      <c r="AAP43" s="8"/>
      <c r="AAQ43" s="8"/>
      <c r="AAR43" s="8"/>
      <c r="AAS43" s="8"/>
      <c r="AAT43" s="8"/>
      <c r="AAU43" s="8"/>
      <c r="AAV43" s="8"/>
      <c r="AAW43" s="8"/>
      <c r="AAX43" s="8"/>
      <c r="AAY43" s="8"/>
      <c r="AAZ43" s="8"/>
      <c r="ABA43" s="8"/>
      <c r="ABB43" s="8"/>
      <c r="ABC43" s="8"/>
      <c r="ABD43" s="8"/>
      <c r="ABE43" s="8"/>
      <c r="ABF43" s="8"/>
      <c r="ABG43" s="8"/>
      <c r="ABH43" s="8"/>
      <c r="ABI43" s="8"/>
      <c r="ABJ43" s="8"/>
      <c r="ABK43" s="8"/>
      <c r="ABL43" s="8"/>
      <c r="ABM43" s="8"/>
      <c r="ABN43" s="8"/>
      <c r="ABO43" s="8"/>
      <c r="ABP43" s="8"/>
      <c r="ABQ43" s="8"/>
      <c r="ABR43" s="8"/>
      <c r="ABS43" s="8"/>
      <c r="ABT43" s="8"/>
      <c r="ABU43" s="8"/>
      <c r="ABV43" s="8"/>
      <c r="ABW43" s="8"/>
      <c r="ABX43" s="8"/>
      <c r="ABY43" s="8"/>
      <c r="ABZ43" s="8"/>
      <c r="ACA43" s="8"/>
      <c r="ACB43" s="8"/>
      <c r="ACC43" s="8"/>
      <c r="ACD43" s="8"/>
      <c r="ACE43" s="8"/>
      <c r="ACF43" s="8"/>
      <c r="ACG43" s="8"/>
      <c r="ACH43" s="8"/>
      <c r="ACI43" s="8"/>
      <c r="ACJ43" s="8"/>
      <c r="ACK43" s="8"/>
      <c r="ACL43" s="8"/>
      <c r="ACM43" s="8"/>
      <c r="ACN43" s="8"/>
      <c r="ACO43" s="8"/>
      <c r="ACP43" s="8"/>
      <c r="ACQ43" s="8"/>
      <c r="ACR43" s="8"/>
      <c r="ACS43" s="8"/>
      <c r="ACT43" s="8"/>
      <c r="ACU43" s="8"/>
      <c r="ACV43" s="8"/>
      <c r="ACW43" s="8"/>
      <c r="ACX43" s="8"/>
      <c r="ACY43" s="8"/>
      <c r="ACZ43" s="8"/>
      <c r="ADA43" s="8"/>
      <c r="ADB43" s="8"/>
      <c r="ADC43" s="8"/>
      <c r="ADD43" s="8"/>
      <c r="ADE43" s="8"/>
      <c r="ADF43" s="8"/>
      <c r="ADG43" s="8"/>
      <c r="ADH43" s="8"/>
      <c r="ADI43" s="8"/>
      <c r="ADJ43" s="8"/>
      <c r="ADK43" s="8"/>
      <c r="ADL43" s="8"/>
      <c r="ADM43" s="8"/>
      <c r="ADN43" s="8"/>
      <c r="ADO43" s="8"/>
      <c r="ADP43" s="8"/>
      <c r="ADQ43" s="8"/>
      <c r="ADR43" s="8"/>
      <c r="ADS43" s="8"/>
      <c r="ADT43" s="8"/>
      <c r="ADU43" s="8"/>
      <c r="ADV43" s="8"/>
      <c r="ADW43" s="8"/>
      <c r="ADX43" s="8"/>
      <c r="ADY43" s="8"/>
      <c r="ADZ43" s="8"/>
      <c r="AEA43" s="8"/>
      <c r="AEB43" s="8"/>
      <c r="AEC43" s="8"/>
      <c r="AED43" s="8"/>
      <c r="AEE43" s="8"/>
      <c r="AEF43" s="8"/>
      <c r="AEG43" s="8"/>
      <c r="AEH43" s="8"/>
      <c r="AEI43" s="8"/>
      <c r="AEJ43" s="8"/>
      <c r="AEK43" s="8"/>
      <c r="AEL43" s="8"/>
      <c r="AEM43" s="8"/>
      <c r="AEN43" s="8"/>
      <c r="AEO43" s="8"/>
      <c r="AEP43" s="8"/>
      <c r="AEQ43" s="8"/>
      <c r="AER43" s="8"/>
      <c r="AES43" s="8"/>
      <c r="AET43" s="8"/>
      <c r="AEU43" s="8"/>
      <c r="AEV43" s="8"/>
      <c r="AEW43" s="8"/>
      <c r="AEX43" s="8"/>
      <c r="AEY43" s="8"/>
      <c r="AEZ43" s="8"/>
      <c r="AFA43" s="8"/>
      <c r="AFB43" s="8"/>
      <c r="AFC43" s="8"/>
      <c r="AFD43" s="8"/>
      <c r="AFE43" s="8"/>
      <c r="AFF43" s="8"/>
      <c r="AFG43" s="8"/>
      <c r="AFH43" s="8"/>
      <c r="AFI43" s="8"/>
      <c r="AFJ43" s="8"/>
      <c r="AFK43" s="8"/>
      <c r="AFL43" s="8"/>
      <c r="AFM43" s="8"/>
      <c r="AFN43" s="8"/>
      <c r="AFO43" s="8"/>
      <c r="AFP43" s="8"/>
      <c r="AFQ43" s="8"/>
      <c r="AFR43" s="8"/>
      <c r="AFS43" s="8"/>
      <c r="AFT43" s="8"/>
      <c r="AFU43" s="8"/>
      <c r="AFV43" s="8"/>
      <c r="AFW43" s="8"/>
      <c r="AFX43" s="8"/>
      <c r="AFY43" s="8"/>
      <c r="AFZ43" s="8"/>
      <c r="AGA43" s="8"/>
      <c r="AGB43" s="8"/>
      <c r="AGC43" s="8"/>
      <c r="AGD43" s="8"/>
      <c r="AGE43" s="8"/>
      <c r="AGF43" s="8"/>
      <c r="AGG43" s="8"/>
      <c r="AGH43" s="8"/>
      <c r="AGI43" s="8"/>
      <c r="AGJ43" s="8"/>
      <c r="AGK43" s="8"/>
      <c r="AGL43" s="8"/>
      <c r="AGM43" s="8"/>
      <c r="AGN43" s="8"/>
      <c r="AGO43" s="8"/>
      <c r="AGP43" s="8"/>
      <c r="AGQ43" s="8"/>
      <c r="AGR43" s="8"/>
      <c r="AGS43" s="8"/>
      <c r="AGT43" s="8"/>
      <c r="AGU43" s="8"/>
      <c r="AGV43" s="8"/>
      <c r="AGW43" s="8"/>
      <c r="AGX43" s="8"/>
      <c r="AGY43" s="8"/>
      <c r="AGZ43" s="8"/>
      <c r="AHA43" s="8"/>
      <c r="AHB43" s="8"/>
      <c r="AHC43" s="8"/>
      <c r="AHD43" s="8"/>
      <c r="AHE43" s="8"/>
      <c r="AHF43" s="8"/>
      <c r="AHG43" s="8"/>
      <c r="AHH43" s="8"/>
      <c r="AHI43" s="8"/>
      <c r="AHJ43" s="8"/>
      <c r="AHK43" s="8"/>
      <c r="AHL43" s="8"/>
      <c r="AHM43" s="8"/>
      <c r="AHN43" s="8"/>
      <c r="AHO43" s="8"/>
      <c r="AHP43" s="8"/>
      <c r="AHQ43" s="8"/>
      <c r="AHR43" s="8"/>
      <c r="AHS43" s="8"/>
      <c r="AHT43" s="8"/>
      <c r="AHU43" s="8"/>
      <c r="AHV43" s="8"/>
      <c r="AHW43" s="8"/>
      <c r="AHX43" s="8"/>
      <c r="AHY43" s="8"/>
      <c r="AHZ43" s="8"/>
      <c r="AIA43" s="8"/>
      <c r="AIB43" s="8"/>
      <c r="AIC43" s="8"/>
      <c r="AID43" s="8"/>
      <c r="AIE43" s="8"/>
      <c r="AIF43" s="8"/>
      <c r="AIG43" s="8"/>
      <c r="AIH43" s="8"/>
      <c r="AII43" s="8"/>
      <c r="AIJ43" s="8"/>
      <c r="AIK43" s="8"/>
      <c r="AIL43" s="8"/>
      <c r="AIM43" s="8"/>
      <c r="AIN43" s="8"/>
      <c r="AIO43" s="8"/>
      <c r="AIP43" s="8"/>
      <c r="AIQ43" s="8"/>
      <c r="AIR43" s="8"/>
      <c r="AIS43" s="8"/>
      <c r="AIT43" s="8"/>
      <c r="AIU43" s="8"/>
      <c r="AIV43" s="8"/>
      <c r="AIW43" s="8"/>
      <c r="AIX43" s="8"/>
      <c r="AIY43" s="8"/>
      <c r="AIZ43" s="8"/>
      <c r="AJA43" s="8"/>
      <c r="AJB43" s="8"/>
      <c r="AJC43" s="8"/>
      <c r="AJD43" s="8"/>
      <c r="AJE43" s="8"/>
      <c r="AJF43" s="8"/>
      <c r="AJG43" s="8"/>
      <c r="AJH43" s="8"/>
      <c r="AJI43" s="8"/>
      <c r="AJJ43" s="8"/>
      <c r="AJK43" s="8"/>
      <c r="AJL43" s="8"/>
      <c r="AJM43" s="8"/>
      <c r="AJN43" s="8"/>
      <c r="AJO43" s="8"/>
      <c r="AJP43" s="8"/>
      <c r="AJQ43" s="8"/>
      <c r="AJR43" s="8"/>
      <c r="AJS43" s="8"/>
      <c r="AJT43" s="8"/>
      <c r="AJU43" s="8"/>
      <c r="AJV43" s="8"/>
      <c r="AJW43" s="8"/>
      <c r="AJX43" s="8"/>
      <c r="AJY43" s="8"/>
      <c r="AJZ43" s="8"/>
      <c r="AKA43" s="8"/>
      <c r="AKB43" s="8"/>
      <c r="AKC43" s="8"/>
      <c r="AKD43" s="8"/>
      <c r="AKE43" s="8"/>
      <c r="AKF43" s="8"/>
      <c r="AKG43" s="8"/>
      <c r="AKH43" s="8"/>
      <c r="AKI43" s="8"/>
      <c r="AKJ43" s="8"/>
      <c r="AKK43" s="8"/>
      <c r="AKL43" s="8"/>
      <c r="AKM43" s="8"/>
      <c r="AKN43" s="8"/>
      <c r="AKO43" s="8"/>
      <c r="AKP43" s="8"/>
      <c r="AKQ43" s="8"/>
      <c r="AKR43" s="8"/>
      <c r="AKS43" s="8"/>
      <c r="AKT43" s="8"/>
      <c r="AKU43" s="8"/>
      <c r="AKV43" s="8"/>
      <c r="AKW43" s="8"/>
      <c r="AKX43" s="8"/>
      <c r="AKY43" s="8"/>
      <c r="AKZ43" s="8"/>
      <c r="ALA43" s="8"/>
      <c r="ALB43" s="8"/>
      <c r="ALC43" s="8"/>
      <c r="ALD43" s="8"/>
      <c r="ALE43" s="8"/>
      <c r="ALF43" s="8"/>
      <c r="ALG43" s="8"/>
      <c r="ALH43" s="8"/>
      <c r="ALI43" s="8"/>
      <c r="ALJ43" s="8"/>
      <c r="ALK43" s="8"/>
      <c r="ALL43" s="8"/>
      <c r="ALM43" s="8"/>
      <c r="ALN43" s="8"/>
      <c r="ALO43" s="8"/>
      <c r="ALP43" s="8"/>
      <c r="ALQ43" s="8"/>
      <c r="ALR43" s="8"/>
      <c r="ALS43" s="8"/>
      <c r="ALT43" s="8"/>
      <c r="ALU43" s="8"/>
      <c r="ALV43" s="8"/>
      <c r="ALW43" s="8"/>
      <c r="ALX43" s="8"/>
      <c r="ALY43" s="8"/>
      <c r="ALZ43" s="8"/>
      <c r="AMA43" s="8"/>
      <c r="AMB43" s="8"/>
      <c r="AMC43" s="8"/>
      <c r="AMD43" s="8"/>
      <c r="AME43" s="8"/>
      <c r="AMF43" s="8"/>
      <c r="AMG43" s="8"/>
      <c r="AMH43" s="8"/>
      <c r="AMI43" s="8"/>
      <c r="AMJ43" s="8"/>
      <c r="AMK43" s="8"/>
      <c r="AML43" s="8"/>
      <c r="AMM43" s="8"/>
      <c r="AMN43" s="8"/>
    </row>
    <row r="44" spans="1:1028" x14ac:dyDescent="0.25">
      <c r="A44" s="8">
        <v>421</v>
      </c>
      <c r="B44" s="8" t="s">
        <v>1401</v>
      </c>
      <c r="C44" s="8" t="s">
        <v>116</v>
      </c>
      <c r="D44" s="8" t="s">
        <v>115</v>
      </c>
      <c r="E44" s="8">
        <v>2006</v>
      </c>
      <c r="F44" s="8"/>
      <c r="G44" s="8" t="s">
        <v>1376</v>
      </c>
      <c r="H44" s="34" t="s">
        <v>114</v>
      </c>
      <c r="I44" s="8">
        <v>12</v>
      </c>
      <c r="J44" s="34" t="e">
        <f>VLOOKUP(H44,#REF!,9,FALSE)</f>
        <v>#REF!</v>
      </c>
      <c r="K44" s="34" t="e">
        <f t="shared" si="0"/>
        <v>#REF!</v>
      </c>
      <c r="L44" s="8"/>
      <c r="M44" s="8">
        <f t="shared" si="3"/>
        <v>0</v>
      </c>
      <c r="N44" s="17">
        <f t="shared" si="2"/>
        <v>0</v>
      </c>
      <c r="O44" s="17">
        <v>0</v>
      </c>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c r="SI44" s="8"/>
      <c r="SJ44" s="8"/>
      <c r="SK44" s="8"/>
      <c r="SL44" s="8"/>
      <c r="SM44" s="8"/>
      <c r="SN44" s="8"/>
      <c r="SO44" s="8"/>
      <c r="SP44" s="8"/>
      <c r="SQ44" s="8"/>
      <c r="SR44" s="8"/>
      <c r="SS44" s="8"/>
      <c r="ST44" s="8"/>
      <c r="SU44" s="8"/>
      <c r="SV44" s="8"/>
      <c r="SW44" s="8"/>
      <c r="SX44" s="8"/>
      <c r="SY44" s="8"/>
      <c r="SZ44" s="8"/>
      <c r="TA44" s="8"/>
      <c r="TB44" s="8"/>
      <c r="TC44" s="8"/>
      <c r="TD44" s="8"/>
      <c r="TE44" s="8"/>
      <c r="TF44" s="8"/>
      <c r="TG44" s="8"/>
      <c r="TH44" s="8"/>
      <c r="TI44" s="8"/>
      <c r="TJ44" s="8"/>
      <c r="TK44" s="8"/>
      <c r="TL44" s="8"/>
      <c r="TM44" s="8"/>
      <c r="TN44" s="8"/>
      <c r="TO44" s="8"/>
      <c r="TP44" s="8"/>
      <c r="TQ44" s="8"/>
      <c r="TR44" s="8"/>
      <c r="TS44" s="8"/>
      <c r="TT44" s="8"/>
      <c r="TU44" s="8"/>
      <c r="TV44" s="8"/>
      <c r="TW44" s="8"/>
      <c r="TX44" s="8"/>
      <c r="TY44" s="8"/>
      <c r="TZ44" s="8"/>
      <c r="UA44" s="8"/>
      <c r="UB44" s="8"/>
      <c r="UC44" s="8"/>
      <c r="UD44" s="8"/>
      <c r="UE44" s="8"/>
      <c r="UF44" s="8"/>
      <c r="UG44" s="8"/>
      <c r="UH44" s="8"/>
      <c r="UI44" s="8"/>
      <c r="UJ44" s="8"/>
      <c r="UK44" s="8"/>
      <c r="UL44" s="8"/>
      <c r="UM44" s="8"/>
      <c r="UN44" s="8"/>
      <c r="UO44" s="8"/>
      <c r="UP44" s="8"/>
      <c r="UQ44" s="8"/>
      <c r="UR44" s="8"/>
      <c r="US44" s="8"/>
      <c r="UT44" s="8"/>
      <c r="UU44" s="8"/>
      <c r="UV44" s="8"/>
      <c r="UW44" s="8"/>
      <c r="UX44" s="8"/>
      <c r="UY44" s="8"/>
      <c r="UZ44" s="8"/>
      <c r="VA44" s="8"/>
      <c r="VB44" s="8"/>
      <c r="VC44" s="8"/>
      <c r="VD44" s="8"/>
      <c r="VE44" s="8"/>
      <c r="VF44" s="8"/>
      <c r="VG44" s="8"/>
      <c r="VH44" s="8"/>
      <c r="VI44" s="8"/>
      <c r="VJ44" s="8"/>
      <c r="VK44" s="8"/>
      <c r="VL44" s="8"/>
      <c r="VM44" s="8"/>
      <c r="VN44" s="8"/>
      <c r="VO44" s="8"/>
      <c r="VP44" s="8"/>
      <c r="VQ44" s="8"/>
      <c r="VR44" s="8"/>
      <c r="VS44" s="8"/>
      <c r="VT44" s="8"/>
      <c r="VU44" s="8"/>
      <c r="VV44" s="8"/>
      <c r="VW44" s="8"/>
      <c r="VX44" s="8"/>
      <c r="VY44" s="8"/>
      <c r="VZ44" s="8"/>
      <c r="WA44" s="8"/>
      <c r="WB44" s="8"/>
      <c r="WC44" s="8"/>
      <c r="WD44" s="8"/>
      <c r="WE44" s="8"/>
      <c r="WF44" s="8"/>
      <c r="WG44" s="8"/>
      <c r="WH44" s="8"/>
      <c r="WI44" s="8"/>
      <c r="WJ44" s="8"/>
      <c r="WK44" s="8"/>
      <c r="WL44" s="8"/>
      <c r="WM44" s="8"/>
      <c r="WN44" s="8"/>
      <c r="WO44" s="8"/>
      <c r="WP44" s="8"/>
      <c r="WQ44" s="8"/>
      <c r="WR44" s="8"/>
      <c r="WS44" s="8"/>
      <c r="WT44" s="8"/>
      <c r="WU44" s="8"/>
      <c r="WV44" s="8"/>
      <c r="WW44" s="8"/>
      <c r="WX44" s="8"/>
      <c r="WY44" s="8"/>
      <c r="WZ44" s="8"/>
      <c r="XA44" s="8"/>
      <c r="XB44" s="8"/>
      <c r="XC44" s="8"/>
      <c r="XD44" s="8"/>
      <c r="XE44" s="8"/>
      <c r="XF44" s="8"/>
      <c r="XG44" s="8"/>
      <c r="XH44" s="8"/>
      <c r="XI44" s="8"/>
      <c r="XJ44" s="8"/>
      <c r="XK44" s="8"/>
      <c r="XL44" s="8"/>
      <c r="XM44" s="8"/>
      <c r="XN44" s="8"/>
      <c r="XO44" s="8"/>
      <c r="XP44" s="8"/>
      <c r="XQ44" s="8"/>
      <c r="XR44" s="8"/>
      <c r="XS44" s="8"/>
      <c r="XT44" s="8"/>
      <c r="XU44" s="8"/>
      <c r="XV44" s="8"/>
      <c r="XW44" s="8"/>
      <c r="XX44" s="8"/>
      <c r="XY44" s="8"/>
      <c r="XZ44" s="8"/>
      <c r="YA44" s="8"/>
      <c r="YB44" s="8"/>
      <c r="YC44" s="8"/>
      <c r="YD44" s="8"/>
      <c r="YE44" s="8"/>
      <c r="YF44" s="8"/>
      <c r="YG44" s="8"/>
      <c r="YH44" s="8"/>
      <c r="YI44" s="8"/>
      <c r="YJ44" s="8"/>
      <c r="YK44" s="8"/>
      <c r="YL44" s="8"/>
      <c r="YM44" s="8"/>
      <c r="YN44" s="8"/>
      <c r="YO44" s="8"/>
      <c r="YP44" s="8"/>
      <c r="YQ44" s="8"/>
      <c r="YR44" s="8"/>
      <c r="YS44" s="8"/>
      <c r="YT44" s="8"/>
      <c r="YU44" s="8"/>
      <c r="YV44" s="8"/>
      <c r="YW44" s="8"/>
      <c r="YX44" s="8"/>
      <c r="YY44" s="8"/>
      <c r="YZ44" s="8"/>
      <c r="ZA44" s="8"/>
      <c r="ZB44" s="8"/>
      <c r="ZC44" s="8"/>
      <c r="ZD44" s="8"/>
      <c r="ZE44" s="8"/>
      <c r="ZF44" s="8"/>
      <c r="ZG44" s="8"/>
      <c r="ZH44" s="8"/>
      <c r="ZI44" s="8"/>
      <c r="ZJ44" s="8"/>
      <c r="ZK44" s="8"/>
      <c r="ZL44" s="8"/>
      <c r="ZM44" s="8"/>
      <c r="ZN44" s="8"/>
      <c r="ZO44" s="8"/>
      <c r="ZP44" s="8"/>
      <c r="ZQ44" s="8"/>
      <c r="ZR44" s="8"/>
      <c r="ZS44" s="8"/>
      <c r="ZT44" s="8"/>
      <c r="ZU44" s="8"/>
      <c r="ZV44" s="8"/>
      <c r="ZW44" s="8"/>
      <c r="ZX44" s="8"/>
      <c r="ZY44" s="8"/>
      <c r="ZZ44" s="8"/>
      <c r="AAA44" s="8"/>
      <c r="AAB44" s="8"/>
      <c r="AAC44" s="8"/>
      <c r="AAD44" s="8"/>
      <c r="AAE44" s="8"/>
      <c r="AAF44" s="8"/>
      <c r="AAG44" s="8"/>
      <c r="AAH44" s="8"/>
      <c r="AAI44" s="8"/>
      <c r="AAJ44" s="8"/>
      <c r="AAK44" s="8"/>
      <c r="AAL44" s="8"/>
      <c r="AAM44" s="8"/>
      <c r="AAN44" s="8"/>
      <c r="AAO44" s="8"/>
      <c r="AAP44" s="8"/>
      <c r="AAQ44" s="8"/>
      <c r="AAR44" s="8"/>
      <c r="AAS44" s="8"/>
      <c r="AAT44" s="8"/>
      <c r="AAU44" s="8"/>
      <c r="AAV44" s="8"/>
      <c r="AAW44" s="8"/>
      <c r="AAX44" s="8"/>
      <c r="AAY44" s="8"/>
      <c r="AAZ44" s="8"/>
      <c r="ABA44" s="8"/>
      <c r="ABB44" s="8"/>
      <c r="ABC44" s="8"/>
      <c r="ABD44" s="8"/>
      <c r="ABE44" s="8"/>
      <c r="ABF44" s="8"/>
      <c r="ABG44" s="8"/>
      <c r="ABH44" s="8"/>
      <c r="ABI44" s="8"/>
      <c r="ABJ44" s="8"/>
      <c r="ABK44" s="8"/>
      <c r="ABL44" s="8"/>
      <c r="ABM44" s="8"/>
      <c r="ABN44" s="8"/>
      <c r="ABO44" s="8"/>
      <c r="ABP44" s="8"/>
      <c r="ABQ44" s="8"/>
      <c r="ABR44" s="8"/>
      <c r="ABS44" s="8"/>
      <c r="ABT44" s="8"/>
      <c r="ABU44" s="8"/>
      <c r="ABV44" s="8"/>
      <c r="ABW44" s="8"/>
      <c r="ABX44" s="8"/>
      <c r="ABY44" s="8"/>
      <c r="ABZ44" s="8"/>
      <c r="ACA44" s="8"/>
      <c r="ACB44" s="8"/>
      <c r="ACC44" s="8"/>
      <c r="ACD44" s="8"/>
      <c r="ACE44" s="8"/>
      <c r="ACF44" s="8"/>
      <c r="ACG44" s="8"/>
      <c r="ACH44" s="8"/>
      <c r="ACI44" s="8"/>
      <c r="ACJ44" s="8"/>
      <c r="ACK44" s="8"/>
      <c r="ACL44" s="8"/>
      <c r="ACM44" s="8"/>
      <c r="ACN44" s="8"/>
      <c r="ACO44" s="8"/>
      <c r="ACP44" s="8"/>
      <c r="ACQ44" s="8"/>
      <c r="ACR44" s="8"/>
      <c r="ACS44" s="8"/>
      <c r="ACT44" s="8"/>
      <c r="ACU44" s="8"/>
      <c r="ACV44" s="8"/>
      <c r="ACW44" s="8"/>
      <c r="ACX44" s="8"/>
      <c r="ACY44" s="8"/>
      <c r="ACZ44" s="8"/>
      <c r="ADA44" s="8"/>
      <c r="ADB44" s="8"/>
      <c r="ADC44" s="8"/>
      <c r="ADD44" s="8"/>
      <c r="ADE44" s="8"/>
      <c r="ADF44" s="8"/>
      <c r="ADG44" s="8"/>
      <c r="ADH44" s="8"/>
      <c r="ADI44" s="8"/>
      <c r="ADJ44" s="8"/>
      <c r="ADK44" s="8"/>
      <c r="ADL44" s="8"/>
      <c r="ADM44" s="8"/>
      <c r="ADN44" s="8"/>
      <c r="ADO44" s="8"/>
      <c r="ADP44" s="8"/>
      <c r="ADQ44" s="8"/>
      <c r="ADR44" s="8"/>
      <c r="ADS44" s="8"/>
      <c r="ADT44" s="8"/>
      <c r="ADU44" s="8"/>
      <c r="ADV44" s="8"/>
      <c r="ADW44" s="8"/>
      <c r="ADX44" s="8"/>
      <c r="ADY44" s="8"/>
      <c r="ADZ44" s="8"/>
      <c r="AEA44" s="8"/>
      <c r="AEB44" s="8"/>
      <c r="AEC44" s="8"/>
      <c r="AED44" s="8"/>
      <c r="AEE44" s="8"/>
      <c r="AEF44" s="8"/>
      <c r="AEG44" s="8"/>
      <c r="AEH44" s="8"/>
      <c r="AEI44" s="8"/>
      <c r="AEJ44" s="8"/>
      <c r="AEK44" s="8"/>
      <c r="AEL44" s="8"/>
      <c r="AEM44" s="8"/>
      <c r="AEN44" s="8"/>
      <c r="AEO44" s="8"/>
      <c r="AEP44" s="8"/>
      <c r="AEQ44" s="8"/>
      <c r="AER44" s="8"/>
      <c r="AES44" s="8"/>
      <c r="AET44" s="8"/>
      <c r="AEU44" s="8"/>
      <c r="AEV44" s="8"/>
      <c r="AEW44" s="8"/>
      <c r="AEX44" s="8"/>
      <c r="AEY44" s="8"/>
      <c r="AEZ44" s="8"/>
      <c r="AFA44" s="8"/>
      <c r="AFB44" s="8"/>
      <c r="AFC44" s="8"/>
      <c r="AFD44" s="8"/>
      <c r="AFE44" s="8"/>
      <c r="AFF44" s="8"/>
      <c r="AFG44" s="8"/>
      <c r="AFH44" s="8"/>
      <c r="AFI44" s="8"/>
      <c r="AFJ44" s="8"/>
      <c r="AFK44" s="8"/>
      <c r="AFL44" s="8"/>
      <c r="AFM44" s="8"/>
      <c r="AFN44" s="8"/>
      <c r="AFO44" s="8"/>
      <c r="AFP44" s="8"/>
      <c r="AFQ44" s="8"/>
      <c r="AFR44" s="8"/>
      <c r="AFS44" s="8"/>
      <c r="AFT44" s="8"/>
      <c r="AFU44" s="8"/>
      <c r="AFV44" s="8"/>
      <c r="AFW44" s="8"/>
      <c r="AFX44" s="8"/>
      <c r="AFY44" s="8"/>
      <c r="AFZ44" s="8"/>
      <c r="AGA44" s="8"/>
      <c r="AGB44" s="8"/>
      <c r="AGC44" s="8"/>
      <c r="AGD44" s="8"/>
      <c r="AGE44" s="8"/>
      <c r="AGF44" s="8"/>
      <c r="AGG44" s="8"/>
      <c r="AGH44" s="8"/>
      <c r="AGI44" s="8"/>
      <c r="AGJ44" s="8"/>
      <c r="AGK44" s="8"/>
      <c r="AGL44" s="8"/>
      <c r="AGM44" s="8"/>
      <c r="AGN44" s="8"/>
      <c r="AGO44" s="8"/>
      <c r="AGP44" s="8"/>
      <c r="AGQ44" s="8"/>
      <c r="AGR44" s="8"/>
      <c r="AGS44" s="8"/>
      <c r="AGT44" s="8"/>
      <c r="AGU44" s="8"/>
      <c r="AGV44" s="8"/>
      <c r="AGW44" s="8"/>
      <c r="AGX44" s="8"/>
      <c r="AGY44" s="8"/>
      <c r="AGZ44" s="8"/>
      <c r="AHA44" s="8"/>
      <c r="AHB44" s="8"/>
      <c r="AHC44" s="8"/>
      <c r="AHD44" s="8"/>
      <c r="AHE44" s="8"/>
      <c r="AHF44" s="8"/>
      <c r="AHG44" s="8"/>
      <c r="AHH44" s="8"/>
      <c r="AHI44" s="8"/>
      <c r="AHJ44" s="8"/>
      <c r="AHK44" s="8"/>
      <c r="AHL44" s="8"/>
      <c r="AHM44" s="8"/>
      <c r="AHN44" s="8"/>
      <c r="AHO44" s="8"/>
      <c r="AHP44" s="8"/>
      <c r="AHQ44" s="8"/>
      <c r="AHR44" s="8"/>
      <c r="AHS44" s="8"/>
      <c r="AHT44" s="8"/>
      <c r="AHU44" s="8"/>
      <c r="AHV44" s="8"/>
      <c r="AHW44" s="8"/>
      <c r="AHX44" s="8"/>
      <c r="AHY44" s="8"/>
      <c r="AHZ44" s="8"/>
      <c r="AIA44" s="8"/>
      <c r="AIB44" s="8"/>
      <c r="AIC44" s="8"/>
      <c r="AID44" s="8"/>
      <c r="AIE44" s="8"/>
      <c r="AIF44" s="8"/>
      <c r="AIG44" s="8"/>
      <c r="AIH44" s="8"/>
      <c r="AII44" s="8"/>
      <c r="AIJ44" s="8"/>
      <c r="AIK44" s="8"/>
      <c r="AIL44" s="8"/>
      <c r="AIM44" s="8"/>
      <c r="AIN44" s="8"/>
      <c r="AIO44" s="8"/>
      <c r="AIP44" s="8"/>
      <c r="AIQ44" s="8"/>
      <c r="AIR44" s="8"/>
      <c r="AIS44" s="8"/>
      <c r="AIT44" s="8"/>
      <c r="AIU44" s="8"/>
      <c r="AIV44" s="8"/>
      <c r="AIW44" s="8"/>
      <c r="AIX44" s="8"/>
      <c r="AIY44" s="8"/>
      <c r="AIZ44" s="8"/>
      <c r="AJA44" s="8"/>
      <c r="AJB44" s="8"/>
      <c r="AJC44" s="8"/>
      <c r="AJD44" s="8"/>
      <c r="AJE44" s="8"/>
      <c r="AJF44" s="8"/>
      <c r="AJG44" s="8"/>
      <c r="AJH44" s="8"/>
      <c r="AJI44" s="8"/>
      <c r="AJJ44" s="8"/>
      <c r="AJK44" s="8"/>
      <c r="AJL44" s="8"/>
      <c r="AJM44" s="8"/>
      <c r="AJN44" s="8"/>
      <c r="AJO44" s="8"/>
      <c r="AJP44" s="8"/>
      <c r="AJQ44" s="8"/>
      <c r="AJR44" s="8"/>
      <c r="AJS44" s="8"/>
      <c r="AJT44" s="8"/>
      <c r="AJU44" s="8"/>
      <c r="AJV44" s="8"/>
      <c r="AJW44" s="8"/>
      <c r="AJX44" s="8"/>
      <c r="AJY44" s="8"/>
      <c r="AJZ44" s="8"/>
      <c r="AKA44" s="8"/>
      <c r="AKB44" s="8"/>
      <c r="AKC44" s="8"/>
      <c r="AKD44" s="8"/>
      <c r="AKE44" s="8"/>
      <c r="AKF44" s="8"/>
      <c r="AKG44" s="8"/>
      <c r="AKH44" s="8"/>
      <c r="AKI44" s="8"/>
      <c r="AKJ44" s="8"/>
      <c r="AKK44" s="8"/>
      <c r="AKL44" s="8"/>
      <c r="AKM44" s="8"/>
      <c r="AKN44" s="8"/>
      <c r="AKO44" s="8"/>
      <c r="AKP44" s="8"/>
      <c r="AKQ44" s="8"/>
      <c r="AKR44" s="8"/>
      <c r="AKS44" s="8"/>
      <c r="AKT44" s="8"/>
      <c r="AKU44" s="8"/>
      <c r="AKV44" s="8"/>
      <c r="AKW44" s="8"/>
      <c r="AKX44" s="8"/>
      <c r="AKY44" s="8"/>
      <c r="AKZ44" s="8"/>
      <c r="ALA44" s="8"/>
      <c r="ALB44" s="8"/>
      <c r="ALC44" s="8"/>
      <c r="ALD44" s="8"/>
      <c r="ALE44" s="8"/>
      <c r="ALF44" s="8"/>
      <c r="ALG44" s="8"/>
      <c r="ALH44" s="8"/>
      <c r="ALI44" s="8"/>
      <c r="ALJ44" s="8"/>
      <c r="ALK44" s="8"/>
      <c r="ALL44" s="8"/>
      <c r="ALM44" s="8"/>
      <c r="ALN44" s="8"/>
      <c r="ALO44" s="8"/>
      <c r="ALP44" s="8"/>
      <c r="ALQ44" s="8"/>
      <c r="ALR44" s="8"/>
      <c r="ALS44" s="8"/>
      <c r="ALT44" s="8"/>
      <c r="ALU44" s="8"/>
      <c r="ALV44" s="8"/>
      <c r="ALW44" s="8"/>
      <c r="ALX44" s="8"/>
      <c r="ALY44" s="8"/>
      <c r="ALZ44" s="8"/>
      <c r="AMA44" s="8"/>
      <c r="AMB44" s="8"/>
      <c r="AMC44" s="8"/>
      <c r="AMD44" s="8"/>
      <c r="AME44" s="8"/>
      <c r="AMF44" s="8"/>
      <c r="AMG44" s="8"/>
      <c r="AMH44" s="8"/>
      <c r="AMI44" s="8"/>
      <c r="AMJ44" s="8"/>
      <c r="AMK44" s="8"/>
      <c r="AML44" s="8"/>
      <c r="AMM44" s="8"/>
      <c r="AMN44" s="8"/>
    </row>
    <row r="45" spans="1:1028" x14ac:dyDescent="0.25">
      <c r="A45" s="8">
        <v>361</v>
      </c>
      <c r="B45" s="8" t="s">
        <v>1530</v>
      </c>
      <c r="C45" s="8" t="s">
        <v>1531</v>
      </c>
      <c r="D45" s="8" t="s">
        <v>1339</v>
      </c>
      <c r="E45" s="8">
        <v>2007</v>
      </c>
      <c r="F45" s="8"/>
      <c r="G45" s="8" t="s">
        <v>1376</v>
      </c>
      <c r="H45" s="13" t="s">
        <v>3307</v>
      </c>
      <c r="I45" s="8">
        <v>1</v>
      </c>
      <c r="J45" s="34" t="e">
        <f>VLOOKUP(H45,#REF!,9,FALSE)</f>
        <v>#REF!</v>
      </c>
      <c r="K45" s="34" t="e">
        <f t="shared" si="0"/>
        <v>#REF!</v>
      </c>
      <c r="L45" s="8"/>
      <c r="M45" s="8">
        <f t="shared" si="3"/>
        <v>0</v>
      </c>
      <c r="N45" s="17">
        <f t="shared" si="2"/>
        <v>0</v>
      </c>
      <c r="O45" s="17">
        <v>0</v>
      </c>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c r="SI45" s="8"/>
      <c r="SJ45" s="8"/>
      <c r="SK45" s="8"/>
      <c r="SL45" s="8"/>
      <c r="SM45" s="8"/>
      <c r="SN45" s="8"/>
      <c r="SO45" s="8"/>
      <c r="SP45" s="8"/>
      <c r="SQ45" s="8"/>
      <c r="SR45" s="8"/>
      <c r="SS45" s="8"/>
      <c r="ST45" s="8"/>
      <c r="SU45" s="8"/>
      <c r="SV45" s="8"/>
      <c r="SW45" s="8"/>
      <c r="SX45" s="8"/>
      <c r="SY45" s="8"/>
      <c r="SZ45" s="8"/>
      <c r="TA45" s="8"/>
      <c r="TB45" s="8"/>
      <c r="TC45" s="8"/>
      <c r="TD45" s="8"/>
      <c r="TE45" s="8"/>
      <c r="TF45" s="8"/>
      <c r="TG45" s="8"/>
      <c r="TH45" s="8"/>
      <c r="TI45" s="8"/>
      <c r="TJ45" s="8"/>
      <c r="TK45" s="8"/>
      <c r="TL45" s="8"/>
      <c r="TM45" s="8"/>
      <c r="TN45" s="8"/>
      <c r="TO45" s="8"/>
      <c r="TP45" s="8"/>
      <c r="TQ45" s="8"/>
      <c r="TR45" s="8"/>
      <c r="TS45" s="8"/>
      <c r="TT45" s="8"/>
      <c r="TU45" s="8"/>
      <c r="TV45" s="8"/>
      <c r="TW45" s="8"/>
      <c r="TX45" s="8"/>
      <c r="TY45" s="8"/>
      <c r="TZ45" s="8"/>
      <c r="UA45" s="8"/>
      <c r="UB45" s="8"/>
      <c r="UC45" s="8"/>
      <c r="UD45" s="8"/>
      <c r="UE45" s="8"/>
      <c r="UF45" s="8"/>
      <c r="UG45" s="8"/>
      <c r="UH45" s="8"/>
      <c r="UI45" s="8"/>
      <c r="UJ45" s="8"/>
      <c r="UK45" s="8"/>
      <c r="UL45" s="8"/>
      <c r="UM45" s="8"/>
      <c r="UN45" s="8"/>
      <c r="UO45" s="8"/>
      <c r="UP45" s="8"/>
      <c r="UQ45" s="8"/>
      <c r="UR45" s="8"/>
      <c r="US45" s="8"/>
      <c r="UT45" s="8"/>
      <c r="UU45" s="8"/>
      <c r="UV45" s="8"/>
      <c r="UW45" s="8"/>
      <c r="UX45" s="8"/>
      <c r="UY45" s="8"/>
      <c r="UZ45" s="8"/>
      <c r="VA45" s="8"/>
      <c r="VB45" s="8"/>
      <c r="VC45" s="8"/>
      <c r="VD45" s="8"/>
      <c r="VE45" s="8"/>
      <c r="VF45" s="8"/>
      <c r="VG45" s="8"/>
      <c r="VH45" s="8"/>
      <c r="VI45" s="8"/>
      <c r="VJ45" s="8"/>
      <c r="VK45" s="8"/>
      <c r="VL45" s="8"/>
      <c r="VM45" s="8"/>
      <c r="VN45" s="8"/>
      <c r="VO45" s="8"/>
      <c r="VP45" s="8"/>
      <c r="VQ45" s="8"/>
      <c r="VR45" s="8"/>
      <c r="VS45" s="8"/>
      <c r="VT45" s="8"/>
      <c r="VU45" s="8"/>
      <c r="VV45" s="8"/>
      <c r="VW45" s="8"/>
      <c r="VX45" s="8"/>
      <c r="VY45" s="8"/>
      <c r="VZ45" s="8"/>
      <c r="WA45" s="8"/>
      <c r="WB45" s="8"/>
      <c r="WC45" s="8"/>
      <c r="WD45" s="8"/>
      <c r="WE45" s="8"/>
      <c r="WF45" s="8"/>
      <c r="WG45" s="8"/>
      <c r="WH45" s="8"/>
      <c r="WI45" s="8"/>
      <c r="WJ45" s="8"/>
      <c r="WK45" s="8"/>
      <c r="WL45" s="8"/>
      <c r="WM45" s="8"/>
      <c r="WN45" s="8"/>
      <c r="WO45" s="8"/>
      <c r="WP45" s="8"/>
      <c r="WQ45" s="8"/>
      <c r="WR45" s="8"/>
      <c r="WS45" s="8"/>
      <c r="WT45" s="8"/>
      <c r="WU45" s="8"/>
      <c r="WV45" s="8"/>
      <c r="WW45" s="8"/>
      <c r="WX45" s="8"/>
      <c r="WY45" s="8"/>
      <c r="WZ45" s="8"/>
      <c r="XA45" s="8"/>
      <c r="XB45" s="8"/>
      <c r="XC45" s="8"/>
      <c r="XD45" s="8"/>
      <c r="XE45" s="8"/>
      <c r="XF45" s="8"/>
      <c r="XG45" s="8"/>
      <c r="XH45" s="8"/>
      <c r="XI45" s="8"/>
      <c r="XJ45" s="8"/>
      <c r="XK45" s="8"/>
      <c r="XL45" s="8"/>
      <c r="XM45" s="8"/>
      <c r="XN45" s="8"/>
      <c r="XO45" s="8"/>
      <c r="XP45" s="8"/>
      <c r="XQ45" s="8"/>
      <c r="XR45" s="8"/>
      <c r="XS45" s="8"/>
      <c r="XT45" s="8"/>
      <c r="XU45" s="8"/>
      <c r="XV45" s="8"/>
      <c r="XW45" s="8"/>
      <c r="XX45" s="8"/>
      <c r="XY45" s="8"/>
      <c r="XZ45" s="8"/>
      <c r="YA45" s="8"/>
      <c r="YB45" s="8"/>
      <c r="YC45" s="8"/>
      <c r="YD45" s="8"/>
      <c r="YE45" s="8"/>
      <c r="YF45" s="8"/>
      <c r="YG45" s="8"/>
      <c r="YH45" s="8"/>
      <c r="YI45" s="8"/>
      <c r="YJ45" s="8"/>
      <c r="YK45" s="8"/>
      <c r="YL45" s="8"/>
      <c r="YM45" s="8"/>
      <c r="YN45" s="8"/>
      <c r="YO45" s="8"/>
      <c r="YP45" s="8"/>
      <c r="YQ45" s="8"/>
      <c r="YR45" s="8"/>
      <c r="YS45" s="8"/>
      <c r="YT45" s="8"/>
      <c r="YU45" s="8"/>
      <c r="YV45" s="8"/>
      <c r="YW45" s="8"/>
      <c r="YX45" s="8"/>
      <c r="YY45" s="8"/>
      <c r="YZ45" s="8"/>
      <c r="ZA45" s="8"/>
      <c r="ZB45" s="8"/>
      <c r="ZC45" s="8"/>
      <c r="ZD45" s="8"/>
      <c r="ZE45" s="8"/>
      <c r="ZF45" s="8"/>
      <c r="ZG45" s="8"/>
      <c r="ZH45" s="8"/>
      <c r="ZI45" s="8"/>
      <c r="ZJ45" s="8"/>
      <c r="ZK45" s="8"/>
      <c r="ZL45" s="8"/>
      <c r="ZM45" s="8"/>
      <c r="ZN45" s="8"/>
      <c r="ZO45" s="8"/>
      <c r="ZP45" s="8"/>
      <c r="ZQ45" s="8"/>
      <c r="ZR45" s="8"/>
      <c r="ZS45" s="8"/>
      <c r="ZT45" s="8"/>
      <c r="ZU45" s="8"/>
      <c r="ZV45" s="8"/>
      <c r="ZW45" s="8"/>
      <c r="ZX45" s="8"/>
      <c r="ZY45" s="8"/>
      <c r="ZZ45" s="8"/>
      <c r="AAA45" s="8"/>
      <c r="AAB45" s="8"/>
      <c r="AAC45" s="8"/>
      <c r="AAD45" s="8"/>
      <c r="AAE45" s="8"/>
      <c r="AAF45" s="8"/>
      <c r="AAG45" s="8"/>
      <c r="AAH45" s="8"/>
      <c r="AAI45" s="8"/>
      <c r="AAJ45" s="8"/>
      <c r="AAK45" s="8"/>
      <c r="AAL45" s="8"/>
      <c r="AAM45" s="8"/>
      <c r="AAN45" s="8"/>
      <c r="AAO45" s="8"/>
      <c r="AAP45" s="8"/>
      <c r="AAQ45" s="8"/>
      <c r="AAR45" s="8"/>
      <c r="AAS45" s="8"/>
      <c r="AAT45" s="8"/>
      <c r="AAU45" s="8"/>
      <c r="AAV45" s="8"/>
      <c r="AAW45" s="8"/>
      <c r="AAX45" s="8"/>
      <c r="AAY45" s="8"/>
      <c r="AAZ45" s="8"/>
      <c r="ABA45" s="8"/>
      <c r="ABB45" s="8"/>
      <c r="ABC45" s="8"/>
      <c r="ABD45" s="8"/>
      <c r="ABE45" s="8"/>
      <c r="ABF45" s="8"/>
      <c r="ABG45" s="8"/>
      <c r="ABH45" s="8"/>
      <c r="ABI45" s="8"/>
      <c r="ABJ45" s="8"/>
      <c r="ABK45" s="8"/>
      <c r="ABL45" s="8"/>
      <c r="ABM45" s="8"/>
      <c r="ABN45" s="8"/>
      <c r="ABO45" s="8"/>
      <c r="ABP45" s="8"/>
      <c r="ABQ45" s="8"/>
      <c r="ABR45" s="8"/>
      <c r="ABS45" s="8"/>
      <c r="ABT45" s="8"/>
      <c r="ABU45" s="8"/>
      <c r="ABV45" s="8"/>
      <c r="ABW45" s="8"/>
      <c r="ABX45" s="8"/>
      <c r="ABY45" s="8"/>
      <c r="ABZ45" s="8"/>
      <c r="ACA45" s="8"/>
      <c r="ACB45" s="8"/>
      <c r="ACC45" s="8"/>
      <c r="ACD45" s="8"/>
      <c r="ACE45" s="8"/>
      <c r="ACF45" s="8"/>
      <c r="ACG45" s="8"/>
      <c r="ACH45" s="8"/>
      <c r="ACI45" s="8"/>
      <c r="ACJ45" s="8"/>
      <c r="ACK45" s="8"/>
      <c r="ACL45" s="8"/>
      <c r="ACM45" s="8"/>
      <c r="ACN45" s="8"/>
      <c r="ACO45" s="8"/>
      <c r="ACP45" s="8"/>
      <c r="ACQ45" s="8"/>
      <c r="ACR45" s="8"/>
      <c r="ACS45" s="8"/>
      <c r="ACT45" s="8"/>
      <c r="ACU45" s="8"/>
      <c r="ACV45" s="8"/>
      <c r="ACW45" s="8"/>
      <c r="ACX45" s="8"/>
      <c r="ACY45" s="8"/>
      <c r="ACZ45" s="8"/>
      <c r="ADA45" s="8"/>
      <c r="ADB45" s="8"/>
      <c r="ADC45" s="8"/>
      <c r="ADD45" s="8"/>
      <c r="ADE45" s="8"/>
      <c r="ADF45" s="8"/>
      <c r="ADG45" s="8"/>
      <c r="ADH45" s="8"/>
      <c r="ADI45" s="8"/>
      <c r="ADJ45" s="8"/>
      <c r="ADK45" s="8"/>
      <c r="ADL45" s="8"/>
      <c r="ADM45" s="8"/>
      <c r="ADN45" s="8"/>
      <c r="ADO45" s="8"/>
      <c r="ADP45" s="8"/>
      <c r="ADQ45" s="8"/>
      <c r="ADR45" s="8"/>
      <c r="ADS45" s="8"/>
      <c r="ADT45" s="8"/>
      <c r="ADU45" s="8"/>
      <c r="ADV45" s="8"/>
      <c r="ADW45" s="8"/>
      <c r="ADX45" s="8"/>
      <c r="ADY45" s="8"/>
      <c r="ADZ45" s="8"/>
      <c r="AEA45" s="8"/>
      <c r="AEB45" s="8"/>
      <c r="AEC45" s="8"/>
      <c r="AED45" s="8"/>
      <c r="AEE45" s="8"/>
      <c r="AEF45" s="8"/>
      <c r="AEG45" s="8"/>
      <c r="AEH45" s="8"/>
      <c r="AEI45" s="8"/>
      <c r="AEJ45" s="8"/>
      <c r="AEK45" s="8"/>
      <c r="AEL45" s="8"/>
      <c r="AEM45" s="8"/>
      <c r="AEN45" s="8"/>
      <c r="AEO45" s="8"/>
      <c r="AEP45" s="8"/>
      <c r="AEQ45" s="8"/>
      <c r="AER45" s="8"/>
      <c r="AES45" s="8"/>
      <c r="AET45" s="8"/>
      <c r="AEU45" s="8"/>
      <c r="AEV45" s="8"/>
      <c r="AEW45" s="8"/>
      <c r="AEX45" s="8"/>
      <c r="AEY45" s="8"/>
      <c r="AEZ45" s="8"/>
      <c r="AFA45" s="8"/>
      <c r="AFB45" s="8"/>
      <c r="AFC45" s="8"/>
      <c r="AFD45" s="8"/>
      <c r="AFE45" s="8"/>
      <c r="AFF45" s="8"/>
      <c r="AFG45" s="8"/>
      <c r="AFH45" s="8"/>
      <c r="AFI45" s="8"/>
      <c r="AFJ45" s="8"/>
      <c r="AFK45" s="8"/>
      <c r="AFL45" s="8"/>
      <c r="AFM45" s="8"/>
      <c r="AFN45" s="8"/>
      <c r="AFO45" s="8"/>
      <c r="AFP45" s="8"/>
      <c r="AFQ45" s="8"/>
      <c r="AFR45" s="8"/>
      <c r="AFS45" s="8"/>
      <c r="AFT45" s="8"/>
      <c r="AFU45" s="8"/>
      <c r="AFV45" s="8"/>
      <c r="AFW45" s="8"/>
      <c r="AFX45" s="8"/>
      <c r="AFY45" s="8"/>
      <c r="AFZ45" s="8"/>
      <c r="AGA45" s="8"/>
      <c r="AGB45" s="8"/>
      <c r="AGC45" s="8"/>
      <c r="AGD45" s="8"/>
      <c r="AGE45" s="8"/>
      <c r="AGF45" s="8"/>
      <c r="AGG45" s="8"/>
      <c r="AGH45" s="8"/>
      <c r="AGI45" s="8"/>
      <c r="AGJ45" s="8"/>
      <c r="AGK45" s="8"/>
      <c r="AGL45" s="8"/>
      <c r="AGM45" s="8"/>
      <c r="AGN45" s="8"/>
      <c r="AGO45" s="8"/>
      <c r="AGP45" s="8"/>
      <c r="AGQ45" s="8"/>
      <c r="AGR45" s="8"/>
      <c r="AGS45" s="8"/>
      <c r="AGT45" s="8"/>
      <c r="AGU45" s="8"/>
      <c r="AGV45" s="8"/>
      <c r="AGW45" s="8"/>
      <c r="AGX45" s="8"/>
      <c r="AGY45" s="8"/>
      <c r="AGZ45" s="8"/>
      <c r="AHA45" s="8"/>
      <c r="AHB45" s="8"/>
      <c r="AHC45" s="8"/>
      <c r="AHD45" s="8"/>
      <c r="AHE45" s="8"/>
      <c r="AHF45" s="8"/>
      <c r="AHG45" s="8"/>
      <c r="AHH45" s="8"/>
      <c r="AHI45" s="8"/>
      <c r="AHJ45" s="8"/>
      <c r="AHK45" s="8"/>
      <c r="AHL45" s="8"/>
      <c r="AHM45" s="8"/>
      <c r="AHN45" s="8"/>
      <c r="AHO45" s="8"/>
      <c r="AHP45" s="8"/>
      <c r="AHQ45" s="8"/>
      <c r="AHR45" s="8"/>
      <c r="AHS45" s="8"/>
      <c r="AHT45" s="8"/>
      <c r="AHU45" s="8"/>
      <c r="AHV45" s="8"/>
      <c r="AHW45" s="8"/>
      <c r="AHX45" s="8"/>
      <c r="AHY45" s="8"/>
      <c r="AHZ45" s="8"/>
      <c r="AIA45" s="8"/>
      <c r="AIB45" s="8"/>
      <c r="AIC45" s="8"/>
      <c r="AID45" s="8"/>
      <c r="AIE45" s="8"/>
      <c r="AIF45" s="8"/>
      <c r="AIG45" s="8"/>
      <c r="AIH45" s="8"/>
      <c r="AII45" s="8"/>
      <c r="AIJ45" s="8"/>
      <c r="AIK45" s="8"/>
      <c r="AIL45" s="8"/>
      <c r="AIM45" s="8"/>
      <c r="AIN45" s="8"/>
      <c r="AIO45" s="8"/>
      <c r="AIP45" s="8"/>
      <c r="AIQ45" s="8"/>
      <c r="AIR45" s="8"/>
      <c r="AIS45" s="8"/>
      <c r="AIT45" s="8"/>
      <c r="AIU45" s="8"/>
      <c r="AIV45" s="8"/>
      <c r="AIW45" s="8"/>
      <c r="AIX45" s="8"/>
      <c r="AIY45" s="8"/>
      <c r="AIZ45" s="8"/>
      <c r="AJA45" s="8"/>
      <c r="AJB45" s="8"/>
      <c r="AJC45" s="8"/>
      <c r="AJD45" s="8"/>
      <c r="AJE45" s="8"/>
      <c r="AJF45" s="8"/>
      <c r="AJG45" s="8"/>
      <c r="AJH45" s="8"/>
      <c r="AJI45" s="8"/>
      <c r="AJJ45" s="8"/>
      <c r="AJK45" s="8"/>
      <c r="AJL45" s="8"/>
      <c r="AJM45" s="8"/>
      <c r="AJN45" s="8"/>
      <c r="AJO45" s="8"/>
      <c r="AJP45" s="8"/>
      <c r="AJQ45" s="8"/>
      <c r="AJR45" s="8"/>
      <c r="AJS45" s="8"/>
      <c r="AJT45" s="8"/>
      <c r="AJU45" s="8"/>
      <c r="AJV45" s="8"/>
      <c r="AJW45" s="8"/>
      <c r="AJX45" s="8"/>
      <c r="AJY45" s="8"/>
      <c r="AJZ45" s="8"/>
      <c r="AKA45" s="8"/>
      <c r="AKB45" s="8"/>
      <c r="AKC45" s="8"/>
      <c r="AKD45" s="8"/>
      <c r="AKE45" s="8"/>
      <c r="AKF45" s="8"/>
      <c r="AKG45" s="8"/>
      <c r="AKH45" s="8"/>
      <c r="AKI45" s="8"/>
      <c r="AKJ45" s="8"/>
      <c r="AKK45" s="8"/>
      <c r="AKL45" s="8"/>
      <c r="AKM45" s="8"/>
      <c r="AKN45" s="8"/>
      <c r="AKO45" s="8"/>
      <c r="AKP45" s="8"/>
      <c r="AKQ45" s="8"/>
      <c r="AKR45" s="8"/>
      <c r="AKS45" s="8"/>
      <c r="AKT45" s="8"/>
      <c r="AKU45" s="8"/>
      <c r="AKV45" s="8"/>
      <c r="AKW45" s="8"/>
      <c r="AKX45" s="8"/>
      <c r="AKY45" s="8"/>
      <c r="AKZ45" s="8"/>
      <c r="ALA45" s="8"/>
      <c r="ALB45" s="8"/>
      <c r="ALC45" s="8"/>
      <c r="ALD45" s="8"/>
      <c r="ALE45" s="8"/>
      <c r="ALF45" s="8"/>
      <c r="ALG45" s="8"/>
      <c r="ALH45" s="8"/>
      <c r="ALI45" s="8"/>
      <c r="ALJ45" s="8"/>
      <c r="ALK45" s="8"/>
      <c r="ALL45" s="8"/>
      <c r="ALM45" s="8"/>
      <c r="ALN45" s="8"/>
      <c r="ALO45" s="8"/>
      <c r="ALP45" s="8"/>
      <c r="ALQ45" s="8"/>
      <c r="ALR45" s="8"/>
      <c r="ALS45" s="8"/>
      <c r="ALT45" s="8"/>
      <c r="ALU45" s="8"/>
      <c r="ALV45" s="8"/>
      <c r="ALW45" s="8"/>
      <c r="ALX45" s="8"/>
      <c r="ALY45" s="8"/>
      <c r="ALZ45" s="8"/>
      <c r="AMA45" s="8"/>
      <c r="AMB45" s="8"/>
      <c r="AMC45" s="8"/>
      <c r="AMD45" s="8"/>
      <c r="AME45" s="8"/>
      <c r="AMF45" s="8"/>
      <c r="AMG45" s="8"/>
      <c r="AMH45" s="8"/>
      <c r="AMI45" s="8"/>
      <c r="AMJ45" s="8"/>
      <c r="AMK45" s="8"/>
      <c r="AML45" s="8"/>
      <c r="AMM45" s="8"/>
      <c r="AMN45" s="8"/>
    </row>
    <row r="46" spans="1:1028" x14ac:dyDescent="0.25">
      <c r="A46" s="8">
        <v>362</v>
      </c>
      <c r="B46" s="8" t="s">
        <v>1532</v>
      </c>
      <c r="C46" s="8" t="s">
        <v>1531</v>
      </c>
      <c r="D46" s="8" t="s">
        <v>1339</v>
      </c>
      <c r="E46" s="8">
        <v>2008</v>
      </c>
      <c r="F46" s="8"/>
      <c r="G46" s="8" t="s">
        <v>1376</v>
      </c>
      <c r="H46" s="13" t="s">
        <v>3307</v>
      </c>
      <c r="I46" s="8">
        <v>6</v>
      </c>
      <c r="J46" s="34" t="e">
        <f>VLOOKUP(H46,#REF!,9,FALSE)</f>
        <v>#REF!</v>
      </c>
      <c r="K46" s="34" t="e">
        <f t="shared" si="0"/>
        <v>#REF!</v>
      </c>
      <c r="L46" s="8"/>
      <c r="M46" s="8">
        <f t="shared" si="3"/>
        <v>0</v>
      </c>
      <c r="N46" s="17">
        <f t="shared" si="2"/>
        <v>0</v>
      </c>
      <c r="O46" s="17">
        <v>0</v>
      </c>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c r="SI46" s="8"/>
      <c r="SJ46" s="8"/>
      <c r="SK46" s="8"/>
      <c r="SL46" s="8"/>
      <c r="SM46" s="8"/>
      <c r="SN46" s="8"/>
      <c r="SO46" s="8"/>
      <c r="SP46" s="8"/>
      <c r="SQ46" s="8"/>
      <c r="SR46" s="8"/>
      <c r="SS46" s="8"/>
      <c r="ST46" s="8"/>
      <c r="SU46" s="8"/>
      <c r="SV46" s="8"/>
      <c r="SW46" s="8"/>
      <c r="SX46" s="8"/>
      <c r="SY46" s="8"/>
      <c r="SZ46" s="8"/>
      <c r="TA46" s="8"/>
      <c r="TB46" s="8"/>
      <c r="TC46" s="8"/>
      <c r="TD46" s="8"/>
      <c r="TE46" s="8"/>
      <c r="TF46" s="8"/>
      <c r="TG46" s="8"/>
      <c r="TH46" s="8"/>
      <c r="TI46" s="8"/>
      <c r="TJ46" s="8"/>
      <c r="TK46" s="8"/>
      <c r="TL46" s="8"/>
      <c r="TM46" s="8"/>
      <c r="TN46" s="8"/>
      <c r="TO46" s="8"/>
      <c r="TP46" s="8"/>
      <c r="TQ46" s="8"/>
      <c r="TR46" s="8"/>
      <c r="TS46" s="8"/>
      <c r="TT46" s="8"/>
      <c r="TU46" s="8"/>
      <c r="TV46" s="8"/>
      <c r="TW46" s="8"/>
      <c r="TX46" s="8"/>
      <c r="TY46" s="8"/>
      <c r="TZ46" s="8"/>
      <c r="UA46" s="8"/>
      <c r="UB46" s="8"/>
      <c r="UC46" s="8"/>
      <c r="UD46" s="8"/>
      <c r="UE46" s="8"/>
      <c r="UF46" s="8"/>
      <c r="UG46" s="8"/>
      <c r="UH46" s="8"/>
      <c r="UI46" s="8"/>
      <c r="UJ46" s="8"/>
      <c r="UK46" s="8"/>
      <c r="UL46" s="8"/>
      <c r="UM46" s="8"/>
      <c r="UN46" s="8"/>
      <c r="UO46" s="8"/>
      <c r="UP46" s="8"/>
      <c r="UQ46" s="8"/>
      <c r="UR46" s="8"/>
      <c r="US46" s="8"/>
      <c r="UT46" s="8"/>
      <c r="UU46" s="8"/>
      <c r="UV46" s="8"/>
      <c r="UW46" s="8"/>
      <c r="UX46" s="8"/>
      <c r="UY46" s="8"/>
      <c r="UZ46" s="8"/>
      <c r="VA46" s="8"/>
      <c r="VB46" s="8"/>
      <c r="VC46" s="8"/>
      <c r="VD46" s="8"/>
      <c r="VE46" s="8"/>
      <c r="VF46" s="8"/>
      <c r="VG46" s="8"/>
      <c r="VH46" s="8"/>
      <c r="VI46" s="8"/>
      <c r="VJ46" s="8"/>
      <c r="VK46" s="8"/>
      <c r="VL46" s="8"/>
      <c r="VM46" s="8"/>
      <c r="VN46" s="8"/>
      <c r="VO46" s="8"/>
      <c r="VP46" s="8"/>
      <c r="VQ46" s="8"/>
      <c r="VR46" s="8"/>
      <c r="VS46" s="8"/>
      <c r="VT46" s="8"/>
      <c r="VU46" s="8"/>
      <c r="VV46" s="8"/>
      <c r="VW46" s="8"/>
      <c r="VX46" s="8"/>
      <c r="VY46" s="8"/>
      <c r="VZ46" s="8"/>
      <c r="WA46" s="8"/>
      <c r="WB46" s="8"/>
      <c r="WC46" s="8"/>
      <c r="WD46" s="8"/>
      <c r="WE46" s="8"/>
      <c r="WF46" s="8"/>
      <c r="WG46" s="8"/>
      <c r="WH46" s="8"/>
      <c r="WI46" s="8"/>
      <c r="WJ46" s="8"/>
      <c r="WK46" s="8"/>
      <c r="WL46" s="8"/>
      <c r="WM46" s="8"/>
      <c r="WN46" s="8"/>
      <c r="WO46" s="8"/>
      <c r="WP46" s="8"/>
      <c r="WQ46" s="8"/>
      <c r="WR46" s="8"/>
      <c r="WS46" s="8"/>
      <c r="WT46" s="8"/>
      <c r="WU46" s="8"/>
      <c r="WV46" s="8"/>
      <c r="WW46" s="8"/>
      <c r="WX46" s="8"/>
      <c r="WY46" s="8"/>
      <c r="WZ46" s="8"/>
      <c r="XA46" s="8"/>
      <c r="XB46" s="8"/>
      <c r="XC46" s="8"/>
      <c r="XD46" s="8"/>
      <c r="XE46" s="8"/>
      <c r="XF46" s="8"/>
      <c r="XG46" s="8"/>
      <c r="XH46" s="8"/>
      <c r="XI46" s="8"/>
      <c r="XJ46" s="8"/>
      <c r="XK46" s="8"/>
      <c r="XL46" s="8"/>
      <c r="XM46" s="8"/>
      <c r="XN46" s="8"/>
      <c r="XO46" s="8"/>
      <c r="XP46" s="8"/>
      <c r="XQ46" s="8"/>
      <c r="XR46" s="8"/>
      <c r="XS46" s="8"/>
      <c r="XT46" s="8"/>
      <c r="XU46" s="8"/>
      <c r="XV46" s="8"/>
      <c r="XW46" s="8"/>
      <c r="XX46" s="8"/>
      <c r="XY46" s="8"/>
      <c r="XZ46" s="8"/>
      <c r="YA46" s="8"/>
      <c r="YB46" s="8"/>
      <c r="YC46" s="8"/>
      <c r="YD46" s="8"/>
      <c r="YE46" s="8"/>
      <c r="YF46" s="8"/>
      <c r="YG46" s="8"/>
      <c r="YH46" s="8"/>
      <c r="YI46" s="8"/>
      <c r="YJ46" s="8"/>
      <c r="YK46" s="8"/>
      <c r="YL46" s="8"/>
      <c r="YM46" s="8"/>
      <c r="YN46" s="8"/>
      <c r="YO46" s="8"/>
      <c r="YP46" s="8"/>
      <c r="YQ46" s="8"/>
      <c r="YR46" s="8"/>
      <c r="YS46" s="8"/>
      <c r="YT46" s="8"/>
      <c r="YU46" s="8"/>
      <c r="YV46" s="8"/>
      <c r="YW46" s="8"/>
      <c r="YX46" s="8"/>
      <c r="YY46" s="8"/>
      <c r="YZ46" s="8"/>
      <c r="ZA46" s="8"/>
      <c r="ZB46" s="8"/>
      <c r="ZC46" s="8"/>
      <c r="ZD46" s="8"/>
      <c r="ZE46" s="8"/>
      <c r="ZF46" s="8"/>
      <c r="ZG46" s="8"/>
      <c r="ZH46" s="8"/>
      <c r="ZI46" s="8"/>
      <c r="ZJ46" s="8"/>
      <c r="ZK46" s="8"/>
      <c r="ZL46" s="8"/>
      <c r="ZM46" s="8"/>
      <c r="ZN46" s="8"/>
      <c r="ZO46" s="8"/>
      <c r="ZP46" s="8"/>
      <c r="ZQ46" s="8"/>
      <c r="ZR46" s="8"/>
      <c r="ZS46" s="8"/>
      <c r="ZT46" s="8"/>
      <c r="ZU46" s="8"/>
      <c r="ZV46" s="8"/>
      <c r="ZW46" s="8"/>
      <c r="ZX46" s="8"/>
      <c r="ZY46" s="8"/>
      <c r="ZZ46" s="8"/>
      <c r="AAA46" s="8"/>
      <c r="AAB46" s="8"/>
      <c r="AAC46" s="8"/>
      <c r="AAD46" s="8"/>
      <c r="AAE46" s="8"/>
      <c r="AAF46" s="8"/>
      <c r="AAG46" s="8"/>
      <c r="AAH46" s="8"/>
      <c r="AAI46" s="8"/>
      <c r="AAJ46" s="8"/>
      <c r="AAK46" s="8"/>
      <c r="AAL46" s="8"/>
      <c r="AAM46" s="8"/>
      <c r="AAN46" s="8"/>
      <c r="AAO46" s="8"/>
      <c r="AAP46" s="8"/>
      <c r="AAQ46" s="8"/>
      <c r="AAR46" s="8"/>
      <c r="AAS46" s="8"/>
      <c r="AAT46" s="8"/>
      <c r="AAU46" s="8"/>
      <c r="AAV46" s="8"/>
      <c r="AAW46" s="8"/>
      <c r="AAX46" s="8"/>
      <c r="AAY46" s="8"/>
      <c r="AAZ46" s="8"/>
      <c r="ABA46" s="8"/>
      <c r="ABB46" s="8"/>
      <c r="ABC46" s="8"/>
      <c r="ABD46" s="8"/>
      <c r="ABE46" s="8"/>
      <c r="ABF46" s="8"/>
      <c r="ABG46" s="8"/>
      <c r="ABH46" s="8"/>
      <c r="ABI46" s="8"/>
      <c r="ABJ46" s="8"/>
      <c r="ABK46" s="8"/>
      <c r="ABL46" s="8"/>
      <c r="ABM46" s="8"/>
      <c r="ABN46" s="8"/>
      <c r="ABO46" s="8"/>
      <c r="ABP46" s="8"/>
      <c r="ABQ46" s="8"/>
      <c r="ABR46" s="8"/>
      <c r="ABS46" s="8"/>
      <c r="ABT46" s="8"/>
      <c r="ABU46" s="8"/>
      <c r="ABV46" s="8"/>
      <c r="ABW46" s="8"/>
      <c r="ABX46" s="8"/>
      <c r="ABY46" s="8"/>
      <c r="ABZ46" s="8"/>
      <c r="ACA46" s="8"/>
      <c r="ACB46" s="8"/>
      <c r="ACC46" s="8"/>
      <c r="ACD46" s="8"/>
      <c r="ACE46" s="8"/>
      <c r="ACF46" s="8"/>
      <c r="ACG46" s="8"/>
      <c r="ACH46" s="8"/>
      <c r="ACI46" s="8"/>
      <c r="ACJ46" s="8"/>
      <c r="ACK46" s="8"/>
      <c r="ACL46" s="8"/>
      <c r="ACM46" s="8"/>
      <c r="ACN46" s="8"/>
      <c r="ACO46" s="8"/>
      <c r="ACP46" s="8"/>
      <c r="ACQ46" s="8"/>
      <c r="ACR46" s="8"/>
      <c r="ACS46" s="8"/>
      <c r="ACT46" s="8"/>
      <c r="ACU46" s="8"/>
      <c r="ACV46" s="8"/>
      <c r="ACW46" s="8"/>
      <c r="ACX46" s="8"/>
      <c r="ACY46" s="8"/>
      <c r="ACZ46" s="8"/>
      <c r="ADA46" s="8"/>
      <c r="ADB46" s="8"/>
      <c r="ADC46" s="8"/>
      <c r="ADD46" s="8"/>
      <c r="ADE46" s="8"/>
      <c r="ADF46" s="8"/>
      <c r="ADG46" s="8"/>
      <c r="ADH46" s="8"/>
      <c r="ADI46" s="8"/>
      <c r="ADJ46" s="8"/>
      <c r="ADK46" s="8"/>
      <c r="ADL46" s="8"/>
      <c r="ADM46" s="8"/>
      <c r="ADN46" s="8"/>
      <c r="ADO46" s="8"/>
      <c r="ADP46" s="8"/>
      <c r="ADQ46" s="8"/>
      <c r="ADR46" s="8"/>
      <c r="ADS46" s="8"/>
      <c r="ADT46" s="8"/>
      <c r="ADU46" s="8"/>
      <c r="ADV46" s="8"/>
      <c r="ADW46" s="8"/>
      <c r="ADX46" s="8"/>
      <c r="ADY46" s="8"/>
      <c r="ADZ46" s="8"/>
      <c r="AEA46" s="8"/>
      <c r="AEB46" s="8"/>
      <c r="AEC46" s="8"/>
      <c r="AED46" s="8"/>
      <c r="AEE46" s="8"/>
      <c r="AEF46" s="8"/>
      <c r="AEG46" s="8"/>
      <c r="AEH46" s="8"/>
      <c r="AEI46" s="8"/>
      <c r="AEJ46" s="8"/>
      <c r="AEK46" s="8"/>
      <c r="AEL46" s="8"/>
      <c r="AEM46" s="8"/>
      <c r="AEN46" s="8"/>
      <c r="AEO46" s="8"/>
      <c r="AEP46" s="8"/>
      <c r="AEQ46" s="8"/>
      <c r="AER46" s="8"/>
      <c r="AES46" s="8"/>
      <c r="AET46" s="8"/>
      <c r="AEU46" s="8"/>
      <c r="AEV46" s="8"/>
      <c r="AEW46" s="8"/>
      <c r="AEX46" s="8"/>
      <c r="AEY46" s="8"/>
      <c r="AEZ46" s="8"/>
      <c r="AFA46" s="8"/>
      <c r="AFB46" s="8"/>
      <c r="AFC46" s="8"/>
      <c r="AFD46" s="8"/>
      <c r="AFE46" s="8"/>
      <c r="AFF46" s="8"/>
      <c r="AFG46" s="8"/>
      <c r="AFH46" s="8"/>
      <c r="AFI46" s="8"/>
      <c r="AFJ46" s="8"/>
      <c r="AFK46" s="8"/>
      <c r="AFL46" s="8"/>
      <c r="AFM46" s="8"/>
      <c r="AFN46" s="8"/>
      <c r="AFO46" s="8"/>
      <c r="AFP46" s="8"/>
      <c r="AFQ46" s="8"/>
      <c r="AFR46" s="8"/>
      <c r="AFS46" s="8"/>
      <c r="AFT46" s="8"/>
      <c r="AFU46" s="8"/>
      <c r="AFV46" s="8"/>
      <c r="AFW46" s="8"/>
      <c r="AFX46" s="8"/>
      <c r="AFY46" s="8"/>
      <c r="AFZ46" s="8"/>
      <c r="AGA46" s="8"/>
      <c r="AGB46" s="8"/>
      <c r="AGC46" s="8"/>
      <c r="AGD46" s="8"/>
      <c r="AGE46" s="8"/>
      <c r="AGF46" s="8"/>
      <c r="AGG46" s="8"/>
      <c r="AGH46" s="8"/>
      <c r="AGI46" s="8"/>
      <c r="AGJ46" s="8"/>
      <c r="AGK46" s="8"/>
      <c r="AGL46" s="8"/>
      <c r="AGM46" s="8"/>
      <c r="AGN46" s="8"/>
      <c r="AGO46" s="8"/>
      <c r="AGP46" s="8"/>
      <c r="AGQ46" s="8"/>
      <c r="AGR46" s="8"/>
      <c r="AGS46" s="8"/>
      <c r="AGT46" s="8"/>
      <c r="AGU46" s="8"/>
      <c r="AGV46" s="8"/>
      <c r="AGW46" s="8"/>
      <c r="AGX46" s="8"/>
      <c r="AGY46" s="8"/>
      <c r="AGZ46" s="8"/>
      <c r="AHA46" s="8"/>
      <c r="AHB46" s="8"/>
      <c r="AHC46" s="8"/>
      <c r="AHD46" s="8"/>
      <c r="AHE46" s="8"/>
      <c r="AHF46" s="8"/>
      <c r="AHG46" s="8"/>
      <c r="AHH46" s="8"/>
      <c r="AHI46" s="8"/>
      <c r="AHJ46" s="8"/>
      <c r="AHK46" s="8"/>
      <c r="AHL46" s="8"/>
      <c r="AHM46" s="8"/>
      <c r="AHN46" s="8"/>
      <c r="AHO46" s="8"/>
      <c r="AHP46" s="8"/>
      <c r="AHQ46" s="8"/>
      <c r="AHR46" s="8"/>
      <c r="AHS46" s="8"/>
      <c r="AHT46" s="8"/>
      <c r="AHU46" s="8"/>
      <c r="AHV46" s="8"/>
      <c r="AHW46" s="8"/>
      <c r="AHX46" s="8"/>
      <c r="AHY46" s="8"/>
      <c r="AHZ46" s="8"/>
      <c r="AIA46" s="8"/>
      <c r="AIB46" s="8"/>
      <c r="AIC46" s="8"/>
      <c r="AID46" s="8"/>
      <c r="AIE46" s="8"/>
      <c r="AIF46" s="8"/>
      <c r="AIG46" s="8"/>
      <c r="AIH46" s="8"/>
      <c r="AII46" s="8"/>
      <c r="AIJ46" s="8"/>
      <c r="AIK46" s="8"/>
      <c r="AIL46" s="8"/>
      <c r="AIM46" s="8"/>
      <c r="AIN46" s="8"/>
      <c r="AIO46" s="8"/>
      <c r="AIP46" s="8"/>
      <c r="AIQ46" s="8"/>
      <c r="AIR46" s="8"/>
      <c r="AIS46" s="8"/>
      <c r="AIT46" s="8"/>
      <c r="AIU46" s="8"/>
      <c r="AIV46" s="8"/>
      <c r="AIW46" s="8"/>
      <c r="AIX46" s="8"/>
      <c r="AIY46" s="8"/>
      <c r="AIZ46" s="8"/>
      <c r="AJA46" s="8"/>
      <c r="AJB46" s="8"/>
      <c r="AJC46" s="8"/>
      <c r="AJD46" s="8"/>
      <c r="AJE46" s="8"/>
      <c r="AJF46" s="8"/>
      <c r="AJG46" s="8"/>
      <c r="AJH46" s="8"/>
      <c r="AJI46" s="8"/>
      <c r="AJJ46" s="8"/>
      <c r="AJK46" s="8"/>
      <c r="AJL46" s="8"/>
      <c r="AJM46" s="8"/>
      <c r="AJN46" s="8"/>
      <c r="AJO46" s="8"/>
      <c r="AJP46" s="8"/>
      <c r="AJQ46" s="8"/>
      <c r="AJR46" s="8"/>
      <c r="AJS46" s="8"/>
      <c r="AJT46" s="8"/>
      <c r="AJU46" s="8"/>
      <c r="AJV46" s="8"/>
      <c r="AJW46" s="8"/>
      <c r="AJX46" s="8"/>
      <c r="AJY46" s="8"/>
      <c r="AJZ46" s="8"/>
      <c r="AKA46" s="8"/>
      <c r="AKB46" s="8"/>
      <c r="AKC46" s="8"/>
      <c r="AKD46" s="8"/>
      <c r="AKE46" s="8"/>
      <c r="AKF46" s="8"/>
      <c r="AKG46" s="8"/>
      <c r="AKH46" s="8"/>
      <c r="AKI46" s="8"/>
      <c r="AKJ46" s="8"/>
      <c r="AKK46" s="8"/>
      <c r="AKL46" s="8"/>
      <c r="AKM46" s="8"/>
      <c r="AKN46" s="8"/>
      <c r="AKO46" s="8"/>
      <c r="AKP46" s="8"/>
      <c r="AKQ46" s="8"/>
      <c r="AKR46" s="8"/>
      <c r="AKS46" s="8"/>
      <c r="AKT46" s="8"/>
      <c r="AKU46" s="8"/>
      <c r="AKV46" s="8"/>
      <c r="AKW46" s="8"/>
      <c r="AKX46" s="8"/>
      <c r="AKY46" s="8"/>
      <c r="AKZ46" s="8"/>
      <c r="ALA46" s="8"/>
      <c r="ALB46" s="8"/>
      <c r="ALC46" s="8"/>
      <c r="ALD46" s="8"/>
      <c r="ALE46" s="8"/>
      <c r="ALF46" s="8"/>
      <c r="ALG46" s="8"/>
      <c r="ALH46" s="8"/>
      <c r="ALI46" s="8"/>
      <c r="ALJ46" s="8"/>
      <c r="ALK46" s="8"/>
      <c r="ALL46" s="8"/>
      <c r="ALM46" s="8"/>
      <c r="ALN46" s="8"/>
      <c r="ALO46" s="8"/>
      <c r="ALP46" s="8"/>
      <c r="ALQ46" s="8"/>
      <c r="ALR46" s="8"/>
      <c r="ALS46" s="8"/>
      <c r="ALT46" s="8"/>
      <c r="ALU46" s="8"/>
      <c r="ALV46" s="8"/>
      <c r="ALW46" s="8"/>
      <c r="ALX46" s="8"/>
      <c r="ALY46" s="8"/>
      <c r="ALZ46" s="8"/>
      <c r="AMA46" s="8"/>
      <c r="AMB46" s="8"/>
      <c r="AMC46" s="8"/>
      <c r="AMD46" s="8"/>
      <c r="AME46" s="8"/>
      <c r="AMF46" s="8"/>
      <c r="AMG46" s="8"/>
      <c r="AMH46" s="8"/>
      <c r="AMI46" s="8"/>
      <c r="AMJ46" s="8"/>
      <c r="AMK46" s="8"/>
      <c r="AML46" s="8"/>
      <c r="AMM46" s="8"/>
      <c r="AMN46" s="8"/>
    </row>
    <row r="47" spans="1:1028" x14ac:dyDescent="0.25">
      <c r="A47" s="8">
        <v>363</v>
      </c>
      <c r="B47" s="8" t="s">
        <v>1533</v>
      </c>
      <c r="C47" s="8" t="s">
        <v>1531</v>
      </c>
      <c r="D47" s="8" t="s">
        <v>1339</v>
      </c>
      <c r="E47" s="8">
        <v>2009</v>
      </c>
      <c r="F47" s="8"/>
      <c r="G47" s="8" t="s">
        <v>1376</v>
      </c>
      <c r="H47" s="13" t="s">
        <v>3307</v>
      </c>
      <c r="I47" s="8">
        <v>12</v>
      </c>
      <c r="J47" s="34" t="e">
        <f>VLOOKUP(H47,#REF!,9,FALSE)</f>
        <v>#REF!</v>
      </c>
      <c r="K47" s="34" t="e">
        <f t="shared" si="0"/>
        <v>#REF!</v>
      </c>
      <c r="L47" s="8"/>
      <c r="M47" s="8">
        <f t="shared" si="3"/>
        <v>0</v>
      </c>
      <c r="N47" s="17">
        <f t="shared" si="2"/>
        <v>0</v>
      </c>
      <c r="O47" s="17">
        <v>0</v>
      </c>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c r="SI47" s="8"/>
      <c r="SJ47" s="8"/>
      <c r="SK47" s="8"/>
      <c r="SL47" s="8"/>
      <c r="SM47" s="8"/>
      <c r="SN47" s="8"/>
      <c r="SO47" s="8"/>
      <c r="SP47" s="8"/>
      <c r="SQ47" s="8"/>
      <c r="SR47" s="8"/>
      <c r="SS47" s="8"/>
      <c r="ST47" s="8"/>
      <c r="SU47" s="8"/>
      <c r="SV47" s="8"/>
      <c r="SW47" s="8"/>
      <c r="SX47" s="8"/>
      <c r="SY47" s="8"/>
      <c r="SZ47" s="8"/>
      <c r="TA47" s="8"/>
      <c r="TB47" s="8"/>
      <c r="TC47" s="8"/>
      <c r="TD47" s="8"/>
      <c r="TE47" s="8"/>
      <c r="TF47" s="8"/>
      <c r="TG47" s="8"/>
      <c r="TH47" s="8"/>
      <c r="TI47" s="8"/>
      <c r="TJ47" s="8"/>
      <c r="TK47" s="8"/>
      <c r="TL47" s="8"/>
      <c r="TM47" s="8"/>
      <c r="TN47" s="8"/>
      <c r="TO47" s="8"/>
      <c r="TP47" s="8"/>
      <c r="TQ47" s="8"/>
      <c r="TR47" s="8"/>
      <c r="TS47" s="8"/>
      <c r="TT47" s="8"/>
      <c r="TU47" s="8"/>
      <c r="TV47" s="8"/>
      <c r="TW47" s="8"/>
      <c r="TX47" s="8"/>
      <c r="TY47" s="8"/>
      <c r="TZ47" s="8"/>
      <c r="UA47" s="8"/>
      <c r="UB47" s="8"/>
      <c r="UC47" s="8"/>
      <c r="UD47" s="8"/>
      <c r="UE47" s="8"/>
      <c r="UF47" s="8"/>
      <c r="UG47" s="8"/>
      <c r="UH47" s="8"/>
      <c r="UI47" s="8"/>
      <c r="UJ47" s="8"/>
      <c r="UK47" s="8"/>
      <c r="UL47" s="8"/>
      <c r="UM47" s="8"/>
      <c r="UN47" s="8"/>
      <c r="UO47" s="8"/>
      <c r="UP47" s="8"/>
      <c r="UQ47" s="8"/>
      <c r="UR47" s="8"/>
      <c r="US47" s="8"/>
      <c r="UT47" s="8"/>
      <c r="UU47" s="8"/>
      <c r="UV47" s="8"/>
      <c r="UW47" s="8"/>
      <c r="UX47" s="8"/>
      <c r="UY47" s="8"/>
      <c r="UZ47" s="8"/>
      <c r="VA47" s="8"/>
      <c r="VB47" s="8"/>
      <c r="VC47" s="8"/>
      <c r="VD47" s="8"/>
      <c r="VE47" s="8"/>
      <c r="VF47" s="8"/>
      <c r="VG47" s="8"/>
      <c r="VH47" s="8"/>
      <c r="VI47" s="8"/>
      <c r="VJ47" s="8"/>
      <c r="VK47" s="8"/>
      <c r="VL47" s="8"/>
      <c r="VM47" s="8"/>
      <c r="VN47" s="8"/>
      <c r="VO47" s="8"/>
      <c r="VP47" s="8"/>
      <c r="VQ47" s="8"/>
      <c r="VR47" s="8"/>
      <c r="VS47" s="8"/>
      <c r="VT47" s="8"/>
      <c r="VU47" s="8"/>
      <c r="VV47" s="8"/>
      <c r="VW47" s="8"/>
      <c r="VX47" s="8"/>
      <c r="VY47" s="8"/>
      <c r="VZ47" s="8"/>
      <c r="WA47" s="8"/>
      <c r="WB47" s="8"/>
      <c r="WC47" s="8"/>
      <c r="WD47" s="8"/>
      <c r="WE47" s="8"/>
      <c r="WF47" s="8"/>
      <c r="WG47" s="8"/>
      <c r="WH47" s="8"/>
      <c r="WI47" s="8"/>
      <c r="WJ47" s="8"/>
      <c r="WK47" s="8"/>
      <c r="WL47" s="8"/>
      <c r="WM47" s="8"/>
      <c r="WN47" s="8"/>
      <c r="WO47" s="8"/>
      <c r="WP47" s="8"/>
      <c r="WQ47" s="8"/>
      <c r="WR47" s="8"/>
      <c r="WS47" s="8"/>
      <c r="WT47" s="8"/>
      <c r="WU47" s="8"/>
      <c r="WV47" s="8"/>
      <c r="WW47" s="8"/>
      <c r="WX47" s="8"/>
      <c r="WY47" s="8"/>
      <c r="WZ47" s="8"/>
      <c r="XA47" s="8"/>
      <c r="XB47" s="8"/>
      <c r="XC47" s="8"/>
      <c r="XD47" s="8"/>
      <c r="XE47" s="8"/>
      <c r="XF47" s="8"/>
      <c r="XG47" s="8"/>
      <c r="XH47" s="8"/>
      <c r="XI47" s="8"/>
      <c r="XJ47" s="8"/>
      <c r="XK47" s="8"/>
      <c r="XL47" s="8"/>
      <c r="XM47" s="8"/>
      <c r="XN47" s="8"/>
      <c r="XO47" s="8"/>
      <c r="XP47" s="8"/>
      <c r="XQ47" s="8"/>
      <c r="XR47" s="8"/>
      <c r="XS47" s="8"/>
      <c r="XT47" s="8"/>
      <c r="XU47" s="8"/>
      <c r="XV47" s="8"/>
      <c r="XW47" s="8"/>
      <c r="XX47" s="8"/>
      <c r="XY47" s="8"/>
      <c r="XZ47" s="8"/>
      <c r="YA47" s="8"/>
      <c r="YB47" s="8"/>
      <c r="YC47" s="8"/>
      <c r="YD47" s="8"/>
      <c r="YE47" s="8"/>
      <c r="YF47" s="8"/>
      <c r="YG47" s="8"/>
      <c r="YH47" s="8"/>
      <c r="YI47" s="8"/>
      <c r="YJ47" s="8"/>
      <c r="YK47" s="8"/>
      <c r="YL47" s="8"/>
      <c r="YM47" s="8"/>
      <c r="YN47" s="8"/>
      <c r="YO47" s="8"/>
      <c r="YP47" s="8"/>
      <c r="YQ47" s="8"/>
      <c r="YR47" s="8"/>
      <c r="YS47" s="8"/>
      <c r="YT47" s="8"/>
      <c r="YU47" s="8"/>
      <c r="YV47" s="8"/>
      <c r="YW47" s="8"/>
      <c r="YX47" s="8"/>
      <c r="YY47" s="8"/>
      <c r="YZ47" s="8"/>
      <c r="ZA47" s="8"/>
      <c r="ZB47" s="8"/>
      <c r="ZC47" s="8"/>
      <c r="ZD47" s="8"/>
      <c r="ZE47" s="8"/>
      <c r="ZF47" s="8"/>
      <c r="ZG47" s="8"/>
      <c r="ZH47" s="8"/>
      <c r="ZI47" s="8"/>
      <c r="ZJ47" s="8"/>
      <c r="ZK47" s="8"/>
      <c r="ZL47" s="8"/>
      <c r="ZM47" s="8"/>
      <c r="ZN47" s="8"/>
      <c r="ZO47" s="8"/>
      <c r="ZP47" s="8"/>
      <c r="ZQ47" s="8"/>
      <c r="ZR47" s="8"/>
      <c r="ZS47" s="8"/>
      <c r="ZT47" s="8"/>
      <c r="ZU47" s="8"/>
      <c r="ZV47" s="8"/>
      <c r="ZW47" s="8"/>
      <c r="ZX47" s="8"/>
      <c r="ZY47" s="8"/>
      <c r="ZZ47" s="8"/>
      <c r="AAA47" s="8"/>
      <c r="AAB47" s="8"/>
      <c r="AAC47" s="8"/>
      <c r="AAD47" s="8"/>
      <c r="AAE47" s="8"/>
      <c r="AAF47" s="8"/>
      <c r="AAG47" s="8"/>
      <c r="AAH47" s="8"/>
      <c r="AAI47" s="8"/>
      <c r="AAJ47" s="8"/>
      <c r="AAK47" s="8"/>
      <c r="AAL47" s="8"/>
      <c r="AAM47" s="8"/>
      <c r="AAN47" s="8"/>
      <c r="AAO47" s="8"/>
      <c r="AAP47" s="8"/>
      <c r="AAQ47" s="8"/>
      <c r="AAR47" s="8"/>
      <c r="AAS47" s="8"/>
      <c r="AAT47" s="8"/>
      <c r="AAU47" s="8"/>
      <c r="AAV47" s="8"/>
      <c r="AAW47" s="8"/>
      <c r="AAX47" s="8"/>
      <c r="AAY47" s="8"/>
      <c r="AAZ47" s="8"/>
      <c r="ABA47" s="8"/>
      <c r="ABB47" s="8"/>
      <c r="ABC47" s="8"/>
      <c r="ABD47" s="8"/>
      <c r="ABE47" s="8"/>
      <c r="ABF47" s="8"/>
      <c r="ABG47" s="8"/>
      <c r="ABH47" s="8"/>
      <c r="ABI47" s="8"/>
      <c r="ABJ47" s="8"/>
      <c r="ABK47" s="8"/>
      <c r="ABL47" s="8"/>
      <c r="ABM47" s="8"/>
      <c r="ABN47" s="8"/>
      <c r="ABO47" s="8"/>
      <c r="ABP47" s="8"/>
      <c r="ABQ47" s="8"/>
      <c r="ABR47" s="8"/>
      <c r="ABS47" s="8"/>
      <c r="ABT47" s="8"/>
      <c r="ABU47" s="8"/>
      <c r="ABV47" s="8"/>
      <c r="ABW47" s="8"/>
      <c r="ABX47" s="8"/>
      <c r="ABY47" s="8"/>
      <c r="ABZ47" s="8"/>
      <c r="ACA47" s="8"/>
      <c r="ACB47" s="8"/>
      <c r="ACC47" s="8"/>
      <c r="ACD47" s="8"/>
      <c r="ACE47" s="8"/>
      <c r="ACF47" s="8"/>
      <c r="ACG47" s="8"/>
      <c r="ACH47" s="8"/>
      <c r="ACI47" s="8"/>
      <c r="ACJ47" s="8"/>
      <c r="ACK47" s="8"/>
      <c r="ACL47" s="8"/>
      <c r="ACM47" s="8"/>
      <c r="ACN47" s="8"/>
      <c r="ACO47" s="8"/>
      <c r="ACP47" s="8"/>
      <c r="ACQ47" s="8"/>
      <c r="ACR47" s="8"/>
      <c r="ACS47" s="8"/>
      <c r="ACT47" s="8"/>
      <c r="ACU47" s="8"/>
      <c r="ACV47" s="8"/>
      <c r="ACW47" s="8"/>
      <c r="ACX47" s="8"/>
      <c r="ACY47" s="8"/>
      <c r="ACZ47" s="8"/>
      <c r="ADA47" s="8"/>
      <c r="ADB47" s="8"/>
      <c r="ADC47" s="8"/>
      <c r="ADD47" s="8"/>
      <c r="ADE47" s="8"/>
      <c r="ADF47" s="8"/>
      <c r="ADG47" s="8"/>
      <c r="ADH47" s="8"/>
      <c r="ADI47" s="8"/>
      <c r="ADJ47" s="8"/>
      <c r="ADK47" s="8"/>
      <c r="ADL47" s="8"/>
      <c r="ADM47" s="8"/>
      <c r="ADN47" s="8"/>
      <c r="ADO47" s="8"/>
      <c r="ADP47" s="8"/>
      <c r="ADQ47" s="8"/>
      <c r="ADR47" s="8"/>
      <c r="ADS47" s="8"/>
      <c r="ADT47" s="8"/>
      <c r="ADU47" s="8"/>
      <c r="ADV47" s="8"/>
      <c r="ADW47" s="8"/>
      <c r="ADX47" s="8"/>
      <c r="ADY47" s="8"/>
      <c r="ADZ47" s="8"/>
      <c r="AEA47" s="8"/>
      <c r="AEB47" s="8"/>
      <c r="AEC47" s="8"/>
      <c r="AED47" s="8"/>
      <c r="AEE47" s="8"/>
      <c r="AEF47" s="8"/>
      <c r="AEG47" s="8"/>
      <c r="AEH47" s="8"/>
      <c r="AEI47" s="8"/>
      <c r="AEJ47" s="8"/>
      <c r="AEK47" s="8"/>
      <c r="AEL47" s="8"/>
      <c r="AEM47" s="8"/>
      <c r="AEN47" s="8"/>
      <c r="AEO47" s="8"/>
      <c r="AEP47" s="8"/>
      <c r="AEQ47" s="8"/>
      <c r="AER47" s="8"/>
      <c r="AES47" s="8"/>
      <c r="AET47" s="8"/>
      <c r="AEU47" s="8"/>
      <c r="AEV47" s="8"/>
      <c r="AEW47" s="8"/>
      <c r="AEX47" s="8"/>
      <c r="AEY47" s="8"/>
      <c r="AEZ47" s="8"/>
      <c r="AFA47" s="8"/>
      <c r="AFB47" s="8"/>
      <c r="AFC47" s="8"/>
      <c r="AFD47" s="8"/>
      <c r="AFE47" s="8"/>
      <c r="AFF47" s="8"/>
      <c r="AFG47" s="8"/>
      <c r="AFH47" s="8"/>
      <c r="AFI47" s="8"/>
      <c r="AFJ47" s="8"/>
      <c r="AFK47" s="8"/>
      <c r="AFL47" s="8"/>
      <c r="AFM47" s="8"/>
      <c r="AFN47" s="8"/>
      <c r="AFO47" s="8"/>
      <c r="AFP47" s="8"/>
      <c r="AFQ47" s="8"/>
      <c r="AFR47" s="8"/>
      <c r="AFS47" s="8"/>
      <c r="AFT47" s="8"/>
      <c r="AFU47" s="8"/>
      <c r="AFV47" s="8"/>
      <c r="AFW47" s="8"/>
      <c r="AFX47" s="8"/>
      <c r="AFY47" s="8"/>
      <c r="AFZ47" s="8"/>
      <c r="AGA47" s="8"/>
      <c r="AGB47" s="8"/>
      <c r="AGC47" s="8"/>
      <c r="AGD47" s="8"/>
      <c r="AGE47" s="8"/>
      <c r="AGF47" s="8"/>
      <c r="AGG47" s="8"/>
      <c r="AGH47" s="8"/>
      <c r="AGI47" s="8"/>
      <c r="AGJ47" s="8"/>
      <c r="AGK47" s="8"/>
      <c r="AGL47" s="8"/>
      <c r="AGM47" s="8"/>
      <c r="AGN47" s="8"/>
      <c r="AGO47" s="8"/>
      <c r="AGP47" s="8"/>
      <c r="AGQ47" s="8"/>
      <c r="AGR47" s="8"/>
      <c r="AGS47" s="8"/>
      <c r="AGT47" s="8"/>
      <c r="AGU47" s="8"/>
      <c r="AGV47" s="8"/>
      <c r="AGW47" s="8"/>
      <c r="AGX47" s="8"/>
      <c r="AGY47" s="8"/>
      <c r="AGZ47" s="8"/>
      <c r="AHA47" s="8"/>
      <c r="AHB47" s="8"/>
      <c r="AHC47" s="8"/>
      <c r="AHD47" s="8"/>
      <c r="AHE47" s="8"/>
      <c r="AHF47" s="8"/>
      <c r="AHG47" s="8"/>
      <c r="AHH47" s="8"/>
      <c r="AHI47" s="8"/>
      <c r="AHJ47" s="8"/>
      <c r="AHK47" s="8"/>
      <c r="AHL47" s="8"/>
      <c r="AHM47" s="8"/>
      <c r="AHN47" s="8"/>
      <c r="AHO47" s="8"/>
      <c r="AHP47" s="8"/>
      <c r="AHQ47" s="8"/>
      <c r="AHR47" s="8"/>
      <c r="AHS47" s="8"/>
      <c r="AHT47" s="8"/>
      <c r="AHU47" s="8"/>
      <c r="AHV47" s="8"/>
      <c r="AHW47" s="8"/>
      <c r="AHX47" s="8"/>
      <c r="AHY47" s="8"/>
      <c r="AHZ47" s="8"/>
      <c r="AIA47" s="8"/>
      <c r="AIB47" s="8"/>
      <c r="AIC47" s="8"/>
      <c r="AID47" s="8"/>
      <c r="AIE47" s="8"/>
      <c r="AIF47" s="8"/>
      <c r="AIG47" s="8"/>
      <c r="AIH47" s="8"/>
      <c r="AII47" s="8"/>
      <c r="AIJ47" s="8"/>
      <c r="AIK47" s="8"/>
      <c r="AIL47" s="8"/>
      <c r="AIM47" s="8"/>
      <c r="AIN47" s="8"/>
      <c r="AIO47" s="8"/>
      <c r="AIP47" s="8"/>
      <c r="AIQ47" s="8"/>
      <c r="AIR47" s="8"/>
      <c r="AIS47" s="8"/>
      <c r="AIT47" s="8"/>
      <c r="AIU47" s="8"/>
      <c r="AIV47" s="8"/>
      <c r="AIW47" s="8"/>
      <c r="AIX47" s="8"/>
      <c r="AIY47" s="8"/>
      <c r="AIZ47" s="8"/>
      <c r="AJA47" s="8"/>
      <c r="AJB47" s="8"/>
      <c r="AJC47" s="8"/>
      <c r="AJD47" s="8"/>
      <c r="AJE47" s="8"/>
      <c r="AJF47" s="8"/>
      <c r="AJG47" s="8"/>
      <c r="AJH47" s="8"/>
      <c r="AJI47" s="8"/>
      <c r="AJJ47" s="8"/>
      <c r="AJK47" s="8"/>
      <c r="AJL47" s="8"/>
      <c r="AJM47" s="8"/>
      <c r="AJN47" s="8"/>
      <c r="AJO47" s="8"/>
      <c r="AJP47" s="8"/>
      <c r="AJQ47" s="8"/>
      <c r="AJR47" s="8"/>
      <c r="AJS47" s="8"/>
      <c r="AJT47" s="8"/>
      <c r="AJU47" s="8"/>
      <c r="AJV47" s="8"/>
      <c r="AJW47" s="8"/>
      <c r="AJX47" s="8"/>
      <c r="AJY47" s="8"/>
      <c r="AJZ47" s="8"/>
      <c r="AKA47" s="8"/>
      <c r="AKB47" s="8"/>
      <c r="AKC47" s="8"/>
      <c r="AKD47" s="8"/>
      <c r="AKE47" s="8"/>
      <c r="AKF47" s="8"/>
      <c r="AKG47" s="8"/>
      <c r="AKH47" s="8"/>
      <c r="AKI47" s="8"/>
      <c r="AKJ47" s="8"/>
      <c r="AKK47" s="8"/>
      <c r="AKL47" s="8"/>
      <c r="AKM47" s="8"/>
      <c r="AKN47" s="8"/>
      <c r="AKO47" s="8"/>
      <c r="AKP47" s="8"/>
      <c r="AKQ47" s="8"/>
      <c r="AKR47" s="8"/>
      <c r="AKS47" s="8"/>
      <c r="AKT47" s="8"/>
      <c r="AKU47" s="8"/>
      <c r="AKV47" s="8"/>
      <c r="AKW47" s="8"/>
      <c r="AKX47" s="8"/>
      <c r="AKY47" s="8"/>
      <c r="AKZ47" s="8"/>
      <c r="ALA47" s="8"/>
      <c r="ALB47" s="8"/>
      <c r="ALC47" s="8"/>
      <c r="ALD47" s="8"/>
      <c r="ALE47" s="8"/>
      <c r="ALF47" s="8"/>
      <c r="ALG47" s="8"/>
      <c r="ALH47" s="8"/>
      <c r="ALI47" s="8"/>
      <c r="ALJ47" s="8"/>
      <c r="ALK47" s="8"/>
      <c r="ALL47" s="8"/>
      <c r="ALM47" s="8"/>
      <c r="ALN47" s="8"/>
      <c r="ALO47" s="8"/>
      <c r="ALP47" s="8"/>
      <c r="ALQ47" s="8"/>
      <c r="ALR47" s="8"/>
      <c r="ALS47" s="8"/>
      <c r="ALT47" s="8"/>
      <c r="ALU47" s="8"/>
      <c r="ALV47" s="8"/>
      <c r="ALW47" s="8"/>
      <c r="ALX47" s="8"/>
      <c r="ALY47" s="8"/>
      <c r="ALZ47" s="8"/>
      <c r="AMA47" s="8"/>
      <c r="AMB47" s="8"/>
      <c r="AMC47" s="8"/>
      <c r="AMD47" s="8"/>
      <c r="AME47" s="8"/>
      <c r="AMF47" s="8"/>
      <c r="AMG47" s="8"/>
      <c r="AMH47" s="8"/>
      <c r="AMI47" s="8"/>
      <c r="AMJ47" s="8"/>
      <c r="AMK47" s="8"/>
      <c r="AML47" s="8"/>
      <c r="AMM47" s="8"/>
      <c r="AMN47" s="8"/>
    </row>
    <row r="48" spans="1:1028" x14ac:dyDescent="0.25">
      <c r="A48" s="8">
        <v>358</v>
      </c>
      <c r="B48" s="8" t="s">
        <v>1526</v>
      </c>
      <c r="C48" s="8" t="s">
        <v>1527</v>
      </c>
      <c r="D48" s="8" t="s">
        <v>1339</v>
      </c>
      <c r="E48" s="8">
        <v>2006</v>
      </c>
      <c r="F48" s="8"/>
      <c r="G48" s="8" t="s">
        <v>1376</v>
      </c>
      <c r="H48" s="13" t="s">
        <v>106</v>
      </c>
      <c r="I48" s="8">
        <v>1</v>
      </c>
      <c r="J48" s="34" t="e">
        <f>VLOOKUP(H48,#REF!,9,FALSE)</f>
        <v>#REF!</v>
      </c>
      <c r="K48" s="34" t="e">
        <f t="shared" si="0"/>
        <v>#REF!</v>
      </c>
      <c r="L48" s="8"/>
      <c r="M48" s="8">
        <f t="shared" si="3"/>
        <v>0</v>
      </c>
      <c r="N48" s="17">
        <f t="shared" si="2"/>
        <v>0</v>
      </c>
      <c r="O48" s="17">
        <v>0</v>
      </c>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c r="SI48" s="8"/>
      <c r="SJ48" s="8"/>
      <c r="SK48" s="8"/>
      <c r="SL48" s="8"/>
      <c r="SM48" s="8"/>
      <c r="SN48" s="8"/>
      <c r="SO48" s="8"/>
      <c r="SP48" s="8"/>
      <c r="SQ48" s="8"/>
      <c r="SR48" s="8"/>
      <c r="SS48" s="8"/>
      <c r="ST48" s="8"/>
      <c r="SU48" s="8"/>
      <c r="SV48" s="8"/>
      <c r="SW48" s="8"/>
      <c r="SX48" s="8"/>
      <c r="SY48" s="8"/>
      <c r="SZ48" s="8"/>
      <c r="TA48" s="8"/>
      <c r="TB48" s="8"/>
      <c r="TC48" s="8"/>
      <c r="TD48" s="8"/>
      <c r="TE48" s="8"/>
      <c r="TF48" s="8"/>
      <c r="TG48" s="8"/>
      <c r="TH48" s="8"/>
      <c r="TI48" s="8"/>
      <c r="TJ48" s="8"/>
      <c r="TK48" s="8"/>
      <c r="TL48" s="8"/>
      <c r="TM48" s="8"/>
      <c r="TN48" s="8"/>
      <c r="TO48" s="8"/>
      <c r="TP48" s="8"/>
      <c r="TQ48" s="8"/>
      <c r="TR48" s="8"/>
      <c r="TS48" s="8"/>
      <c r="TT48" s="8"/>
      <c r="TU48" s="8"/>
      <c r="TV48" s="8"/>
      <c r="TW48" s="8"/>
      <c r="TX48" s="8"/>
      <c r="TY48" s="8"/>
      <c r="TZ48" s="8"/>
      <c r="UA48" s="8"/>
      <c r="UB48" s="8"/>
      <c r="UC48" s="8"/>
      <c r="UD48" s="8"/>
      <c r="UE48" s="8"/>
      <c r="UF48" s="8"/>
      <c r="UG48" s="8"/>
      <c r="UH48" s="8"/>
      <c r="UI48" s="8"/>
      <c r="UJ48" s="8"/>
      <c r="UK48" s="8"/>
      <c r="UL48" s="8"/>
      <c r="UM48" s="8"/>
      <c r="UN48" s="8"/>
      <c r="UO48" s="8"/>
      <c r="UP48" s="8"/>
      <c r="UQ48" s="8"/>
      <c r="UR48" s="8"/>
      <c r="US48" s="8"/>
      <c r="UT48" s="8"/>
      <c r="UU48" s="8"/>
      <c r="UV48" s="8"/>
      <c r="UW48" s="8"/>
      <c r="UX48" s="8"/>
      <c r="UY48" s="8"/>
      <c r="UZ48" s="8"/>
      <c r="VA48" s="8"/>
      <c r="VB48" s="8"/>
      <c r="VC48" s="8"/>
      <c r="VD48" s="8"/>
      <c r="VE48" s="8"/>
      <c r="VF48" s="8"/>
      <c r="VG48" s="8"/>
      <c r="VH48" s="8"/>
      <c r="VI48" s="8"/>
      <c r="VJ48" s="8"/>
      <c r="VK48" s="8"/>
      <c r="VL48" s="8"/>
      <c r="VM48" s="8"/>
      <c r="VN48" s="8"/>
      <c r="VO48" s="8"/>
      <c r="VP48" s="8"/>
      <c r="VQ48" s="8"/>
      <c r="VR48" s="8"/>
      <c r="VS48" s="8"/>
      <c r="VT48" s="8"/>
      <c r="VU48" s="8"/>
      <c r="VV48" s="8"/>
      <c r="VW48" s="8"/>
      <c r="VX48" s="8"/>
      <c r="VY48" s="8"/>
      <c r="VZ48" s="8"/>
      <c r="WA48" s="8"/>
      <c r="WB48" s="8"/>
      <c r="WC48" s="8"/>
      <c r="WD48" s="8"/>
      <c r="WE48" s="8"/>
      <c r="WF48" s="8"/>
      <c r="WG48" s="8"/>
      <c r="WH48" s="8"/>
      <c r="WI48" s="8"/>
      <c r="WJ48" s="8"/>
      <c r="WK48" s="8"/>
      <c r="WL48" s="8"/>
      <c r="WM48" s="8"/>
      <c r="WN48" s="8"/>
      <c r="WO48" s="8"/>
      <c r="WP48" s="8"/>
      <c r="WQ48" s="8"/>
      <c r="WR48" s="8"/>
      <c r="WS48" s="8"/>
      <c r="WT48" s="8"/>
      <c r="WU48" s="8"/>
      <c r="WV48" s="8"/>
      <c r="WW48" s="8"/>
      <c r="WX48" s="8"/>
      <c r="WY48" s="8"/>
      <c r="WZ48" s="8"/>
      <c r="XA48" s="8"/>
      <c r="XB48" s="8"/>
      <c r="XC48" s="8"/>
      <c r="XD48" s="8"/>
      <c r="XE48" s="8"/>
      <c r="XF48" s="8"/>
      <c r="XG48" s="8"/>
      <c r="XH48" s="8"/>
      <c r="XI48" s="8"/>
      <c r="XJ48" s="8"/>
      <c r="XK48" s="8"/>
      <c r="XL48" s="8"/>
      <c r="XM48" s="8"/>
      <c r="XN48" s="8"/>
      <c r="XO48" s="8"/>
      <c r="XP48" s="8"/>
      <c r="XQ48" s="8"/>
      <c r="XR48" s="8"/>
      <c r="XS48" s="8"/>
      <c r="XT48" s="8"/>
      <c r="XU48" s="8"/>
      <c r="XV48" s="8"/>
      <c r="XW48" s="8"/>
      <c r="XX48" s="8"/>
      <c r="XY48" s="8"/>
      <c r="XZ48" s="8"/>
      <c r="YA48" s="8"/>
      <c r="YB48" s="8"/>
      <c r="YC48" s="8"/>
      <c r="YD48" s="8"/>
      <c r="YE48" s="8"/>
      <c r="YF48" s="8"/>
      <c r="YG48" s="8"/>
      <c r="YH48" s="8"/>
      <c r="YI48" s="8"/>
      <c r="YJ48" s="8"/>
      <c r="YK48" s="8"/>
      <c r="YL48" s="8"/>
      <c r="YM48" s="8"/>
      <c r="YN48" s="8"/>
      <c r="YO48" s="8"/>
      <c r="YP48" s="8"/>
      <c r="YQ48" s="8"/>
      <c r="YR48" s="8"/>
      <c r="YS48" s="8"/>
      <c r="YT48" s="8"/>
      <c r="YU48" s="8"/>
      <c r="YV48" s="8"/>
      <c r="YW48" s="8"/>
      <c r="YX48" s="8"/>
      <c r="YY48" s="8"/>
      <c r="YZ48" s="8"/>
      <c r="ZA48" s="8"/>
      <c r="ZB48" s="8"/>
      <c r="ZC48" s="8"/>
      <c r="ZD48" s="8"/>
      <c r="ZE48" s="8"/>
      <c r="ZF48" s="8"/>
      <c r="ZG48" s="8"/>
      <c r="ZH48" s="8"/>
      <c r="ZI48" s="8"/>
      <c r="ZJ48" s="8"/>
      <c r="ZK48" s="8"/>
      <c r="ZL48" s="8"/>
      <c r="ZM48" s="8"/>
      <c r="ZN48" s="8"/>
      <c r="ZO48" s="8"/>
      <c r="ZP48" s="8"/>
      <c r="ZQ48" s="8"/>
      <c r="ZR48" s="8"/>
      <c r="ZS48" s="8"/>
      <c r="ZT48" s="8"/>
      <c r="ZU48" s="8"/>
      <c r="ZV48" s="8"/>
      <c r="ZW48" s="8"/>
      <c r="ZX48" s="8"/>
      <c r="ZY48" s="8"/>
      <c r="ZZ48" s="8"/>
      <c r="AAA48" s="8"/>
      <c r="AAB48" s="8"/>
      <c r="AAC48" s="8"/>
      <c r="AAD48" s="8"/>
      <c r="AAE48" s="8"/>
      <c r="AAF48" s="8"/>
      <c r="AAG48" s="8"/>
      <c r="AAH48" s="8"/>
      <c r="AAI48" s="8"/>
      <c r="AAJ48" s="8"/>
      <c r="AAK48" s="8"/>
      <c r="AAL48" s="8"/>
      <c r="AAM48" s="8"/>
      <c r="AAN48" s="8"/>
      <c r="AAO48" s="8"/>
      <c r="AAP48" s="8"/>
      <c r="AAQ48" s="8"/>
      <c r="AAR48" s="8"/>
      <c r="AAS48" s="8"/>
      <c r="AAT48" s="8"/>
      <c r="AAU48" s="8"/>
      <c r="AAV48" s="8"/>
      <c r="AAW48" s="8"/>
      <c r="AAX48" s="8"/>
      <c r="AAY48" s="8"/>
      <c r="AAZ48" s="8"/>
      <c r="ABA48" s="8"/>
      <c r="ABB48" s="8"/>
      <c r="ABC48" s="8"/>
      <c r="ABD48" s="8"/>
      <c r="ABE48" s="8"/>
      <c r="ABF48" s="8"/>
      <c r="ABG48" s="8"/>
      <c r="ABH48" s="8"/>
      <c r="ABI48" s="8"/>
      <c r="ABJ48" s="8"/>
      <c r="ABK48" s="8"/>
      <c r="ABL48" s="8"/>
      <c r="ABM48" s="8"/>
      <c r="ABN48" s="8"/>
      <c r="ABO48" s="8"/>
      <c r="ABP48" s="8"/>
      <c r="ABQ48" s="8"/>
      <c r="ABR48" s="8"/>
      <c r="ABS48" s="8"/>
      <c r="ABT48" s="8"/>
      <c r="ABU48" s="8"/>
      <c r="ABV48" s="8"/>
      <c r="ABW48" s="8"/>
      <c r="ABX48" s="8"/>
      <c r="ABY48" s="8"/>
      <c r="ABZ48" s="8"/>
      <c r="ACA48" s="8"/>
      <c r="ACB48" s="8"/>
      <c r="ACC48" s="8"/>
      <c r="ACD48" s="8"/>
      <c r="ACE48" s="8"/>
      <c r="ACF48" s="8"/>
      <c r="ACG48" s="8"/>
      <c r="ACH48" s="8"/>
      <c r="ACI48" s="8"/>
      <c r="ACJ48" s="8"/>
      <c r="ACK48" s="8"/>
      <c r="ACL48" s="8"/>
      <c r="ACM48" s="8"/>
      <c r="ACN48" s="8"/>
      <c r="ACO48" s="8"/>
      <c r="ACP48" s="8"/>
      <c r="ACQ48" s="8"/>
      <c r="ACR48" s="8"/>
      <c r="ACS48" s="8"/>
      <c r="ACT48" s="8"/>
      <c r="ACU48" s="8"/>
      <c r="ACV48" s="8"/>
      <c r="ACW48" s="8"/>
      <c r="ACX48" s="8"/>
      <c r="ACY48" s="8"/>
      <c r="ACZ48" s="8"/>
      <c r="ADA48" s="8"/>
      <c r="ADB48" s="8"/>
      <c r="ADC48" s="8"/>
      <c r="ADD48" s="8"/>
      <c r="ADE48" s="8"/>
      <c r="ADF48" s="8"/>
      <c r="ADG48" s="8"/>
      <c r="ADH48" s="8"/>
      <c r="ADI48" s="8"/>
      <c r="ADJ48" s="8"/>
      <c r="ADK48" s="8"/>
      <c r="ADL48" s="8"/>
      <c r="ADM48" s="8"/>
      <c r="ADN48" s="8"/>
      <c r="ADO48" s="8"/>
      <c r="ADP48" s="8"/>
      <c r="ADQ48" s="8"/>
      <c r="ADR48" s="8"/>
      <c r="ADS48" s="8"/>
      <c r="ADT48" s="8"/>
      <c r="ADU48" s="8"/>
      <c r="ADV48" s="8"/>
      <c r="ADW48" s="8"/>
      <c r="ADX48" s="8"/>
      <c r="ADY48" s="8"/>
      <c r="ADZ48" s="8"/>
      <c r="AEA48" s="8"/>
      <c r="AEB48" s="8"/>
      <c r="AEC48" s="8"/>
      <c r="AED48" s="8"/>
      <c r="AEE48" s="8"/>
      <c r="AEF48" s="8"/>
      <c r="AEG48" s="8"/>
      <c r="AEH48" s="8"/>
      <c r="AEI48" s="8"/>
      <c r="AEJ48" s="8"/>
      <c r="AEK48" s="8"/>
      <c r="AEL48" s="8"/>
      <c r="AEM48" s="8"/>
      <c r="AEN48" s="8"/>
      <c r="AEO48" s="8"/>
      <c r="AEP48" s="8"/>
      <c r="AEQ48" s="8"/>
      <c r="AER48" s="8"/>
      <c r="AES48" s="8"/>
      <c r="AET48" s="8"/>
      <c r="AEU48" s="8"/>
      <c r="AEV48" s="8"/>
      <c r="AEW48" s="8"/>
      <c r="AEX48" s="8"/>
      <c r="AEY48" s="8"/>
      <c r="AEZ48" s="8"/>
      <c r="AFA48" s="8"/>
      <c r="AFB48" s="8"/>
      <c r="AFC48" s="8"/>
      <c r="AFD48" s="8"/>
      <c r="AFE48" s="8"/>
      <c r="AFF48" s="8"/>
      <c r="AFG48" s="8"/>
      <c r="AFH48" s="8"/>
      <c r="AFI48" s="8"/>
      <c r="AFJ48" s="8"/>
      <c r="AFK48" s="8"/>
      <c r="AFL48" s="8"/>
      <c r="AFM48" s="8"/>
      <c r="AFN48" s="8"/>
      <c r="AFO48" s="8"/>
      <c r="AFP48" s="8"/>
      <c r="AFQ48" s="8"/>
      <c r="AFR48" s="8"/>
      <c r="AFS48" s="8"/>
      <c r="AFT48" s="8"/>
      <c r="AFU48" s="8"/>
      <c r="AFV48" s="8"/>
      <c r="AFW48" s="8"/>
      <c r="AFX48" s="8"/>
      <c r="AFY48" s="8"/>
      <c r="AFZ48" s="8"/>
      <c r="AGA48" s="8"/>
      <c r="AGB48" s="8"/>
      <c r="AGC48" s="8"/>
      <c r="AGD48" s="8"/>
      <c r="AGE48" s="8"/>
      <c r="AGF48" s="8"/>
      <c r="AGG48" s="8"/>
      <c r="AGH48" s="8"/>
      <c r="AGI48" s="8"/>
      <c r="AGJ48" s="8"/>
      <c r="AGK48" s="8"/>
      <c r="AGL48" s="8"/>
      <c r="AGM48" s="8"/>
      <c r="AGN48" s="8"/>
      <c r="AGO48" s="8"/>
      <c r="AGP48" s="8"/>
      <c r="AGQ48" s="8"/>
      <c r="AGR48" s="8"/>
      <c r="AGS48" s="8"/>
      <c r="AGT48" s="8"/>
      <c r="AGU48" s="8"/>
      <c r="AGV48" s="8"/>
      <c r="AGW48" s="8"/>
      <c r="AGX48" s="8"/>
      <c r="AGY48" s="8"/>
      <c r="AGZ48" s="8"/>
      <c r="AHA48" s="8"/>
      <c r="AHB48" s="8"/>
      <c r="AHC48" s="8"/>
      <c r="AHD48" s="8"/>
      <c r="AHE48" s="8"/>
      <c r="AHF48" s="8"/>
      <c r="AHG48" s="8"/>
      <c r="AHH48" s="8"/>
      <c r="AHI48" s="8"/>
      <c r="AHJ48" s="8"/>
      <c r="AHK48" s="8"/>
      <c r="AHL48" s="8"/>
      <c r="AHM48" s="8"/>
      <c r="AHN48" s="8"/>
      <c r="AHO48" s="8"/>
      <c r="AHP48" s="8"/>
      <c r="AHQ48" s="8"/>
      <c r="AHR48" s="8"/>
      <c r="AHS48" s="8"/>
      <c r="AHT48" s="8"/>
      <c r="AHU48" s="8"/>
      <c r="AHV48" s="8"/>
      <c r="AHW48" s="8"/>
      <c r="AHX48" s="8"/>
      <c r="AHY48" s="8"/>
      <c r="AHZ48" s="8"/>
      <c r="AIA48" s="8"/>
      <c r="AIB48" s="8"/>
      <c r="AIC48" s="8"/>
      <c r="AID48" s="8"/>
      <c r="AIE48" s="8"/>
      <c r="AIF48" s="8"/>
      <c r="AIG48" s="8"/>
      <c r="AIH48" s="8"/>
      <c r="AII48" s="8"/>
      <c r="AIJ48" s="8"/>
      <c r="AIK48" s="8"/>
      <c r="AIL48" s="8"/>
      <c r="AIM48" s="8"/>
      <c r="AIN48" s="8"/>
      <c r="AIO48" s="8"/>
      <c r="AIP48" s="8"/>
      <c r="AIQ48" s="8"/>
      <c r="AIR48" s="8"/>
      <c r="AIS48" s="8"/>
      <c r="AIT48" s="8"/>
      <c r="AIU48" s="8"/>
      <c r="AIV48" s="8"/>
      <c r="AIW48" s="8"/>
      <c r="AIX48" s="8"/>
      <c r="AIY48" s="8"/>
      <c r="AIZ48" s="8"/>
      <c r="AJA48" s="8"/>
      <c r="AJB48" s="8"/>
      <c r="AJC48" s="8"/>
      <c r="AJD48" s="8"/>
      <c r="AJE48" s="8"/>
      <c r="AJF48" s="8"/>
      <c r="AJG48" s="8"/>
      <c r="AJH48" s="8"/>
      <c r="AJI48" s="8"/>
      <c r="AJJ48" s="8"/>
      <c r="AJK48" s="8"/>
      <c r="AJL48" s="8"/>
      <c r="AJM48" s="8"/>
      <c r="AJN48" s="8"/>
      <c r="AJO48" s="8"/>
      <c r="AJP48" s="8"/>
      <c r="AJQ48" s="8"/>
      <c r="AJR48" s="8"/>
      <c r="AJS48" s="8"/>
      <c r="AJT48" s="8"/>
      <c r="AJU48" s="8"/>
      <c r="AJV48" s="8"/>
      <c r="AJW48" s="8"/>
      <c r="AJX48" s="8"/>
      <c r="AJY48" s="8"/>
      <c r="AJZ48" s="8"/>
      <c r="AKA48" s="8"/>
      <c r="AKB48" s="8"/>
      <c r="AKC48" s="8"/>
      <c r="AKD48" s="8"/>
      <c r="AKE48" s="8"/>
      <c r="AKF48" s="8"/>
      <c r="AKG48" s="8"/>
      <c r="AKH48" s="8"/>
      <c r="AKI48" s="8"/>
      <c r="AKJ48" s="8"/>
      <c r="AKK48" s="8"/>
      <c r="AKL48" s="8"/>
      <c r="AKM48" s="8"/>
      <c r="AKN48" s="8"/>
      <c r="AKO48" s="8"/>
      <c r="AKP48" s="8"/>
      <c r="AKQ48" s="8"/>
      <c r="AKR48" s="8"/>
      <c r="AKS48" s="8"/>
      <c r="AKT48" s="8"/>
      <c r="AKU48" s="8"/>
      <c r="AKV48" s="8"/>
      <c r="AKW48" s="8"/>
      <c r="AKX48" s="8"/>
      <c r="AKY48" s="8"/>
      <c r="AKZ48" s="8"/>
      <c r="ALA48" s="8"/>
      <c r="ALB48" s="8"/>
      <c r="ALC48" s="8"/>
      <c r="ALD48" s="8"/>
      <c r="ALE48" s="8"/>
      <c r="ALF48" s="8"/>
      <c r="ALG48" s="8"/>
      <c r="ALH48" s="8"/>
      <c r="ALI48" s="8"/>
      <c r="ALJ48" s="8"/>
      <c r="ALK48" s="8"/>
      <c r="ALL48" s="8"/>
      <c r="ALM48" s="8"/>
      <c r="ALN48" s="8"/>
      <c r="ALO48" s="8"/>
      <c r="ALP48" s="8"/>
      <c r="ALQ48" s="8"/>
      <c r="ALR48" s="8"/>
      <c r="ALS48" s="8"/>
      <c r="ALT48" s="8"/>
      <c r="ALU48" s="8"/>
      <c r="ALV48" s="8"/>
      <c r="ALW48" s="8"/>
      <c r="ALX48" s="8"/>
      <c r="ALY48" s="8"/>
      <c r="ALZ48" s="8"/>
      <c r="AMA48" s="8"/>
      <c r="AMB48" s="8"/>
      <c r="AMC48" s="8"/>
      <c r="AMD48" s="8"/>
      <c r="AME48" s="8"/>
      <c r="AMF48" s="8"/>
      <c r="AMG48" s="8"/>
      <c r="AMH48" s="8"/>
      <c r="AMI48" s="8"/>
      <c r="AMJ48" s="8"/>
      <c r="AMK48" s="8"/>
      <c r="AML48" s="8"/>
      <c r="AMM48" s="8"/>
      <c r="AMN48" s="8"/>
    </row>
    <row r="49" spans="1:1028" x14ac:dyDescent="0.25">
      <c r="A49" s="8">
        <v>359</v>
      </c>
      <c r="B49" s="8" t="s">
        <v>1528</v>
      </c>
      <c r="C49" s="8" t="s">
        <v>1527</v>
      </c>
      <c r="D49" s="8" t="s">
        <v>1339</v>
      </c>
      <c r="E49" s="8">
        <v>2006</v>
      </c>
      <c r="F49" s="8"/>
      <c r="G49" s="8" t="s">
        <v>1376</v>
      </c>
      <c r="H49" s="13" t="s">
        <v>106</v>
      </c>
      <c r="I49" s="8">
        <v>6</v>
      </c>
      <c r="J49" s="34" t="e">
        <f>VLOOKUP(H49,#REF!,9,FALSE)</f>
        <v>#REF!</v>
      </c>
      <c r="K49" s="34" t="e">
        <f t="shared" si="0"/>
        <v>#REF!</v>
      </c>
      <c r="L49" s="8"/>
      <c r="M49" s="8">
        <f t="shared" si="3"/>
        <v>0</v>
      </c>
      <c r="N49" s="17">
        <f t="shared" si="2"/>
        <v>0</v>
      </c>
      <c r="O49" s="17">
        <v>0</v>
      </c>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c r="SI49" s="8"/>
      <c r="SJ49" s="8"/>
      <c r="SK49" s="8"/>
      <c r="SL49" s="8"/>
      <c r="SM49" s="8"/>
      <c r="SN49" s="8"/>
      <c r="SO49" s="8"/>
      <c r="SP49" s="8"/>
      <c r="SQ49" s="8"/>
      <c r="SR49" s="8"/>
      <c r="SS49" s="8"/>
      <c r="ST49" s="8"/>
      <c r="SU49" s="8"/>
      <c r="SV49" s="8"/>
      <c r="SW49" s="8"/>
      <c r="SX49" s="8"/>
      <c r="SY49" s="8"/>
      <c r="SZ49" s="8"/>
      <c r="TA49" s="8"/>
      <c r="TB49" s="8"/>
      <c r="TC49" s="8"/>
      <c r="TD49" s="8"/>
      <c r="TE49" s="8"/>
      <c r="TF49" s="8"/>
      <c r="TG49" s="8"/>
      <c r="TH49" s="8"/>
      <c r="TI49" s="8"/>
      <c r="TJ49" s="8"/>
      <c r="TK49" s="8"/>
      <c r="TL49" s="8"/>
      <c r="TM49" s="8"/>
      <c r="TN49" s="8"/>
      <c r="TO49" s="8"/>
      <c r="TP49" s="8"/>
      <c r="TQ49" s="8"/>
      <c r="TR49" s="8"/>
      <c r="TS49" s="8"/>
      <c r="TT49" s="8"/>
      <c r="TU49" s="8"/>
      <c r="TV49" s="8"/>
      <c r="TW49" s="8"/>
      <c r="TX49" s="8"/>
      <c r="TY49" s="8"/>
      <c r="TZ49" s="8"/>
      <c r="UA49" s="8"/>
      <c r="UB49" s="8"/>
      <c r="UC49" s="8"/>
      <c r="UD49" s="8"/>
      <c r="UE49" s="8"/>
      <c r="UF49" s="8"/>
      <c r="UG49" s="8"/>
      <c r="UH49" s="8"/>
      <c r="UI49" s="8"/>
      <c r="UJ49" s="8"/>
      <c r="UK49" s="8"/>
      <c r="UL49" s="8"/>
      <c r="UM49" s="8"/>
      <c r="UN49" s="8"/>
      <c r="UO49" s="8"/>
      <c r="UP49" s="8"/>
      <c r="UQ49" s="8"/>
      <c r="UR49" s="8"/>
      <c r="US49" s="8"/>
      <c r="UT49" s="8"/>
      <c r="UU49" s="8"/>
      <c r="UV49" s="8"/>
      <c r="UW49" s="8"/>
      <c r="UX49" s="8"/>
      <c r="UY49" s="8"/>
      <c r="UZ49" s="8"/>
      <c r="VA49" s="8"/>
      <c r="VB49" s="8"/>
      <c r="VC49" s="8"/>
      <c r="VD49" s="8"/>
      <c r="VE49" s="8"/>
      <c r="VF49" s="8"/>
      <c r="VG49" s="8"/>
      <c r="VH49" s="8"/>
      <c r="VI49" s="8"/>
      <c r="VJ49" s="8"/>
      <c r="VK49" s="8"/>
      <c r="VL49" s="8"/>
      <c r="VM49" s="8"/>
      <c r="VN49" s="8"/>
      <c r="VO49" s="8"/>
      <c r="VP49" s="8"/>
      <c r="VQ49" s="8"/>
      <c r="VR49" s="8"/>
      <c r="VS49" s="8"/>
      <c r="VT49" s="8"/>
      <c r="VU49" s="8"/>
      <c r="VV49" s="8"/>
      <c r="VW49" s="8"/>
      <c r="VX49" s="8"/>
      <c r="VY49" s="8"/>
      <c r="VZ49" s="8"/>
      <c r="WA49" s="8"/>
      <c r="WB49" s="8"/>
      <c r="WC49" s="8"/>
      <c r="WD49" s="8"/>
      <c r="WE49" s="8"/>
      <c r="WF49" s="8"/>
      <c r="WG49" s="8"/>
      <c r="WH49" s="8"/>
      <c r="WI49" s="8"/>
      <c r="WJ49" s="8"/>
      <c r="WK49" s="8"/>
      <c r="WL49" s="8"/>
      <c r="WM49" s="8"/>
      <c r="WN49" s="8"/>
      <c r="WO49" s="8"/>
      <c r="WP49" s="8"/>
      <c r="WQ49" s="8"/>
      <c r="WR49" s="8"/>
      <c r="WS49" s="8"/>
      <c r="WT49" s="8"/>
      <c r="WU49" s="8"/>
      <c r="WV49" s="8"/>
      <c r="WW49" s="8"/>
      <c r="WX49" s="8"/>
      <c r="WY49" s="8"/>
      <c r="WZ49" s="8"/>
      <c r="XA49" s="8"/>
      <c r="XB49" s="8"/>
      <c r="XC49" s="8"/>
      <c r="XD49" s="8"/>
      <c r="XE49" s="8"/>
      <c r="XF49" s="8"/>
      <c r="XG49" s="8"/>
      <c r="XH49" s="8"/>
      <c r="XI49" s="8"/>
      <c r="XJ49" s="8"/>
      <c r="XK49" s="8"/>
      <c r="XL49" s="8"/>
      <c r="XM49" s="8"/>
      <c r="XN49" s="8"/>
      <c r="XO49" s="8"/>
      <c r="XP49" s="8"/>
      <c r="XQ49" s="8"/>
      <c r="XR49" s="8"/>
      <c r="XS49" s="8"/>
      <c r="XT49" s="8"/>
      <c r="XU49" s="8"/>
      <c r="XV49" s="8"/>
      <c r="XW49" s="8"/>
      <c r="XX49" s="8"/>
      <c r="XY49" s="8"/>
      <c r="XZ49" s="8"/>
      <c r="YA49" s="8"/>
      <c r="YB49" s="8"/>
      <c r="YC49" s="8"/>
      <c r="YD49" s="8"/>
      <c r="YE49" s="8"/>
      <c r="YF49" s="8"/>
      <c r="YG49" s="8"/>
      <c r="YH49" s="8"/>
      <c r="YI49" s="8"/>
      <c r="YJ49" s="8"/>
      <c r="YK49" s="8"/>
      <c r="YL49" s="8"/>
      <c r="YM49" s="8"/>
      <c r="YN49" s="8"/>
      <c r="YO49" s="8"/>
      <c r="YP49" s="8"/>
      <c r="YQ49" s="8"/>
      <c r="YR49" s="8"/>
      <c r="YS49" s="8"/>
      <c r="YT49" s="8"/>
      <c r="YU49" s="8"/>
      <c r="YV49" s="8"/>
      <c r="YW49" s="8"/>
      <c r="YX49" s="8"/>
      <c r="YY49" s="8"/>
      <c r="YZ49" s="8"/>
      <c r="ZA49" s="8"/>
      <c r="ZB49" s="8"/>
      <c r="ZC49" s="8"/>
      <c r="ZD49" s="8"/>
      <c r="ZE49" s="8"/>
      <c r="ZF49" s="8"/>
      <c r="ZG49" s="8"/>
      <c r="ZH49" s="8"/>
      <c r="ZI49" s="8"/>
      <c r="ZJ49" s="8"/>
      <c r="ZK49" s="8"/>
      <c r="ZL49" s="8"/>
      <c r="ZM49" s="8"/>
      <c r="ZN49" s="8"/>
      <c r="ZO49" s="8"/>
      <c r="ZP49" s="8"/>
      <c r="ZQ49" s="8"/>
      <c r="ZR49" s="8"/>
      <c r="ZS49" s="8"/>
      <c r="ZT49" s="8"/>
      <c r="ZU49" s="8"/>
      <c r="ZV49" s="8"/>
      <c r="ZW49" s="8"/>
      <c r="ZX49" s="8"/>
      <c r="ZY49" s="8"/>
      <c r="ZZ49" s="8"/>
      <c r="AAA49" s="8"/>
      <c r="AAB49" s="8"/>
      <c r="AAC49" s="8"/>
      <c r="AAD49" s="8"/>
      <c r="AAE49" s="8"/>
      <c r="AAF49" s="8"/>
      <c r="AAG49" s="8"/>
      <c r="AAH49" s="8"/>
      <c r="AAI49" s="8"/>
      <c r="AAJ49" s="8"/>
      <c r="AAK49" s="8"/>
      <c r="AAL49" s="8"/>
      <c r="AAM49" s="8"/>
      <c r="AAN49" s="8"/>
      <c r="AAO49" s="8"/>
      <c r="AAP49" s="8"/>
      <c r="AAQ49" s="8"/>
      <c r="AAR49" s="8"/>
      <c r="AAS49" s="8"/>
      <c r="AAT49" s="8"/>
      <c r="AAU49" s="8"/>
      <c r="AAV49" s="8"/>
      <c r="AAW49" s="8"/>
      <c r="AAX49" s="8"/>
      <c r="AAY49" s="8"/>
      <c r="AAZ49" s="8"/>
      <c r="ABA49" s="8"/>
      <c r="ABB49" s="8"/>
      <c r="ABC49" s="8"/>
      <c r="ABD49" s="8"/>
      <c r="ABE49" s="8"/>
      <c r="ABF49" s="8"/>
      <c r="ABG49" s="8"/>
      <c r="ABH49" s="8"/>
      <c r="ABI49" s="8"/>
      <c r="ABJ49" s="8"/>
      <c r="ABK49" s="8"/>
      <c r="ABL49" s="8"/>
      <c r="ABM49" s="8"/>
      <c r="ABN49" s="8"/>
      <c r="ABO49" s="8"/>
      <c r="ABP49" s="8"/>
      <c r="ABQ49" s="8"/>
      <c r="ABR49" s="8"/>
      <c r="ABS49" s="8"/>
      <c r="ABT49" s="8"/>
      <c r="ABU49" s="8"/>
      <c r="ABV49" s="8"/>
      <c r="ABW49" s="8"/>
      <c r="ABX49" s="8"/>
      <c r="ABY49" s="8"/>
      <c r="ABZ49" s="8"/>
      <c r="ACA49" s="8"/>
      <c r="ACB49" s="8"/>
      <c r="ACC49" s="8"/>
      <c r="ACD49" s="8"/>
      <c r="ACE49" s="8"/>
      <c r="ACF49" s="8"/>
      <c r="ACG49" s="8"/>
      <c r="ACH49" s="8"/>
      <c r="ACI49" s="8"/>
      <c r="ACJ49" s="8"/>
      <c r="ACK49" s="8"/>
      <c r="ACL49" s="8"/>
      <c r="ACM49" s="8"/>
      <c r="ACN49" s="8"/>
      <c r="ACO49" s="8"/>
      <c r="ACP49" s="8"/>
      <c r="ACQ49" s="8"/>
      <c r="ACR49" s="8"/>
      <c r="ACS49" s="8"/>
      <c r="ACT49" s="8"/>
      <c r="ACU49" s="8"/>
      <c r="ACV49" s="8"/>
      <c r="ACW49" s="8"/>
      <c r="ACX49" s="8"/>
      <c r="ACY49" s="8"/>
      <c r="ACZ49" s="8"/>
      <c r="ADA49" s="8"/>
      <c r="ADB49" s="8"/>
      <c r="ADC49" s="8"/>
      <c r="ADD49" s="8"/>
      <c r="ADE49" s="8"/>
      <c r="ADF49" s="8"/>
      <c r="ADG49" s="8"/>
      <c r="ADH49" s="8"/>
      <c r="ADI49" s="8"/>
      <c r="ADJ49" s="8"/>
      <c r="ADK49" s="8"/>
      <c r="ADL49" s="8"/>
      <c r="ADM49" s="8"/>
      <c r="ADN49" s="8"/>
      <c r="ADO49" s="8"/>
      <c r="ADP49" s="8"/>
      <c r="ADQ49" s="8"/>
      <c r="ADR49" s="8"/>
      <c r="ADS49" s="8"/>
      <c r="ADT49" s="8"/>
      <c r="ADU49" s="8"/>
      <c r="ADV49" s="8"/>
      <c r="ADW49" s="8"/>
      <c r="ADX49" s="8"/>
      <c r="ADY49" s="8"/>
      <c r="ADZ49" s="8"/>
      <c r="AEA49" s="8"/>
      <c r="AEB49" s="8"/>
      <c r="AEC49" s="8"/>
      <c r="AED49" s="8"/>
      <c r="AEE49" s="8"/>
      <c r="AEF49" s="8"/>
      <c r="AEG49" s="8"/>
      <c r="AEH49" s="8"/>
      <c r="AEI49" s="8"/>
      <c r="AEJ49" s="8"/>
      <c r="AEK49" s="8"/>
      <c r="AEL49" s="8"/>
      <c r="AEM49" s="8"/>
      <c r="AEN49" s="8"/>
      <c r="AEO49" s="8"/>
      <c r="AEP49" s="8"/>
      <c r="AEQ49" s="8"/>
      <c r="AER49" s="8"/>
      <c r="AES49" s="8"/>
      <c r="AET49" s="8"/>
      <c r="AEU49" s="8"/>
      <c r="AEV49" s="8"/>
      <c r="AEW49" s="8"/>
      <c r="AEX49" s="8"/>
      <c r="AEY49" s="8"/>
      <c r="AEZ49" s="8"/>
      <c r="AFA49" s="8"/>
      <c r="AFB49" s="8"/>
      <c r="AFC49" s="8"/>
      <c r="AFD49" s="8"/>
      <c r="AFE49" s="8"/>
      <c r="AFF49" s="8"/>
      <c r="AFG49" s="8"/>
      <c r="AFH49" s="8"/>
      <c r="AFI49" s="8"/>
      <c r="AFJ49" s="8"/>
      <c r="AFK49" s="8"/>
      <c r="AFL49" s="8"/>
      <c r="AFM49" s="8"/>
      <c r="AFN49" s="8"/>
      <c r="AFO49" s="8"/>
      <c r="AFP49" s="8"/>
      <c r="AFQ49" s="8"/>
      <c r="AFR49" s="8"/>
      <c r="AFS49" s="8"/>
      <c r="AFT49" s="8"/>
      <c r="AFU49" s="8"/>
      <c r="AFV49" s="8"/>
      <c r="AFW49" s="8"/>
      <c r="AFX49" s="8"/>
      <c r="AFY49" s="8"/>
      <c r="AFZ49" s="8"/>
      <c r="AGA49" s="8"/>
      <c r="AGB49" s="8"/>
      <c r="AGC49" s="8"/>
      <c r="AGD49" s="8"/>
      <c r="AGE49" s="8"/>
      <c r="AGF49" s="8"/>
      <c r="AGG49" s="8"/>
      <c r="AGH49" s="8"/>
      <c r="AGI49" s="8"/>
      <c r="AGJ49" s="8"/>
      <c r="AGK49" s="8"/>
      <c r="AGL49" s="8"/>
      <c r="AGM49" s="8"/>
      <c r="AGN49" s="8"/>
      <c r="AGO49" s="8"/>
      <c r="AGP49" s="8"/>
      <c r="AGQ49" s="8"/>
      <c r="AGR49" s="8"/>
      <c r="AGS49" s="8"/>
      <c r="AGT49" s="8"/>
      <c r="AGU49" s="8"/>
      <c r="AGV49" s="8"/>
      <c r="AGW49" s="8"/>
      <c r="AGX49" s="8"/>
      <c r="AGY49" s="8"/>
      <c r="AGZ49" s="8"/>
      <c r="AHA49" s="8"/>
      <c r="AHB49" s="8"/>
      <c r="AHC49" s="8"/>
      <c r="AHD49" s="8"/>
      <c r="AHE49" s="8"/>
      <c r="AHF49" s="8"/>
      <c r="AHG49" s="8"/>
      <c r="AHH49" s="8"/>
      <c r="AHI49" s="8"/>
      <c r="AHJ49" s="8"/>
      <c r="AHK49" s="8"/>
      <c r="AHL49" s="8"/>
      <c r="AHM49" s="8"/>
      <c r="AHN49" s="8"/>
      <c r="AHO49" s="8"/>
      <c r="AHP49" s="8"/>
      <c r="AHQ49" s="8"/>
      <c r="AHR49" s="8"/>
      <c r="AHS49" s="8"/>
      <c r="AHT49" s="8"/>
      <c r="AHU49" s="8"/>
      <c r="AHV49" s="8"/>
      <c r="AHW49" s="8"/>
      <c r="AHX49" s="8"/>
      <c r="AHY49" s="8"/>
      <c r="AHZ49" s="8"/>
      <c r="AIA49" s="8"/>
      <c r="AIB49" s="8"/>
      <c r="AIC49" s="8"/>
      <c r="AID49" s="8"/>
      <c r="AIE49" s="8"/>
      <c r="AIF49" s="8"/>
      <c r="AIG49" s="8"/>
      <c r="AIH49" s="8"/>
      <c r="AII49" s="8"/>
      <c r="AIJ49" s="8"/>
      <c r="AIK49" s="8"/>
      <c r="AIL49" s="8"/>
      <c r="AIM49" s="8"/>
      <c r="AIN49" s="8"/>
      <c r="AIO49" s="8"/>
      <c r="AIP49" s="8"/>
      <c r="AIQ49" s="8"/>
      <c r="AIR49" s="8"/>
      <c r="AIS49" s="8"/>
      <c r="AIT49" s="8"/>
      <c r="AIU49" s="8"/>
      <c r="AIV49" s="8"/>
      <c r="AIW49" s="8"/>
      <c r="AIX49" s="8"/>
      <c r="AIY49" s="8"/>
      <c r="AIZ49" s="8"/>
      <c r="AJA49" s="8"/>
      <c r="AJB49" s="8"/>
      <c r="AJC49" s="8"/>
      <c r="AJD49" s="8"/>
      <c r="AJE49" s="8"/>
      <c r="AJF49" s="8"/>
      <c r="AJG49" s="8"/>
      <c r="AJH49" s="8"/>
      <c r="AJI49" s="8"/>
      <c r="AJJ49" s="8"/>
      <c r="AJK49" s="8"/>
      <c r="AJL49" s="8"/>
      <c r="AJM49" s="8"/>
      <c r="AJN49" s="8"/>
      <c r="AJO49" s="8"/>
      <c r="AJP49" s="8"/>
      <c r="AJQ49" s="8"/>
      <c r="AJR49" s="8"/>
      <c r="AJS49" s="8"/>
      <c r="AJT49" s="8"/>
      <c r="AJU49" s="8"/>
      <c r="AJV49" s="8"/>
      <c r="AJW49" s="8"/>
      <c r="AJX49" s="8"/>
      <c r="AJY49" s="8"/>
      <c r="AJZ49" s="8"/>
      <c r="AKA49" s="8"/>
      <c r="AKB49" s="8"/>
      <c r="AKC49" s="8"/>
      <c r="AKD49" s="8"/>
      <c r="AKE49" s="8"/>
      <c r="AKF49" s="8"/>
      <c r="AKG49" s="8"/>
      <c r="AKH49" s="8"/>
      <c r="AKI49" s="8"/>
      <c r="AKJ49" s="8"/>
      <c r="AKK49" s="8"/>
      <c r="AKL49" s="8"/>
      <c r="AKM49" s="8"/>
      <c r="AKN49" s="8"/>
      <c r="AKO49" s="8"/>
      <c r="AKP49" s="8"/>
      <c r="AKQ49" s="8"/>
      <c r="AKR49" s="8"/>
      <c r="AKS49" s="8"/>
      <c r="AKT49" s="8"/>
      <c r="AKU49" s="8"/>
      <c r="AKV49" s="8"/>
      <c r="AKW49" s="8"/>
      <c r="AKX49" s="8"/>
      <c r="AKY49" s="8"/>
      <c r="AKZ49" s="8"/>
      <c r="ALA49" s="8"/>
      <c r="ALB49" s="8"/>
      <c r="ALC49" s="8"/>
      <c r="ALD49" s="8"/>
      <c r="ALE49" s="8"/>
      <c r="ALF49" s="8"/>
      <c r="ALG49" s="8"/>
      <c r="ALH49" s="8"/>
      <c r="ALI49" s="8"/>
      <c r="ALJ49" s="8"/>
      <c r="ALK49" s="8"/>
      <c r="ALL49" s="8"/>
      <c r="ALM49" s="8"/>
      <c r="ALN49" s="8"/>
      <c r="ALO49" s="8"/>
      <c r="ALP49" s="8"/>
      <c r="ALQ49" s="8"/>
      <c r="ALR49" s="8"/>
      <c r="ALS49" s="8"/>
      <c r="ALT49" s="8"/>
      <c r="ALU49" s="8"/>
      <c r="ALV49" s="8"/>
      <c r="ALW49" s="8"/>
      <c r="ALX49" s="8"/>
      <c r="ALY49" s="8"/>
      <c r="ALZ49" s="8"/>
      <c r="AMA49" s="8"/>
      <c r="AMB49" s="8"/>
      <c r="AMC49" s="8"/>
      <c r="AMD49" s="8"/>
      <c r="AME49" s="8"/>
      <c r="AMF49" s="8"/>
      <c r="AMG49" s="8"/>
      <c r="AMH49" s="8"/>
      <c r="AMI49" s="8"/>
      <c r="AMJ49" s="8"/>
      <c r="AMK49" s="8"/>
      <c r="AML49" s="8"/>
      <c r="AMM49" s="8"/>
      <c r="AMN49" s="8"/>
    </row>
    <row r="50" spans="1:1028" x14ac:dyDescent="0.25">
      <c r="A50" s="8">
        <v>360</v>
      </c>
      <c r="B50" s="8" t="s">
        <v>1529</v>
      </c>
      <c r="C50" s="8" t="s">
        <v>1527</v>
      </c>
      <c r="D50" s="8" t="s">
        <v>1339</v>
      </c>
      <c r="E50" s="8">
        <v>2006</v>
      </c>
      <c r="F50" s="8"/>
      <c r="G50" s="8" t="s">
        <v>1376</v>
      </c>
      <c r="H50" s="13" t="s">
        <v>106</v>
      </c>
      <c r="I50" s="8">
        <v>12</v>
      </c>
      <c r="J50" s="34" t="e">
        <f>VLOOKUP(H50,#REF!,9,FALSE)</f>
        <v>#REF!</v>
      </c>
      <c r="K50" s="34" t="e">
        <f t="shared" si="0"/>
        <v>#REF!</v>
      </c>
      <c r="L50" s="8"/>
      <c r="M50" s="8">
        <f t="shared" si="3"/>
        <v>0</v>
      </c>
      <c r="N50" s="17">
        <f t="shared" si="2"/>
        <v>0</v>
      </c>
      <c r="O50" s="17">
        <v>0</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c r="SI50" s="8"/>
      <c r="SJ50" s="8"/>
      <c r="SK50" s="8"/>
      <c r="SL50" s="8"/>
      <c r="SM50" s="8"/>
      <c r="SN50" s="8"/>
      <c r="SO50" s="8"/>
      <c r="SP50" s="8"/>
      <c r="SQ50" s="8"/>
      <c r="SR50" s="8"/>
      <c r="SS50" s="8"/>
      <c r="ST50" s="8"/>
      <c r="SU50" s="8"/>
      <c r="SV50" s="8"/>
      <c r="SW50" s="8"/>
      <c r="SX50" s="8"/>
      <c r="SY50" s="8"/>
      <c r="SZ50" s="8"/>
      <c r="TA50" s="8"/>
      <c r="TB50" s="8"/>
      <c r="TC50" s="8"/>
      <c r="TD50" s="8"/>
      <c r="TE50" s="8"/>
      <c r="TF50" s="8"/>
      <c r="TG50" s="8"/>
      <c r="TH50" s="8"/>
      <c r="TI50" s="8"/>
      <c r="TJ50" s="8"/>
      <c r="TK50" s="8"/>
      <c r="TL50" s="8"/>
      <c r="TM50" s="8"/>
      <c r="TN50" s="8"/>
      <c r="TO50" s="8"/>
      <c r="TP50" s="8"/>
      <c r="TQ50" s="8"/>
      <c r="TR50" s="8"/>
      <c r="TS50" s="8"/>
      <c r="TT50" s="8"/>
      <c r="TU50" s="8"/>
      <c r="TV50" s="8"/>
      <c r="TW50" s="8"/>
      <c r="TX50" s="8"/>
      <c r="TY50" s="8"/>
      <c r="TZ50" s="8"/>
      <c r="UA50" s="8"/>
      <c r="UB50" s="8"/>
      <c r="UC50" s="8"/>
      <c r="UD50" s="8"/>
      <c r="UE50" s="8"/>
      <c r="UF50" s="8"/>
      <c r="UG50" s="8"/>
      <c r="UH50" s="8"/>
      <c r="UI50" s="8"/>
      <c r="UJ50" s="8"/>
      <c r="UK50" s="8"/>
      <c r="UL50" s="8"/>
      <c r="UM50" s="8"/>
      <c r="UN50" s="8"/>
      <c r="UO50" s="8"/>
      <c r="UP50" s="8"/>
      <c r="UQ50" s="8"/>
      <c r="UR50" s="8"/>
      <c r="US50" s="8"/>
      <c r="UT50" s="8"/>
      <c r="UU50" s="8"/>
      <c r="UV50" s="8"/>
      <c r="UW50" s="8"/>
      <c r="UX50" s="8"/>
      <c r="UY50" s="8"/>
      <c r="UZ50" s="8"/>
      <c r="VA50" s="8"/>
      <c r="VB50" s="8"/>
      <c r="VC50" s="8"/>
      <c r="VD50" s="8"/>
      <c r="VE50" s="8"/>
      <c r="VF50" s="8"/>
      <c r="VG50" s="8"/>
      <c r="VH50" s="8"/>
      <c r="VI50" s="8"/>
      <c r="VJ50" s="8"/>
      <c r="VK50" s="8"/>
      <c r="VL50" s="8"/>
      <c r="VM50" s="8"/>
      <c r="VN50" s="8"/>
      <c r="VO50" s="8"/>
      <c r="VP50" s="8"/>
      <c r="VQ50" s="8"/>
      <c r="VR50" s="8"/>
      <c r="VS50" s="8"/>
      <c r="VT50" s="8"/>
      <c r="VU50" s="8"/>
      <c r="VV50" s="8"/>
      <c r="VW50" s="8"/>
      <c r="VX50" s="8"/>
      <c r="VY50" s="8"/>
      <c r="VZ50" s="8"/>
      <c r="WA50" s="8"/>
      <c r="WB50" s="8"/>
      <c r="WC50" s="8"/>
      <c r="WD50" s="8"/>
      <c r="WE50" s="8"/>
      <c r="WF50" s="8"/>
      <c r="WG50" s="8"/>
      <c r="WH50" s="8"/>
      <c r="WI50" s="8"/>
      <c r="WJ50" s="8"/>
      <c r="WK50" s="8"/>
      <c r="WL50" s="8"/>
      <c r="WM50" s="8"/>
      <c r="WN50" s="8"/>
      <c r="WO50" s="8"/>
      <c r="WP50" s="8"/>
      <c r="WQ50" s="8"/>
      <c r="WR50" s="8"/>
      <c r="WS50" s="8"/>
      <c r="WT50" s="8"/>
      <c r="WU50" s="8"/>
      <c r="WV50" s="8"/>
      <c r="WW50" s="8"/>
      <c r="WX50" s="8"/>
      <c r="WY50" s="8"/>
      <c r="WZ50" s="8"/>
      <c r="XA50" s="8"/>
      <c r="XB50" s="8"/>
      <c r="XC50" s="8"/>
      <c r="XD50" s="8"/>
      <c r="XE50" s="8"/>
      <c r="XF50" s="8"/>
      <c r="XG50" s="8"/>
      <c r="XH50" s="8"/>
      <c r="XI50" s="8"/>
      <c r="XJ50" s="8"/>
      <c r="XK50" s="8"/>
      <c r="XL50" s="8"/>
      <c r="XM50" s="8"/>
      <c r="XN50" s="8"/>
      <c r="XO50" s="8"/>
      <c r="XP50" s="8"/>
      <c r="XQ50" s="8"/>
      <c r="XR50" s="8"/>
      <c r="XS50" s="8"/>
      <c r="XT50" s="8"/>
      <c r="XU50" s="8"/>
      <c r="XV50" s="8"/>
      <c r="XW50" s="8"/>
      <c r="XX50" s="8"/>
      <c r="XY50" s="8"/>
      <c r="XZ50" s="8"/>
      <c r="YA50" s="8"/>
      <c r="YB50" s="8"/>
      <c r="YC50" s="8"/>
      <c r="YD50" s="8"/>
      <c r="YE50" s="8"/>
      <c r="YF50" s="8"/>
      <c r="YG50" s="8"/>
      <c r="YH50" s="8"/>
      <c r="YI50" s="8"/>
      <c r="YJ50" s="8"/>
      <c r="YK50" s="8"/>
      <c r="YL50" s="8"/>
      <c r="YM50" s="8"/>
      <c r="YN50" s="8"/>
      <c r="YO50" s="8"/>
      <c r="YP50" s="8"/>
      <c r="YQ50" s="8"/>
      <c r="YR50" s="8"/>
      <c r="YS50" s="8"/>
      <c r="YT50" s="8"/>
      <c r="YU50" s="8"/>
      <c r="YV50" s="8"/>
      <c r="YW50" s="8"/>
      <c r="YX50" s="8"/>
      <c r="YY50" s="8"/>
      <c r="YZ50" s="8"/>
      <c r="ZA50" s="8"/>
      <c r="ZB50" s="8"/>
      <c r="ZC50" s="8"/>
      <c r="ZD50" s="8"/>
      <c r="ZE50" s="8"/>
      <c r="ZF50" s="8"/>
      <c r="ZG50" s="8"/>
      <c r="ZH50" s="8"/>
      <c r="ZI50" s="8"/>
      <c r="ZJ50" s="8"/>
      <c r="ZK50" s="8"/>
      <c r="ZL50" s="8"/>
      <c r="ZM50" s="8"/>
      <c r="ZN50" s="8"/>
      <c r="ZO50" s="8"/>
      <c r="ZP50" s="8"/>
      <c r="ZQ50" s="8"/>
      <c r="ZR50" s="8"/>
      <c r="ZS50" s="8"/>
      <c r="ZT50" s="8"/>
      <c r="ZU50" s="8"/>
      <c r="ZV50" s="8"/>
      <c r="ZW50" s="8"/>
      <c r="ZX50" s="8"/>
      <c r="ZY50" s="8"/>
      <c r="ZZ50" s="8"/>
      <c r="AAA50" s="8"/>
      <c r="AAB50" s="8"/>
      <c r="AAC50" s="8"/>
      <c r="AAD50" s="8"/>
      <c r="AAE50" s="8"/>
      <c r="AAF50" s="8"/>
      <c r="AAG50" s="8"/>
      <c r="AAH50" s="8"/>
      <c r="AAI50" s="8"/>
      <c r="AAJ50" s="8"/>
      <c r="AAK50" s="8"/>
      <c r="AAL50" s="8"/>
      <c r="AAM50" s="8"/>
      <c r="AAN50" s="8"/>
      <c r="AAO50" s="8"/>
      <c r="AAP50" s="8"/>
      <c r="AAQ50" s="8"/>
      <c r="AAR50" s="8"/>
      <c r="AAS50" s="8"/>
      <c r="AAT50" s="8"/>
      <c r="AAU50" s="8"/>
      <c r="AAV50" s="8"/>
      <c r="AAW50" s="8"/>
      <c r="AAX50" s="8"/>
      <c r="AAY50" s="8"/>
      <c r="AAZ50" s="8"/>
      <c r="ABA50" s="8"/>
      <c r="ABB50" s="8"/>
      <c r="ABC50" s="8"/>
      <c r="ABD50" s="8"/>
      <c r="ABE50" s="8"/>
      <c r="ABF50" s="8"/>
      <c r="ABG50" s="8"/>
      <c r="ABH50" s="8"/>
      <c r="ABI50" s="8"/>
      <c r="ABJ50" s="8"/>
      <c r="ABK50" s="8"/>
      <c r="ABL50" s="8"/>
      <c r="ABM50" s="8"/>
      <c r="ABN50" s="8"/>
      <c r="ABO50" s="8"/>
      <c r="ABP50" s="8"/>
      <c r="ABQ50" s="8"/>
      <c r="ABR50" s="8"/>
      <c r="ABS50" s="8"/>
      <c r="ABT50" s="8"/>
      <c r="ABU50" s="8"/>
      <c r="ABV50" s="8"/>
      <c r="ABW50" s="8"/>
      <c r="ABX50" s="8"/>
      <c r="ABY50" s="8"/>
      <c r="ABZ50" s="8"/>
      <c r="ACA50" s="8"/>
      <c r="ACB50" s="8"/>
      <c r="ACC50" s="8"/>
      <c r="ACD50" s="8"/>
      <c r="ACE50" s="8"/>
      <c r="ACF50" s="8"/>
      <c r="ACG50" s="8"/>
      <c r="ACH50" s="8"/>
      <c r="ACI50" s="8"/>
      <c r="ACJ50" s="8"/>
      <c r="ACK50" s="8"/>
      <c r="ACL50" s="8"/>
      <c r="ACM50" s="8"/>
      <c r="ACN50" s="8"/>
      <c r="ACO50" s="8"/>
      <c r="ACP50" s="8"/>
      <c r="ACQ50" s="8"/>
      <c r="ACR50" s="8"/>
      <c r="ACS50" s="8"/>
      <c r="ACT50" s="8"/>
      <c r="ACU50" s="8"/>
      <c r="ACV50" s="8"/>
      <c r="ACW50" s="8"/>
      <c r="ACX50" s="8"/>
      <c r="ACY50" s="8"/>
      <c r="ACZ50" s="8"/>
      <c r="ADA50" s="8"/>
      <c r="ADB50" s="8"/>
      <c r="ADC50" s="8"/>
      <c r="ADD50" s="8"/>
      <c r="ADE50" s="8"/>
      <c r="ADF50" s="8"/>
      <c r="ADG50" s="8"/>
      <c r="ADH50" s="8"/>
      <c r="ADI50" s="8"/>
      <c r="ADJ50" s="8"/>
      <c r="ADK50" s="8"/>
      <c r="ADL50" s="8"/>
      <c r="ADM50" s="8"/>
      <c r="ADN50" s="8"/>
      <c r="ADO50" s="8"/>
      <c r="ADP50" s="8"/>
      <c r="ADQ50" s="8"/>
      <c r="ADR50" s="8"/>
      <c r="ADS50" s="8"/>
      <c r="ADT50" s="8"/>
      <c r="ADU50" s="8"/>
      <c r="ADV50" s="8"/>
      <c r="ADW50" s="8"/>
      <c r="ADX50" s="8"/>
      <c r="ADY50" s="8"/>
      <c r="ADZ50" s="8"/>
      <c r="AEA50" s="8"/>
      <c r="AEB50" s="8"/>
      <c r="AEC50" s="8"/>
      <c r="AED50" s="8"/>
      <c r="AEE50" s="8"/>
      <c r="AEF50" s="8"/>
      <c r="AEG50" s="8"/>
      <c r="AEH50" s="8"/>
      <c r="AEI50" s="8"/>
      <c r="AEJ50" s="8"/>
      <c r="AEK50" s="8"/>
      <c r="AEL50" s="8"/>
      <c r="AEM50" s="8"/>
      <c r="AEN50" s="8"/>
      <c r="AEO50" s="8"/>
      <c r="AEP50" s="8"/>
      <c r="AEQ50" s="8"/>
      <c r="AER50" s="8"/>
      <c r="AES50" s="8"/>
      <c r="AET50" s="8"/>
      <c r="AEU50" s="8"/>
      <c r="AEV50" s="8"/>
      <c r="AEW50" s="8"/>
      <c r="AEX50" s="8"/>
      <c r="AEY50" s="8"/>
      <c r="AEZ50" s="8"/>
      <c r="AFA50" s="8"/>
      <c r="AFB50" s="8"/>
      <c r="AFC50" s="8"/>
      <c r="AFD50" s="8"/>
      <c r="AFE50" s="8"/>
      <c r="AFF50" s="8"/>
      <c r="AFG50" s="8"/>
      <c r="AFH50" s="8"/>
      <c r="AFI50" s="8"/>
      <c r="AFJ50" s="8"/>
      <c r="AFK50" s="8"/>
      <c r="AFL50" s="8"/>
      <c r="AFM50" s="8"/>
      <c r="AFN50" s="8"/>
      <c r="AFO50" s="8"/>
      <c r="AFP50" s="8"/>
      <c r="AFQ50" s="8"/>
      <c r="AFR50" s="8"/>
      <c r="AFS50" s="8"/>
      <c r="AFT50" s="8"/>
      <c r="AFU50" s="8"/>
      <c r="AFV50" s="8"/>
      <c r="AFW50" s="8"/>
      <c r="AFX50" s="8"/>
      <c r="AFY50" s="8"/>
      <c r="AFZ50" s="8"/>
      <c r="AGA50" s="8"/>
      <c r="AGB50" s="8"/>
      <c r="AGC50" s="8"/>
      <c r="AGD50" s="8"/>
      <c r="AGE50" s="8"/>
      <c r="AGF50" s="8"/>
      <c r="AGG50" s="8"/>
      <c r="AGH50" s="8"/>
      <c r="AGI50" s="8"/>
      <c r="AGJ50" s="8"/>
      <c r="AGK50" s="8"/>
      <c r="AGL50" s="8"/>
      <c r="AGM50" s="8"/>
      <c r="AGN50" s="8"/>
      <c r="AGO50" s="8"/>
      <c r="AGP50" s="8"/>
      <c r="AGQ50" s="8"/>
      <c r="AGR50" s="8"/>
      <c r="AGS50" s="8"/>
      <c r="AGT50" s="8"/>
      <c r="AGU50" s="8"/>
      <c r="AGV50" s="8"/>
      <c r="AGW50" s="8"/>
      <c r="AGX50" s="8"/>
      <c r="AGY50" s="8"/>
      <c r="AGZ50" s="8"/>
      <c r="AHA50" s="8"/>
      <c r="AHB50" s="8"/>
      <c r="AHC50" s="8"/>
      <c r="AHD50" s="8"/>
      <c r="AHE50" s="8"/>
      <c r="AHF50" s="8"/>
      <c r="AHG50" s="8"/>
      <c r="AHH50" s="8"/>
      <c r="AHI50" s="8"/>
      <c r="AHJ50" s="8"/>
      <c r="AHK50" s="8"/>
      <c r="AHL50" s="8"/>
      <c r="AHM50" s="8"/>
      <c r="AHN50" s="8"/>
      <c r="AHO50" s="8"/>
      <c r="AHP50" s="8"/>
      <c r="AHQ50" s="8"/>
      <c r="AHR50" s="8"/>
      <c r="AHS50" s="8"/>
      <c r="AHT50" s="8"/>
      <c r="AHU50" s="8"/>
      <c r="AHV50" s="8"/>
      <c r="AHW50" s="8"/>
      <c r="AHX50" s="8"/>
      <c r="AHY50" s="8"/>
      <c r="AHZ50" s="8"/>
      <c r="AIA50" s="8"/>
      <c r="AIB50" s="8"/>
      <c r="AIC50" s="8"/>
      <c r="AID50" s="8"/>
      <c r="AIE50" s="8"/>
      <c r="AIF50" s="8"/>
      <c r="AIG50" s="8"/>
      <c r="AIH50" s="8"/>
      <c r="AII50" s="8"/>
      <c r="AIJ50" s="8"/>
      <c r="AIK50" s="8"/>
      <c r="AIL50" s="8"/>
      <c r="AIM50" s="8"/>
      <c r="AIN50" s="8"/>
      <c r="AIO50" s="8"/>
      <c r="AIP50" s="8"/>
      <c r="AIQ50" s="8"/>
      <c r="AIR50" s="8"/>
      <c r="AIS50" s="8"/>
      <c r="AIT50" s="8"/>
      <c r="AIU50" s="8"/>
      <c r="AIV50" s="8"/>
      <c r="AIW50" s="8"/>
      <c r="AIX50" s="8"/>
      <c r="AIY50" s="8"/>
      <c r="AIZ50" s="8"/>
      <c r="AJA50" s="8"/>
      <c r="AJB50" s="8"/>
      <c r="AJC50" s="8"/>
      <c r="AJD50" s="8"/>
      <c r="AJE50" s="8"/>
      <c r="AJF50" s="8"/>
      <c r="AJG50" s="8"/>
      <c r="AJH50" s="8"/>
      <c r="AJI50" s="8"/>
      <c r="AJJ50" s="8"/>
      <c r="AJK50" s="8"/>
      <c r="AJL50" s="8"/>
      <c r="AJM50" s="8"/>
      <c r="AJN50" s="8"/>
      <c r="AJO50" s="8"/>
      <c r="AJP50" s="8"/>
      <c r="AJQ50" s="8"/>
      <c r="AJR50" s="8"/>
      <c r="AJS50" s="8"/>
      <c r="AJT50" s="8"/>
      <c r="AJU50" s="8"/>
      <c r="AJV50" s="8"/>
      <c r="AJW50" s="8"/>
      <c r="AJX50" s="8"/>
      <c r="AJY50" s="8"/>
      <c r="AJZ50" s="8"/>
      <c r="AKA50" s="8"/>
      <c r="AKB50" s="8"/>
      <c r="AKC50" s="8"/>
      <c r="AKD50" s="8"/>
      <c r="AKE50" s="8"/>
      <c r="AKF50" s="8"/>
      <c r="AKG50" s="8"/>
      <c r="AKH50" s="8"/>
      <c r="AKI50" s="8"/>
      <c r="AKJ50" s="8"/>
      <c r="AKK50" s="8"/>
      <c r="AKL50" s="8"/>
      <c r="AKM50" s="8"/>
      <c r="AKN50" s="8"/>
      <c r="AKO50" s="8"/>
      <c r="AKP50" s="8"/>
      <c r="AKQ50" s="8"/>
      <c r="AKR50" s="8"/>
      <c r="AKS50" s="8"/>
      <c r="AKT50" s="8"/>
      <c r="AKU50" s="8"/>
      <c r="AKV50" s="8"/>
      <c r="AKW50" s="8"/>
      <c r="AKX50" s="8"/>
      <c r="AKY50" s="8"/>
      <c r="AKZ50" s="8"/>
      <c r="ALA50" s="8"/>
      <c r="ALB50" s="8"/>
      <c r="ALC50" s="8"/>
      <c r="ALD50" s="8"/>
      <c r="ALE50" s="8"/>
      <c r="ALF50" s="8"/>
      <c r="ALG50" s="8"/>
      <c r="ALH50" s="8"/>
      <c r="ALI50" s="8"/>
      <c r="ALJ50" s="8"/>
      <c r="ALK50" s="8"/>
      <c r="ALL50" s="8"/>
      <c r="ALM50" s="8"/>
      <c r="ALN50" s="8"/>
      <c r="ALO50" s="8"/>
      <c r="ALP50" s="8"/>
      <c r="ALQ50" s="8"/>
      <c r="ALR50" s="8"/>
      <c r="ALS50" s="8"/>
      <c r="ALT50" s="8"/>
      <c r="ALU50" s="8"/>
      <c r="ALV50" s="8"/>
      <c r="ALW50" s="8"/>
      <c r="ALX50" s="8"/>
      <c r="ALY50" s="8"/>
      <c r="ALZ50" s="8"/>
      <c r="AMA50" s="8"/>
      <c r="AMB50" s="8"/>
      <c r="AMC50" s="8"/>
      <c r="AMD50" s="8"/>
      <c r="AME50" s="8"/>
      <c r="AMF50" s="8"/>
      <c r="AMG50" s="8"/>
      <c r="AMH50" s="8"/>
      <c r="AMI50" s="8"/>
      <c r="AMJ50" s="8"/>
      <c r="AMK50" s="8"/>
      <c r="AML50" s="8"/>
      <c r="AMM50" s="8"/>
      <c r="AMN50" s="8"/>
    </row>
    <row r="51" spans="1:1028" x14ac:dyDescent="0.25">
      <c r="A51" s="8">
        <v>349</v>
      </c>
      <c r="B51" s="8" t="s">
        <v>1514</v>
      </c>
      <c r="C51" s="8" t="s">
        <v>1515</v>
      </c>
      <c r="D51" s="8" t="s">
        <v>1339</v>
      </c>
      <c r="E51" s="8">
        <v>2006</v>
      </c>
      <c r="F51" s="8"/>
      <c r="G51" s="8" t="s">
        <v>1376</v>
      </c>
      <c r="H51" s="13" t="s">
        <v>3299</v>
      </c>
      <c r="I51" s="8">
        <v>1</v>
      </c>
      <c r="J51" s="34" t="e">
        <f>VLOOKUP(H51,#REF!,9,FALSE)</f>
        <v>#REF!</v>
      </c>
      <c r="K51" s="34" t="e">
        <f t="shared" si="0"/>
        <v>#REF!</v>
      </c>
      <c r="L51" s="8"/>
      <c r="M51" s="8">
        <f t="shared" si="3"/>
        <v>0</v>
      </c>
      <c r="N51" s="17">
        <f t="shared" si="2"/>
        <v>0</v>
      </c>
      <c r="O51" s="17">
        <v>0</v>
      </c>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c r="SI51" s="8"/>
      <c r="SJ51" s="8"/>
      <c r="SK51" s="8"/>
      <c r="SL51" s="8"/>
      <c r="SM51" s="8"/>
      <c r="SN51" s="8"/>
      <c r="SO51" s="8"/>
      <c r="SP51" s="8"/>
      <c r="SQ51" s="8"/>
      <c r="SR51" s="8"/>
      <c r="SS51" s="8"/>
      <c r="ST51" s="8"/>
      <c r="SU51" s="8"/>
      <c r="SV51" s="8"/>
      <c r="SW51" s="8"/>
      <c r="SX51" s="8"/>
      <c r="SY51" s="8"/>
      <c r="SZ51" s="8"/>
      <c r="TA51" s="8"/>
      <c r="TB51" s="8"/>
      <c r="TC51" s="8"/>
      <c r="TD51" s="8"/>
      <c r="TE51" s="8"/>
      <c r="TF51" s="8"/>
      <c r="TG51" s="8"/>
      <c r="TH51" s="8"/>
      <c r="TI51" s="8"/>
      <c r="TJ51" s="8"/>
      <c r="TK51" s="8"/>
      <c r="TL51" s="8"/>
      <c r="TM51" s="8"/>
      <c r="TN51" s="8"/>
      <c r="TO51" s="8"/>
      <c r="TP51" s="8"/>
      <c r="TQ51" s="8"/>
      <c r="TR51" s="8"/>
      <c r="TS51" s="8"/>
      <c r="TT51" s="8"/>
      <c r="TU51" s="8"/>
      <c r="TV51" s="8"/>
      <c r="TW51" s="8"/>
      <c r="TX51" s="8"/>
      <c r="TY51" s="8"/>
      <c r="TZ51" s="8"/>
      <c r="UA51" s="8"/>
      <c r="UB51" s="8"/>
      <c r="UC51" s="8"/>
      <c r="UD51" s="8"/>
      <c r="UE51" s="8"/>
      <c r="UF51" s="8"/>
      <c r="UG51" s="8"/>
      <c r="UH51" s="8"/>
      <c r="UI51" s="8"/>
      <c r="UJ51" s="8"/>
      <c r="UK51" s="8"/>
      <c r="UL51" s="8"/>
      <c r="UM51" s="8"/>
      <c r="UN51" s="8"/>
      <c r="UO51" s="8"/>
      <c r="UP51" s="8"/>
      <c r="UQ51" s="8"/>
      <c r="UR51" s="8"/>
      <c r="US51" s="8"/>
      <c r="UT51" s="8"/>
      <c r="UU51" s="8"/>
      <c r="UV51" s="8"/>
      <c r="UW51" s="8"/>
      <c r="UX51" s="8"/>
      <c r="UY51" s="8"/>
      <c r="UZ51" s="8"/>
      <c r="VA51" s="8"/>
      <c r="VB51" s="8"/>
      <c r="VC51" s="8"/>
      <c r="VD51" s="8"/>
      <c r="VE51" s="8"/>
      <c r="VF51" s="8"/>
      <c r="VG51" s="8"/>
      <c r="VH51" s="8"/>
      <c r="VI51" s="8"/>
      <c r="VJ51" s="8"/>
      <c r="VK51" s="8"/>
      <c r="VL51" s="8"/>
      <c r="VM51" s="8"/>
      <c r="VN51" s="8"/>
      <c r="VO51" s="8"/>
      <c r="VP51" s="8"/>
      <c r="VQ51" s="8"/>
      <c r="VR51" s="8"/>
      <c r="VS51" s="8"/>
      <c r="VT51" s="8"/>
      <c r="VU51" s="8"/>
      <c r="VV51" s="8"/>
      <c r="VW51" s="8"/>
      <c r="VX51" s="8"/>
      <c r="VY51" s="8"/>
      <c r="VZ51" s="8"/>
      <c r="WA51" s="8"/>
      <c r="WB51" s="8"/>
      <c r="WC51" s="8"/>
      <c r="WD51" s="8"/>
      <c r="WE51" s="8"/>
      <c r="WF51" s="8"/>
      <c r="WG51" s="8"/>
      <c r="WH51" s="8"/>
      <c r="WI51" s="8"/>
      <c r="WJ51" s="8"/>
      <c r="WK51" s="8"/>
      <c r="WL51" s="8"/>
      <c r="WM51" s="8"/>
      <c r="WN51" s="8"/>
      <c r="WO51" s="8"/>
      <c r="WP51" s="8"/>
      <c r="WQ51" s="8"/>
      <c r="WR51" s="8"/>
      <c r="WS51" s="8"/>
      <c r="WT51" s="8"/>
      <c r="WU51" s="8"/>
      <c r="WV51" s="8"/>
      <c r="WW51" s="8"/>
      <c r="WX51" s="8"/>
      <c r="WY51" s="8"/>
      <c r="WZ51" s="8"/>
      <c r="XA51" s="8"/>
      <c r="XB51" s="8"/>
      <c r="XC51" s="8"/>
      <c r="XD51" s="8"/>
      <c r="XE51" s="8"/>
      <c r="XF51" s="8"/>
      <c r="XG51" s="8"/>
      <c r="XH51" s="8"/>
      <c r="XI51" s="8"/>
      <c r="XJ51" s="8"/>
      <c r="XK51" s="8"/>
      <c r="XL51" s="8"/>
      <c r="XM51" s="8"/>
      <c r="XN51" s="8"/>
      <c r="XO51" s="8"/>
      <c r="XP51" s="8"/>
      <c r="XQ51" s="8"/>
      <c r="XR51" s="8"/>
      <c r="XS51" s="8"/>
      <c r="XT51" s="8"/>
      <c r="XU51" s="8"/>
      <c r="XV51" s="8"/>
      <c r="XW51" s="8"/>
      <c r="XX51" s="8"/>
      <c r="XY51" s="8"/>
      <c r="XZ51" s="8"/>
      <c r="YA51" s="8"/>
      <c r="YB51" s="8"/>
      <c r="YC51" s="8"/>
      <c r="YD51" s="8"/>
      <c r="YE51" s="8"/>
      <c r="YF51" s="8"/>
      <c r="YG51" s="8"/>
      <c r="YH51" s="8"/>
      <c r="YI51" s="8"/>
      <c r="YJ51" s="8"/>
      <c r="YK51" s="8"/>
      <c r="YL51" s="8"/>
      <c r="YM51" s="8"/>
      <c r="YN51" s="8"/>
      <c r="YO51" s="8"/>
      <c r="YP51" s="8"/>
      <c r="YQ51" s="8"/>
      <c r="YR51" s="8"/>
      <c r="YS51" s="8"/>
      <c r="YT51" s="8"/>
      <c r="YU51" s="8"/>
      <c r="YV51" s="8"/>
      <c r="YW51" s="8"/>
      <c r="YX51" s="8"/>
      <c r="YY51" s="8"/>
      <c r="YZ51" s="8"/>
      <c r="ZA51" s="8"/>
      <c r="ZB51" s="8"/>
      <c r="ZC51" s="8"/>
      <c r="ZD51" s="8"/>
      <c r="ZE51" s="8"/>
      <c r="ZF51" s="8"/>
      <c r="ZG51" s="8"/>
      <c r="ZH51" s="8"/>
      <c r="ZI51" s="8"/>
      <c r="ZJ51" s="8"/>
      <c r="ZK51" s="8"/>
      <c r="ZL51" s="8"/>
      <c r="ZM51" s="8"/>
      <c r="ZN51" s="8"/>
      <c r="ZO51" s="8"/>
      <c r="ZP51" s="8"/>
      <c r="ZQ51" s="8"/>
      <c r="ZR51" s="8"/>
      <c r="ZS51" s="8"/>
      <c r="ZT51" s="8"/>
      <c r="ZU51" s="8"/>
      <c r="ZV51" s="8"/>
      <c r="ZW51" s="8"/>
      <c r="ZX51" s="8"/>
      <c r="ZY51" s="8"/>
      <c r="ZZ51" s="8"/>
      <c r="AAA51" s="8"/>
      <c r="AAB51" s="8"/>
      <c r="AAC51" s="8"/>
      <c r="AAD51" s="8"/>
      <c r="AAE51" s="8"/>
      <c r="AAF51" s="8"/>
      <c r="AAG51" s="8"/>
      <c r="AAH51" s="8"/>
      <c r="AAI51" s="8"/>
      <c r="AAJ51" s="8"/>
      <c r="AAK51" s="8"/>
      <c r="AAL51" s="8"/>
      <c r="AAM51" s="8"/>
      <c r="AAN51" s="8"/>
      <c r="AAO51" s="8"/>
      <c r="AAP51" s="8"/>
      <c r="AAQ51" s="8"/>
      <c r="AAR51" s="8"/>
      <c r="AAS51" s="8"/>
      <c r="AAT51" s="8"/>
      <c r="AAU51" s="8"/>
      <c r="AAV51" s="8"/>
      <c r="AAW51" s="8"/>
      <c r="AAX51" s="8"/>
      <c r="AAY51" s="8"/>
      <c r="AAZ51" s="8"/>
      <c r="ABA51" s="8"/>
      <c r="ABB51" s="8"/>
      <c r="ABC51" s="8"/>
      <c r="ABD51" s="8"/>
      <c r="ABE51" s="8"/>
      <c r="ABF51" s="8"/>
      <c r="ABG51" s="8"/>
      <c r="ABH51" s="8"/>
      <c r="ABI51" s="8"/>
      <c r="ABJ51" s="8"/>
      <c r="ABK51" s="8"/>
      <c r="ABL51" s="8"/>
      <c r="ABM51" s="8"/>
      <c r="ABN51" s="8"/>
      <c r="ABO51" s="8"/>
      <c r="ABP51" s="8"/>
      <c r="ABQ51" s="8"/>
      <c r="ABR51" s="8"/>
      <c r="ABS51" s="8"/>
      <c r="ABT51" s="8"/>
      <c r="ABU51" s="8"/>
      <c r="ABV51" s="8"/>
      <c r="ABW51" s="8"/>
      <c r="ABX51" s="8"/>
      <c r="ABY51" s="8"/>
      <c r="ABZ51" s="8"/>
      <c r="ACA51" s="8"/>
      <c r="ACB51" s="8"/>
      <c r="ACC51" s="8"/>
      <c r="ACD51" s="8"/>
      <c r="ACE51" s="8"/>
      <c r="ACF51" s="8"/>
      <c r="ACG51" s="8"/>
      <c r="ACH51" s="8"/>
      <c r="ACI51" s="8"/>
      <c r="ACJ51" s="8"/>
      <c r="ACK51" s="8"/>
      <c r="ACL51" s="8"/>
      <c r="ACM51" s="8"/>
      <c r="ACN51" s="8"/>
      <c r="ACO51" s="8"/>
      <c r="ACP51" s="8"/>
      <c r="ACQ51" s="8"/>
      <c r="ACR51" s="8"/>
      <c r="ACS51" s="8"/>
      <c r="ACT51" s="8"/>
      <c r="ACU51" s="8"/>
      <c r="ACV51" s="8"/>
      <c r="ACW51" s="8"/>
      <c r="ACX51" s="8"/>
      <c r="ACY51" s="8"/>
      <c r="ACZ51" s="8"/>
      <c r="ADA51" s="8"/>
      <c r="ADB51" s="8"/>
      <c r="ADC51" s="8"/>
      <c r="ADD51" s="8"/>
      <c r="ADE51" s="8"/>
      <c r="ADF51" s="8"/>
      <c r="ADG51" s="8"/>
      <c r="ADH51" s="8"/>
      <c r="ADI51" s="8"/>
      <c r="ADJ51" s="8"/>
      <c r="ADK51" s="8"/>
      <c r="ADL51" s="8"/>
      <c r="ADM51" s="8"/>
      <c r="ADN51" s="8"/>
      <c r="ADO51" s="8"/>
      <c r="ADP51" s="8"/>
      <c r="ADQ51" s="8"/>
      <c r="ADR51" s="8"/>
      <c r="ADS51" s="8"/>
      <c r="ADT51" s="8"/>
      <c r="ADU51" s="8"/>
      <c r="ADV51" s="8"/>
      <c r="ADW51" s="8"/>
      <c r="ADX51" s="8"/>
      <c r="ADY51" s="8"/>
      <c r="ADZ51" s="8"/>
      <c r="AEA51" s="8"/>
      <c r="AEB51" s="8"/>
      <c r="AEC51" s="8"/>
      <c r="AED51" s="8"/>
      <c r="AEE51" s="8"/>
      <c r="AEF51" s="8"/>
      <c r="AEG51" s="8"/>
      <c r="AEH51" s="8"/>
      <c r="AEI51" s="8"/>
      <c r="AEJ51" s="8"/>
      <c r="AEK51" s="8"/>
      <c r="AEL51" s="8"/>
      <c r="AEM51" s="8"/>
      <c r="AEN51" s="8"/>
      <c r="AEO51" s="8"/>
      <c r="AEP51" s="8"/>
      <c r="AEQ51" s="8"/>
      <c r="AER51" s="8"/>
      <c r="AES51" s="8"/>
      <c r="AET51" s="8"/>
      <c r="AEU51" s="8"/>
      <c r="AEV51" s="8"/>
      <c r="AEW51" s="8"/>
      <c r="AEX51" s="8"/>
      <c r="AEY51" s="8"/>
      <c r="AEZ51" s="8"/>
      <c r="AFA51" s="8"/>
      <c r="AFB51" s="8"/>
      <c r="AFC51" s="8"/>
      <c r="AFD51" s="8"/>
      <c r="AFE51" s="8"/>
      <c r="AFF51" s="8"/>
      <c r="AFG51" s="8"/>
      <c r="AFH51" s="8"/>
      <c r="AFI51" s="8"/>
      <c r="AFJ51" s="8"/>
      <c r="AFK51" s="8"/>
      <c r="AFL51" s="8"/>
      <c r="AFM51" s="8"/>
      <c r="AFN51" s="8"/>
      <c r="AFO51" s="8"/>
      <c r="AFP51" s="8"/>
      <c r="AFQ51" s="8"/>
      <c r="AFR51" s="8"/>
      <c r="AFS51" s="8"/>
      <c r="AFT51" s="8"/>
      <c r="AFU51" s="8"/>
      <c r="AFV51" s="8"/>
      <c r="AFW51" s="8"/>
      <c r="AFX51" s="8"/>
      <c r="AFY51" s="8"/>
      <c r="AFZ51" s="8"/>
      <c r="AGA51" s="8"/>
      <c r="AGB51" s="8"/>
      <c r="AGC51" s="8"/>
      <c r="AGD51" s="8"/>
      <c r="AGE51" s="8"/>
      <c r="AGF51" s="8"/>
      <c r="AGG51" s="8"/>
      <c r="AGH51" s="8"/>
      <c r="AGI51" s="8"/>
      <c r="AGJ51" s="8"/>
      <c r="AGK51" s="8"/>
      <c r="AGL51" s="8"/>
      <c r="AGM51" s="8"/>
      <c r="AGN51" s="8"/>
      <c r="AGO51" s="8"/>
      <c r="AGP51" s="8"/>
      <c r="AGQ51" s="8"/>
      <c r="AGR51" s="8"/>
      <c r="AGS51" s="8"/>
      <c r="AGT51" s="8"/>
      <c r="AGU51" s="8"/>
      <c r="AGV51" s="8"/>
      <c r="AGW51" s="8"/>
      <c r="AGX51" s="8"/>
      <c r="AGY51" s="8"/>
      <c r="AGZ51" s="8"/>
      <c r="AHA51" s="8"/>
      <c r="AHB51" s="8"/>
      <c r="AHC51" s="8"/>
      <c r="AHD51" s="8"/>
      <c r="AHE51" s="8"/>
      <c r="AHF51" s="8"/>
      <c r="AHG51" s="8"/>
      <c r="AHH51" s="8"/>
      <c r="AHI51" s="8"/>
      <c r="AHJ51" s="8"/>
      <c r="AHK51" s="8"/>
      <c r="AHL51" s="8"/>
      <c r="AHM51" s="8"/>
      <c r="AHN51" s="8"/>
      <c r="AHO51" s="8"/>
      <c r="AHP51" s="8"/>
      <c r="AHQ51" s="8"/>
      <c r="AHR51" s="8"/>
      <c r="AHS51" s="8"/>
      <c r="AHT51" s="8"/>
      <c r="AHU51" s="8"/>
      <c r="AHV51" s="8"/>
      <c r="AHW51" s="8"/>
      <c r="AHX51" s="8"/>
      <c r="AHY51" s="8"/>
      <c r="AHZ51" s="8"/>
      <c r="AIA51" s="8"/>
      <c r="AIB51" s="8"/>
      <c r="AIC51" s="8"/>
      <c r="AID51" s="8"/>
      <c r="AIE51" s="8"/>
      <c r="AIF51" s="8"/>
      <c r="AIG51" s="8"/>
      <c r="AIH51" s="8"/>
      <c r="AII51" s="8"/>
      <c r="AIJ51" s="8"/>
      <c r="AIK51" s="8"/>
      <c r="AIL51" s="8"/>
      <c r="AIM51" s="8"/>
      <c r="AIN51" s="8"/>
      <c r="AIO51" s="8"/>
      <c r="AIP51" s="8"/>
      <c r="AIQ51" s="8"/>
      <c r="AIR51" s="8"/>
      <c r="AIS51" s="8"/>
      <c r="AIT51" s="8"/>
      <c r="AIU51" s="8"/>
      <c r="AIV51" s="8"/>
      <c r="AIW51" s="8"/>
      <c r="AIX51" s="8"/>
      <c r="AIY51" s="8"/>
      <c r="AIZ51" s="8"/>
      <c r="AJA51" s="8"/>
      <c r="AJB51" s="8"/>
      <c r="AJC51" s="8"/>
      <c r="AJD51" s="8"/>
      <c r="AJE51" s="8"/>
      <c r="AJF51" s="8"/>
      <c r="AJG51" s="8"/>
      <c r="AJH51" s="8"/>
      <c r="AJI51" s="8"/>
      <c r="AJJ51" s="8"/>
      <c r="AJK51" s="8"/>
      <c r="AJL51" s="8"/>
      <c r="AJM51" s="8"/>
      <c r="AJN51" s="8"/>
      <c r="AJO51" s="8"/>
      <c r="AJP51" s="8"/>
      <c r="AJQ51" s="8"/>
      <c r="AJR51" s="8"/>
      <c r="AJS51" s="8"/>
      <c r="AJT51" s="8"/>
      <c r="AJU51" s="8"/>
      <c r="AJV51" s="8"/>
      <c r="AJW51" s="8"/>
      <c r="AJX51" s="8"/>
      <c r="AJY51" s="8"/>
      <c r="AJZ51" s="8"/>
      <c r="AKA51" s="8"/>
      <c r="AKB51" s="8"/>
      <c r="AKC51" s="8"/>
      <c r="AKD51" s="8"/>
      <c r="AKE51" s="8"/>
      <c r="AKF51" s="8"/>
      <c r="AKG51" s="8"/>
      <c r="AKH51" s="8"/>
      <c r="AKI51" s="8"/>
      <c r="AKJ51" s="8"/>
      <c r="AKK51" s="8"/>
      <c r="AKL51" s="8"/>
      <c r="AKM51" s="8"/>
      <c r="AKN51" s="8"/>
      <c r="AKO51" s="8"/>
      <c r="AKP51" s="8"/>
      <c r="AKQ51" s="8"/>
      <c r="AKR51" s="8"/>
      <c r="AKS51" s="8"/>
      <c r="AKT51" s="8"/>
      <c r="AKU51" s="8"/>
      <c r="AKV51" s="8"/>
      <c r="AKW51" s="8"/>
      <c r="AKX51" s="8"/>
      <c r="AKY51" s="8"/>
      <c r="AKZ51" s="8"/>
      <c r="ALA51" s="8"/>
      <c r="ALB51" s="8"/>
      <c r="ALC51" s="8"/>
      <c r="ALD51" s="8"/>
      <c r="ALE51" s="8"/>
      <c r="ALF51" s="8"/>
      <c r="ALG51" s="8"/>
      <c r="ALH51" s="8"/>
      <c r="ALI51" s="8"/>
      <c r="ALJ51" s="8"/>
      <c r="ALK51" s="8"/>
      <c r="ALL51" s="8"/>
      <c r="ALM51" s="8"/>
      <c r="ALN51" s="8"/>
      <c r="ALO51" s="8"/>
      <c r="ALP51" s="8"/>
      <c r="ALQ51" s="8"/>
      <c r="ALR51" s="8"/>
      <c r="ALS51" s="8"/>
      <c r="ALT51" s="8"/>
      <c r="ALU51" s="8"/>
      <c r="ALV51" s="8"/>
      <c r="ALW51" s="8"/>
      <c r="ALX51" s="8"/>
      <c r="ALY51" s="8"/>
      <c r="ALZ51" s="8"/>
      <c r="AMA51" s="8"/>
      <c r="AMB51" s="8"/>
      <c r="AMC51" s="8"/>
      <c r="AMD51" s="8"/>
      <c r="AME51" s="8"/>
      <c r="AMF51" s="8"/>
      <c r="AMG51" s="8"/>
      <c r="AMH51" s="8"/>
      <c r="AMI51" s="8"/>
      <c r="AMJ51" s="8"/>
      <c r="AMK51" s="8"/>
      <c r="AML51" s="8"/>
      <c r="AMM51" s="8"/>
      <c r="AMN51" s="8"/>
    </row>
    <row r="52" spans="1:1028" x14ac:dyDescent="0.25">
      <c r="A52" s="8">
        <v>350</v>
      </c>
      <c r="B52" s="8" t="s">
        <v>1516</v>
      </c>
      <c r="C52" s="8" t="s">
        <v>1515</v>
      </c>
      <c r="D52" s="8" t="s">
        <v>1339</v>
      </c>
      <c r="E52" s="8">
        <v>2006</v>
      </c>
      <c r="F52" s="8"/>
      <c r="G52" s="8" t="s">
        <v>1376</v>
      </c>
      <c r="H52" s="13" t="s">
        <v>3299</v>
      </c>
      <c r="I52" s="8">
        <v>6</v>
      </c>
      <c r="J52" s="34" t="e">
        <f>VLOOKUP(H52,#REF!,9,FALSE)</f>
        <v>#REF!</v>
      </c>
      <c r="K52" s="34" t="e">
        <f t="shared" si="0"/>
        <v>#REF!</v>
      </c>
      <c r="L52" s="8"/>
      <c r="M52" s="8">
        <f t="shared" si="3"/>
        <v>0</v>
      </c>
      <c r="N52" s="17">
        <f t="shared" si="2"/>
        <v>0</v>
      </c>
      <c r="O52" s="17">
        <v>0</v>
      </c>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c r="SI52" s="8"/>
      <c r="SJ52" s="8"/>
      <c r="SK52" s="8"/>
      <c r="SL52" s="8"/>
      <c r="SM52" s="8"/>
      <c r="SN52" s="8"/>
      <c r="SO52" s="8"/>
      <c r="SP52" s="8"/>
      <c r="SQ52" s="8"/>
      <c r="SR52" s="8"/>
      <c r="SS52" s="8"/>
      <c r="ST52" s="8"/>
      <c r="SU52" s="8"/>
      <c r="SV52" s="8"/>
      <c r="SW52" s="8"/>
      <c r="SX52" s="8"/>
      <c r="SY52" s="8"/>
      <c r="SZ52" s="8"/>
      <c r="TA52" s="8"/>
      <c r="TB52" s="8"/>
      <c r="TC52" s="8"/>
      <c r="TD52" s="8"/>
      <c r="TE52" s="8"/>
      <c r="TF52" s="8"/>
      <c r="TG52" s="8"/>
      <c r="TH52" s="8"/>
      <c r="TI52" s="8"/>
      <c r="TJ52" s="8"/>
      <c r="TK52" s="8"/>
      <c r="TL52" s="8"/>
      <c r="TM52" s="8"/>
      <c r="TN52" s="8"/>
      <c r="TO52" s="8"/>
      <c r="TP52" s="8"/>
      <c r="TQ52" s="8"/>
      <c r="TR52" s="8"/>
      <c r="TS52" s="8"/>
      <c r="TT52" s="8"/>
      <c r="TU52" s="8"/>
      <c r="TV52" s="8"/>
      <c r="TW52" s="8"/>
      <c r="TX52" s="8"/>
      <c r="TY52" s="8"/>
      <c r="TZ52" s="8"/>
      <c r="UA52" s="8"/>
      <c r="UB52" s="8"/>
      <c r="UC52" s="8"/>
      <c r="UD52" s="8"/>
      <c r="UE52" s="8"/>
      <c r="UF52" s="8"/>
      <c r="UG52" s="8"/>
      <c r="UH52" s="8"/>
      <c r="UI52" s="8"/>
      <c r="UJ52" s="8"/>
      <c r="UK52" s="8"/>
      <c r="UL52" s="8"/>
      <c r="UM52" s="8"/>
      <c r="UN52" s="8"/>
      <c r="UO52" s="8"/>
      <c r="UP52" s="8"/>
      <c r="UQ52" s="8"/>
      <c r="UR52" s="8"/>
      <c r="US52" s="8"/>
      <c r="UT52" s="8"/>
      <c r="UU52" s="8"/>
      <c r="UV52" s="8"/>
      <c r="UW52" s="8"/>
      <c r="UX52" s="8"/>
      <c r="UY52" s="8"/>
      <c r="UZ52" s="8"/>
      <c r="VA52" s="8"/>
      <c r="VB52" s="8"/>
      <c r="VC52" s="8"/>
      <c r="VD52" s="8"/>
      <c r="VE52" s="8"/>
      <c r="VF52" s="8"/>
      <c r="VG52" s="8"/>
      <c r="VH52" s="8"/>
      <c r="VI52" s="8"/>
      <c r="VJ52" s="8"/>
      <c r="VK52" s="8"/>
      <c r="VL52" s="8"/>
      <c r="VM52" s="8"/>
      <c r="VN52" s="8"/>
      <c r="VO52" s="8"/>
      <c r="VP52" s="8"/>
      <c r="VQ52" s="8"/>
      <c r="VR52" s="8"/>
      <c r="VS52" s="8"/>
      <c r="VT52" s="8"/>
      <c r="VU52" s="8"/>
      <c r="VV52" s="8"/>
      <c r="VW52" s="8"/>
      <c r="VX52" s="8"/>
      <c r="VY52" s="8"/>
      <c r="VZ52" s="8"/>
      <c r="WA52" s="8"/>
      <c r="WB52" s="8"/>
      <c r="WC52" s="8"/>
      <c r="WD52" s="8"/>
      <c r="WE52" s="8"/>
      <c r="WF52" s="8"/>
      <c r="WG52" s="8"/>
      <c r="WH52" s="8"/>
      <c r="WI52" s="8"/>
      <c r="WJ52" s="8"/>
      <c r="WK52" s="8"/>
      <c r="WL52" s="8"/>
      <c r="WM52" s="8"/>
      <c r="WN52" s="8"/>
      <c r="WO52" s="8"/>
      <c r="WP52" s="8"/>
      <c r="WQ52" s="8"/>
      <c r="WR52" s="8"/>
      <c r="WS52" s="8"/>
      <c r="WT52" s="8"/>
      <c r="WU52" s="8"/>
      <c r="WV52" s="8"/>
      <c r="WW52" s="8"/>
      <c r="WX52" s="8"/>
      <c r="WY52" s="8"/>
      <c r="WZ52" s="8"/>
      <c r="XA52" s="8"/>
      <c r="XB52" s="8"/>
      <c r="XC52" s="8"/>
      <c r="XD52" s="8"/>
      <c r="XE52" s="8"/>
      <c r="XF52" s="8"/>
      <c r="XG52" s="8"/>
      <c r="XH52" s="8"/>
      <c r="XI52" s="8"/>
      <c r="XJ52" s="8"/>
      <c r="XK52" s="8"/>
      <c r="XL52" s="8"/>
      <c r="XM52" s="8"/>
      <c r="XN52" s="8"/>
      <c r="XO52" s="8"/>
      <c r="XP52" s="8"/>
      <c r="XQ52" s="8"/>
      <c r="XR52" s="8"/>
      <c r="XS52" s="8"/>
      <c r="XT52" s="8"/>
      <c r="XU52" s="8"/>
      <c r="XV52" s="8"/>
      <c r="XW52" s="8"/>
      <c r="XX52" s="8"/>
      <c r="XY52" s="8"/>
      <c r="XZ52" s="8"/>
      <c r="YA52" s="8"/>
      <c r="YB52" s="8"/>
      <c r="YC52" s="8"/>
      <c r="YD52" s="8"/>
      <c r="YE52" s="8"/>
      <c r="YF52" s="8"/>
      <c r="YG52" s="8"/>
      <c r="YH52" s="8"/>
      <c r="YI52" s="8"/>
      <c r="YJ52" s="8"/>
      <c r="YK52" s="8"/>
      <c r="YL52" s="8"/>
      <c r="YM52" s="8"/>
      <c r="YN52" s="8"/>
      <c r="YO52" s="8"/>
      <c r="YP52" s="8"/>
      <c r="YQ52" s="8"/>
      <c r="YR52" s="8"/>
      <c r="YS52" s="8"/>
      <c r="YT52" s="8"/>
      <c r="YU52" s="8"/>
      <c r="YV52" s="8"/>
      <c r="YW52" s="8"/>
      <c r="YX52" s="8"/>
      <c r="YY52" s="8"/>
      <c r="YZ52" s="8"/>
      <c r="ZA52" s="8"/>
      <c r="ZB52" s="8"/>
      <c r="ZC52" s="8"/>
      <c r="ZD52" s="8"/>
      <c r="ZE52" s="8"/>
      <c r="ZF52" s="8"/>
      <c r="ZG52" s="8"/>
      <c r="ZH52" s="8"/>
      <c r="ZI52" s="8"/>
      <c r="ZJ52" s="8"/>
      <c r="ZK52" s="8"/>
      <c r="ZL52" s="8"/>
      <c r="ZM52" s="8"/>
      <c r="ZN52" s="8"/>
      <c r="ZO52" s="8"/>
      <c r="ZP52" s="8"/>
      <c r="ZQ52" s="8"/>
      <c r="ZR52" s="8"/>
      <c r="ZS52" s="8"/>
      <c r="ZT52" s="8"/>
      <c r="ZU52" s="8"/>
      <c r="ZV52" s="8"/>
      <c r="ZW52" s="8"/>
      <c r="ZX52" s="8"/>
      <c r="ZY52" s="8"/>
      <c r="ZZ52" s="8"/>
      <c r="AAA52" s="8"/>
      <c r="AAB52" s="8"/>
      <c r="AAC52" s="8"/>
      <c r="AAD52" s="8"/>
      <c r="AAE52" s="8"/>
      <c r="AAF52" s="8"/>
      <c r="AAG52" s="8"/>
      <c r="AAH52" s="8"/>
      <c r="AAI52" s="8"/>
      <c r="AAJ52" s="8"/>
      <c r="AAK52" s="8"/>
      <c r="AAL52" s="8"/>
      <c r="AAM52" s="8"/>
      <c r="AAN52" s="8"/>
      <c r="AAO52" s="8"/>
      <c r="AAP52" s="8"/>
      <c r="AAQ52" s="8"/>
      <c r="AAR52" s="8"/>
      <c r="AAS52" s="8"/>
      <c r="AAT52" s="8"/>
      <c r="AAU52" s="8"/>
      <c r="AAV52" s="8"/>
      <c r="AAW52" s="8"/>
      <c r="AAX52" s="8"/>
      <c r="AAY52" s="8"/>
      <c r="AAZ52" s="8"/>
      <c r="ABA52" s="8"/>
      <c r="ABB52" s="8"/>
      <c r="ABC52" s="8"/>
      <c r="ABD52" s="8"/>
      <c r="ABE52" s="8"/>
      <c r="ABF52" s="8"/>
      <c r="ABG52" s="8"/>
      <c r="ABH52" s="8"/>
      <c r="ABI52" s="8"/>
      <c r="ABJ52" s="8"/>
      <c r="ABK52" s="8"/>
      <c r="ABL52" s="8"/>
      <c r="ABM52" s="8"/>
      <c r="ABN52" s="8"/>
      <c r="ABO52" s="8"/>
      <c r="ABP52" s="8"/>
      <c r="ABQ52" s="8"/>
      <c r="ABR52" s="8"/>
      <c r="ABS52" s="8"/>
      <c r="ABT52" s="8"/>
      <c r="ABU52" s="8"/>
      <c r="ABV52" s="8"/>
      <c r="ABW52" s="8"/>
      <c r="ABX52" s="8"/>
      <c r="ABY52" s="8"/>
      <c r="ABZ52" s="8"/>
      <c r="ACA52" s="8"/>
      <c r="ACB52" s="8"/>
      <c r="ACC52" s="8"/>
      <c r="ACD52" s="8"/>
      <c r="ACE52" s="8"/>
      <c r="ACF52" s="8"/>
      <c r="ACG52" s="8"/>
      <c r="ACH52" s="8"/>
      <c r="ACI52" s="8"/>
      <c r="ACJ52" s="8"/>
      <c r="ACK52" s="8"/>
      <c r="ACL52" s="8"/>
      <c r="ACM52" s="8"/>
      <c r="ACN52" s="8"/>
      <c r="ACO52" s="8"/>
      <c r="ACP52" s="8"/>
      <c r="ACQ52" s="8"/>
      <c r="ACR52" s="8"/>
      <c r="ACS52" s="8"/>
      <c r="ACT52" s="8"/>
      <c r="ACU52" s="8"/>
      <c r="ACV52" s="8"/>
      <c r="ACW52" s="8"/>
      <c r="ACX52" s="8"/>
      <c r="ACY52" s="8"/>
      <c r="ACZ52" s="8"/>
      <c r="ADA52" s="8"/>
      <c r="ADB52" s="8"/>
      <c r="ADC52" s="8"/>
      <c r="ADD52" s="8"/>
      <c r="ADE52" s="8"/>
      <c r="ADF52" s="8"/>
      <c r="ADG52" s="8"/>
      <c r="ADH52" s="8"/>
      <c r="ADI52" s="8"/>
      <c r="ADJ52" s="8"/>
      <c r="ADK52" s="8"/>
      <c r="ADL52" s="8"/>
      <c r="ADM52" s="8"/>
      <c r="ADN52" s="8"/>
      <c r="ADO52" s="8"/>
      <c r="ADP52" s="8"/>
      <c r="ADQ52" s="8"/>
      <c r="ADR52" s="8"/>
      <c r="ADS52" s="8"/>
      <c r="ADT52" s="8"/>
      <c r="ADU52" s="8"/>
      <c r="ADV52" s="8"/>
      <c r="ADW52" s="8"/>
      <c r="ADX52" s="8"/>
      <c r="ADY52" s="8"/>
      <c r="ADZ52" s="8"/>
      <c r="AEA52" s="8"/>
      <c r="AEB52" s="8"/>
      <c r="AEC52" s="8"/>
      <c r="AED52" s="8"/>
      <c r="AEE52" s="8"/>
      <c r="AEF52" s="8"/>
      <c r="AEG52" s="8"/>
      <c r="AEH52" s="8"/>
      <c r="AEI52" s="8"/>
      <c r="AEJ52" s="8"/>
      <c r="AEK52" s="8"/>
      <c r="AEL52" s="8"/>
      <c r="AEM52" s="8"/>
      <c r="AEN52" s="8"/>
      <c r="AEO52" s="8"/>
      <c r="AEP52" s="8"/>
      <c r="AEQ52" s="8"/>
      <c r="AER52" s="8"/>
      <c r="AES52" s="8"/>
      <c r="AET52" s="8"/>
      <c r="AEU52" s="8"/>
      <c r="AEV52" s="8"/>
      <c r="AEW52" s="8"/>
      <c r="AEX52" s="8"/>
      <c r="AEY52" s="8"/>
      <c r="AEZ52" s="8"/>
      <c r="AFA52" s="8"/>
      <c r="AFB52" s="8"/>
      <c r="AFC52" s="8"/>
      <c r="AFD52" s="8"/>
      <c r="AFE52" s="8"/>
      <c r="AFF52" s="8"/>
      <c r="AFG52" s="8"/>
      <c r="AFH52" s="8"/>
      <c r="AFI52" s="8"/>
      <c r="AFJ52" s="8"/>
      <c r="AFK52" s="8"/>
      <c r="AFL52" s="8"/>
      <c r="AFM52" s="8"/>
      <c r="AFN52" s="8"/>
      <c r="AFO52" s="8"/>
      <c r="AFP52" s="8"/>
      <c r="AFQ52" s="8"/>
      <c r="AFR52" s="8"/>
      <c r="AFS52" s="8"/>
      <c r="AFT52" s="8"/>
      <c r="AFU52" s="8"/>
      <c r="AFV52" s="8"/>
      <c r="AFW52" s="8"/>
      <c r="AFX52" s="8"/>
      <c r="AFY52" s="8"/>
      <c r="AFZ52" s="8"/>
      <c r="AGA52" s="8"/>
      <c r="AGB52" s="8"/>
      <c r="AGC52" s="8"/>
      <c r="AGD52" s="8"/>
      <c r="AGE52" s="8"/>
      <c r="AGF52" s="8"/>
      <c r="AGG52" s="8"/>
      <c r="AGH52" s="8"/>
      <c r="AGI52" s="8"/>
      <c r="AGJ52" s="8"/>
      <c r="AGK52" s="8"/>
      <c r="AGL52" s="8"/>
      <c r="AGM52" s="8"/>
      <c r="AGN52" s="8"/>
      <c r="AGO52" s="8"/>
      <c r="AGP52" s="8"/>
      <c r="AGQ52" s="8"/>
      <c r="AGR52" s="8"/>
      <c r="AGS52" s="8"/>
      <c r="AGT52" s="8"/>
      <c r="AGU52" s="8"/>
      <c r="AGV52" s="8"/>
      <c r="AGW52" s="8"/>
      <c r="AGX52" s="8"/>
      <c r="AGY52" s="8"/>
      <c r="AGZ52" s="8"/>
      <c r="AHA52" s="8"/>
      <c r="AHB52" s="8"/>
      <c r="AHC52" s="8"/>
      <c r="AHD52" s="8"/>
      <c r="AHE52" s="8"/>
      <c r="AHF52" s="8"/>
      <c r="AHG52" s="8"/>
      <c r="AHH52" s="8"/>
      <c r="AHI52" s="8"/>
      <c r="AHJ52" s="8"/>
      <c r="AHK52" s="8"/>
      <c r="AHL52" s="8"/>
      <c r="AHM52" s="8"/>
      <c r="AHN52" s="8"/>
      <c r="AHO52" s="8"/>
      <c r="AHP52" s="8"/>
      <c r="AHQ52" s="8"/>
      <c r="AHR52" s="8"/>
      <c r="AHS52" s="8"/>
      <c r="AHT52" s="8"/>
      <c r="AHU52" s="8"/>
      <c r="AHV52" s="8"/>
      <c r="AHW52" s="8"/>
      <c r="AHX52" s="8"/>
      <c r="AHY52" s="8"/>
      <c r="AHZ52" s="8"/>
      <c r="AIA52" s="8"/>
      <c r="AIB52" s="8"/>
      <c r="AIC52" s="8"/>
      <c r="AID52" s="8"/>
      <c r="AIE52" s="8"/>
      <c r="AIF52" s="8"/>
      <c r="AIG52" s="8"/>
      <c r="AIH52" s="8"/>
      <c r="AII52" s="8"/>
      <c r="AIJ52" s="8"/>
      <c r="AIK52" s="8"/>
      <c r="AIL52" s="8"/>
      <c r="AIM52" s="8"/>
      <c r="AIN52" s="8"/>
      <c r="AIO52" s="8"/>
      <c r="AIP52" s="8"/>
      <c r="AIQ52" s="8"/>
      <c r="AIR52" s="8"/>
      <c r="AIS52" s="8"/>
      <c r="AIT52" s="8"/>
      <c r="AIU52" s="8"/>
      <c r="AIV52" s="8"/>
      <c r="AIW52" s="8"/>
      <c r="AIX52" s="8"/>
      <c r="AIY52" s="8"/>
      <c r="AIZ52" s="8"/>
      <c r="AJA52" s="8"/>
      <c r="AJB52" s="8"/>
      <c r="AJC52" s="8"/>
      <c r="AJD52" s="8"/>
      <c r="AJE52" s="8"/>
      <c r="AJF52" s="8"/>
      <c r="AJG52" s="8"/>
      <c r="AJH52" s="8"/>
      <c r="AJI52" s="8"/>
      <c r="AJJ52" s="8"/>
      <c r="AJK52" s="8"/>
      <c r="AJL52" s="8"/>
      <c r="AJM52" s="8"/>
      <c r="AJN52" s="8"/>
      <c r="AJO52" s="8"/>
      <c r="AJP52" s="8"/>
      <c r="AJQ52" s="8"/>
      <c r="AJR52" s="8"/>
      <c r="AJS52" s="8"/>
      <c r="AJT52" s="8"/>
      <c r="AJU52" s="8"/>
      <c r="AJV52" s="8"/>
      <c r="AJW52" s="8"/>
      <c r="AJX52" s="8"/>
      <c r="AJY52" s="8"/>
      <c r="AJZ52" s="8"/>
      <c r="AKA52" s="8"/>
      <c r="AKB52" s="8"/>
      <c r="AKC52" s="8"/>
      <c r="AKD52" s="8"/>
      <c r="AKE52" s="8"/>
      <c r="AKF52" s="8"/>
      <c r="AKG52" s="8"/>
      <c r="AKH52" s="8"/>
      <c r="AKI52" s="8"/>
      <c r="AKJ52" s="8"/>
      <c r="AKK52" s="8"/>
      <c r="AKL52" s="8"/>
      <c r="AKM52" s="8"/>
      <c r="AKN52" s="8"/>
      <c r="AKO52" s="8"/>
      <c r="AKP52" s="8"/>
      <c r="AKQ52" s="8"/>
      <c r="AKR52" s="8"/>
      <c r="AKS52" s="8"/>
      <c r="AKT52" s="8"/>
      <c r="AKU52" s="8"/>
      <c r="AKV52" s="8"/>
      <c r="AKW52" s="8"/>
      <c r="AKX52" s="8"/>
      <c r="AKY52" s="8"/>
      <c r="AKZ52" s="8"/>
      <c r="ALA52" s="8"/>
      <c r="ALB52" s="8"/>
      <c r="ALC52" s="8"/>
      <c r="ALD52" s="8"/>
      <c r="ALE52" s="8"/>
      <c r="ALF52" s="8"/>
      <c r="ALG52" s="8"/>
      <c r="ALH52" s="8"/>
      <c r="ALI52" s="8"/>
      <c r="ALJ52" s="8"/>
      <c r="ALK52" s="8"/>
      <c r="ALL52" s="8"/>
      <c r="ALM52" s="8"/>
      <c r="ALN52" s="8"/>
      <c r="ALO52" s="8"/>
      <c r="ALP52" s="8"/>
      <c r="ALQ52" s="8"/>
      <c r="ALR52" s="8"/>
      <c r="ALS52" s="8"/>
      <c r="ALT52" s="8"/>
      <c r="ALU52" s="8"/>
      <c r="ALV52" s="8"/>
      <c r="ALW52" s="8"/>
      <c r="ALX52" s="8"/>
      <c r="ALY52" s="8"/>
      <c r="ALZ52" s="8"/>
      <c r="AMA52" s="8"/>
      <c r="AMB52" s="8"/>
      <c r="AMC52" s="8"/>
      <c r="AMD52" s="8"/>
      <c r="AME52" s="8"/>
      <c r="AMF52" s="8"/>
      <c r="AMG52" s="8"/>
      <c r="AMH52" s="8"/>
      <c r="AMI52" s="8"/>
      <c r="AMJ52" s="8"/>
      <c r="AMK52" s="8"/>
      <c r="AML52" s="8"/>
      <c r="AMM52" s="8"/>
      <c r="AMN52" s="8"/>
    </row>
    <row r="53" spans="1:1028" x14ac:dyDescent="0.25">
      <c r="A53" s="8">
        <v>351</v>
      </c>
      <c r="B53" s="8" t="s">
        <v>1517</v>
      </c>
      <c r="C53" s="8" t="s">
        <v>1515</v>
      </c>
      <c r="D53" s="8" t="s">
        <v>1339</v>
      </c>
      <c r="E53" s="34">
        <v>2006</v>
      </c>
      <c r="F53" s="8"/>
      <c r="G53" s="8" t="s">
        <v>1376</v>
      </c>
      <c r="H53" s="13" t="s">
        <v>3299</v>
      </c>
      <c r="I53" s="8">
        <v>12</v>
      </c>
      <c r="J53" s="34" t="e">
        <f>VLOOKUP(H53,#REF!,9,FALSE)</f>
        <v>#REF!</v>
      </c>
      <c r="K53" s="34" t="e">
        <f t="shared" si="0"/>
        <v>#REF!</v>
      </c>
      <c r="L53" s="8"/>
      <c r="M53" s="8">
        <f t="shared" si="3"/>
        <v>0</v>
      </c>
      <c r="N53" s="17">
        <f t="shared" si="2"/>
        <v>0</v>
      </c>
      <c r="O53" s="17">
        <v>0</v>
      </c>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c r="SI53" s="8"/>
      <c r="SJ53" s="8"/>
      <c r="SK53" s="8"/>
      <c r="SL53" s="8"/>
      <c r="SM53" s="8"/>
      <c r="SN53" s="8"/>
      <c r="SO53" s="8"/>
      <c r="SP53" s="8"/>
      <c r="SQ53" s="8"/>
      <c r="SR53" s="8"/>
      <c r="SS53" s="8"/>
      <c r="ST53" s="8"/>
      <c r="SU53" s="8"/>
      <c r="SV53" s="8"/>
      <c r="SW53" s="8"/>
      <c r="SX53" s="8"/>
      <c r="SY53" s="8"/>
      <c r="SZ53" s="8"/>
      <c r="TA53" s="8"/>
      <c r="TB53" s="8"/>
      <c r="TC53" s="8"/>
      <c r="TD53" s="8"/>
      <c r="TE53" s="8"/>
      <c r="TF53" s="8"/>
      <c r="TG53" s="8"/>
      <c r="TH53" s="8"/>
      <c r="TI53" s="8"/>
      <c r="TJ53" s="8"/>
      <c r="TK53" s="8"/>
      <c r="TL53" s="8"/>
      <c r="TM53" s="8"/>
      <c r="TN53" s="8"/>
      <c r="TO53" s="8"/>
      <c r="TP53" s="8"/>
      <c r="TQ53" s="8"/>
      <c r="TR53" s="8"/>
      <c r="TS53" s="8"/>
      <c r="TT53" s="8"/>
      <c r="TU53" s="8"/>
      <c r="TV53" s="8"/>
      <c r="TW53" s="8"/>
      <c r="TX53" s="8"/>
      <c r="TY53" s="8"/>
      <c r="TZ53" s="8"/>
      <c r="UA53" s="8"/>
      <c r="UB53" s="8"/>
      <c r="UC53" s="8"/>
      <c r="UD53" s="8"/>
      <c r="UE53" s="8"/>
      <c r="UF53" s="8"/>
      <c r="UG53" s="8"/>
      <c r="UH53" s="8"/>
      <c r="UI53" s="8"/>
      <c r="UJ53" s="8"/>
      <c r="UK53" s="8"/>
      <c r="UL53" s="8"/>
      <c r="UM53" s="8"/>
      <c r="UN53" s="8"/>
      <c r="UO53" s="8"/>
      <c r="UP53" s="8"/>
      <c r="UQ53" s="8"/>
      <c r="UR53" s="8"/>
      <c r="US53" s="8"/>
      <c r="UT53" s="8"/>
      <c r="UU53" s="8"/>
      <c r="UV53" s="8"/>
      <c r="UW53" s="8"/>
      <c r="UX53" s="8"/>
      <c r="UY53" s="8"/>
      <c r="UZ53" s="8"/>
      <c r="VA53" s="8"/>
      <c r="VB53" s="8"/>
      <c r="VC53" s="8"/>
      <c r="VD53" s="8"/>
      <c r="VE53" s="8"/>
      <c r="VF53" s="8"/>
      <c r="VG53" s="8"/>
      <c r="VH53" s="8"/>
      <c r="VI53" s="8"/>
      <c r="VJ53" s="8"/>
      <c r="VK53" s="8"/>
      <c r="VL53" s="8"/>
      <c r="VM53" s="8"/>
      <c r="VN53" s="8"/>
      <c r="VO53" s="8"/>
      <c r="VP53" s="8"/>
      <c r="VQ53" s="8"/>
      <c r="VR53" s="8"/>
      <c r="VS53" s="8"/>
      <c r="VT53" s="8"/>
      <c r="VU53" s="8"/>
      <c r="VV53" s="8"/>
      <c r="VW53" s="8"/>
      <c r="VX53" s="8"/>
      <c r="VY53" s="8"/>
      <c r="VZ53" s="8"/>
      <c r="WA53" s="8"/>
      <c r="WB53" s="8"/>
      <c r="WC53" s="8"/>
      <c r="WD53" s="8"/>
      <c r="WE53" s="8"/>
      <c r="WF53" s="8"/>
      <c r="WG53" s="8"/>
      <c r="WH53" s="8"/>
      <c r="WI53" s="8"/>
      <c r="WJ53" s="8"/>
      <c r="WK53" s="8"/>
      <c r="WL53" s="8"/>
      <c r="WM53" s="8"/>
      <c r="WN53" s="8"/>
      <c r="WO53" s="8"/>
      <c r="WP53" s="8"/>
      <c r="WQ53" s="8"/>
      <c r="WR53" s="8"/>
      <c r="WS53" s="8"/>
      <c r="WT53" s="8"/>
      <c r="WU53" s="8"/>
      <c r="WV53" s="8"/>
      <c r="WW53" s="8"/>
      <c r="WX53" s="8"/>
      <c r="WY53" s="8"/>
      <c r="WZ53" s="8"/>
      <c r="XA53" s="8"/>
      <c r="XB53" s="8"/>
      <c r="XC53" s="8"/>
      <c r="XD53" s="8"/>
      <c r="XE53" s="8"/>
      <c r="XF53" s="8"/>
      <c r="XG53" s="8"/>
      <c r="XH53" s="8"/>
      <c r="XI53" s="8"/>
      <c r="XJ53" s="8"/>
      <c r="XK53" s="8"/>
      <c r="XL53" s="8"/>
      <c r="XM53" s="8"/>
      <c r="XN53" s="8"/>
      <c r="XO53" s="8"/>
      <c r="XP53" s="8"/>
      <c r="XQ53" s="8"/>
      <c r="XR53" s="8"/>
      <c r="XS53" s="8"/>
      <c r="XT53" s="8"/>
      <c r="XU53" s="8"/>
      <c r="XV53" s="8"/>
      <c r="XW53" s="8"/>
      <c r="XX53" s="8"/>
      <c r="XY53" s="8"/>
      <c r="XZ53" s="8"/>
      <c r="YA53" s="8"/>
      <c r="YB53" s="8"/>
      <c r="YC53" s="8"/>
      <c r="YD53" s="8"/>
      <c r="YE53" s="8"/>
      <c r="YF53" s="8"/>
      <c r="YG53" s="8"/>
      <c r="YH53" s="8"/>
      <c r="YI53" s="8"/>
      <c r="YJ53" s="8"/>
      <c r="YK53" s="8"/>
      <c r="YL53" s="8"/>
      <c r="YM53" s="8"/>
      <c r="YN53" s="8"/>
      <c r="YO53" s="8"/>
      <c r="YP53" s="8"/>
      <c r="YQ53" s="8"/>
      <c r="YR53" s="8"/>
      <c r="YS53" s="8"/>
      <c r="YT53" s="8"/>
      <c r="YU53" s="8"/>
      <c r="YV53" s="8"/>
      <c r="YW53" s="8"/>
      <c r="YX53" s="8"/>
      <c r="YY53" s="8"/>
      <c r="YZ53" s="8"/>
      <c r="ZA53" s="8"/>
      <c r="ZB53" s="8"/>
      <c r="ZC53" s="8"/>
      <c r="ZD53" s="8"/>
      <c r="ZE53" s="8"/>
      <c r="ZF53" s="8"/>
      <c r="ZG53" s="8"/>
      <c r="ZH53" s="8"/>
      <c r="ZI53" s="8"/>
      <c r="ZJ53" s="8"/>
      <c r="ZK53" s="8"/>
      <c r="ZL53" s="8"/>
      <c r="ZM53" s="8"/>
      <c r="ZN53" s="8"/>
      <c r="ZO53" s="8"/>
      <c r="ZP53" s="8"/>
      <c r="ZQ53" s="8"/>
      <c r="ZR53" s="8"/>
      <c r="ZS53" s="8"/>
      <c r="ZT53" s="8"/>
      <c r="ZU53" s="8"/>
      <c r="ZV53" s="8"/>
      <c r="ZW53" s="8"/>
      <c r="ZX53" s="8"/>
      <c r="ZY53" s="8"/>
      <c r="ZZ53" s="8"/>
      <c r="AAA53" s="8"/>
      <c r="AAB53" s="8"/>
      <c r="AAC53" s="8"/>
      <c r="AAD53" s="8"/>
      <c r="AAE53" s="8"/>
      <c r="AAF53" s="8"/>
      <c r="AAG53" s="8"/>
      <c r="AAH53" s="8"/>
      <c r="AAI53" s="8"/>
      <c r="AAJ53" s="8"/>
      <c r="AAK53" s="8"/>
      <c r="AAL53" s="8"/>
      <c r="AAM53" s="8"/>
      <c r="AAN53" s="8"/>
      <c r="AAO53" s="8"/>
      <c r="AAP53" s="8"/>
      <c r="AAQ53" s="8"/>
      <c r="AAR53" s="8"/>
      <c r="AAS53" s="8"/>
      <c r="AAT53" s="8"/>
      <c r="AAU53" s="8"/>
      <c r="AAV53" s="8"/>
      <c r="AAW53" s="8"/>
      <c r="AAX53" s="8"/>
      <c r="AAY53" s="8"/>
      <c r="AAZ53" s="8"/>
      <c r="ABA53" s="8"/>
      <c r="ABB53" s="8"/>
      <c r="ABC53" s="8"/>
      <c r="ABD53" s="8"/>
      <c r="ABE53" s="8"/>
      <c r="ABF53" s="8"/>
      <c r="ABG53" s="8"/>
      <c r="ABH53" s="8"/>
      <c r="ABI53" s="8"/>
      <c r="ABJ53" s="8"/>
      <c r="ABK53" s="8"/>
      <c r="ABL53" s="8"/>
      <c r="ABM53" s="8"/>
      <c r="ABN53" s="8"/>
      <c r="ABO53" s="8"/>
      <c r="ABP53" s="8"/>
      <c r="ABQ53" s="8"/>
      <c r="ABR53" s="8"/>
      <c r="ABS53" s="8"/>
      <c r="ABT53" s="8"/>
      <c r="ABU53" s="8"/>
      <c r="ABV53" s="8"/>
      <c r="ABW53" s="8"/>
      <c r="ABX53" s="8"/>
      <c r="ABY53" s="8"/>
      <c r="ABZ53" s="8"/>
      <c r="ACA53" s="8"/>
      <c r="ACB53" s="8"/>
      <c r="ACC53" s="8"/>
      <c r="ACD53" s="8"/>
      <c r="ACE53" s="8"/>
      <c r="ACF53" s="8"/>
      <c r="ACG53" s="8"/>
      <c r="ACH53" s="8"/>
      <c r="ACI53" s="8"/>
      <c r="ACJ53" s="8"/>
      <c r="ACK53" s="8"/>
      <c r="ACL53" s="8"/>
      <c r="ACM53" s="8"/>
      <c r="ACN53" s="8"/>
      <c r="ACO53" s="8"/>
      <c r="ACP53" s="8"/>
      <c r="ACQ53" s="8"/>
      <c r="ACR53" s="8"/>
      <c r="ACS53" s="8"/>
      <c r="ACT53" s="8"/>
      <c r="ACU53" s="8"/>
      <c r="ACV53" s="8"/>
      <c r="ACW53" s="8"/>
      <c r="ACX53" s="8"/>
      <c r="ACY53" s="8"/>
      <c r="ACZ53" s="8"/>
      <c r="ADA53" s="8"/>
      <c r="ADB53" s="8"/>
      <c r="ADC53" s="8"/>
      <c r="ADD53" s="8"/>
      <c r="ADE53" s="8"/>
      <c r="ADF53" s="8"/>
      <c r="ADG53" s="8"/>
      <c r="ADH53" s="8"/>
      <c r="ADI53" s="8"/>
      <c r="ADJ53" s="8"/>
      <c r="ADK53" s="8"/>
      <c r="ADL53" s="8"/>
      <c r="ADM53" s="8"/>
      <c r="ADN53" s="8"/>
      <c r="ADO53" s="8"/>
      <c r="ADP53" s="8"/>
      <c r="ADQ53" s="8"/>
      <c r="ADR53" s="8"/>
      <c r="ADS53" s="8"/>
      <c r="ADT53" s="8"/>
      <c r="ADU53" s="8"/>
      <c r="ADV53" s="8"/>
      <c r="ADW53" s="8"/>
      <c r="ADX53" s="8"/>
      <c r="ADY53" s="8"/>
      <c r="ADZ53" s="8"/>
      <c r="AEA53" s="8"/>
      <c r="AEB53" s="8"/>
      <c r="AEC53" s="8"/>
      <c r="AED53" s="8"/>
      <c r="AEE53" s="8"/>
      <c r="AEF53" s="8"/>
      <c r="AEG53" s="8"/>
      <c r="AEH53" s="8"/>
      <c r="AEI53" s="8"/>
      <c r="AEJ53" s="8"/>
      <c r="AEK53" s="8"/>
      <c r="AEL53" s="8"/>
      <c r="AEM53" s="8"/>
      <c r="AEN53" s="8"/>
      <c r="AEO53" s="8"/>
      <c r="AEP53" s="8"/>
      <c r="AEQ53" s="8"/>
      <c r="AER53" s="8"/>
      <c r="AES53" s="8"/>
      <c r="AET53" s="8"/>
      <c r="AEU53" s="8"/>
      <c r="AEV53" s="8"/>
      <c r="AEW53" s="8"/>
      <c r="AEX53" s="8"/>
      <c r="AEY53" s="8"/>
      <c r="AEZ53" s="8"/>
      <c r="AFA53" s="8"/>
      <c r="AFB53" s="8"/>
      <c r="AFC53" s="8"/>
      <c r="AFD53" s="8"/>
      <c r="AFE53" s="8"/>
      <c r="AFF53" s="8"/>
      <c r="AFG53" s="8"/>
      <c r="AFH53" s="8"/>
      <c r="AFI53" s="8"/>
      <c r="AFJ53" s="8"/>
      <c r="AFK53" s="8"/>
      <c r="AFL53" s="8"/>
      <c r="AFM53" s="8"/>
      <c r="AFN53" s="8"/>
      <c r="AFO53" s="8"/>
      <c r="AFP53" s="8"/>
      <c r="AFQ53" s="8"/>
      <c r="AFR53" s="8"/>
      <c r="AFS53" s="8"/>
      <c r="AFT53" s="8"/>
      <c r="AFU53" s="8"/>
      <c r="AFV53" s="8"/>
      <c r="AFW53" s="8"/>
      <c r="AFX53" s="8"/>
      <c r="AFY53" s="8"/>
      <c r="AFZ53" s="8"/>
      <c r="AGA53" s="8"/>
      <c r="AGB53" s="8"/>
      <c r="AGC53" s="8"/>
      <c r="AGD53" s="8"/>
      <c r="AGE53" s="8"/>
      <c r="AGF53" s="8"/>
      <c r="AGG53" s="8"/>
      <c r="AGH53" s="8"/>
      <c r="AGI53" s="8"/>
      <c r="AGJ53" s="8"/>
      <c r="AGK53" s="8"/>
      <c r="AGL53" s="8"/>
      <c r="AGM53" s="8"/>
      <c r="AGN53" s="8"/>
      <c r="AGO53" s="8"/>
      <c r="AGP53" s="8"/>
      <c r="AGQ53" s="8"/>
      <c r="AGR53" s="8"/>
      <c r="AGS53" s="8"/>
      <c r="AGT53" s="8"/>
      <c r="AGU53" s="8"/>
      <c r="AGV53" s="8"/>
      <c r="AGW53" s="8"/>
      <c r="AGX53" s="8"/>
      <c r="AGY53" s="8"/>
      <c r="AGZ53" s="8"/>
      <c r="AHA53" s="8"/>
      <c r="AHB53" s="8"/>
      <c r="AHC53" s="8"/>
      <c r="AHD53" s="8"/>
      <c r="AHE53" s="8"/>
      <c r="AHF53" s="8"/>
      <c r="AHG53" s="8"/>
      <c r="AHH53" s="8"/>
      <c r="AHI53" s="8"/>
      <c r="AHJ53" s="8"/>
      <c r="AHK53" s="8"/>
      <c r="AHL53" s="8"/>
      <c r="AHM53" s="8"/>
      <c r="AHN53" s="8"/>
      <c r="AHO53" s="8"/>
      <c r="AHP53" s="8"/>
      <c r="AHQ53" s="8"/>
      <c r="AHR53" s="8"/>
      <c r="AHS53" s="8"/>
      <c r="AHT53" s="8"/>
      <c r="AHU53" s="8"/>
      <c r="AHV53" s="8"/>
      <c r="AHW53" s="8"/>
      <c r="AHX53" s="8"/>
      <c r="AHY53" s="8"/>
      <c r="AHZ53" s="8"/>
      <c r="AIA53" s="8"/>
      <c r="AIB53" s="8"/>
      <c r="AIC53" s="8"/>
      <c r="AID53" s="8"/>
      <c r="AIE53" s="8"/>
      <c r="AIF53" s="8"/>
      <c r="AIG53" s="8"/>
      <c r="AIH53" s="8"/>
      <c r="AII53" s="8"/>
      <c r="AIJ53" s="8"/>
      <c r="AIK53" s="8"/>
      <c r="AIL53" s="8"/>
      <c r="AIM53" s="8"/>
      <c r="AIN53" s="8"/>
      <c r="AIO53" s="8"/>
      <c r="AIP53" s="8"/>
      <c r="AIQ53" s="8"/>
      <c r="AIR53" s="8"/>
      <c r="AIS53" s="8"/>
      <c r="AIT53" s="8"/>
      <c r="AIU53" s="8"/>
      <c r="AIV53" s="8"/>
      <c r="AIW53" s="8"/>
      <c r="AIX53" s="8"/>
      <c r="AIY53" s="8"/>
      <c r="AIZ53" s="8"/>
      <c r="AJA53" s="8"/>
      <c r="AJB53" s="8"/>
      <c r="AJC53" s="8"/>
      <c r="AJD53" s="8"/>
      <c r="AJE53" s="8"/>
      <c r="AJF53" s="8"/>
      <c r="AJG53" s="8"/>
      <c r="AJH53" s="8"/>
      <c r="AJI53" s="8"/>
      <c r="AJJ53" s="8"/>
      <c r="AJK53" s="8"/>
      <c r="AJL53" s="8"/>
      <c r="AJM53" s="8"/>
      <c r="AJN53" s="8"/>
      <c r="AJO53" s="8"/>
      <c r="AJP53" s="8"/>
      <c r="AJQ53" s="8"/>
      <c r="AJR53" s="8"/>
      <c r="AJS53" s="8"/>
      <c r="AJT53" s="8"/>
      <c r="AJU53" s="8"/>
      <c r="AJV53" s="8"/>
      <c r="AJW53" s="8"/>
      <c r="AJX53" s="8"/>
      <c r="AJY53" s="8"/>
      <c r="AJZ53" s="8"/>
      <c r="AKA53" s="8"/>
      <c r="AKB53" s="8"/>
      <c r="AKC53" s="8"/>
      <c r="AKD53" s="8"/>
      <c r="AKE53" s="8"/>
      <c r="AKF53" s="8"/>
      <c r="AKG53" s="8"/>
      <c r="AKH53" s="8"/>
      <c r="AKI53" s="8"/>
      <c r="AKJ53" s="8"/>
      <c r="AKK53" s="8"/>
      <c r="AKL53" s="8"/>
      <c r="AKM53" s="8"/>
      <c r="AKN53" s="8"/>
      <c r="AKO53" s="8"/>
      <c r="AKP53" s="8"/>
      <c r="AKQ53" s="8"/>
      <c r="AKR53" s="8"/>
      <c r="AKS53" s="8"/>
      <c r="AKT53" s="8"/>
      <c r="AKU53" s="8"/>
      <c r="AKV53" s="8"/>
      <c r="AKW53" s="8"/>
      <c r="AKX53" s="8"/>
      <c r="AKY53" s="8"/>
      <c r="AKZ53" s="8"/>
      <c r="ALA53" s="8"/>
      <c r="ALB53" s="8"/>
      <c r="ALC53" s="8"/>
      <c r="ALD53" s="8"/>
      <c r="ALE53" s="8"/>
      <c r="ALF53" s="8"/>
      <c r="ALG53" s="8"/>
      <c r="ALH53" s="8"/>
      <c r="ALI53" s="8"/>
      <c r="ALJ53" s="8"/>
      <c r="ALK53" s="8"/>
      <c r="ALL53" s="8"/>
      <c r="ALM53" s="8"/>
      <c r="ALN53" s="8"/>
      <c r="ALO53" s="8"/>
      <c r="ALP53" s="8"/>
      <c r="ALQ53" s="8"/>
      <c r="ALR53" s="8"/>
      <c r="ALS53" s="8"/>
      <c r="ALT53" s="8"/>
      <c r="ALU53" s="8"/>
      <c r="ALV53" s="8"/>
      <c r="ALW53" s="8"/>
      <c r="ALX53" s="8"/>
      <c r="ALY53" s="8"/>
      <c r="ALZ53" s="8"/>
      <c r="AMA53" s="8"/>
      <c r="AMB53" s="8"/>
      <c r="AMC53" s="8"/>
      <c r="AMD53" s="8"/>
      <c r="AME53" s="8"/>
      <c r="AMF53" s="8"/>
      <c r="AMG53" s="8"/>
      <c r="AMH53" s="8"/>
      <c r="AMI53" s="8"/>
      <c r="AMJ53" s="8"/>
      <c r="AMK53" s="8"/>
      <c r="AML53" s="8"/>
      <c r="AMM53" s="8"/>
      <c r="AMN53" s="8"/>
    </row>
    <row r="54" spans="1:1028" x14ac:dyDescent="0.25">
      <c r="A54" s="8">
        <v>352</v>
      </c>
      <c r="B54" s="8" t="s">
        <v>1518</v>
      </c>
      <c r="C54" s="8" t="s">
        <v>1519</v>
      </c>
      <c r="D54" s="8" t="s">
        <v>1339</v>
      </c>
      <c r="E54" s="34">
        <v>2006</v>
      </c>
      <c r="F54" s="8"/>
      <c r="G54" s="8" t="s">
        <v>1376</v>
      </c>
      <c r="H54" s="13" t="s">
        <v>3298</v>
      </c>
      <c r="I54" s="8">
        <v>1</v>
      </c>
      <c r="J54" s="34" t="e">
        <f>VLOOKUP(H54,#REF!,9,FALSE)</f>
        <v>#REF!</v>
      </c>
      <c r="K54" s="34" t="e">
        <f t="shared" si="0"/>
        <v>#REF!</v>
      </c>
      <c r="L54" s="8"/>
      <c r="M54" s="8">
        <f t="shared" si="3"/>
        <v>0</v>
      </c>
      <c r="N54" s="17">
        <f t="shared" si="2"/>
        <v>0</v>
      </c>
      <c r="O54" s="17">
        <v>0</v>
      </c>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c r="SI54" s="8"/>
      <c r="SJ54" s="8"/>
      <c r="SK54" s="8"/>
      <c r="SL54" s="8"/>
      <c r="SM54" s="8"/>
      <c r="SN54" s="8"/>
      <c r="SO54" s="8"/>
      <c r="SP54" s="8"/>
      <c r="SQ54" s="8"/>
      <c r="SR54" s="8"/>
      <c r="SS54" s="8"/>
      <c r="ST54" s="8"/>
      <c r="SU54" s="8"/>
      <c r="SV54" s="8"/>
      <c r="SW54" s="8"/>
      <c r="SX54" s="8"/>
      <c r="SY54" s="8"/>
      <c r="SZ54" s="8"/>
      <c r="TA54" s="8"/>
      <c r="TB54" s="8"/>
      <c r="TC54" s="8"/>
      <c r="TD54" s="8"/>
      <c r="TE54" s="8"/>
      <c r="TF54" s="8"/>
      <c r="TG54" s="8"/>
      <c r="TH54" s="8"/>
      <c r="TI54" s="8"/>
      <c r="TJ54" s="8"/>
      <c r="TK54" s="8"/>
      <c r="TL54" s="8"/>
      <c r="TM54" s="8"/>
      <c r="TN54" s="8"/>
      <c r="TO54" s="8"/>
      <c r="TP54" s="8"/>
      <c r="TQ54" s="8"/>
      <c r="TR54" s="8"/>
      <c r="TS54" s="8"/>
      <c r="TT54" s="8"/>
      <c r="TU54" s="8"/>
      <c r="TV54" s="8"/>
      <c r="TW54" s="8"/>
      <c r="TX54" s="8"/>
      <c r="TY54" s="8"/>
      <c r="TZ54" s="8"/>
      <c r="UA54" s="8"/>
      <c r="UB54" s="8"/>
      <c r="UC54" s="8"/>
      <c r="UD54" s="8"/>
      <c r="UE54" s="8"/>
      <c r="UF54" s="8"/>
      <c r="UG54" s="8"/>
      <c r="UH54" s="8"/>
      <c r="UI54" s="8"/>
      <c r="UJ54" s="8"/>
      <c r="UK54" s="8"/>
      <c r="UL54" s="8"/>
      <c r="UM54" s="8"/>
      <c r="UN54" s="8"/>
      <c r="UO54" s="8"/>
      <c r="UP54" s="8"/>
      <c r="UQ54" s="8"/>
      <c r="UR54" s="8"/>
      <c r="US54" s="8"/>
      <c r="UT54" s="8"/>
      <c r="UU54" s="8"/>
      <c r="UV54" s="8"/>
      <c r="UW54" s="8"/>
      <c r="UX54" s="8"/>
      <c r="UY54" s="8"/>
      <c r="UZ54" s="8"/>
      <c r="VA54" s="8"/>
      <c r="VB54" s="8"/>
      <c r="VC54" s="8"/>
      <c r="VD54" s="8"/>
      <c r="VE54" s="8"/>
      <c r="VF54" s="8"/>
      <c r="VG54" s="8"/>
      <c r="VH54" s="8"/>
      <c r="VI54" s="8"/>
      <c r="VJ54" s="8"/>
      <c r="VK54" s="8"/>
      <c r="VL54" s="8"/>
      <c r="VM54" s="8"/>
      <c r="VN54" s="8"/>
      <c r="VO54" s="8"/>
      <c r="VP54" s="8"/>
      <c r="VQ54" s="8"/>
      <c r="VR54" s="8"/>
      <c r="VS54" s="8"/>
      <c r="VT54" s="8"/>
      <c r="VU54" s="8"/>
      <c r="VV54" s="8"/>
      <c r="VW54" s="8"/>
      <c r="VX54" s="8"/>
      <c r="VY54" s="8"/>
      <c r="VZ54" s="8"/>
      <c r="WA54" s="8"/>
      <c r="WB54" s="8"/>
      <c r="WC54" s="8"/>
      <c r="WD54" s="8"/>
      <c r="WE54" s="8"/>
      <c r="WF54" s="8"/>
      <c r="WG54" s="8"/>
      <c r="WH54" s="8"/>
      <c r="WI54" s="8"/>
      <c r="WJ54" s="8"/>
      <c r="WK54" s="8"/>
      <c r="WL54" s="8"/>
      <c r="WM54" s="8"/>
      <c r="WN54" s="8"/>
      <c r="WO54" s="8"/>
      <c r="WP54" s="8"/>
      <c r="WQ54" s="8"/>
      <c r="WR54" s="8"/>
      <c r="WS54" s="8"/>
      <c r="WT54" s="8"/>
      <c r="WU54" s="8"/>
      <c r="WV54" s="8"/>
      <c r="WW54" s="8"/>
      <c r="WX54" s="8"/>
      <c r="WY54" s="8"/>
      <c r="WZ54" s="8"/>
      <c r="XA54" s="8"/>
      <c r="XB54" s="8"/>
      <c r="XC54" s="8"/>
      <c r="XD54" s="8"/>
      <c r="XE54" s="8"/>
      <c r="XF54" s="8"/>
      <c r="XG54" s="8"/>
      <c r="XH54" s="8"/>
      <c r="XI54" s="8"/>
      <c r="XJ54" s="8"/>
      <c r="XK54" s="8"/>
      <c r="XL54" s="8"/>
      <c r="XM54" s="8"/>
      <c r="XN54" s="8"/>
      <c r="XO54" s="8"/>
      <c r="XP54" s="8"/>
      <c r="XQ54" s="8"/>
      <c r="XR54" s="8"/>
      <c r="XS54" s="8"/>
      <c r="XT54" s="8"/>
      <c r="XU54" s="8"/>
      <c r="XV54" s="8"/>
      <c r="XW54" s="8"/>
      <c r="XX54" s="8"/>
      <c r="XY54" s="8"/>
      <c r="XZ54" s="8"/>
      <c r="YA54" s="8"/>
      <c r="YB54" s="8"/>
      <c r="YC54" s="8"/>
      <c r="YD54" s="8"/>
      <c r="YE54" s="8"/>
      <c r="YF54" s="8"/>
      <c r="YG54" s="8"/>
      <c r="YH54" s="8"/>
      <c r="YI54" s="8"/>
      <c r="YJ54" s="8"/>
      <c r="YK54" s="8"/>
      <c r="YL54" s="8"/>
      <c r="YM54" s="8"/>
      <c r="YN54" s="8"/>
      <c r="YO54" s="8"/>
      <c r="YP54" s="8"/>
      <c r="YQ54" s="8"/>
      <c r="YR54" s="8"/>
      <c r="YS54" s="8"/>
      <c r="YT54" s="8"/>
      <c r="YU54" s="8"/>
      <c r="YV54" s="8"/>
      <c r="YW54" s="8"/>
      <c r="YX54" s="8"/>
      <c r="YY54" s="8"/>
      <c r="YZ54" s="8"/>
      <c r="ZA54" s="8"/>
      <c r="ZB54" s="8"/>
      <c r="ZC54" s="8"/>
      <c r="ZD54" s="8"/>
      <c r="ZE54" s="8"/>
      <c r="ZF54" s="8"/>
      <c r="ZG54" s="8"/>
      <c r="ZH54" s="8"/>
      <c r="ZI54" s="8"/>
      <c r="ZJ54" s="8"/>
      <c r="ZK54" s="8"/>
      <c r="ZL54" s="8"/>
      <c r="ZM54" s="8"/>
      <c r="ZN54" s="8"/>
      <c r="ZO54" s="8"/>
      <c r="ZP54" s="8"/>
      <c r="ZQ54" s="8"/>
      <c r="ZR54" s="8"/>
      <c r="ZS54" s="8"/>
      <c r="ZT54" s="8"/>
      <c r="ZU54" s="8"/>
      <c r="ZV54" s="8"/>
      <c r="ZW54" s="8"/>
      <c r="ZX54" s="8"/>
      <c r="ZY54" s="8"/>
      <c r="ZZ54" s="8"/>
      <c r="AAA54" s="8"/>
      <c r="AAB54" s="8"/>
      <c r="AAC54" s="8"/>
      <c r="AAD54" s="8"/>
      <c r="AAE54" s="8"/>
      <c r="AAF54" s="8"/>
      <c r="AAG54" s="8"/>
      <c r="AAH54" s="8"/>
      <c r="AAI54" s="8"/>
      <c r="AAJ54" s="8"/>
      <c r="AAK54" s="8"/>
      <c r="AAL54" s="8"/>
      <c r="AAM54" s="8"/>
      <c r="AAN54" s="8"/>
      <c r="AAO54" s="8"/>
      <c r="AAP54" s="8"/>
      <c r="AAQ54" s="8"/>
      <c r="AAR54" s="8"/>
      <c r="AAS54" s="8"/>
      <c r="AAT54" s="8"/>
      <c r="AAU54" s="8"/>
      <c r="AAV54" s="8"/>
      <c r="AAW54" s="8"/>
      <c r="AAX54" s="8"/>
      <c r="AAY54" s="8"/>
      <c r="AAZ54" s="8"/>
      <c r="ABA54" s="8"/>
      <c r="ABB54" s="8"/>
      <c r="ABC54" s="8"/>
      <c r="ABD54" s="8"/>
      <c r="ABE54" s="8"/>
      <c r="ABF54" s="8"/>
      <c r="ABG54" s="8"/>
      <c r="ABH54" s="8"/>
      <c r="ABI54" s="8"/>
      <c r="ABJ54" s="8"/>
      <c r="ABK54" s="8"/>
      <c r="ABL54" s="8"/>
      <c r="ABM54" s="8"/>
      <c r="ABN54" s="8"/>
      <c r="ABO54" s="8"/>
      <c r="ABP54" s="8"/>
      <c r="ABQ54" s="8"/>
      <c r="ABR54" s="8"/>
      <c r="ABS54" s="8"/>
      <c r="ABT54" s="8"/>
      <c r="ABU54" s="8"/>
      <c r="ABV54" s="8"/>
      <c r="ABW54" s="8"/>
      <c r="ABX54" s="8"/>
      <c r="ABY54" s="8"/>
      <c r="ABZ54" s="8"/>
      <c r="ACA54" s="8"/>
      <c r="ACB54" s="8"/>
      <c r="ACC54" s="8"/>
      <c r="ACD54" s="8"/>
      <c r="ACE54" s="8"/>
      <c r="ACF54" s="8"/>
      <c r="ACG54" s="8"/>
      <c r="ACH54" s="8"/>
      <c r="ACI54" s="8"/>
      <c r="ACJ54" s="8"/>
      <c r="ACK54" s="8"/>
      <c r="ACL54" s="8"/>
      <c r="ACM54" s="8"/>
      <c r="ACN54" s="8"/>
      <c r="ACO54" s="8"/>
      <c r="ACP54" s="8"/>
      <c r="ACQ54" s="8"/>
      <c r="ACR54" s="8"/>
      <c r="ACS54" s="8"/>
      <c r="ACT54" s="8"/>
      <c r="ACU54" s="8"/>
      <c r="ACV54" s="8"/>
      <c r="ACW54" s="8"/>
      <c r="ACX54" s="8"/>
      <c r="ACY54" s="8"/>
      <c r="ACZ54" s="8"/>
      <c r="ADA54" s="8"/>
      <c r="ADB54" s="8"/>
      <c r="ADC54" s="8"/>
      <c r="ADD54" s="8"/>
      <c r="ADE54" s="8"/>
      <c r="ADF54" s="8"/>
      <c r="ADG54" s="8"/>
      <c r="ADH54" s="8"/>
      <c r="ADI54" s="8"/>
      <c r="ADJ54" s="8"/>
      <c r="ADK54" s="8"/>
      <c r="ADL54" s="8"/>
      <c r="ADM54" s="8"/>
      <c r="ADN54" s="8"/>
      <c r="ADO54" s="8"/>
      <c r="ADP54" s="8"/>
      <c r="ADQ54" s="8"/>
      <c r="ADR54" s="8"/>
      <c r="ADS54" s="8"/>
      <c r="ADT54" s="8"/>
      <c r="ADU54" s="8"/>
      <c r="ADV54" s="8"/>
      <c r="ADW54" s="8"/>
      <c r="ADX54" s="8"/>
      <c r="ADY54" s="8"/>
      <c r="ADZ54" s="8"/>
      <c r="AEA54" s="8"/>
      <c r="AEB54" s="8"/>
      <c r="AEC54" s="8"/>
      <c r="AED54" s="8"/>
      <c r="AEE54" s="8"/>
      <c r="AEF54" s="8"/>
      <c r="AEG54" s="8"/>
      <c r="AEH54" s="8"/>
      <c r="AEI54" s="8"/>
      <c r="AEJ54" s="8"/>
      <c r="AEK54" s="8"/>
      <c r="AEL54" s="8"/>
      <c r="AEM54" s="8"/>
      <c r="AEN54" s="8"/>
      <c r="AEO54" s="8"/>
      <c r="AEP54" s="8"/>
      <c r="AEQ54" s="8"/>
      <c r="AER54" s="8"/>
      <c r="AES54" s="8"/>
      <c r="AET54" s="8"/>
      <c r="AEU54" s="8"/>
      <c r="AEV54" s="8"/>
      <c r="AEW54" s="8"/>
      <c r="AEX54" s="8"/>
      <c r="AEY54" s="8"/>
      <c r="AEZ54" s="8"/>
      <c r="AFA54" s="8"/>
      <c r="AFB54" s="8"/>
      <c r="AFC54" s="8"/>
      <c r="AFD54" s="8"/>
      <c r="AFE54" s="8"/>
      <c r="AFF54" s="8"/>
      <c r="AFG54" s="8"/>
      <c r="AFH54" s="8"/>
      <c r="AFI54" s="8"/>
      <c r="AFJ54" s="8"/>
      <c r="AFK54" s="8"/>
      <c r="AFL54" s="8"/>
      <c r="AFM54" s="8"/>
      <c r="AFN54" s="8"/>
      <c r="AFO54" s="8"/>
      <c r="AFP54" s="8"/>
      <c r="AFQ54" s="8"/>
      <c r="AFR54" s="8"/>
      <c r="AFS54" s="8"/>
      <c r="AFT54" s="8"/>
      <c r="AFU54" s="8"/>
      <c r="AFV54" s="8"/>
      <c r="AFW54" s="8"/>
      <c r="AFX54" s="8"/>
      <c r="AFY54" s="8"/>
      <c r="AFZ54" s="8"/>
      <c r="AGA54" s="8"/>
      <c r="AGB54" s="8"/>
      <c r="AGC54" s="8"/>
      <c r="AGD54" s="8"/>
      <c r="AGE54" s="8"/>
      <c r="AGF54" s="8"/>
      <c r="AGG54" s="8"/>
      <c r="AGH54" s="8"/>
      <c r="AGI54" s="8"/>
      <c r="AGJ54" s="8"/>
      <c r="AGK54" s="8"/>
      <c r="AGL54" s="8"/>
      <c r="AGM54" s="8"/>
      <c r="AGN54" s="8"/>
      <c r="AGO54" s="8"/>
      <c r="AGP54" s="8"/>
      <c r="AGQ54" s="8"/>
      <c r="AGR54" s="8"/>
      <c r="AGS54" s="8"/>
      <c r="AGT54" s="8"/>
      <c r="AGU54" s="8"/>
      <c r="AGV54" s="8"/>
      <c r="AGW54" s="8"/>
      <c r="AGX54" s="8"/>
      <c r="AGY54" s="8"/>
      <c r="AGZ54" s="8"/>
      <c r="AHA54" s="8"/>
      <c r="AHB54" s="8"/>
      <c r="AHC54" s="8"/>
      <c r="AHD54" s="8"/>
      <c r="AHE54" s="8"/>
      <c r="AHF54" s="8"/>
      <c r="AHG54" s="8"/>
      <c r="AHH54" s="8"/>
      <c r="AHI54" s="8"/>
      <c r="AHJ54" s="8"/>
      <c r="AHK54" s="8"/>
      <c r="AHL54" s="8"/>
      <c r="AHM54" s="8"/>
      <c r="AHN54" s="8"/>
      <c r="AHO54" s="8"/>
      <c r="AHP54" s="8"/>
      <c r="AHQ54" s="8"/>
      <c r="AHR54" s="8"/>
      <c r="AHS54" s="8"/>
      <c r="AHT54" s="8"/>
      <c r="AHU54" s="8"/>
      <c r="AHV54" s="8"/>
      <c r="AHW54" s="8"/>
      <c r="AHX54" s="8"/>
      <c r="AHY54" s="8"/>
      <c r="AHZ54" s="8"/>
      <c r="AIA54" s="8"/>
      <c r="AIB54" s="8"/>
      <c r="AIC54" s="8"/>
      <c r="AID54" s="8"/>
      <c r="AIE54" s="8"/>
      <c r="AIF54" s="8"/>
      <c r="AIG54" s="8"/>
      <c r="AIH54" s="8"/>
      <c r="AII54" s="8"/>
      <c r="AIJ54" s="8"/>
      <c r="AIK54" s="8"/>
      <c r="AIL54" s="8"/>
      <c r="AIM54" s="8"/>
      <c r="AIN54" s="8"/>
      <c r="AIO54" s="8"/>
      <c r="AIP54" s="8"/>
      <c r="AIQ54" s="8"/>
      <c r="AIR54" s="8"/>
      <c r="AIS54" s="8"/>
      <c r="AIT54" s="8"/>
      <c r="AIU54" s="8"/>
      <c r="AIV54" s="8"/>
      <c r="AIW54" s="8"/>
      <c r="AIX54" s="8"/>
      <c r="AIY54" s="8"/>
      <c r="AIZ54" s="8"/>
      <c r="AJA54" s="8"/>
      <c r="AJB54" s="8"/>
      <c r="AJC54" s="8"/>
      <c r="AJD54" s="8"/>
      <c r="AJE54" s="8"/>
      <c r="AJF54" s="8"/>
      <c r="AJG54" s="8"/>
      <c r="AJH54" s="8"/>
      <c r="AJI54" s="8"/>
      <c r="AJJ54" s="8"/>
      <c r="AJK54" s="8"/>
      <c r="AJL54" s="8"/>
      <c r="AJM54" s="8"/>
      <c r="AJN54" s="8"/>
      <c r="AJO54" s="8"/>
      <c r="AJP54" s="8"/>
      <c r="AJQ54" s="8"/>
      <c r="AJR54" s="8"/>
      <c r="AJS54" s="8"/>
      <c r="AJT54" s="8"/>
      <c r="AJU54" s="8"/>
      <c r="AJV54" s="8"/>
      <c r="AJW54" s="8"/>
      <c r="AJX54" s="8"/>
      <c r="AJY54" s="8"/>
      <c r="AJZ54" s="8"/>
      <c r="AKA54" s="8"/>
      <c r="AKB54" s="8"/>
      <c r="AKC54" s="8"/>
      <c r="AKD54" s="8"/>
      <c r="AKE54" s="8"/>
      <c r="AKF54" s="8"/>
      <c r="AKG54" s="8"/>
      <c r="AKH54" s="8"/>
      <c r="AKI54" s="8"/>
      <c r="AKJ54" s="8"/>
      <c r="AKK54" s="8"/>
      <c r="AKL54" s="8"/>
      <c r="AKM54" s="8"/>
      <c r="AKN54" s="8"/>
      <c r="AKO54" s="8"/>
      <c r="AKP54" s="8"/>
      <c r="AKQ54" s="8"/>
      <c r="AKR54" s="8"/>
      <c r="AKS54" s="8"/>
      <c r="AKT54" s="8"/>
      <c r="AKU54" s="8"/>
      <c r="AKV54" s="8"/>
      <c r="AKW54" s="8"/>
      <c r="AKX54" s="8"/>
      <c r="AKY54" s="8"/>
      <c r="AKZ54" s="8"/>
      <c r="ALA54" s="8"/>
      <c r="ALB54" s="8"/>
      <c r="ALC54" s="8"/>
      <c r="ALD54" s="8"/>
      <c r="ALE54" s="8"/>
      <c r="ALF54" s="8"/>
      <c r="ALG54" s="8"/>
      <c r="ALH54" s="8"/>
      <c r="ALI54" s="8"/>
      <c r="ALJ54" s="8"/>
      <c r="ALK54" s="8"/>
      <c r="ALL54" s="8"/>
      <c r="ALM54" s="8"/>
      <c r="ALN54" s="8"/>
      <c r="ALO54" s="8"/>
      <c r="ALP54" s="8"/>
      <c r="ALQ54" s="8"/>
      <c r="ALR54" s="8"/>
      <c r="ALS54" s="8"/>
      <c r="ALT54" s="8"/>
      <c r="ALU54" s="8"/>
      <c r="ALV54" s="8"/>
      <c r="ALW54" s="8"/>
      <c r="ALX54" s="8"/>
      <c r="ALY54" s="8"/>
      <c r="ALZ54" s="8"/>
      <c r="AMA54" s="8"/>
      <c r="AMB54" s="8"/>
      <c r="AMC54" s="8"/>
      <c r="AMD54" s="8"/>
      <c r="AME54" s="8"/>
      <c r="AMF54" s="8"/>
      <c r="AMG54" s="8"/>
      <c r="AMH54" s="8"/>
      <c r="AMI54" s="8"/>
      <c r="AMJ54" s="8"/>
      <c r="AMK54" s="8"/>
      <c r="AML54" s="8"/>
      <c r="AMM54" s="8"/>
      <c r="AMN54" s="8"/>
    </row>
    <row r="55" spans="1:1028" x14ac:dyDescent="0.25">
      <c r="A55" s="8">
        <v>353</v>
      </c>
      <c r="B55" s="8" t="s">
        <v>1520</v>
      </c>
      <c r="C55" s="8" t="s">
        <v>1519</v>
      </c>
      <c r="D55" s="8" t="s">
        <v>1339</v>
      </c>
      <c r="E55" s="34">
        <v>2006</v>
      </c>
      <c r="F55" s="8"/>
      <c r="G55" s="8" t="s">
        <v>1376</v>
      </c>
      <c r="H55" s="13" t="s">
        <v>3298</v>
      </c>
      <c r="I55" s="8">
        <v>6</v>
      </c>
      <c r="J55" s="34" t="e">
        <f>VLOOKUP(H55,#REF!,9,FALSE)</f>
        <v>#REF!</v>
      </c>
      <c r="K55" s="34" t="e">
        <f t="shared" si="0"/>
        <v>#REF!</v>
      </c>
      <c r="L55" s="8"/>
      <c r="M55" s="8">
        <f t="shared" si="3"/>
        <v>0</v>
      </c>
      <c r="N55" s="17">
        <f t="shared" si="2"/>
        <v>0</v>
      </c>
      <c r="O55" s="17">
        <v>0</v>
      </c>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c r="SI55" s="8"/>
      <c r="SJ55" s="8"/>
      <c r="SK55" s="8"/>
      <c r="SL55" s="8"/>
      <c r="SM55" s="8"/>
      <c r="SN55" s="8"/>
      <c r="SO55" s="8"/>
      <c r="SP55" s="8"/>
      <c r="SQ55" s="8"/>
      <c r="SR55" s="8"/>
      <c r="SS55" s="8"/>
      <c r="ST55" s="8"/>
      <c r="SU55" s="8"/>
      <c r="SV55" s="8"/>
      <c r="SW55" s="8"/>
      <c r="SX55" s="8"/>
      <c r="SY55" s="8"/>
      <c r="SZ55" s="8"/>
      <c r="TA55" s="8"/>
      <c r="TB55" s="8"/>
      <c r="TC55" s="8"/>
      <c r="TD55" s="8"/>
      <c r="TE55" s="8"/>
      <c r="TF55" s="8"/>
      <c r="TG55" s="8"/>
      <c r="TH55" s="8"/>
      <c r="TI55" s="8"/>
      <c r="TJ55" s="8"/>
      <c r="TK55" s="8"/>
      <c r="TL55" s="8"/>
      <c r="TM55" s="8"/>
      <c r="TN55" s="8"/>
      <c r="TO55" s="8"/>
      <c r="TP55" s="8"/>
      <c r="TQ55" s="8"/>
      <c r="TR55" s="8"/>
      <c r="TS55" s="8"/>
      <c r="TT55" s="8"/>
      <c r="TU55" s="8"/>
      <c r="TV55" s="8"/>
      <c r="TW55" s="8"/>
      <c r="TX55" s="8"/>
      <c r="TY55" s="8"/>
      <c r="TZ55" s="8"/>
      <c r="UA55" s="8"/>
      <c r="UB55" s="8"/>
      <c r="UC55" s="8"/>
      <c r="UD55" s="8"/>
      <c r="UE55" s="8"/>
      <c r="UF55" s="8"/>
      <c r="UG55" s="8"/>
      <c r="UH55" s="8"/>
      <c r="UI55" s="8"/>
      <c r="UJ55" s="8"/>
      <c r="UK55" s="8"/>
      <c r="UL55" s="8"/>
      <c r="UM55" s="8"/>
      <c r="UN55" s="8"/>
      <c r="UO55" s="8"/>
      <c r="UP55" s="8"/>
      <c r="UQ55" s="8"/>
      <c r="UR55" s="8"/>
      <c r="US55" s="8"/>
      <c r="UT55" s="8"/>
      <c r="UU55" s="8"/>
      <c r="UV55" s="8"/>
      <c r="UW55" s="8"/>
      <c r="UX55" s="8"/>
      <c r="UY55" s="8"/>
      <c r="UZ55" s="8"/>
      <c r="VA55" s="8"/>
      <c r="VB55" s="8"/>
      <c r="VC55" s="8"/>
      <c r="VD55" s="8"/>
      <c r="VE55" s="8"/>
      <c r="VF55" s="8"/>
      <c r="VG55" s="8"/>
      <c r="VH55" s="8"/>
      <c r="VI55" s="8"/>
      <c r="VJ55" s="8"/>
      <c r="VK55" s="8"/>
      <c r="VL55" s="8"/>
      <c r="VM55" s="8"/>
      <c r="VN55" s="8"/>
      <c r="VO55" s="8"/>
      <c r="VP55" s="8"/>
      <c r="VQ55" s="8"/>
      <c r="VR55" s="8"/>
      <c r="VS55" s="8"/>
      <c r="VT55" s="8"/>
      <c r="VU55" s="8"/>
      <c r="VV55" s="8"/>
      <c r="VW55" s="8"/>
      <c r="VX55" s="8"/>
      <c r="VY55" s="8"/>
      <c r="VZ55" s="8"/>
      <c r="WA55" s="8"/>
      <c r="WB55" s="8"/>
      <c r="WC55" s="8"/>
      <c r="WD55" s="8"/>
      <c r="WE55" s="8"/>
      <c r="WF55" s="8"/>
      <c r="WG55" s="8"/>
      <c r="WH55" s="8"/>
      <c r="WI55" s="8"/>
      <c r="WJ55" s="8"/>
      <c r="WK55" s="8"/>
      <c r="WL55" s="8"/>
      <c r="WM55" s="8"/>
      <c r="WN55" s="8"/>
      <c r="WO55" s="8"/>
      <c r="WP55" s="8"/>
      <c r="WQ55" s="8"/>
      <c r="WR55" s="8"/>
      <c r="WS55" s="8"/>
      <c r="WT55" s="8"/>
      <c r="WU55" s="8"/>
      <c r="WV55" s="8"/>
      <c r="WW55" s="8"/>
      <c r="WX55" s="8"/>
      <c r="WY55" s="8"/>
      <c r="WZ55" s="8"/>
      <c r="XA55" s="8"/>
      <c r="XB55" s="8"/>
      <c r="XC55" s="8"/>
      <c r="XD55" s="8"/>
      <c r="XE55" s="8"/>
      <c r="XF55" s="8"/>
      <c r="XG55" s="8"/>
      <c r="XH55" s="8"/>
      <c r="XI55" s="8"/>
      <c r="XJ55" s="8"/>
      <c r="XK55" s="8"/>
      <c r="XL55" s="8"/>
      <c r="XM55" s="8"/>
      <c r="XN55" s="8"/>
      <c r="XO55" s="8"/>
      <c r="XP55" s="8"/>
      <c r="XQ55" s="8"/>
      <c r="XR55" s="8"/>
      <c r="XS55" s="8"/>
      <c r="XT55" s="8"/>
      <c r="XU55" s="8"/>
      <c r="XV55" s="8"/>
      <c r="XW55" s="8"/>
      <c r="XX55" s="8"/>
      <c r="XY55" s="8"/>
      <c r="XZ55" s="8"/>
      <c r="YA55" s="8"/>
      <c r="YB55" s="8"/>
      <c r="YC55" s="8"/>
      <c r="YD55" s="8"/>
      <c r="YE55" s="8"/>
      <c r="YF55" s="8"/>
      <c r="YG55" s="8"/>
      <c r="YH55" s="8"/>
      <c r="YI55" s="8"/>
      <c r="YJ55" s="8"/>
      <c r="YK55" s="8"/>
      <c r="YL55" s="8"/>
      <c r="YM55" s="8"/>
      <c r="YN55" s="8"/>
      <c r="YO55" s="8"/>
      <c r="YP55" s="8"/>
      <c r="YQ55" s="8"/>
      <c r="YR55" s="8"/>
      <c r="YS55" s="8"/>
      <c r="YT55" s="8"/>
      <c r="YU55" s="8"/>
      <c r="YV55" s="8"/>
      <c r="YW55" s="8"/>
      <c r="YX55" s="8"/>
      <c r="YY55" s="8"/>
      <c r="YZ55" s="8"/>
      <c r="ZA55" s="8"/>
      <c r="ZB55" s="8"/>
      <c r="ZC55" s="8"/>
      <c r="ZD55" s="8"/>
      <c r="ZE55" s="8"/>
      <c r="ZF55" s="8"/>
      <c r="ZG55" s="8"/>
      <c r="ZH55" s="8"/>
      <c r="ZI55" s="8"/>
      <c r="ZJ55" s="8"/>
      <c r="ZK55" s="8"/>
      <c r="ZL55" s="8"/>
      <c r="ZM55" s="8"/>
      <c r="ZN55" s="8"/>
      <c r="ZO55" s="8"/>
      <c r="ZP55" s="8"/>
      <c r="ZQ55" s="8"/>
      <c r="ZR55" s="8"/>
      <c r="ZS55" s="8"/>
      <c r="ZT55" s="8"/>
      <c r="ZU55" s="8"/>
      <c r="ZV55" s="8"/>
      <c r="ZW55" s="8"/>
      <c r="ZX55" s="8"/>
      <c r="ZY55" s="8"/>
      <c r="ZZ55" s="8"/>
      <c r="AAA55" s="8"/>
      <c r="AAB55" s="8"/>
      <c r="AAC55" s="8"/>
      <c r="AAD55" s="8"/>
      <c r="AAE55" s="8"/>
      <c r="AAF55" s="8"/>
      <c r="AAG55" s="8"/>
      <c r="AAH55" s="8"/>
      <c r="AAI55" s="8"/>
      <c r="AAJ55" s="8"/>
      <c r="AAK55" s="8"/>
      <c r="AAL55" s="8"/>
      <c r="AAM55" s="8"/>
      <c r="AAN55" s="8"/>
      <c r="AAO55" s="8"/>
      <c r="AAP55" s="8"/>
      <c r="AAQ55" s="8"/>
      <c r="AAR55" s="8"/>
      <c r="AAS55" s="8"/>
      <c r="AAT55" s="8"/>
      <c r="AAU55" s="8"/>
      <c r="AAV55" s="8"/>
      <c r="AAW55" s="8"/>
      <c r="AAX55" s="8"/>
      <c r="AAY55" s="8"/>
      <c r="AAZ55" s="8"/>
      <c r="ABA55" s="8"/>
      <c r="ABB55" s="8"/>
      <c r="ABC55" s="8"/>
      <c r="ABD55" s="8"/>
      <c r="ABE55" s="8"/>
      <c r="ABF55" s="8"/>
      <c r="ABG55" s="8"/>
      <c r="ABH55" s="8"/>
      <c r="ABI55" s="8"/>
      <c r="ABJ55" s="8"/>
      <c r="ABK55" s="8"/>
      <c r="ABL55" s="8"/>
      <c r="ABM55" s="8"/>
      <c r="ABN55" s="8"/>
      <c r="ABO55" s="8"/>
      <c r="ABP55" s="8"/>
      <c r="ABQ55" s="8"/>
      <c r="ABR55" s="8"/>
      <c r="ABS55" s="8"/>
      <c r="ABT55" s="8"/>
      <c r="ABU55" s="8"/>
      <c r="ABV55" s="8"/>
      <c r="ABW55" s="8"/>
      <c r="ABX55" s="8"/>
      <c r="ABY55" s="8"/>
      <c r="ABZ55" s="8"/>
      <c r="ACA55" s="8"/>
      <c r="ACB55" s="8"/>
      <c r="ACC55" s="8"/>
      <c r="ACD55" s="8"/>
      <c r="ACE55" s="8"/>
      <c r="ACF55" s="8"/>
      <c r="ACG55" s="8"/>
      <c r="ACH55" s="8"/>
      <c r="ACI55" s="8"/>
      <c r="ACJ55" s="8"/>
      <c r="ACK55" s="8"/>
      <c r="ACL55" s="8"/>
      <c r="ACM55" s="8"/>
      <c r="ACN55" s="8"/>
      <c r="ACO55" s="8"/>
      <c r="ACP55" s="8"/>
      <c r="ACQ55" s="8"/>
      <c r="ACR55" s="8"/>
      <c r="ACS55" s="8"/>
      <c r="ACT55" s="8"/>
      <c r="ACU55" s="8"/>
      <c r="ACV55" s="8"/>
      <c r="ACW55" s="8"/>
      <c r="ACX55" s="8"/>
      <c r="ACY55" s="8"/>
      <c r="ACZ55" s="8"/>
      <c r="ADA55" s="8"/>
      <c r="ADB55" s="8"/>
      <c r="ADC55" s="8"/>
      <c r="ADD55" s="8"/>
      <c r="ADE55" s="8"/>
      <c r="ADF55" s="8"/>
      <c r="ADG55" s="8"/>
      <c r="ADH55" s="8"/>
      <c r="ADI55" s="8"/>
      <c r="ADJ55" s="8"/>
      <c r="ADK55" s="8"/>
      <c r="ADL55" s="8"/>
      <c r="ADM55" s="8"/>
      <c r="ADN55" s="8"/>
      <c r="ADO55" s="8"/>
      <c r="ADP55" s="8"/>
      <c r="ADQ55" s="8"/>
      <c r="ADR55" s="8"/>
      <c r="ADS55" s="8"/>
      <c r="ADT55" s="8"/>
      <c r="ADU55" s="8"/>
      <c r="ADV55" s="8"/>
      <c r="ADW55" s="8"/>
      <c r="ADX55" s="8"/>
      <c r="ADY55" s="8"/>
      <c r="ADZ55" s="8"/>
      <c r="AEA55" s="8"/>
      <c r="AEB55" s="8"/>
      <c r="AEC55" s="8"/>
      <c r="AED55" s="8"/>
      <c r="AEE55" s="8"/>
      <c r="AEF55" s="8"/>
      <c r="AEG55" s="8"/>
      <c r="AEH55" s="8"/>
      <c r="AEI55" s="8"/>
      <c r="AEJ55" s="8"/>
      <c r="AEK55" s="8"/>
      <c r="AEL55" s="8"/>
      <c r="AEM55" s="8"/>
      <c r="AEN55" s="8"/>
      <c r="AEO55" s="8"/>
      <c r="AEP55" s="8"/>
      <c r="AEQ55" s="8"/>
      <c r="AER55" s="8"/>
      <c r="AES55" s="8"/>
      <c r="AET55" s="8"/>
      <c r="AEU55" s="8"/>
      <c r="AEV55" s="8"/>
      <c r="AEW55" s="8"/>
      <c r="AEX55" s="8"/>
      <c r="AEY55" s="8"/>
      <c r="AEZ55" s="8"/>
      <c r="AFA55" s="8"/>
      <c r="AFB55" s="8"/>
      <c r="AFC55" s="8"/>
      <c r="AFD55" s="8"/>
      <c r="AFE55" s="8"/>
      <c r="AFF55" s="8"/>
      <c r="AFG55" s="8"/>
      <c r="AFH55" s="8"/>
      <c r="AFI55" s="8"/>
      <c r="AFJ55" s="8"/>
      <c r="AFK55" s="8"/>
      <c r="AFL55" s="8"/>
      <c r="AFM55" s="8"/>
      <c r="AFN55" s="8"/>
      <c r="AFO55" s="8"/>
      <c r="AFP55" s="8"/>
      <c r="AFQ55" s="8"/>
      <c r="AFR55" s="8"/>
      <c r="AFS55" s="8"/>
      <c r="AFT55" s="8"/>
      <c r="AFU55" s="8"/>
      <c r="AFV55" s="8"/>
      <c r="AFW55" s="8"/>
      <c r="AFX55" s="8"/>
      <c r="AFY55" s="8"/>
      <c r="AFZ55" s="8"/>
      <c r="AGA55" s="8"/>
      <c r="AGB55" s="8"/>
      <c r="AGC55" s="8"/>
      <c r="AGD55" s="8"/>
      <c r="AGE55" s="8"/>
      <c r="AGF55" s="8"/>
      <c r="AGG55" s="8"/>
      <c r="AGH55" s="8"/>
      <c r="AGI55" s="8"/>
      <c r="AGJ55" s="8"/>
      <c r="AGK55" s="8"/>
      <c r="AGL55" s="8"/>
      <c r="AGM55" s="8"/>
      <c r="AGN55" s="8"/>
      <c r="AGO55" s="8"/>
      <c r="AGP55" s="8"/>
      <c r="AGQ55" s="8"/>
      <c r="AGR55" s="8"/>
      <c r="AGS55" s="8"/>
      <c r="AGT55" s="8"/>
      <c r="AGU55" s="8"/>
      <c r="AGV55" s="8"/>
      <c r="AGW55" s="8"/>
      <c r="AGX55" s="8"/>
      <c r="AGY55" s="8"/>
      <c r="AGZ55" s="8"/>
      <c r="AHA55" s="8"/>
      <c r="AHB55" s="8"/>
      <c r="AHC55" s="8"/>
      <c r="AHD55" s="8"/>
      <c r="AHE55" s="8"/>
      <c r="AHF55" s="8"/>
      <c r="AHG55" s="8"/>
      <c r="AHH55" s="8"/>
      <c r="AHI55" s="8"/>
      <c r="AHJ55" s="8"/>
      <c r="AHK55" s="8"/>
      <c r="AHL55" s="8"/>
      <c r="AHM55" s="8"/>
      <c r="AHN55" s="8"/>
      <c r="AHO55" s="8"/>
      <c r="AHP55" s="8"/>
      <c r="AHQ55" s="8"/>
      <c r="AHR55" s="8"/>
      <c r="AHS55" s="8"/>
      <c r="AHT55" s="8"/>
      <c r="AHU55" s="8"/>
      <c r="AHV55" s="8"/>
      <c r="AHW55" s="8"/>
      <c r="AHX55" s="8"/>
      <c r="AHY55" s="8"/>
      <c r="AHZ55" s="8"/>
      <c r="AIA55" s="8"/>
      <c r="AIB55" s="8"/>
      <c r="AIC55" s="8"/>
      <c r="AID55" s="8"/>
      <c r="AIE55" s="8"/>
      <c r="AIF55" s="8"/>
      <c r="AIG55" s="8"/>
      <c r="AIH55" s="8"/>
      <c r="AII55" s="8"/>
      <c r="AIJ55" s="8"/>
      <c r="AIK55" s="8"/>
      <c r="AIL55" s="8"/>
      <c r="AIM55" s="8"/>
      <c r="AIN55" s="8"/>
      <c r="AIO55" s="8"/>
      <c r="AIP55" s="8"/>
      <c r="AIQ55" s="8"/>
      <c r="AIR55" s="8"/>
      <c r="AIS55" s="8"/>
      <c r="AIT55" s="8"/>
      <c r="AIU55" s="8"/>
      <c r="AIV55" s="8"/>
      <c r="AIW55" s="8"/>
      <c r="AIX55" s="8"/>
      <c r="AIY55" s="8"/>
      <c r="AIZ55" s="8"/>
      <c r="AJA55" s="8"/>
      <c r="AJB55" s="8"/>
      <c r="AJC55" s="8"/>
      <c r="AJD55" s="8"/>
      <c r="AJE55" s="8"/>
      <c r="AJF55" s="8"/>
      <c r="AJG55" s="8"/>
      <c r="AJH55" s="8"/>
      <c r="AJI55" s="8"/>
      <c r="AJJ55" s="8"/>
      <c r="AJK55" s="8"/>
      <c r="AJL55" s="8"/>
      <c r="AJM55" s="8"/>
      <c r="AJN55" s="8"/>
      <c r="AJO55" s="8"/>
      <c r="AJP55" s="8"/>
      <c r="AJQ55" s="8"/>
      <c r="AJR55" s="8"/>
      <c r="AJS55" s="8"/>
      <c r="AJT55" s="8"/>
      <c r="AJU55" s="8"/>
      <c r="AJV55" s="8"/>
      <c r="AJW55" s="8"/>
      <c r="AJX55" s="8"/>
      <c r="AJY55" s="8"/>
      <c r="AJZ55" s="8"/>
      <c r="AKA55" s="8"/>
      <c r="AKB55" s="8"/>
      <c r="AKC55" s="8"/>
      <c r="AKD55" s="8"/>
      <c r="AKE55" s="8"/>
      <c r="AKF55" s="8"/>
      <c r="AKG55" s="8"/>
      <c r="AKH55" s="8"/>
      <c r="AKI55" s="8"/>
      <c r="AKJ55" s="8"/>
      <c r="AKK55" s="8"/>
      <c r="AKL55" s="8"/>
      <c r="AKM55" s="8"/>
      <c r="AKN55" s="8"/>
      <c r="AKO55" s="8"/>
      <c r="AKP55" s="8"/>
      <c r="AKQ55" s="8"/>
      <c r="AKR55" s="8"/>
      <c r="AKS55" s="8"/>
      <c r="AKT55" s="8"/>
      <c r="AKU55" s="8"/>
      <c r="AKV55" s="8"/>
      <c r="AKW55" s="8"/>
      <c r="AKX55" s="8"/>
      <c r="AKY55" s="8"/>
      <c r="AKZ55" s="8"/>
      <c r="ALA55" s="8"/>
      <c r="ALB55" s="8"/>
      <c r="ALC55" s="8"/>
      <c r="ALD55" s="8"/>
      <c r="ALE55" s="8"/>
      <c r="ALF55" s="8"/>
      <c r="ALG55" s="8"/>
      <c r="ALH55" s="8"/>
      <c r="ALI55" s="8"/>
      <c r="ALJ55" s="8"/>
      <c r="ALK55" s="8"/>
      <c r="ALL55" s="8"/>
      <c r="ALM55" s="8"/>
      <c r="ALN55" s="8"/>
      <c r="ALO55" s="8"/>
      <c r="ALP55" s="8"/>
      <c r="ALQ55" s="8"/>
      <c r="ALR55" s="8"/>
      <c r="ALS55" s="8"/>
      <c r="ALT55" s="8"/>
      <c r="ALU55" s="8"/>
      <c r="ALV55" s="8"/>
      <c r="ALW55" s="8"/>
      <c r="ALX55" s="8"/>
      <c r="ALY55" s="8"/>
      <c r="ALZ55" s="8"/>
      <c r="AMA55" s="8"/>
      <c r="AMB55" s="8"/>
      <c r="AMC55" s="8"/>
      <c r="AMD55" s="8"/>
      <c r="AME55" s="8"/>
      <c r="AMF55" s="8"/>
      <c r="AMG55" s="8"/>
      <c r="AMH55" s="8"/>
      <c r="AMI55" s="8"/>
      <c r="AMJ55" s="8"/>
      <c r="AMK55" s="8"/>
      <c r="AML55" s="8"/>
      <c r="AMM55" s="8"/>
      <c r="AMN55" s="8"/>
    </row>
    <row r="56" spans="1:1028" x14ac:dyDescent="0.25">
      <c r="A56" s="8">
        <v>354</v>
      </c>
      <c r="B56" s="8" t="s">
        <v>1521</v>
      </c>
      <c r="C56" s="8" t="s">
        <v>1519</v>
      </c>
      <c r="D56" s="8" t="s">
        <v>1339</v>
      </c>
      <c r="E56" s="8">
        <v>2006</v>
      </c>
      <c r="F56" s="8"/>
      <c r="G56" s="8" t="s">
        <v>1376</v>
      </c>
      <c r="H56" s="13" t="s">
        <v>3298</v>
      </c>
      <c r="I56" s="8">
        <v>12</v>
      </c>
      <c r="J56" s="34" t="e">
        <f>VLOOKUP(H56,#REF!,9,FALSE)</f>
        <v>#REF!</v>
      </c>
      <c r="K56" s="34" t="e">
        <f t="shared" si="0"/>
        <v>#REF!</v>
      </c>
      <c r="L56" s="8"/>
      <c r="M56" s="8">
        <f t="shared" si="3"/>
        <v>0</v>
      </c>
      <c r="N56" s="17">
        <f t="shared" si="2"/>
        <v>0</v>
      </c>
      <c r="O56" s="17">
        <v>0</v>
      </c>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c r="SI56" s="8"/>
      <c r="SJ56" s="8"/>
      <c r="SK56" s="8"/>
      <c r="SL56" s="8"/>
      <c r="SM56" s="8"/>
      <c r="SN56" s="8"/>
      <c r="SO56" s="8"/>
      <c r="SP56" s="8"/>
      <c r="SQ56" s="8"/>
      <c r="SR56" s="8"/>
      <c r="SS56" s="8"/>
      <c r="ST56" s="8"/>
      <c r="SU56" s="8"/>
      <c r="SV56" s="8"/>
      <c r="SW56" s="8"/>
      <c r="SX56" s="8"/>
      <c r="SY56" s="8"/>
      <c r="SZ56" s="8"/>
      <c r="TA56" s="8"/>
      <c r="TB56" s="8"/>
      <c r="TC56" s="8"/>
      <c r="TD56" s="8"/>
      <c r="TE56" s="8"/>
      <c r="TF56" s="8"/>
      <c r="TG56" s="8"/>
      <c r="TH56" s="8"/>
      <c r="TI56" s="8"/>
      <c r="TJ56" s="8"/>
      <c r="TK56" s="8"/>
      <c r="TL56" s="8"/>
      <c r="TM56" s="8"/>
      <c r="TN56" s="8"/>
      <c r="TO56" s="8"/>
      <c r="TP56" s="8"/>
      <c r="TQ56" s="8"/>
      <c r="TR56" s="8"/>
      <c r="TS56" s="8"/>
      <c r="TT56" s="8"/>
      <c r="TU56" s="8"/>
      <c r="TV56" s="8"/>
      <c r="TW56" s="8"/>
      <c r="TX56" s="8"/>
      <c r="TY56" s="8"/>
      <c r="TZ56" s="8"/>
      <c r="UA56" s="8"/>
      <c r="UB56" s="8"/>
      <c r="UC56" s="8"/>
      <c r="UD56" s="8"/>
      <c r="UE56" s="8"/>
      <c r="UF56" s="8"/>
      <c r="UG56" s="8"/>
      <c r="UH56" s="8"/>
      <c r="UI56" s="8"/>
      <c r="UJ56" s="8"/>
      <c r="UK56" s="8"/>
      <c r="UL56" s="8"/>
      <c r="UM56" s="8"/>
      <c r="UN56" s="8"/>
      <c r="UO56" s="8"/>
      <c r="UP56" s="8"/>
      <c r="UQ56" s="8"/>
      <c r="UR56" s="8"/>
      <c r="US56" s="8"/>
      <c r="UT56" s="8"/>
      <c r="UU56" s="8"/>
      <c r="UV56" s="8"/>
      <c r="UW56" s="8"/>
      <c r="UX56" s="8"/>
      <c r="UY56" s="8"/>
      <c r="UZ56" s="8"/>
      <c r="VA56" s="8"/>
      <c r="VB56" s="8"/>
      <c r="VC56" s="8"/>
      <c r="VD56" s="8"/>
      <c r="VE56" s="8"/>
      <c r="VF56" s="8"/>
      <c r="VG56" s="8"/>
      <c r="VH56" s="8"/>
      <c r="VI56" s="8"/>
      <c r="VJ56" s="8"/>
      <c r="VK56" s="8"/>
      <c r="VL56" s="8"/>
      <c r="VM56" s="8"/>
      <c r="VN56" s="8"/>
      <c r="VO56" s="8"/>
      <c r="VP56" s="8"/>
      <c r="VQ56" s="8"/>
      <c r="VR56" s="8"/>
      <c r="VS56" s="8"/>
      <c r="VT56" s="8"/>
      <c r="VU56" s="8"/>
      <c r="VV56" s="8"/>
      <c r="VW56" s="8"/>
      <c r="VX56" s="8"/>
      <c r="VY56" s="8"/>
      <c r="VZ56" s="8"/>
      <c r="WA56" s="8"/>
      <c r="WB56" s="8"/>
      <c r="WC56" s="8"/>
      <c r="WD56" s="8"/>
      <c r="WE56" s="8"/>
      <c r="WF56" s="8"/>
      <c r="WG56" s="8"/>
      <c r="WH56" s="8"/>
      <c r="WI56" s="8"/>
      <c r="WJ56" s="8"/>
      <c r="WK56" s="8"/>
      <c r="WL56" s="8"/>
      <c r="WM56" s="8"/>
      <c r="WN56" s="8"/>
      <c r="WO56" s="8"/>
      <c r="WP56" s="8"/>
      <c r="WQ56" s="8"/>
      <c r="WR56" s="8"/>
      <c r="WS56" s="8"/>
      <c r="WT56" s="8"/>
      <c r="WU56" s="8"/>
      <c r="WV56" s="8"/>
      <c r="WW56" s="8"/>
      <c r="WX56" s="8"/>
      <c r="WY56" s="8"/>
      <c r="WZ56" s="8"/>
      <c r="XA56" s="8"/>
      <c r="XB56" s="8"/>
      <c r="XC56" s="8"/>
      <c r="XD56" s="8"/>
      <c r="XE56" s="8"/>
      <c r="XF56" s="8"/>
      <c r="XG56" s="8"/>
      <c r="XH56" s="8"/>
      <c r="XI56" s="8"/>
      <c r="XJ56" s="8"/>
      <c r="XK56" s="8"/>
      <c r="XL56" s="8"/>
      <c r="XM56" s="8"/>
      <c r="XN56" s="8"/>
      <c r="XO56" s="8"/>
      <c r="XP56" s="8"/>
      <c r="XQ56" s="8"/>
      <c r="XR56" s="8"/>
      <c r="XS56" s="8"/>
      <c r="XT56" s="8"/>
      <c r="XU56" s="8"/>
      <c r="XV56" s="8"/>
      <c r="XW56" s="8"/>
      <c r="XX56" s="8"/>
      <c r="XY56" s="8"/>
      <c r="XZ56" s="8"/>
      <c r="YA56" s="8"/>
      <c r="YB56" s="8"/>
      <c r="YC56" s="8"/>
      <c r="YD56" s="8"/>
      <c r="YE56" s="8"/>
      <c r="YF56" s="8"/>
      <c r="YG56" s="8"/>
      <c r="YH56" s="8"/>
      <c r="YI56" s="8"/>
      <c r="YJ56" s="8"/>
      <c r="YK56" s="8"/>
      <c r="YL56" s="8"/>
      <c r="YM56" s="8"/>
      <c r="YN56" s="8"/>
      <c r="YO56" s="8"/>
      <c r="YP56" s="8"/>
      <c r="YQ56" s="8"/>
      <c r="YR56" s="8"/>
      <c r="YS56" s="8"/>
      <c r="YT56" s="8"/>
      <c r="YU56" s="8"/>
      <c r="YV56" s="8"/>
      <c r="YW56" s="8"/>
      <c r="YX56" s="8"/>
      <c r="YY56" s="8"/>
      <c r="YZ56" s="8"/>
      <c r="ZA56" s="8"/>
      <c r="ZB56" s="8"/>
      <c r="ZC56" s="8"/>
      <c r="ZD56" s="8"/>
      <c r="ZE56" s="8"/>
      <c r="ZF56" s="8"/>
      <c r="ZG56" s="8"/>
      <c r="ZH56" s="8"/>
      <c r="ZI56" s="8"/>
      <c r="ZJ56" s="8"/>
      <c r="ZK56" s="8"/>
      <c r="ZL56" s="8"/>
      <c r="ZM56" s="8"/>
      <c r="ZN56" s="8"/>
      <c r="ZO56" s="8"/>
      <c r="ZP56" s="8"/>
      <c r="ZQ56" s="8"/>
      <c r="ZR56" s="8"/>
      <c r="ZS56" s="8"/>
      <c r="ZT56" s="8"/>
      <c r="ZU56" s="8"/>
      <c r="ZV56" s="8"/>
      <c r="ZW56" s="8"/>
      <c r="ZX56" s="8"/>
      <c r="ZY56" s="8"/>
      <c r="ZZ56" s="8"/>
      <c r="AAA56" s="8"/>
      <c r="AAB56" s="8"/>
      <c r="AAC56" s="8"/>
      <c r="AAD56" s="8"/>
      <c r="AAE56" s="8"/>
      <c r="AAF56" s="8"/>
      <c r="AAG56" s="8"/>
      <c r="AAH56" s="8"/>
      <c r="AAI56" s="8"/>
      <c r="AAJ56" s="8"/>
      <c r="AAK56" s="8"/>
      <c r="AAL56" s="8"/>
      <c r="AAM56" s="8"/>
      <c r="AAN56" s="8"/>
      <c r="AAO56" s="8"/>
      <c r="AAP56" s="8"/>
      <c r="AAQ56" s="8"/>
      <c r="AAR56" s="8"/>
      <c r="AAS56" s="8"/>
      <c r="AAT56" s="8"/>
      <c r="AAU56" s="8"/>
      <c r="AAV56" s="8"/>
      <c r="AAW56" s="8"/>
      <c r="AAX56" s="8"/>
      <c r="AAY56" s="8"/>
      <c r="AAZ56" s="8"/>
      <c r="ABA56" s="8"/>
      <c r="ABB56" s="8"/>
      <c r="ABC56" s="8"/>
      <c r="ABD56" s="8"/>
      <c r="ABE56" s="8"/>
      <c r="ABF56" s="8"/>
      <c r="ABG56" s="8"/>
      <c r="ABH56" s="8"/>
      <c r="ABI56" s="8"/>
      <c r="ABJ56" s="8"/>
      <c r="ABK56" s="8"/>
      <c r="ABL56" s="8"/>
      <c r="ABM56" s="8"/>
      <c r="ABN56" s="8"/>
      <c r="ABO56" s="8"/>
      <c r="ABP56" s="8"/>
      <c r="ABQ56" s="8"/>
      <c r="ABR56" s="8"/>
      <c r="ABS56" s="8"/>
      <c r="ABT56" s="8"/>
      <c r="ABU56" s="8"/>
      <c r="ABV56" s="8"/>
      <c r="ABW56" s="8"/>
      <c r="ABX56" s="8"/>
      <c r="ABY56" s="8"/>
      <c r="ABZ56" s="8"/>
      <c r="ACA56" s="8"/>
      <c r="ACB56" s="8"/>
      <c r="ACC56" s="8"/>
      <c r="ACD56" s="8"/>
      <c r="ACE56" s="8"/>
      <c r="ACF56" s="8"/>
      <c r="ACG56" s="8"/>
      <c r="ACH56" s="8"/>
      <c r="ACI56" s="8"/>
      <c r="ACJ56" s="8"/>
      <c r="ACK56" s="8"/>
      <c r="ACL56" s="8"/>
      <c r="ACM56" s="8"/>
      <c r="ACN56" s="8"/>
      <c r="ACO56" s="8"/>
      <c r="ACP56" s="8"/>
      <c r="ACQ56" s="8"/>
      <c r="ACR56" s="8"/>
      <c r="ACS56" s="8"/>
      <c r="ACT56" s="8"/>
      <c r="ACU56" s="8"/>
      <c r="ACV56" s="8"/>
      <c r="ACW56" s="8"/>
      <c r="ACX56" s="8"/>
      <c r="ACY56" s="8"/>
      <c r="ACZ56" s="8"/>
      <c r="ADA56" s="8"/>
      <c r="ADB56" s="8"/>
      <c r="ADC56" s="8"/>
      <c r="ADD56" s="8"/>
      <c r="ADE56" s="8"/>
      <c r="ADF56" s="8"/>
      <c r="ADG56" s="8"/>
      <c r="ADH56" s="8"/>
      <c r="ADI56" s="8"/>
      <c r="ADJ56" s="8"/>
      <c r="ADK56" s="8"/>
      <c r="ADL56" s="8"/>
      <c r="ADM56" s="8"/>
      <c r="ADN56" s="8"/>
      <c r="ADO56" s="8"/>
      <c r="ADP56" s="8"/>
      <c r="ADQ56" s="8"/>
      <c r="ADR56" s="8"/>
      <c r="ADS56" s="8"/>
      <c r="ADT56" s="8"/>
      <c r="ADU56" s="8"/>
      <c r="ADV56" s="8"/>
      <c r="ADW56" s="8"/>
      <c r="ADX56" s="8"/>
      <c r="ADY56" s="8"/>
      <c r="ADZ56" s="8"/>
      <c r="AEA56" s="8"/>
      <c r="AEB56" s="8"/>
      <c r="AEC56" s="8"/>
      <c r="AED56" s="8"/>
      <c r="AEE56" s="8"/>
      <c r="AEF56" s="8"/>
      <c r="AEG56" s="8"/>
      <c r="AEH56" s="8"/>
      <c r="AEI56" s="8"/>
      <c r="AEJ56" s="8"/>
      <c r="AEK56" s="8"/>
      <c r="AEL56" s="8"/>
      <c r="AEM56" s="8"/>
      <c r="AEN56" s="8"/>
      <c r="AEO56" s="8"/>
      <c r="AEP56" s="8"/>
      <c r="AEQ56" s="8"/>
      <c r="AER56" s="8"/>
      <c r="AES56" s="8"/>
      <c r="AET56" s="8"/>
      <c r="AEU56" s="8"/>
      <c r="AEV56" s="8"/>
      <c r="AEW56" s="8"/>
      <c r="AEX56" s="8"/>
      <c r="AEY56" s="8"/>
      <c r="AEZ56" s="8"/>
      <c r="AFA56" s="8"/>
      <c r="AFB56" s="8"/>
      <c r="AFC56" s="8"/>
      <c r="AFD56" s="8"/>
      <c r="AFE56" s="8"/>
      <c r="AFF56" s="8"/>
      <c r="AFG56" s="8"/>
      <c r="AFH56" s="8"/>
      <c r="AFI56" s="8"/>
      <c r="AFJ56" s="8"/>
      <c r="AFK56" s="8"/>
      <c r="AFL56" s="8"/>
      <c r="AFM56" s="8"/>
      <c r="AFN56" s="8"/>
      <c r="AFO56" s="8"/>
      <c r="AFP56" s="8"/>
      <c r="AFQ56" s="8"/>
      <c r="AFR56" s="8"/>
      <c r="AFS56" s="8"/>
      <c r="AFT56" s="8"/>
      <c r="AFU56" s="8"/>
      <c r="AFV56" s="8"/>
      <c r="AFW56" s="8"/>
      <c r="AFX56" s="8"/>
      <c r="AFY56" s="8"/>
      <c r="AFZ56" s="8"/>
      <c r="AGA56" s="8"/>
      <c r="AGB56" s="8"/>
      <c r="AGC56" s="8"/>
      <c r="AGD56" s="8"/>
      <c r="AGE56" s="8"/>
      <c r="AGF56" s="8"/>
      <c r="AGG56" s="8"/>
      <c r="AGH56" s="8"/>
      <c r="AGI56" s="8"/>
      <c r="AGJ56" s="8"/>
      <c r="AGK56" s="8"/>
      <c r="AGL56" s="8"/>
      <c r="AGM56" s="8"/>
      <c r="AGN56" s="8"/>
      <c r="AGO56" s="8"/>
      <c r="AGP56" s="8"/>
      <c r="AGQ56" s="8"/>
      <c r="AGR56" s="8"/>
      <c r="AGS56" s="8"/>
      <c r="AGT56" s="8"/>
      <c r="AGU56" s="8"/>
      <c r="AGV56" s="8"/>
      <c r="AGW56" s="8"/>
      <c r="AGX56" s="8"/>
      <c r="AGY56" s="8"/>
      <c r="AGZ56" s="8"/>
      <c r="AHA56" s="8"/>
      <c r="AHB56" s="8"/>
      <c r="AHC56" s="8"/>
      <c r="AHD56" s="8"/>
      <c r="AHE56" s="8"/>
      <c r="AHF56" s="8"/>
      <c r="AHG56" s="8"/>
      <c r="AHH56" s="8"/>
      <c r="AHI56" s="8"/>
      <c r="AHJ56" s="8"/>
      <c r="AHK56" s="8"/>
      <c r="AHL56" s="8"/>
      <c r="AHM56" s="8"/>
      <c r="AHN56" s="8"/>
      <c r="AHO56" s="8"/>
      <c r="AHP56" s="8"/>
      <c r="AHQ56" s="8"/>
      <c r="AHR56" s="8"/>
      <c r="AHS56" s="8"/>
      <c r="AHT56" s="8"/>
      <c r="AHU56" s="8"/>
      <c r="AHV56" s="8"/>
      <c r="AHW56" s="8"/>
      <c r="AHX56" s="8"/>
      <c r="AHY56" s="8"/>
      <c r="AHZ56" s="8"/>
      <c r="AIA56" s="8"/>
      <c r="AIB56" s="8"/>
      <c r="AIC56" s="8"/>
      <c r="AID56" s="8"/>
      <c r="AIE56" s="8"/>
      <c r="AIF56" s="8"/>
      <c r="AIG56" s="8"/>
      <c r="AIH56" s="8"/>
      <c r="AII56" s="8"/>
      <c r="AIJ56" s="8"/>
      <c r="AIK56" s="8"/>
      <c r="AIL56" s="8"/>
      <c r="AIM56" s="8"/>
      <c r="AIN56" s="8"/>
      <c r="AIO56" s="8"/>
      <c r="AIP56" s="8"/>
      <c r="AIQ56" s="8"/>
      <c r="AIR56" s="8"/>
      <c r="AIS56" s="8"/>
      <c r="AIT56" s="8"/>
      <c r="AIU56" s="8"/>
      <c r="AIV56" s="8"/>
      <c r="AIW56" s="8"/>
      <c r="AIX56" s="8"/>
      <c r="AIY56" s="8"/>
      <c r="AIZ56" s="8"/>
      <c r="AJA56" s="8"/>
      <c r="AJB56" s="8"/>
      <c r="AJC56" s="8"/>
      <c r="AJD56" s="8"/>
      <c r="AJE56" s="8"/>
      <c r="AJF56" s="8"/>
      <c r="AJG56" s="8"/>
      <c r="AJH56" s="8"/>
      <c r="AJI56" s="8"/>
      <c r="AJJ56" s="8"/>
      <c r="AJK56" s="8"/>
      <c r="AJL56" s="8"/>
      <c r="AJM56" s="8"/>
      <c r="AJN56" s="8"/>
      <c r="AJO56" s="8"/>
      <c r="AJP56" s="8"/>
      <c r="AJQ56" s="8"/>
      <c r="AJR56" s="8"/>
      <c r="AJS56" s="8"/>
      <c r="AJT56" s="8"/>
      <c r="AJU56" s="8"/>
      <c r="AJV56" s="8"/>
      <c r="AJW56" s="8"/>
      <c r="AJX56" s="8"/>
      <c r="AJY56" s="8"/>
      <c r="AJZ56" s="8"/>
      <c r="AKA56" s="8"/>
      <c r="AKB56" s="8"/>
      <c r="AKC56" s="8"/>
      <c r="AKD56" s="8"/>
      <c r="AKE56" s="8"/>
      <c r="AKF56" s="8"/>
      <c r="AKG56" s="8"/>
      <c r="AKH56" s="8"/>
      <c r="AKI56" s="8"/>
      <c r="AKJ56" s="8"/>
      <c r="AKK56" s="8"/>
      <c r="AKL56" s="8"/>
      <c r="AKM56" s="8"/>
      <c r="AKN56" s="8"/>
      <c r="AKO56" s="8"/>
      <c r="AKP56" s="8"/>
      <c r="AKQ56" s="8"/>
      <c r="AKR56" s="8"/>
      <c r="AKS56" s="8"/>
      <c r="AKT56" s="8"/>
      <c r="AKU56" s="8"/>
      <c r="AKV56" s="8"/>
      <c r="AKW56" s="8"/>
      <c r="AKX56" s="8"/>
      <c r="AKY56" s="8"/>
      <c r="AKZ56" s="8"/>
      <c r="ALA56" s="8"/>
      <c r="ALB56" s="8"/>
      <c r="ALC56" s="8"/>
      <c r="ALD56" s="8"/>
      <c r="ALE56" s="8"/>
      <c r="ALF56" s="8"/>
      <c r="ALG56" s="8"/>
      <c r="ALH56" s="8"/>
      <c r="ALI56" s="8"/>
      <c r="ALJ56" s="8"/>
      <c r="ALK56" s="8"/>
      <c r="ALL56" s="8"/>
      <c r="ALM56" s="8"/>
      <c r="ALN56" s="8"/>
      <c r="ALO56" s="8"/>
      <c r="ALP56" s="8"/>
      <c r="ALQ56" s="8"/>
      <c r="ALR56" s="8"/>
      <c r="ALS56" s="8"/>
      <c r="ALT56" s="8"/>
      <c r="ALU56" s="8"/>
      <c r="ALV56" s="8"/>
      <c r="ALW56" s="8"/>
      <c r="ALX56" s="8"/>
      <c r="ALY56" s="8"/>
      <c r="ALZ56" s="8"/>
      <c r="AMA56" s="8"/>
      <c r="AMB56" s="8"/>
      <c r="AMC56" s="8"/>
      <c r="AMD56" s="8"/>
      <c r="AME56" s="8"/>
      <c r="AMF56" s="8"/>
      <c r="AMG56" s="8"/>
      <c r="AMH56" s="8"/>
      <c r="AMI56" s="8"/>
      <c r="AMJ56" s="8"/>
      <c r="AMK56" s="8"/>
      <c r="AML56" s="8"/>
      <c r="AMM56" s="8"/>
      <c r="AMN56" s="8"/>
    </row>
    <row r="57" spans="1:1028" x14ac:dyDescent="0.25">
      <c r="A57" s="8">
        <v>355</v>
      </c>
      <c r="B57" s="8" t="s">
        <v>1522</v>
      </c>
      <c r="C57" s="8" t="s">
        <v>1523</v>
      </c>
      <c r="D57" s="8" t="s">
        <v>1339</v>
      </c>
      <c r="E57" s="8">
        <v>2006</v>
      </c>
      <c r="F57" s="8"/>
      <c r="G57" s="8" t="s">
        <v>1376</v>
      </c>
      <c r="H57" s="13" t="s">
        <v>3300</v>
      </c>
      <c r="I57" s="8">
        <v>1</v>
      </c>
      <c r="J57" s="34" t="e">
        <f>VLOOKUP(H57,#REF!,9,FALSE)</f>
        <v>#REF!</v>
      </c>
      <c r="K57" s="34" t="e">
        <f t="shared" si="0"/>
        <v>#REF!</v>
      </c>
      <c r="L57" s="8"/>
      <c r="M57" s="8">
        <f t="shared" si="3"/>
        <v>0</v>
      </c>
      <c r="N57" s="17">
        <f t="shared" si="2"/>
        <v>0</v>
      </c>
      <c r="O57" s="17">
        <v>0</v>
      </c>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c r="SI57" s="8"/>
      <c r="SJ57" s="8"/>
      <c r="SK57" s="8"/>
      <c r="SL57" s="8"/>
      <c r="SM57" s="8"/>
      <c r="SN57" s="8"/>
      <c r="SO57" s="8"/>
      <c r="SP57" s="8"/>
      <c r="SQ57" s="8"/>
      <c r="SR57" s="8"/>
      <c r="SS57" s="8"/>
      <c r="ST57" s="8"/>
      <c r="SU57" s="8"/>
      <c r="SV57" s="8"/>
      <c r="SW57" s="8"/>
      <c r="SX57" s="8"/>
      <c r="SY57" s="8"/>
      <c r="SZ57" s="8"/>
      <c r="TA57" s="8"/>
      <c r="TB57" s="8"/>
      <c r="TC57" s="8"/>
      <c r="TD57" s="8"/>
      <c r="TE57" s="8"/>
      <c r="TF57" s="8"/>
      <c r="TG57" s="8"/>
      <c r="TH57" s="8"/>
      <c r="TI57" s="8"/>
      <c r="TJ57" s="8"/>
      <c r="TK57" s="8"/>
      <c r="TL57" s="8"/>
      <c r="TM57" s="8"/>
      <c r="TN57" s="8"/>
      <c r="TO57" s="8"/>
      <c r="TP57" s="8"/>
      <c r="TQ57" s="8"/>
      <c r="TR57" s="8"/>
      <c r="TS57" s="8"/>
      <c r="TT57" s="8"/>
      <c r="TU57" s="8"/>
      <c r="TV57" s="8"/>
      <c r="TW57" s="8"/>
      <c r="TX57" s="8"/>
      <c r="TY57" s="8"/>
      <c r="TZ57" s="8"/>
      <c r="UA57" s="8"/>
      <c r="UB57" s="8"/>
      <c r="UC57" s="8"/>
      <c r="UD57" s="8"/>
      <c r="UE57" s="8"/>
      <c r="UF57" s="8"/>
      <c r="UG57" s="8"/>
      <c r="UH57" s="8"/>
      <c r="UI57" s="8"/>
      <c r="UJ57" s="8"/>
      <c r="UK57" s="8"/>
      <c r="UL57" s="8"/>
      <c r="UM57" s="8"/>
      <c r="UN57" s="8"/>
      <c r="UO57" s="8"/>
      <c r="UP57" s="8"/>
      <c r="UQ57" s="8"/>
      <c r="UR57" s="8"/>
      <c r="US57" s="8"/>
      <c r="UT57" s="8"/>
      <c r="UU57" s="8"/>
      <c r="UV57" s="8"/>
      <c r="UW57" s="8"/>
      <c r="UX57" s="8"/>
      <c r="UY57" s="8"/>
      <c r="UZ57" s="8"/>
      <c r="VA57" s="8"/>
      <c r="VB57" s="8"/>
      <c r="VC57" s="8"/>
      <c r="VD57" s="8"/>
      <c r="VE57" s="8"/>
      <c r="VF57" s="8"/>
      <c r="VG57" s="8"/>
      <c r="VH57" s="8"/>
      <c r="VI57" s="8"/>
      <c r="VJ57" s="8"/>
      <c r="VK57" s="8"/>
      <c r="VL57" s="8"/>
      <c r="VM57" s="8"/>
      <c r="VN57" s="8"/>
      <c r="VO57" s="8"/>
      <c r="VP57" s="8"/>
      <c r="VQ57" s="8"/>
      <c r="VR57" s="8"/>
      <c r="VS57" s="8"/>
      <c r="VT57" s="8"/>
      <c r="VU57" s="8"/>
      <c r="VV57" s="8"/>
      <c r="VW57" s="8"/>
      <c r="VX57" s="8"/>
      <c r="VY57" s="8"/>
      <c r="VZ57" s="8"/>
      <c r="WA57" s="8"/>
      <c r="WB57" s="8"/>
      <c r="WC57" s="8"/>
      <c r="WD57" s="8"/>
      <c r="WE57" s="8"/>
      <c r="WF57" s="8"/>
      <c r="WG57" s="8"/>
      <c r="WH57" s="8"/>
      <c r="WI57" s="8"/>
      <c r="WJ57" s="8"/>
      <c r="WK57" s="8"/>
      <c r="WL57" s="8"/>
      <c r="WM57" s="8"/>
      <c r="WN57" s="8"/>
      <c r="WO57" s="8"/>
      <c r="WP57" s="8"/>
      <c r="WQ57" s="8"/>
      <c r="WR57" s="8"/>
      <c r="WS57" s="8"/>
      <c r="WT57" s="8"/>
      <c r="WU57" s="8"/>
      <c r="WV57" s="8"/>
      <c r="WW57" s="8"/>
      <c r="WX57" s="8"/>
      <c r="WY57" s="8"/>
      <c r="WZ57" s="8"/>
      <c r="XA57" s="8"/>
      <c r="XB57" s="8"/>
      <c r="XC57" s="8"/>
      <c r="XD57" s="8"/>
      <c r="XE57" s="8"/>
      <c r="XF57" s="8"/>
      <c r="XG57" s="8"/>
      <c r="XH57" s="8"/>
      <c r="XI57" s="8"/>
      <c r="XJ57" s="8"/>
      <c r="XK57" s="8"/>
      <c r="XL57" s="8"/>
      <c r="XM57" s="8"/>
      <c r="XN57" s="8"/>
      <c r="XO57" s="8"/>
      <c r="XP57" s="8"/>
      <c r="XQ57" s="8"/>
      <c r="XR57" s="8"/>
      <c r="XS57" s="8"/>
      <c r="XT57" s="8"/>
      <c r="XU57" s="8"/>
      <c r="XV57" s="8"/>
      <c r="XW57" s="8"/>
      <c r="XX57" s="8"/>
      <c r="XY57" s="8"/>
      <c r="XZ57" s="8"/>
      <c r="YA57" s="8"/>
      <c r="YB57" s="8"/>
      <c r="YC57" s="8"/>
      <c r="YD57" s="8"/>
      <c r="YE57" s="8"/>
      <c r="YF57" s="8"/>
      <c r="YG57" s="8"/>
      <c r="YH57" s="8"/>
      <c r="YI57" s="8"/>
      <c r="YJ57" s="8"/>
      <c r="YK57" s="8"/>
      <c r="YL57" s="8"/>
      <c r="YM57" s="8"/>
      <c r="YN57" s="8"/>
      <c r="YO57" s="8"/>
      <c r="YP57" s="8"/>
      <c r="YQ57" s="8"/>
      <c r="YR57" s="8"/>
      <c r="YS57" s="8"/>
      <c r="YT57" s="8"/>
      <c r="YU57" s="8"/>
      <c r="YV57" s="8"/>
      <c r="YW57" s="8"/>
      <c r="YX57" s="8"/>
      <c r="YY57" s="8"/>
      <c r="YZ57" s="8"/>
      <c r="ZA57" s="8"/>
      <c r="ZB57" s="8"/>
      <c r="ZC57" s="8"/>
      <c r="ZD57" s="8"/>
      <c r="ZE57" s="8"/>
      <c r="ZF57" s="8"/>
      <c r="ZG57" s="8"/>
      <c r="ZH57" s="8"/>
      <c r="ZI57" s="8"/>
      <c r="ZJ57" s="8"/>
      <c r="ZK57" s="8"/>
      <c r="ZL57" s="8"/>
      <c r="ZM57" s="8"/>
      <c r="ZN57" s="8"/>
      <c r="ZO57" s="8"/>
      <c r="ZP57" s="8"/>
      <c r="ZQ57" s="8"/>
      <c r="ZR57" s="8"/>
      <c r="ZS57" s="8"/>
      <c r="ZT57" s="8"/>
      <c r="ZU57" s="8"/>
      <c r="ZV57" s="8"/>
      <c r="ZW57" s="8"/>
      <c r="ZX57" s="8"/>
      <c r="ZY57" s="8"/>
      <c r="ZZ57" s="8"/>
      <c r="AAA57" s="8"/>
      <c r="AAB57" s="8"/>
      <c r="AAC57" s="8"/>
      <c r="AAD57" s="8"/>
      <c r="AAE57" s="8"/>
      <c r="AAF57" s="8"/>
      <c r="AAG57" s="8"/>
      <c r="AAH57" s="8"/>
      <c r="AAI57" s="8"/>
      <c r="AAJ57" s="8"/>
      <c r="AAK57" s="8"/>
      <c r="AAL57" s="8"/>
      <c r="AAM57" s="8"/>
      <c r="AAN57" s="8"/>
      <c r="AAO57" s="8"/>
      <c r="AAP57" s="8"/>
      <c r="AAQ57" s="8"/>
      <c r="AAR57" s="8"/>
      <c r="AAS57" s="8"/>
      <c r="AAT57" s="8"/>
      <c r="AAU57" s="8"/>
      <c r="AAV57" s="8"/>
      <c r="AAW57" s="8"/>
      <c r="AAX57" s="8"/>
      <c r="AAY57" s="8"/>
      <c r="AAZ57" s="8"/>
      <c r="ABA57" s="8"/>
      <c r="ABB57" s="8"/>
      <c r="ABC57" s="8"/>
      <c r="ABD57" s="8"/>
      <c r="ABE57" s="8"/>
      <c r="ABF57" s="8"/>
      <c r="ABG57" s="8"/>
      <c r="ABH57" s="8"/>
      <c r="ABI57" s="8"/>
      <c r="ABJ57" s="8"/>
      <c r="ABK57" s="8"/>
      <c r="ABL57" s="8"/>
      <c r="ABM57" s="8"/>
      <c r="ABN57" s="8"/>
      <c r="ABO57" s="8"/>
      <c r="ABP57" s="8"/>
      <c r="ABQ57" s="8"/>
      <c r="ABR57" s="8"/>
      <c r="ABS57" s="8"/>
      <c r="ABT57" s="8"/>
      <c r="ABU57" s="8"/>
      <c r="ABV57" s="8"/>
      <c r="ABW57" s="8"/>
      <c r="ABX57" s="8"/>
      <c r="ABY57" s="8"/>
      <c r="ABZ57" s="8"/>
      <c r="ACA57" s="8"/>
      <c r="ACB57" s="8"/>
      <c r="ACC57" s="8"/>
      <c r="ACD57" s="8"/>
      <c r="ACE57" s="8"/>
      <c r="ACF57" s="8"/>
      <c r="ACG57" s="8"/>
      <c r="ACH57" s="8"/>
      <c r="ACI57" s="8"/>
      <c r="ACJ57" s="8"/>
      <c r="ACK57" s="8"/>
      <c r="ACL57" s="8"/>
      <c r="ACM57" s="8"/>
      <c r="ACN57" s="8"/>
      <c r="ACO57" s="8"/>
      <c r="ACP57" s="8"/>
      <c r="ACQ57" s="8"/>
      <c r="ACR57" s="8"/>
      <c r="ACS57" s="8"/>
      <c r="ACT57" s="8"/>
      <c r="ACU57" s="8"/>
      <c r="ACV57" s="8"/>
      <c r="ACW57" s="8"/>
      <c r="ACX57" s="8"/>
      <c r="ACY57" s="8"/>
      <c r="ACZ57" s="8"/>
      <c r="ADA57" s="8"/>
      <c r="ADB57" s="8"/>
      <c r="ADC57" s="8"/>
      <c r="ADD57" s="8"/>
      <c r="ADE57" s="8"/>
      <c r="ADF57" s="8"/>
      <c r="ADG57" s="8"/>
      <c r="ADH57" s="8"/>
      <c r="ADI57" s="8"/>
      <c r="ADJ57" s="8"/>
      <c r="ADK57" s="8"/>
      <c r="ADL57" s="8"/>
      <c r="ADM57" s="8"/>
      <c r="ADN57" s="8"/>
      <c r="ADO57" s="8"/>
      <c r="ADP57" s="8"/>
      <c r="ADQ57" s="8"/>
      <c r="ADR57" s="8"/>
      <c r="ADS57" s="8"/>
      <c r="ADT57" s="8"/>
      <c r="ADU57" s="8"/>
      <c r="ADV57" s="8"/>
      <c r="ADW57" s="8"/>
      <c r="ADX57" s="8"/>
      <c r="ADY57" s="8"/>
      <c r="ADZ57" s="8"/>
      <c r="AEA57" s="8"/>
      <c r="AEB57" s="8"/>
      <c r="AEC57" s="8"/>
      <c r="AED57" s="8"/>
      <c r="AEE57" s="8"/>
      <c r="AEF57" s="8"/>
      <c r="AEG57" s="8"/>
      <c r="AEH57" s="8"/>
      <c r="AEI57" s="8"/>
      <c r="AEJ57" s="8"/>
      <c r="AEK57" s="8"/>
      <c r="AEL57" s="8"/>
      <c r="AEM57" s="8"/>
      <c r="AEN57" s="8"/>
      <c r="AEO57" s="8"/>
      <c r="AEP57" s="8"/>
      <c r="AEQ57" s="8"/>
      <c r="AER57" s="8"/>
      <c r="AES57" s="8"/>
      <c r="AET57" s="8"/>
      <c r="AEU57" s="8"/>
      <c r="AEV57" s="8"/>
      <c r="AEW57" s="8"/>
      <c r="AEX57" s="8"/>
      <c r="AEY57" s="8"/>
      <c r="AEZ57" s="8"/>
      <c r="AFA57" s="8"/>
      <c r="AFB57" s="8"/>
      <c r="AFC57" s="8"/>
      <c r="AFD57" s="8"/>
      <c r="AFE57" s="8"/>
      <c r="AFF57" s="8"/>
      <c r="AFG57" s="8"/>
      <c r="AFH57" s="8"/>
      <c r="AFI57" s="8"/>
      <c r="AFJ57" s="8"/>
      <c r="AFK57" s="8"/>
      <c r="AFL57" s="8"/>
      <c r="AFM57" s="8"/>
      <c r="AFN57" s="8"/>
      <c r="AFO57" s="8"/>
      <c r="AFP57" s="8"/>
      <c r="AFQ57" s="8"/>
      <c r="AFR57" s="8"/>
      <c r="AFS57" s="8"/>
      <c r="AFT57" s="8"/>
      <c r="AFU57" s="8"/>
      <c r="AFV57" s="8"/>
      <c r="AFW57" s="8"/>
      <c r="AFX57" s="8"/>
      <c r="AFY57" s="8"/>
      <c r="AFZ57" s="8"/>
      <c r="AGA57" s="8"/>
      <c r="AGB57" s="8"/>
      <c r="AGC57" s="8"/>
      <c r="AGD57" s="8"/>
      <c r="AGE57" s="8"/>
      <c r="AGF57" s="8"/>
      <c r="AGG57" s="8"/>
      <c r="AGH57" s="8"/>
      <c r="AGI57" s="8"/>
      <c r="AGJ57" s="8"/>
      <c r="AGK57" s="8"/>
      <c r="AGL57" s="8"/>
      <c r="AGM57" s="8"/>
      <c r="AGN57" s="8"/>
      <c r="AGO57" s="8"/>
      <c r="AGP57" s="8"/>
      <c r="AGQ57" s="8"/>
      <c r="AGR57" s="8"/>
      <c r="AGS57" s="8"/>
      <c r="AGT57" s="8"/>
      <c r="AGU57" s="8"/>
      <c r="AGV57" s="8"/>
      <c r="AGW57" s="8"/>
      <c r="AGX57" s="8"/>
      <c r="AGY57" s="8"/>
      <c r="AGZ57" s="8"/>
      <c r="AHA57" s="8"/>
      <c r="AHB57" s="8"/>
      <c r="AHC57" s="8"/>
      <c r="AHD57" s="8"/>
      <c r="AHE57" s="8"/>
      <c r="AHF57" s="8"/>
      <c r="AHG57" s="8"/>
      <c r="AHH57" s="8"/>
      <c r="AHI57" s="8"/>
      <c r="AHJ57" s="8"/>
      <c r="AHK57" s="8"/>
      <c r="AHL57" s="8"/>
      <c r="AHM57" s="8"/>
      <c r="AHN57" s="8"/>
      <c r="AHO57" s="8"/>
      <c r="AHP57" s="8"/>
      <c r="AHQ57" s="8"/>
      <c r="AHR57" s="8"/>
      <c r="AHS57" s="8"/>
      <c r="AHT57" s="8"/>
      <c r="AHU57" s="8"/>
      <c r="AHV57" s="8"/>
      <c r="AHW57" s="8"/>
      <c r="AHX57" s="8"/>
      <c r="AHY57" s="8"/>
      <c r="AHZ57" s="8"/>
      <c r="AIA57" s="8"/>
      <c r="AIB57" s="8"/>
      <c r="AIC57" s="8"/>
      <c r="AID57" s="8"/>
      <c r="AIE57" s="8"/>
      <c r="AIF57" s="8"/>
      <c r="AIG57" s="8"/>
      <c r="AIH57" s="8"/>
      <c r="AII57" s="8"/>
      <c r="AIJ57" s="8"/>
      <c r="AIK57" s="8"/>
      <c r="AIL57" s="8"/>
      <c r="AIM57" s="8"/>
      <c r="AIN57" s="8"/>
      <c r="AIO57" s="8"/>
      <c r="AIP57" s="8"/>
      <c r="AIQ57" s="8"/>
      <c r="AIR57" s="8"/>
      <c r="AIS57" s="8"/>
      <c r="AIT57" s="8"/>
      <c r="AIU57" s="8"/>
      <c r="AIV57" s="8"/>
      <c r="AIW57" s="8"/>
      <c r="AIX57" s="8"/>
      <c r="AIY57" s="8"/>
      <c r="AIZ57" s="8"/>
      <c r="AJA57" s="8"/>
      <c r="AJB57" s="8"/>
      <c r="AJC57" s="8"/>
      <c r="AJD57" s="8"/>
      <c r="AJE57" s="8"/>
      <c r="AJF57" s="8"/>
      <c r="AJG57" s="8"/>
      <c r="AJH57" s="8"/>
      <c r="AJI57" s="8"/>
      <c r="AJJ57" s="8"/>
      <c r="AJK57" s="8"/>
      <c r="AJL57" s="8"/>
      <c r="AJM57" s="8"/>
      <c r="AJN57" s="8"/>
      <c r="AJO57" s="8"/>
      <c r="AJP57" s="8"/>
      <c r="AJQ57" s="8"/>
      <c r="AJR57" s="8"/>
      <c r="AJS57" s="8"/>
      <c r="AJT57" s="8"/>
      <c r="AJU57" s="8"/>
      <c r="AJV57" s="8"/>
      <c r="AJW57" s="8"/>
      <c r="AJX57" s="8"/>
      <c r="AJY57" s="8"/>
      <c r="AJZ57" s="8"/>
      <c r="AKA57" s="8"/>
      <c r="AKB57" s="8"/>
      <c r="AKC57" s="8"/>
      <c r="AKD57" s="8"/>
      <c r="AKE57" s="8"/>
      <c r="AKF57" s="8"/>
      <c r="AKG57" s="8"/>
      <c r="AKH57" s="8"/>
      <c r="AKI57" s="8"/>
      <c r="AKJ57" s="8"/>
      <c r="AKK57" s="8"/>
      <c r="AKL57" s="8"/>
      <c r="AKM57" s="8"/>
      <c r="AKN57" s="8"/>
      <c r="AKO57" s="8"/>
      <c r="AKP57" s="8"/>
      <c r="AKQ57" s="8"/>
      <c r="AKR57" s="8"/>
      <c r="AKS57" s="8"/>
      <c r="AKT57" s="8"/>
      <c r="AKU57" s="8"/>
      <c r="AKV57" s="8"/>
      <c r="AKW57" s="8"/>
      <c r="AKX57" s="8"/>
      <c r="AKY57" s="8"/>
      <c r="AKZ57" s="8"/>
      <c r="ALA57" s="8"/>
      <c r="ALB57" s="8"/>
      <c r="ALC57" s="8"/>
      <c r="ALD57" s="8"/>
      <c r="ALE57" s="8"/>
      <c r="ALF57" s="8"/>
      <c r="ALG57" s="8"/>
      <c r="ALH57" s="8"/>
      <c r="ALI57" s="8"/>
      <c r="ALJ57" s="8"/>
      <c r="ALK57" s="8"/>
      <c r="ALL57" s="8"/>
      <c r="ALM57" s="8"/>
      <c r="ALN57" s="8"/>
      <c r="ALO57" s="8"/>
      <c r="ALP57" s="8"/>
      <c r="ALQ57" s="8"/>
      <c r="ALR57" s="8"/>
      <c r="ALS57" s="8"/>
      <c r="ALT57" s="8"/>
      <c r="ALU57" s="8"/>
      <c r="ALV57" s="8"/>
      <c r="ALW57" s="8"/>
      <c r="ALX57" s="8"/>
      <c r="ALY57" s="8"/>
      <c r="ALZ57" s="8"/>
      <c r="AMA57" s="8"/>
      <c r="AMB57" s="8"/>
      <c r="AMC57" s="8"/>
      <c r="AMD57" s="8"/>
      <c r="AME57" s="8"/>
      <c r="AMF57" s="8"/>
      <c r="AMG57" s="8"/>
      <c r="AMH57" s="8"/>
      <c r="AMI57" s="8"/>
      <c r="AMJ57" s="8"/>
      <c r="AMK57" s="8"/>
      <c r="AML57" s="8"/>
      <c r="AMM57" s="8"/>
      <c r="AMN57" s="8"/>
    </row>
    <row r="58" spans="1:1028" x14ac:dyDescent="0.25">
      <c r="A58" s="8">
        <v>356</v>
      </c>
      <c r="B58" s="8" t="s">
        <v>1524</v>
      </c>
      <c r="C58" s="8" t="s">
        <v>1523</v>
      </c>
      <c r="D58" s="8" t="s">
        <v>1339</v>
      </c>
      <c r="E58" s="8">
        <v>2006</v>
      </c>
      <c r="F58" s="8"/>
      <c r="G58" s="8" t="s">
        <v>1376</v>
      </c>
      <c r="H58" s="13" t="s">
        <v>3300</v>
      </c>
      <c r="I58" s="8">
        <v>6</v>
      </c>
      <c r="J58" s="34" t="e">
        <f>VLOOKUP(H58,#REF!,9,FALSE)</f>
        <v>#REF!</v>
      </c>
      <c r="K58" s="34" t="e">
        <f t="shared" si="0"/>
        <v>#REF!</v>
      </c>
      <c r="L58" s="8"/>
      <c r="M58" s="8">
        <f t="shared" si="3"/>
        <v>0</v>
      </c>
      <c r="N58" s="17">
        <f t="shared" si="2"/>
        <v>0</v>
      </c>
      <c r="O58" s="17">
        <v>0</v>
      </c>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c r="SU58" s="8"/>
      <c r="SV58" s="8"/>
      <c r="SW58" s="8"/>
      <c r="SX58" s="8"/>
      <c r="SY58" s="8"/>
      <c r="SZ58" s="8"/>
      <c r="TA58" s="8"/>
      <c r="TB58" s="8"/>
      <c r="TC58" s="8"/>
      <c r="TD58" s="8"/>
      <c r="TE58" s="8"/>
      <c r="TF58" s="8"/>
      <c r="TG58" s="8"/>
      <c r="TH58" s="8"/>
      <c r="TI58" s="8"/>
      <c r="TJ58" s="8"/>
      <c r="TK58" s="8"/>
      <c r="TL58" s="8"/>
      <c r="TM58" s="8"/>
      <c r="TN58" s="8"/>
      <c r="TO58" s="8"/>
      <c r="TP58" s="8"/>
      <c r="TQ58" s="8"/>
      <c r="TR58" s="8"/>
      <c r="TS58" s="8"/>
      <c r="TT58" s="8"/>
      <c r="TU58" s="8"/>
      <c r="TV58" s="8"/>
      <c r="TW58" s="8"/>
      <c r="TX58" s="8"/>
      <c r="TY58" s="8"/>
      <c r="TZ58" s="8"/>
      <c r="UA58" s="8"/>
      <c r="UB58" s="8"/>
      <c r="UC58" s="8"/>
      <c r="UD58" s="8"/>
      <c r="UE58" s="8"/>
      <c r="UF58" s="8"/>
      <c r="UG58" s="8"/>
      <c r="UH58" s="8"/>
      <c r="UI58" s="8"/>
      <c r="UJ58" s="8"/>
      <c r="UK58" s="8"/>
      <c r="UL58" s="8"/>
      <c r="UM58" s="8"/>
      <c r="UN58" s="8"/>
      <c r="UO58" s="8"/>
      <c r="UP58" s="8"/>
      <c r="UQ58" s="8"/>
      <c r="UR58" s="8"/>
      <c r="US58" s="8"/>
      <c r="UT58" s="8"/>
      <c r="UU58" s="8"/>
      <c r="UV58" s="8"/>
      <c r="UW58" s="8"/>
      <c r="UX58" s="8"/>
      <c r="UY58" s="8"/>
      <c r="UZ58" s="8"/>
      <c r="VA58" s="8"/>
      <c r="VB58" s="8"/>
      <c r="VC58" s="8"/>
      <c r="VD58" s="8"/>
      <c r="VE58" s="8"/>
      <c r="VF58" s="8"/>
      <c r="VG58" s="8"/>
      <c r="VH58" s="8"/>
      <c r="VI58" s="8"/>
      <c r="VJ58" s="8"/>
      <c r="VK58" s="8"/>
      <c r="VL58" s="8"/>
      <c r="VM58" s="8"/>
      <c r="VN58" s="8"/>
      <c r="VO58" s="8"/>
      <c r="VP58" s="8"/>
      <c r="VQ58" s="8"/>
      <c r="VR58" s="8"/>
      <c r="VS58" s="8"/>
      <c r="VT58" s="8"/>
      <c r="VU58" s="8"/>
      <c r="VV58" s="8"/>
      <c r="VW58" s="8"/>
      <c r="VX58" s="8"/>
      <c r="VY58" s="8"/>
      <c r="VZ58" s="8"/>
      <c r="WA58" s="8"/>
      <c r="WB58" s="8"/>
      <c r="WC58" s="8"/>
      <c r="WD58" s="8"/>
      <c r="WE58" s="8"/>
      <c r="WF58" s="8"/>
      <c r="WG58" s="8"/>
      <c r="WH58" s="8"/>
      <c r="WI58" s="8"/>
      <c r="WJ58" s="8"/>
      <c r="WK58" s="8"/>
      <c r="WL58" s="8"/>
      <c r="WM58" s="8"/>
      <c r="WN58" s="8"/>
      <c r="WO58" s="8"/>
      <c r="WP58" s="8"/>
      <c r="WQ58" s="8"/>
      <c r="WR58" s="8"/>
      <c r="WS58" s="8"/>
      <c r="WT58" s="8"/>
      <c r="WU58" s="8"/>
      <c r="WV58" s="8"/>
      <c r="WW58" s="8"/>
      <c r="WX58" s="8"/>
      <c r="WY58" s="8"/>
      <c r="WZ58" s="8"/>
      <c r="XA58" s="8"/>
      <c r="XB58" s="8"/>
      <c r="XC58" s="8"/>
      <c r="XD58" s="8"/>
      <c r="XE58" s="8"/>
      <c r="XF58" s="8"/>
      <c r="XG58" s="8"/>
      <c r="XH58" s="8"/>
      <c r="XI58" s="8"/>
      <c r="XJ58" s="8"/>
      <c r="XK58" s="8"/>
      <c r="XL58" s="8"/>
      <c r="XM58" s="8"/>
      <c r="XN58" s="8"/>
      <c r="XO58" s="8"/>
      <c r="XP58" s="8"/>
      <c r="XQ58" s="8"/>
      <c r="XR58" s="8"/>
      <c r="XS58" s="8"/>
      <c r="XT58" s="8"/>
      <c r="XU58" s="8"/>
      <c r="XV58" s="8"/>
      <c r="XW58" s="8"/>
      <c r="XX58" s="8"/>
      <c r="XY58" s="8"/>
      <c r="XZ58" s="8"/>
      <c r="YA58" s="8"/>
      <c r="YB58" s="8"/>
      <c r="YC58" s="8"/>
      <c r="YD58" s="8"/>
      <c r="YE58" s="8"/>
      <c r="YF58" s="8"/>
      <c r="YG58" s="8"/>
      <c r="YH58" s="8"/>
      <c r="YI58" s="8"/>
      <c r="YJ58" s="8"/>
      <c r="YK58" s="8"/>
      <c r="YL58" s="8"/>
      <c r="YM58" s="8"/>
      <c r="YN58" s="8"/>
      <c r="YO58" s="8"/>
      <c r="YP58" s="8"/>
      <c r="YQ58" s="8"/>
      <c r="YR58" s="8"/>
      <c r="YS58" s="8"/>
      <c r="YT58" s="8"/>
      <c r="YU58" s="8"/>
      <c r="YV58" s="8"/>
      <c r="YW58" s="8"/>
      <c r="YX58" s="8"/>
      <c r="YY58" s="8"/>
      <c r="YZ58" s="8"/>
      <c r="ZA58" s="8"/>
      <c r="ZB58" s="8"/>
      <c r="ZC58" s="8"/>
      <c r="ZD58" s="8"/>
      <c r="ZE58" s="8"/>
      <c r="ZF58" s="8"/>
      <c r="ZG58" s="8"/>
      <c r="ZH58" s="8"/>
      <c r="ZI58" s="8"/>
      <c r="ZJ58" s="8"/>
      <c r="ZK58" s="8"/>
      <c r="ZL58" s="8"/>
      <c r="ZM58" s="8"/>
      <c r="ZN58" s="8"/>
      <c r="ZO58" s="8"/>
      <c r="ZP58" s="8"/>
      <c r="ZQ58" s="8"/>
      <c r="ZR58" s="8"/>
      <c r="ZS58" s="8"/>
      <c r="ZT58" s="8"/>
      <c r="ZU58" s="8"/>
      <c r="ZV58" s="8"/>
      <c r="ZW58" s="8"/>
      <c r="ZX58" s="8"/>
      <c r="ZY58" s="8"/>
      <c r="ZZ58" s="8"/>
      <c r="AAA58" s="8"/>
      <c r="AAB58" s="8"/>
      <c r="AAC58" s="8"/>
      <c r="AAD58" s="8"/>
      <c r="AAE58" s="8"/>
      <c r="AAF58" s="8"/>
      <c r="AAG58" s="8"/>
      <c r="AAH58" s="8"/>
      <c r="AAI58" s="8"/>
      <c r="AAJ58" s="8"/>
      <c r="AAK58" s="8"/>
      <c r="AAL58" s="8"/>
      <c r="AAM58" s="8"/>
      <c r="AAN58" s="8"/>
      <c r="AAO58" s="8"/>
      <c r="AAP58" s="8"/>
      <c r="AAQ58" s="8"/>
      <c r="AAR58" s="8"/>
      <c r="AAS58" s="8"/>
      <c r="AAT58" s="8"/>
      <c r="AAU58" s="8"/>
      <c r="AAV58" s="8"/>
      <c r="AAW58" s="8"/>
      <c r="AAX58" s="8"/>
      <c r="AAY58" s="8"/>
      <c r="AAZ58" s="8"/>
      <c r="ABA58" s="8"/>
      <c r="ABB58" s="8"/>
      <c r="ABC58" s="8"/>
      <c r="ABD58" s="8"/>
      <c r="ABE58" s="8"/>
      <c r="ABF58" s="8"/>
      <c r="ABG58" s="8"/>
      <c r="ABH58" s="8"/>
      <c r="ABI58" s="8"/>
      <c r="ABJ58" s="8"/>
      <c r="ABK58" s="8"/>
      <c r="ABL58" s="8"/>
      <c r="ABM58" s="8"/>
      <c r="ABN58" s="8"/>
      <c r="ABO58" s="8"/>
      <c r="ABP58" s="8"/>
      <c r="ABQ58" s="8"/>
      <c r="ABR58" s="8"/>
      <c r="ABS58" s="8"/>
      <c r="ABT58" s="8"/>
      <c r="ABU58" s="8"/>
      <c r="ABV58" s="8"/>
      <c r="ABW58" s="8"/>
      <c r="ABX58" s="8"/>
      <c r="ABY58" s="8"/>
      <c r="ABZ58" s="8"/>
      <c r="ACA58" s="8"/>
      <c r="ACB58" s="8"/>
      <c r="ACC58" s="8"/>
      <c r="ACD58" s="8"/>
      <c r="ACE58" s="8"/>
      <c r="ACF58" s="8"/>
      <c r="ACG58" s="8"/>
      <c r="ACH58" s="8"/>
      <c r="ACI58" s="8"/>
      <c r="ACJ58" s="8"/>
      <c r="ACK58" s="8"/>
      <c r="ACL58" s="8"/>
      <c r="ACM58" s="8"/>
      <c r="ACN58" s="8"/>
      <c r="ACO58" s="8"/>
      <c r="ACP58" s="8"/>
      <c r="ACQ58" s="8"/>
      <c r="ACR58" s="8"/>
      <c r="ACS58" s="8"/>
      <c r="ACT58" s="8"/>
      <c r="ACU58" s="8"/>
      <c r="ACV58" s="8"/>
      <c r="ACW58" s="8"/>
      <c r="ACX58" s="8"/>
      <c r="ACY58" s="8"/>
      <c r="ACZ58" s="8"/>
      <c r="ADA58" s="8"/>
      <c r="ADB58" s="8"/>
      <c r="ADC58" s="8"/>
      <c r="ADD58" s="8"/>
      <c r="ADE58" s="8"/>
      <c r="ADF58" s="8"/>
      <c r="ADG58" s="8"/>
      <c r="ADH58" s="8"/>
      <c r="ADI58" s="8"/>
      <c r="ADJ58" s="8"/>
      <c r="ADK58" s="8"/>
      <c r="ADL58" s="8"/>
      <c r="ADM58" s="8"/>
      <c r="ADN58" s="8"/>
      <c r="ADO58" s="8"/>
      <c r="ADP58" s="8"/>
      <c r="ADQ58" s="8"/>
      <c r="ADR58" s="8"/>
      <c r="ADS58" s="8"/>
      <c r="ADT58" s="8"/>
      <c r="ADU58" s="8"/>
      <c r="ADV58" s="8"/>
      <c r="ADW58" s="8"/>
      <c r="ADX58" s="8"/>
      <c r="ADY58" s="8"/>
      <c r="ADZ58" s="8"/>
      <c r="AEA58" s="8"/>
      <c r="AEB58" s="8"/>
      <c r="AEC58" s="8"/>
      <c r="AED58" s="8"/>
      <c r="AEE58" s="8"/>
      <c r="AEF58" s="8"/>
      <c r="AEG58" s="8"/>
      <c r="AEH58" s="8"/>
      <c r="AEI58" s="8"/>
      <c r="AEJ58" s="8"/>
      <c r="AEK58" s="8"/>
      <c r="AEL58" s="8"/>
      <c r="AEM58" s="8"/>
      <c r="AEN58" s="8"/>
      <c r="AEO58" s="8"/>
      <c r="AEP58" s="8"/>
      <c r="AEQ58" s="8"/>
      <c r="AER58" s="8"/>
      <c r="AES58" s="8"/>
      <c r="AET58" s="8"/>
      <c r="AEU58" s="8"/>
      <c r="AEV58" s="8"/>
      <c r="AEW58" s="8"/>
      <c r="AEX58" s="8"/>
      <c r="AEY58" s="8"/>
      <c r="AEZ58" s="8"/>
      <c r="AFA58" s="8"/>
      <c r="AFB58" s="8"/>
      <c r="AFC58" s="8"/>
      <c r="AFD58" s="8"/>
      <c r="AFE58" s="8"/>
      <c r="AFF58" s="8"/>
      <c r="AFG58" s="8"/>
      <c r="AFH58" s="8"/>
      <c r="AFI58" s="8"/>
      <c r="AFJ58" s="8"/>
      <c r="AFK58" s="8"/>
      <c r="AFL58" s="8"/>
      <c r="AFM58" s="8"/>
      <c r="AFN58" s="8"/>
      <c r="AFO58" s="8"/>
      <c r="AFP58" s="8"/>
      <c r="AFQ58" s="8"/>
      <c r="AFR58" s="8"/>
      <c r="AFS58" s="8"/>
      <c r="AFT58" s="8"/>
      <c r="AFU58" s="8"/>
      <c r="AFV58" s="8"/>
      <c r="AFW58" s="8"/>
      <c r="AFX58" s="8"/>
      <c r="AFY58" s="8"/>
      <c r="AFZ58" s="8"/>
      <c r="AGA58" s="8"/>
      <c r="AGB58" s="8"/>
      <c r="AGC58" s="8"/>
      <c r="AGD58" s="8"/>
      <c r="AGE58" s="8"/>
      <c r="AGF58" s="8"/>
      <c r="AGG58" s="8"/>
      <c r="AGH58" s="8"/>
      <c r="AGI58" s="8"/>
      <c r="AGJ58" s="8"/>
      <c r="AGK58" s="8"/>
      <c r="AGL58" s="8"/>
      <c r="AGM58" s="8"/>
      <c r="AGN58" s="8"/>
      <c r="AGO58" s="8"/>
      <c r="AGP58" s="8"/>
      <c r="AGQ58" s="8"/>
      <c r="AGR58" s="8"/>
      <c r="AGS58" s="8"/>
      <c r="AGT58" s="8"/>
      <c r="AGU58" s="8"/>
      <c r="AGV58" s="8"/>
      <c r="AGW58" s="8"/>
      <c r="AGX58" s="8"/>
      <c r="AGY58" s="8"/>
      <c r="AGZ58" s="8"/>
      <c r="AHA58" s="8"/>
      <c r="AHB58" s="8"/>
      <c r="AHC58" s="8"/>
      <c r="AHD58" s="8"/>
      <c r="AHE58" s="8"/>
      <c r="AHF58" s="8"/>
      <c r="AHG58" s="8"/>
      <c r="AHH58" s="8"/>
      <c r="AHI58" s="8"/>
      <c r="AHJ58" s="8"/>
      <c r="AHK58" s="8"/>
      <c r="AHL58" s="8"/>
      <c r="AHM58" s="8"/>
      <c r="AHN58" s="8"/>
      <c r="AHO58" s="8"/>
      <c r="AHP58" s="8"/>
      <c r="AHQ58" s="8"/>
      <c r="AHR58" s="8"/>
      <c r="AHS58" s="8"/>
      <c r="AHT58" s="8"/>
      <c r="AHU58" s="8"/>
      <c r="AHV58" s="8"/>
      <c r="AHW58" s="8"/>
      <c r="AHX58" s="8"/>
      <c r="AHY58" s="8"/>
      <c r="AHZ58" s="8"/>
      <c r="AIA58" s="8"/>
      <c r="AIB58" s="8"/>
      <c r="AIC58" s="8"/>
      <c r="AID58" s="8"/>
      <c r="AIE58" s="8"/>
      <c r="AIF58" s="8"/>
      <c r="AIG58" s="8"/>
      <c r="AIH58" s="8"/>
      <c r="AII58" s="8"/>
      <c r="AIJ58" s="8"/>
      <c r="AIK58" s="8"/>
      <c r="AIL58" s="8"/>
      <c r="AIM58" s="8"/>
      <c r="AIN58" s="8"/>
      <c r="AIO58" s="8"/>
      <c r="AIP58" s="8"/>
      <c r="AIQ58" s="8"/>
      <c r="AIR58" s="8"/>
      <c r="AIS58" s="8"/>
      <c r="AIT58" s="8"/>
      <c r="AIU58" s="8"/>
      <c r="AIV58" s="8"/>
      <c r="AIW58" s="8"/>
      <c r="AIX58" s="8"/>
      <c r="AIY58" s="8"/>
      <c r="AIZ58" s="8"/>
      <c r="AJA58" s="8"/>
      <c r="AJB58" s="8"/>
      <c r="AJC58" s="8"/>
      <c r="AJD58" s="8"/>
      <c r="AJE58" s="8"/>
      <c r="AJF58" s="8"/>
      <c r="AJG58" s="8"/>
      <c r="AJH58" s="8"/>
      <c r="AJI58" s="8"/>
      <c r="AJJ58" s="8"/>
      <c r="AJK58" s="8"/>
      <c r="AJL58" s="8"/>
      <c r="AJM58" s="8"/>
      <c r="AJN58" s="8"/>
      <c r="AJO58" s="8"/>
      <c r="AJP58" s="8"/>
      <c r="AJQ58" s="8"/>
      <c r="AJR58" s="8"/>
      <c r="AJS58" s="8"/>
      <c r="AJT58" s="8"/>
      <c r="AJU58" s="8"/>
      <c r="AJV58" s="8"/>
      <c r="AJW58" s="8"/>
      <c r="AJX58" s="8"/>
      <c r="AJY58" s="8"/>
      <c r="AJZ58" s="8"/>
      <c r="AKA58" s="8"/>
      <c r="AKB58" s="8"/>
      <c r="AKC58" s="8"/>
      <c r="AKD58" s="8"/>
      <c r="AKE58" s="8"/>
      <c r="AKF58" s="8"/>
      <c r="AKG58" s="8"/>
      <c r="AKH58" s="8"/>
      <c r="AKI58" s="8"/>
      <c r="AKJ58" s="8"/>
      <c r="AKK58" s="8"/>
      <c r="AKL58" s="8"/>
      <c r="AKM58" s="8"/>
      <c r="AKN58" s="8"/>
      <c r="AKO58" s="8"/>
      <c r="AKP58" s="8"/>
      <c r="AKQ58" s="8"/>
      <c r="AKR58" s="8"/>
      <c r="AKS58" s="8"/>
      <c r="AKT58" s="8"/>
      <c r="AKU58" s="8"/>
      <c r="AKV58" s="8"/>
      <c r="AKW58" s="8"/>
      <c r="AKX58" s="8"/>
      <c r="AKY58" s="8"/>
      <c r="AKZ58" s="8"/>
      <c r="ALA58" s="8"/>
      <c r="ALB58" s="8"/>
      <c r="ALC58" s="8"/>
      <c r="ALD58" s="8"/>
      <c r="ALE58" s="8"/>
      <c r="ALF58" s="8"/>
      <c r="ALG58" s="8"/>
      <c r="ALH58" s="8"/>
      <c r="ALI58" s="8"/>
      <c r="ALJ58" s="8"/>
      <c r="ALK58" s="8"/>
      <c r="ALL58" s="8"/>
      <c r="ALM58" s="8"/>
      <c r="ALN58" s="8"/>
      <c r="ALO58" s="8"/>
      <c r="ALP58" s="8"/>
      <c r="ALQ58" s="8"/>
      <c r="ALR58" s="8"/>
      <c r="ALS58" s="8"/>
      <c r="ALT58" s="8"/>
      <c r="ALU58" s="8"/>
      <c r="ALV58" s="8"/>
      <c r="ALW58" s="8"/>
      <c r="ALX58" s="8"/>
      <c r="ALY58" s="8"/>
      <c r="ALZ58" s="8"/>
      <c r="AMA58" s="8"/>
      <c r="AMB58" s="8"/>
      <c r="AMC58" s="8"/>
      <c r="AMD58" s="8"/>
      <c r="AME58" s="8"/>
      <c r="AMF58" s="8"/>
      <c r="AMG58" s="8"/>
      <c r="AMH58" s="8"/>
      <c r="AMI58" s="8"/>
      <c r="AMJ58" s="8"/>
      <c r="AMK58" s="8"/>
      <c r="AML58" s="8"/>
      <c r="AMM58" s="8"/>
      <c r="AMN58" s="8"/>
    </row>
    <row r="59" spans="1:1028" x14ac:dyDescent="0.25">
      <c r="A59" s="8">
        <v>357</v>
      </c>
      <c r="B59" s="8" t="s">
        <v>1525</v>
      </c>
      <c r="C59" s="8" t="s">
        <v>1523</v>
      </c>
      <c r="D59" s="8" t="s">
        <v>1339</v>
      </c>
      <c r="E59" s="8">
        <v>2006</v>
      </c>
      <c r="F59" s="8"/>
      <c r="G59" s="8" t="s">
        <v>1376</v>
      </c>
      <c r="H59" s="13" t="s">
        <v>3300</v>
      </c>
      <c r="I59" s="8">
        <v>12</v>
      </c>
      <c r="J59" s="34" t="e">
        <f>VLOOKUP(H59,#REF!,9,FALSE)</f>
        <v>#REF!</v>
      </c>
      <c r="K59" s="34" t="e">
        <f t="shared" si="0"/>
        <v>#REF!</v>
      </c>
      <c r="L59" s="8"/>
      <c r="M59" s="8">
        <f t="shared" si="3"/>
        <v>0</v>
      </c>
      <c r="N59" s="17">
        <f t="shared" si="2"/>
        <v>0</v>
      </c>
      <c r="O59" s="17">
        <v>0</v>
      </c>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8"/>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c r="WB59" s="8"/>
      <c r="WC59" s="8"/>
      <c r="WD59" s="8"/>
      <c r="WE59" s="8"/>
      <c r="WF59" s="8"/>
      <c r="WG59" s="8"/>
      <c r="WH59" s="8"/>
      <c r="WI59" s="8"/>
      <c r="WJ59" s="8"/>
      <c r="WK59" s="8"/>
      <c r="WL59" s="8"/>
      <c r="WM59" s="8"/>
      <c r="WN59" s="8"/>
      <c r="WO59" s="8"/>
      <c r="WP59" s="8"/>
      <c r="WQ59" s="8"/>
      <c r="WR59" s="8"/>
      <c r="WS59" s="8"/>
      <c r="WT59" s="8"/>
      <c r="WU59" s="8"/>
      <c r="WV59" s="8"/>
      <c r="WW59" s="8"/>
      <c r="WX59" s="8"/>
      <c r="WY59" s="8"/>
      <c r="WZ59" s="8"/>
      <c r="XA59" s="8"/>
      <c r="XB59" s="8"/>
      <c r="XC59" s="8"/>
      <c r="XD59" s="8"/>
      <c r="XE59" s="8"/>
      <c r="XF59" s="8"/>
      <c r="XG59" s="8"/>
      <c r="XH59" s="8"/>
      <c r="XI59" s="8"/>
      <c r="XJ59" s="8"/>
      <c r="XK59" s="8"/>
      <c r="XL59" s="8"/>
      <c r="XM59" s="8"/>
      <c r="XN59" s="8"/>
      <c r="XO59" s="8"/>
      <c r="XP59" s="8"/>
      <c r="XQ59" s="8"/>
      <c r="XR59" s="8"/>
      <c r="XS59" s="8"/>
      <c r="XT59" s="8"/>
      <c r="XU59" s="8"/>
      <c r="XV59" s="8"/>
      <c r="XW59" s="8"/>
      <c r="XX59" s="8"/>
      <c r="XY59" s="8"/>
      <c r="XZ59" s="8"/>
      <c r="YA59" s="8"/>
      <c r="YB59" s="8"/>
      <c r="YC59" s="8"/>
      <c r="YD59" s="8"/>
      <c r="YE59" s="8"/>
      <c r="YF59" s="8"/>
      <c r="YG59" s="8"/>
      <c r="YH59" s="8"/>
      <c r="YI59" s="8"/>
      <c r="YJ59" s="8"/>
      <c r="YK59" s="8"/>
      <c r="YL59" s="8"/>
      <c r="YM59" s="8"/>
      <c r="YN59" s="8"/>
      <c r="YO59" s="8"/>
      <c r="YP59" s="8"/>
      <c r="YQ59" s="8"/>
      <c r="YR59" s="8"/>
      <c r="YS59" s="8"/>
      <c r="YT59" s="8"/>
      <c r="YU59" s="8"/>
      <c r="YV59" s="8"/>
      <c r="YW59" s="8"/>
      <c r="YX59" s="8"/>
      <c r="YY59" s="8"/>
      <c r="YZ59" s="8"/>
      <c r="ZA59" s="8"/>
      <c r="ZB59" s="8"/>
      <c r="ZC59" s="8"/>
      <c r="ZD59" s="8"/>
      <c r="ZE59" s="8"/>
      <c r="ZF59" s="8"/>
      <c r="ZG59" s="8"/>
      <c r="ZH59" s="8"/>
      <c r="ZI59" s="8"/>
      <c r="ZJ59" s="8"/>
      <c r="ZK59" s="8"/>
      <c r="ZL59" s="8"/>
      <c r="ZM59" s="8"/>
      <c r="ZN59" s="8"/>
      <c r="ZO59" s="8"/>
      <c r="ZP59" s="8"/>
      <c r="ZQ59" s="8"/>
      <c r="ZR59" s="8"/>
      <c r="ZS59" s="8"/>
      <c r="ZT59" s="8"/>
      <c r="ZU59" s="8"/>
      <c r="ZV59" s="8"/>
      <c r="ZW59" s="8"/>
      <c r="ZX59" s="8"/>
      <c r="ZY59" s="8"/>
      <c r="ZZ59" s="8"/>
      <c r="AAA59" s="8"/>
      <c r="AAB59" s="8"/>
      <c r="AAC59" s="8"/>
      <c r="AAD59" s="8"/>
      <c r="AAE59" s="8"/>
      <c r="AAF59" s="8"/>
      <c r="AAG59" s="8"/>
      <c r="AAH59" s="8"/>
      <c r="AAI59" s="8"/>
      <c r="AAJ59" s="8"/>
      <c r="AAK59" s="8"/>
      <c r="AAL59" s="8"/>
      <c r="AAM59" s="8"/>
      <c r="AAN59" s="8"/>
      <c r="AAO59" s="8"/>
      <c r="AAP59" s="8"/>
      <c r="AAQ59" s="8"/>
      <c r="AAR59" s="8"/>
      <c r="AAS59" s="8"/>
      <c r="AAT59" s="8"/>
      <c r="AAU59" s="8"/>
      <c r="AAV59" s="8"/>
      <c r="AAW59" s="8"/>
      <c r="AAX59" s="8"/>
      <c r="AAY59" s="8"/>
      <c r="AAZ59" s="8"/>
      <c r="ABA59" s="8"/>
      <c r="ABB59" s="8"/>
      <c r="ABC59" s="8"/>
      <c r="ABD59" s="8"/>
      <c r="ABE59" s="8"/>
      <c r="ABF59" s="8"/>
      <c r="ABG59" s="8"/>
      <c r="ABH59" s="8"/>
      <c r="ABI59" s="8"/>
      <c r="ABJ59" s="8"/>
      <c r="ABK59" s="8"/>
      <c r="ABL59" s="8"/>
      <c r="ABM59" s="8"/>
      <c r="ABN59" s="8"/>
      <c r="ABO59" s="8"/>
      <c r="ABP59" s="8"/>
      <c r="ABQ59" s="8"/>
      <c r="ABR59" s="8"/>
      <c r="ABS59" s="8"/>
      <c r="ABT59" s="8"/>
      <c r="ABU59" s="8"/>
      <c r="ABV59" s="8"/>
      <c r="ABW59" s="8"/>
      <c r="ABX59" s="8"/>
      <c r="ABY59" s="8"/>
      <c r="ABZ59" s="8"/>
      <c r="ACA59" s="8"/>
      <c r="ACB59" s="8"/>
      <c r="ACC59" s="8"/>
      <c r="ACD59" s="8"/>
      <c r="ACE59" s="8"/>
      <c r="ACF59" s="8"/>
      <c r="ACG59" s="8"/>
      <c r="ACH59" s="8"/>
      <c r="ACI59" s="8"/>
      <c r="ACJ59" s="8"/>
      <c r="ACK59" s="8"/>
      <c r="ACL59" s="8"/>
      <c r="ACM59" s="8"/>
      <c r="ACN59" s="8"/>
      <c r="ACO59" s="8"/>
      <c r="ACP59" s="8"/>
      <c r="ACQ59" s="8"/>
      <c r="ACR59" s="8"/>
      <c r="ACS59" s="8"/>
      <c r="ACT59" s="8"/>
      <c r="ACU59" s="8"/>
      <c r="ACV59" s="8"/>
      <c r="ACW59" s="8"/>
      <c r="ACX59" s="8"/>
      <c r="ACY59" s="8"/>
      <c r="ACZ59" s="8"/>
      <c r="ADA59" s="8"/>
      <c r="ADB59" s="8"/>
      <c r="ADC59" s="8"/>
      <c r="ADD59" s="8"/>
      <c r="ADE59" s="8"/>
      <c r="ADF59" s="8"/>
      <c r="ADG59" s="8"/>
      <c r="ADH59" s="8"/>
      <c r="ADI59" s="8"/>
      <c r="ADJ59" s="8"/>
      <c r="ADK59" s="8"/>
      <c r="ADL59" s="8"/>
      <c r="ADM59" s="8"/>
      <c r="ADN59" s="8"/>
      <c r="ADO59" s="8"/>
      <c r="ADP59" s="8"/>
      <c r="ADQ59" s="8"/>
      <c r="ADR59" s="8"/>
      <c r="ADS59" s="8"/>
      <c r="ADT59" s="8"/>
      <c r="ADU59" s="8"/>
      <c r="ADV59" s="8"/>
      <c r="ADW59" s="8"/>
      <c r="ADX59" s="8"/>
      <c r="ADY59" s="8"/>
      <c r="ADZ59" s="8"/>
      <c r="AEA59" s="8"/>
      <c r="AEB59" s="8"/>
      <c r="AEC59" s="8"/>
      <c r="AED59" s="8"/>
      <c r="AEE59" s="8"/>
      <c r="AEF59" s="8"/>
      <c r="AEG59" s="8"/>
      <c r="AEH59" s="8"/>
      <c r="AEI59" s="8"/>
      <c r="AEJ59" s="8"/>
      <c r="AEK59" s="8"/>
      <c r="AEL59" s="8"/>
      <c r="AEM59" s="8"/>
      <c r="AEN59" s="8"/>
      <c r="AEO59" s="8"/>
      <c r="AEP59" s="8"/>
      <c r="AEQ59" s="8"/>
      <c r="AER59" s="8"/>
      <c r="AES59" s="8"/>
      <c r="AET59" s="8"/>
      <c r="AEU59" s="8"/>
      <c r="AEV59" s="8"/>
      <c r="AEW59" s="8"/>
      <c r="AEX59" s="8"/>
      <c r="AEY59" s="8"/>
      <c r="AEZ59" s="8"/>
      <c r="AFA59" s="8"/>
      <c r="AFB59" s="8"/>
      <c r="AFC59" s="8"/>
      <c r="AFD59" s="8"/>
      <c r="AFE59" s="8"/>
      <c r="AFF59" s="8"/>
      <c r="AFG59" s="8"/>
      <c r="AFH59" s="8"/>
      <c r="AFI59" s="8"/>
      <c r="AFJ59" s="8"/>
      <c r="AFK59" s="8"/>
      <c r="AFL59" s="8"/>
      <c r="AFM59" s="8"/>
      <c r="AFN59" s="8"/>
      <c r="AFO59" s="8"/>
      <c r="AFP59" s="8"/>
      <c r="AFQ59" s="8"/>
      <c r="AFR59" s="8"/>
      <c r="AFS59" s="8"/>
      <c r="AFT59" s="8"/>
      <c r="AFU59" s="8"/>
      <c r="AFV59" s="8"/>
      <c r="AFW59" s="8"/>
      <c r="AFX59" s="8"/>
      <c r="AFY59" s="8"/>
      <c r="AFZ59" s="8"/>
      <c r="AGA59" s="8"/>
      <c r="AGB59" s="8"/>
      <c r="AGC59" s="8"/>
      <c r="AGD59" s="8"/>
      <c r="AGE59" s="8"/>
      <c r="AGF59" s="8"/>
      <c r="AGG59" s="8"/>
      <c r="AGH59" s="8"/>
      <c r="AGI59" s="8"/>
      <c r="AGJ59" s="8"/>
      <c r="AGK59" s="8"/>
      <c r="AGL59" s="8"/>
      <c r="AGM59" s="8"/>
      <c r="AGN59" s="8"/>
      <c r="AGO59" s="8"/>
      <c r="AGP59" s="8"/>
      <c r="AGQ59" s="8"/>
      <c r="AGR59" s="8"/>
      <c r="AGS59" s="8"/>
      <c r="AGT59" s="8"/>
      <c r="AGU59" s="8"/>
      <c r="AGV59" s="8"/>
      <c r="AGW59" s="8"/>
      <c r="AGX59" s="8"/>
      <c r="AGY59" s="8"/>
      <c r="AGZ59" s="8"/>
      <c r="AHA59" s="8"/>
      <c r="AHB59" s="8"/>
      <c r="AHC59" s="8"/>
      <c r="AHD59" s="8"/>
      <c r="AHE59" s="8"/>
      <c r="AHF59" s="8"/>
      <c r="AHG59" s="8"/>
      <c r="AHH59" s="8"/>
      <c r="AHI59" s="8"/>
      <c r="AHJ59" s="8"/>
      <c r="AHK59" s="8"/>
      <c r="AHL59" s="8"/>
      <c r="AHM59" s="8"/>
      <c r="AHN59" s="8"/>
      <c r="AHO59" s="8"/>
      <c r="AHP59" s="8"/>
      <c r="AHQ59" s="8"/>
      <c r="AHR59" s="8"/>
      <c r="AHS59" s="8"/>
      <c r="AHT59" s="8"/>
      <c r="AHU59" s="8"/>
      <c r="AHV59" s="8"/>
      <c r="AHW59" s="8"/>
      <c r="AHX59" s="8"/>
      <c r="AHY59" s="8"/>
      <c r="AHZ59" s="8"/>
      <c r="AIA59" s="8"/>
      <c r="AIB59" s="8"/>
      <c r="AIC59" s="8"/>
      <c r="AID59" s="8"/>
      <c r="AIE59" s="8"/>
      <c r="AIF59" s="8"/>
      <c r="AIG59" s="8"/>
      <c r="AIH59" s="8"/>
      <c r="AII59" s="8"/>
      <c r="AIJ59" s="8"/>
      <c r="AIK59" s="8"/>
      <c r="AIL59" s="8"/>
      <c r="AIM59" s="8"/>
      <c r="AIN59" s="8"/>
      <c r="AIO59" s="8"/>
      <c r="AIP59" s="8"/>
      <c r="AIQ59" s="8"/>
      <c r="AIR59" s="8"/>
      <c r="AIS59" s="8"/>
      <c r="AIT59" s="8"/>
      <c r="AIU59" s="8"/>
      <c r="AIV59" s="8"/>
      <c r="AIW59" s="8"/>
      <c r="AIX59" s="8"/>
      <c r="AIY59" s="8"/>
      <c r="AIZ59" s="8"/>
      <c r="AJA59" s="8"/>
      <c r="AJB59" s="8"/>
      <c r="AJC59" s="8"/>
      <c r="AJD59" s="8"/>
      <c r="AJE59" s="8"/>
      <c r="AJF59" s="8"/>
      <c r="AJG59" s="8"/>
      <c r="AJH59" s="8"/>
      <c r="AJI59" s="8"/>
      <c r="AJJ59" s="8"/>
      <c r="AJK59" s="8"/>
      <c r="AJL59" s="8"/>
      <c r="AJM59" s="8"/>
      <c r="AJN59" s="8"/>
      <c r="AJO59" s="8"/>
      <c r="AJP59" s="8"/>
      <c r="AJQ59" s="8"/>
      <c r="AJR59" s="8"/>
      <c r="AJS59" s="8"/>
      <c r="AJT59" s="8"/>
      <c r="AJU59" s="8"/>
      <c r="AJV59" s="8"/>
      <c r="AJW59" s="8"/>
      <c r="AJX59" s="8"/>
      <c r="AJY59" s="8"/>
      <c r="AJZ59" s="8"/>
      <c r="AKA59" s="8"/>
      <c r="AKB59" s="8"/>
      <c r="AKC59" s="8"/>
      <c r="AKD59" s="8"/>
      <c r="AKE59" s="8"/>
      <c r="AKF59" s="8"/>
      <c r="AKG59" s="8"/>
      <c r="AKH59" s="8"/>
      <c r="AKI59" s="8"/>
      <c r="AKJ59" s="8"/>
      <c r="AKK59" s="8"/>
      <c r="AKL59" s="8"/>
      <c r="AKM59" s="8"/>
      <c r="AKN59" s="8"/>
      <c r="AKO59" s="8"/>
      <c r="AKP59" s="8"/>
      <c r="AKQ59" s="8"/>
      <c r="AKR59" s="8"/>
      <c r="AKS59" s="8"/>
      <c r="AKT59" s="8"/>
      <c r="AKU59" s="8"/>
      <c r="AKV59" s="8"/>
      <c r="AKW59" s="8"/>
      <c r="AKX59" s="8"/>
      <c r="AKY59" s="8"/>
      <c r="AKZ59" s="8"/>
      <c r="ALA59" s="8"/>
      <c r="ALB59" s="8"/>
      <c r="ALC59" s="8"/>
      <c r="ALD59" s="8"/>
      <c r="ALE59" s="8"/>
      <c r="ALF59" s="8"/>
      <c r="ALG59" s="8"/>
      <c r="ALH59" s="8"/>
      <c r="ALI59" s="8"/>
      <c r="ALJ59" s="8"/>
      <c r="ALK59" s="8"/>
      <c r="ALL59" s="8"/>
      <c r="ALM59" s="8"/>
      <c r="ALN59" s="8"/>
      <c r="ALO59" s="8"/>
      <c r="ALP59" s="8"/>
      <c r="ALQ59" s="8"/>
      <c r="ALR59" s="8"/>
      <c r="ALS59" s="8"/>
      <c r="ALT59" s="8"/>
      <c r="ALU59" s="8"/>
      <c r="ALV59" s="8"/>
      <c r="ALW59" s="8"/>
      <c r="ALX59" s="8"/>
      <c r="ALY59" s="8"/>
      <c r="ALZ59" s="8"/>
      <c r="AMA59" s="8"/>
      <c r="AMB59" s="8"/>
      <c r="AMC59" s="8"/>
      <c r="AMD59" s="8"/>
      <c r="AME59" s="8"/>
      <c r="AMF59" s="8"/>
      <c r="AMG59" s="8"/>
      <c r="AMH59" s="8"/>
      <c r="AMI59" s="8"/>
      <c r="AMJ59" s="8"/>
      <c r="AMK59" s="8"/>
      <c r="AML59" s="8"/>
      <c r="AMM59" s="8"/>
      <c r="AMN59" s="8"/>
    </row>
    <row r="60" spans="1:1028" x14ac:dyDescent="0.25">
      <c r="A60" s="8">
        <v>59</v>
      </c>
      <c r="B60" s="8" t="s">
        <v>486</v>
      </c>
      <c r="C60" s="8" t="s">
        <v>1534</v>
      </c>
      <c r="D60" s="8" t="s">
        <v>1535</v>
      </c>
      <c r="E60" s="8">
        <v>2013</v>
      </c>
      <c r="F60" s="8"/>
      <c r="G60" s="8" t="s">
        <v>1429</v>
      </c>
      <c r="H60" s="34" t="s">
        <v>483</v>
      </c>
      <c r="I60" s="8">
        <v>1</v>
      </c>
      <c r="J60" s="34" t="e">
        <f>VLOOKUP(H60,#REF!,9,FALSE)</f>
        <v>#REF!</v>
      </c>
      <c r="K60" s="34" t="e">
        <f t="shared" si="0"/>
        <v>#REF!</v>
      </c>
      <c r="L60" s="8"/>
      <c r="M60" s="8">
        <v>0</v>
      </c>
      <c r="N60" s="17">
        <f t="shared" si="2"/>
        <v>0</v>
      </c>
      <c r="O60" s="17">
        <v>1</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8"/>
      <c r="PC60" s="8"/>
      <c r="PD60" s="8"/>
      <c r="PE60" s="8"/>
      <c r="PF60" s="8"/>
      <c r="PG60" s="8"/>
      <c r="PH60" s="8"/>
      <c r="PI60" s="8"/>
      <c r="PJ60" s="8"/>
      <c r="PK60" s="8"/>
      <c r="PL60" s="8"/>
      <c r="PM60" s="8"/>
      <c r="PN60" s="8"/>
      <c r="PO60" s="8"/>
      <c r="PP60" s="8"/>
      <c r="PQ60" s="8"/>
      <c r="PR60" s="8"/>
      <c r="PS60" s="8"/>
      <c r="PT60" s="8"/>
      <c r="PU60" s="8"/>
      <c r="PV60" s="8"/>
      <c r="PW60" s="8"/>
      <c r="PX60" s="8"/>
      <c r="PY60" s="8"/>
      <c r="PZ60" s="8"/>
      <c r="QA60" s="8"/>
      <c r="QB60" s="8"/>
      <c r="QC60" s="8"/>
      <c r="QD60" s="8"/>
      <c r="QE60" s="8"/>
      <c r="QF60" s="8"/>
      <c r="QG60" s="8"/>
      <c r="QH60" s="8"/>
      <c r="QI60" s="8"/>
      <c r="QJ60" s="8"/>
      <c r="QK60" s="8"/>
      <c r="QL60" s="8"/>
      <c r="QM60" s="8"/>
      <c r="QN60" s="8"/>
      <c r="QO60" s="8"/>
      <c r="QP60" s="8"/>
      <c r="QQ60" s="8"/>
      <c r="QR60" s="8"/>
      <c r="QS60" s="8"/>
      <c r="QT60" s="8"/>
      <c r="QU60" s="8"/>
      <c r="QV60" s="8"/>
      <c r="QW60" s="8"/>
      <c r="QX60" s="8"/>
      <c r="QY60" s="8"/>
      <c r="QZ60" s="8"/>
      <c r="RA60" s="8"/>
      <c r="RB60" s="8"/>
      <c r="RC60" s="8"/>
      <c r="RD60" s="8"/>
      <c r="RE60" s="8"/>
      <c r="RF60" s="8"/>
      <c r="RG60" s="8"/>
      <c r="RH60" s="8"/>
      <c r="RI60" s="8"/>
      <c r="RJ60" s="8"/>
      <c r="RK60" s="8"/>
      <c r="RL60" s="8"/>
      <c r="RM60" s="8"/>
      <c r="RN60" s="8"/>
      <c r="RO60" s="8"/>
      <c r="RP60" s="8"/>
      <c r="RQ60" s="8"/>
      <c r="RR60" s="8"/>
      <c r="RS60" s="8"/>
      <c r="RT60" s="8"/>
      <c r="RU60" s="8"/>
      <c r="RV60" s="8"/>
      <c r="RW60" s="8"/>
      <c r="RX60" s="8"/>
      <c r="RY60" s="8"/>
      <c r="RZ60" s="8"/>
      <c r="SA60" s="8"/>
      <c r="SB60" s="8"/>
      <c r="SC60" s="8"/>
      <c r="SD60" s="8"/>
      <c r="SE60" s="8"/>
      <c r="SF60" s="8"/>
      <c r="SG60" s="8"/>
      <c r="SH60" s="8"/>
      <c r="SI60" s="8"/>
      <c r="SJ60" s="8"/>
      <c r="SK60" s="8"/>
      <c r="SL60" s="8"/>
      <c r="SM60" s="8"/>
      <c r="SN60" s="8"/>
      <c r="SO60" s="8"/>
      <c r="SP60" s="8"/>
      <c r="SQ60" s="8"/>
      <c r="SR60" s="8"/>
      <c r="SS60" s="8"/>
      <c r="ST60" s="8"/>
      <c r="SU60" s="8"/>
      <c r="SV60" s="8"/>
      <c r="SW60" s="8"/>
      <c r="SX60" s="8"/>
      <c r="SY60" s="8"/>
      <c r="SZ60" s="8"/>
      <c r="TA60" s="8"/>
      <c r="TB60" s="8"/>
      <c r="TC60" s="8"/>
      <c r="TD60" s="8"/>
      <c r="TE60" s="8"/>
      <c r="TF60" s="8"/>
      <c r="TG60" s="8"/>
      <c r="TH60" s="8"/>
      <c r="TI60" s="8"/>
      <c r="TJ60" s="8"/>
      <c r="TK60" s="8"/>
      <c r="TL60" s="8"/>
      <c r="TM60" s="8"/>
      <c r="TN60" s="8"/>
      <c r="TO60" s="8"/>
      <c r="TP60" s="8"/>
      <c r="TQ60" s="8"/>
      <c r="TR60" s="8"/>
      <c r="TS60" s="8"/>
      <c r="TT60" s="8"/>
      <c r="TU60" s="8"/>
      <c r="TV60" s="8"/>
      <c r="TW60" s="8"/>
      <c r="TX60" s="8"/>
      <c r="TY60" s="8"/>
      <c r="TZ60" s="8"/>
      <c r="UA60" s="8"/>
      <c r="UB60" s="8"/>
      <c r="UC60" s="8"/>
      <c r="UD60" s="8"/>
      <c r="UE60" s="8"/>
      <c r="UF60" s="8"/>
      <c r="UG60" s="8"/>
      <c r="UH60" s="8"/>
      <c r="UI60" s="8"/>
      <c r="UJ60" s="8"/>
      <c r="UK60" s="8"/>
      <c r="UL60" s="8"/>
      <c r="UM60" s="8"/>
      <c r="UN60" s="8"/>
      <c r="UO60" s="8"/>
      <c r="UP60" s="8"/>
      <c r="UQ60" s="8"/>
      <c r="UR60" s="8"/>
      <c r="US60" s="8"/>
      <c r="UT60" s="8"/>
      <c r="UU60" s="8"/>
      <c r="UV60" s="8"/>
      <c r="UW60" s="8"/>
      <c r="UX60" s="8"/>
      <c r="UY60" s="8"/>
      <c r="UZ60" s="8"/>
      <c r="VA60" s="8"/>
      <c r="VB60" s="8"/>
      <c r="VC60" s="8"/>
      <c r="VD60" s="8"/>
      <c r="VE60" s="8"/>
      <c r="VF60" s="8"/>
      <c r="VG60" s="8"/>
      <c r="VH60" s="8"/>
      <c r="VI60" s="8"/>
      <c r="VJ60" s="8"/>
      <c r="VK60" s="8"/>
      <c r="VL60" s="8"/>
      <c r="VM60" s="8"/>
      <c r="VN60" s="8"/>
      <c r="VO60" s="8"/>
      <c r="VP60" s="8"/>
      <c r="VQ60" s="8"/>
      <c r="VR60" s="8"/>
      <c r="VS60" s="8"/>
      <c r="VT60" s="8"/>
      <c r="VU60" s="8"/>
      <c r="VV60" s="8"/>
      <c r="VW60" s="8"/>
      <c r="VX60" s="8"/>
      <c r="VY60" s="8"/>
      <c r="VZ60" s="8"/>
      <c r="WA60" s="8"/>
      <c r="WB60" s="8"/>
      <c r="WC60" s="8"/>
      <c r="WD60" s="8"/>
      <c r="WE60" s="8"/>
      <c r="WF60" s="8"/>
      <c r="WG60" s="8"/>
      <c r="WH60" s="8"/>
      <c r="WI60" s="8"/>
      <c r="WJ60" s="8"/>
      <c r="WK60" s="8"/>
      <c r="WL60" s="8"/>
      <c r="WM60" s="8"/>
      <c r="WN60" s="8"/>
      <c r="WO60" s="8"/>
      <c r="WP60" s="8"/>
      <c r="WQ60" s="8"/>
      <c r="WR60" s="8"/>
      <c r="WS60" s="8"/>
      <c r="WT60" s="8"/>
      <c r="WU60" s="8"/>
      <c r="WV60" s="8"/>
      <c r="WW60" s="8"/>
      <c r="WX60" s="8"/>
      <c r="WY60" s="8"/>
      <c r="WZ60" s="8"/>
      <c r="XA60" s="8"/>
      <c r="XB60" s="8"/>
      <c r="XC60" s="8"/>
      <c r="XD60" s="8"/>
      <c r="XE60" s="8"/>
      <c r="XF60" s="8"/>
      <c r="XG60" s="8"/>
      <c r="XH60" s="8"/>
      <c r="XI60" s="8"/>
      <c r="XJ60" s="8"/>
      <c r="XK60" s="8"/>
      <c r="XL60" s="8"/>
      <c r="XM60" s="8"/>
      <c r="XN60" s="8"/>
      <c r="XO60" s="8"/>
      <c r="XP60" s="8"/>
      <c r="XQ60" s="8"/>
      <c r="XR60" s="8"/>
      <c r="XS60" s="8"/>
      <c r="XT60" s="8"/>
      <c r="XU60" s="8"/>
      <c r="XV60" s="8"/>
      <c r="XW60" s="8"/>
      <c r="XX60" s="8"/>
      <c r="XY60" s="8"/>
      <c r="XZ60" s="8"/>
      <c r="YA60" s="8"/>
      <c r="YB60" s="8"/>
      <c r="YC60" s="8"/>
      <c r="YD60" s="8"/>
      <c r="YE60" s="8"/>
      <c r="YF60" s="8"/>
      <c r="YG60" s="8"/>
      <c r="YH60" s="8"/>
      <c r="YI60" s="8"/>
      <c r="YJ60" s="8"/>
      <c r="YK60" s="8"/>
      <c r="YL60" s="8"/>
      <c r="YM60" s="8"/>
      <c r="YN60" s="8"/>
      <c r="YO60" s="8"/>
      <c r="YP60" s="8"/>
      <c r="YQ60" s="8"/>
      <c r="YR60" s="8"/>
      <c r="YS60" s="8"/>
      <c r="YT60" s="8"/>
      <c r="YU60" s="8"/>
      <c r="YV60" s="8"/>
      <c r="YW60" s="8"/>
      <c r="YX60" s="8"/>
      <c r="YY60" s="8"/>
      <c r="YZ60" s="8"/>
      <c r="ZA60" s="8"/>
      <c r="ZB60" s="8"/>
      <c r="ZC60" s="8"/>
      <c r="ZD60" s="8"/>
      <c r="ZE60" s="8"/>
      <c r="ZF60" s="8"/>
      <c r="ZG60" s="8"/>
      <c r="ZH60" s="8"/>
      <c r="ZI60" s="8"/>
      <c r="ZJ60" s="8"/>
      <c r="ZK60" s="8"/>
      <c r="ZL60" s="8"/>
      <c r="ZM60" s="8"/>
      <c r="ZN60" s="8"/>
      <c r="ZO60" s="8"/>
      <c r="ZP60" s="8"/>
      <c r="ZQ60" s="8"/>
      <c r="ZR60" s="8"/>
      <c r="ZS60" s="8"/>
      <c r="ZT60" s="8"/>
      <c r="ZU60" s="8"/>
      <c r="ZV60" s="8"/>
      <c r="ZW60" s="8"/>
      <c r="ZX60" s="8"/>
      <c r="ZY60" s="8"/>
      <c r="ZZ60" s="8"/>
      <c r="AAA60" s="8"/>
      <c r="AAB60" s="8"/>
      <c r="AAC60" s="8"/>
      <c r="AAD60" s="8"/>
      <c r="AAE60" s="8"/>
      <c r="AAF60" s="8"/>
      <c r="AAG60" s="8"/>
      <c r="AAH60" s="8"/>
      <c r="AAI60" s="8"/>
      <c r="AAJ60" s="8"/>
      <c r="AAK60" s="8"/>
      <c r="AAL60" s="8"/>
      <c r="AAM60" s="8"/>
      <c r="AAN60" s="8"/>
      <c r="AAO60" s="8"/>
      <c r="AAP60" s="8"/>
      <c r="AAQ60" s="8"/>
      <c r="AAR60" s="8"/>
      <c r="AAS60" s="8"/>
      <c r="AAT60" s="8"/>
      <c r="AAU60" s="8"/>
      <c r="AAV60" s="8"/>
      <c r="AAW60" s="8"/>
      <c r="AAX60" s="8"/>
      <c r="AAY60" s="8"/>
      <c r="AAZ60" s="8"/>
      <c r="ABA60" s="8"/>
      <c r="ABB60" s="8"/>
      <c r="ABC60" s="8"/>
      <c r="ABD60" s="8"/>
      <c r="ABE60" s="8"/>
      <c r="ABF60" s="8"/>
      <c r="ABG60" s="8"/>
      <c r="ABH60" s="8"/>
      <c r="ABI60" s="8"/>
      <c r="ABJ60" s="8"/>
      <c r="ABK60" s="8"/>
      <c r="ABL60" s="8"/>
      <c r="ABM60" s="8"/>
      <c r="ABN60" s="8"/>
      <c r="ABO60" s="8"/>
      <c r="ABP60" s="8"/>
      <c r="ABQ60" s="8"/>
      <c r="ABR60" s="8"/>
      <c r="ABS60" s="8"/>
      <c r="ABT60" s="8"/>
      <c r="ABU60" s="8"/>
      <c r="ABV60" s="8"/>
      <c r="ABW60" s="8"/>
      <c r="ABX60" s="8"/>
      <c r="ABY60" s="8"/>
      <c r="ABZ60" s="8"/>
      <c r="ACA60" s="8"/>
      <c r="ACB60" s="8"/>
      <c r="ACC60" s="8"/>
      <c r="ACD60" s="8"/>
      <c r="ACE60" s="8"/>
      <c r="ACF60" s="8"/>
      <c r="ACG60" s="8"/>
      <c r="ACH60" s="8"/>
      <c r="ACI60" s="8"/>
      <c r="ACJ60" s="8"/>
      <c r="ACK60" s="8"/>
      <c r="ACL60" s="8"/>
      <c r="ACM60" s="8"/>
      <c r="ACN60" s="8"/>
      <c r="ACO60" s="8"/>
      <c r="ACP60" s="8"/>
      <c r="ACQ60" s="8"/>
      <c r="ACR60" s="8"/>
      <c r="ACS60" s="8"/>
      <c r="ACT60" s="8"/>
      <c r="ACU60" s="8"/>
      <c r="ACV60" s="8"/>
      <c r="ACW60" s="8"/>
      <c r="ACX60" s="8"/>
      <c r="ACY60" s="8"/>
      <c r="ACZ60" s="8"/>
      <c r="ADA60" s="8"/>
      <c r="ADB60" s="8"/>
      <c r="ADC60" s="8"/>
      <c r="ADD60" s="8"/>
      <c r="ADE60" s="8"/>
      <c r="ADF60" s="8"/>
      <c r="ADG60" s="8"/>
      <c r="ADH60" s="8"/>
      <c r="ADI60" s="8"/>
      <c r="ADJ60" s="8"/>
      <c r="ADK60" s="8"/>
      <c r="ADL60" s="8"/>
      <c r="ADM60" s="8"/>
      <c r="ADN60" s="8"/>
      <c r="ADO60" s="8"/>
      <c r="ADP60" s="8"/>
      <c r="ADQ60" s="8"/>
      <c r="ADR60" s="8"/>
      <c r="ADS60" s="8"/>
      <c r="ADT60" s="8"/>
      <c r="ADU60" s="8"/>
      <c r="ADV60" s="8"/>
      <c r="ADW60" s="8"/>
      <c r="ADX60" s="8"/>
      <c r="ADY60" s="8"/>
      <c r="ADZ60" s="8"/>
      <c r="AEA60" s="8"/>
      <c r="AEB60" s="8"/>
      <c r="AEC60" s="8"/>
      <c r="AED60" s="8"/>
      <c r="AEE60" s="8"/>
      <c r="AEF60" s="8"/>
      <c r="AEG60" s="8"/>
      <c r="AEH60" s="8"/>
      <c r="AEI60" s="8"/>
      <c r="AEJ60" s="8"/>
      <c r="AEK60" s="8"/>
      <c r="AEL60" s="8"/>
      <c r="AEM60" s="8"/>
      <c r="AEN60" s="8"/>
      <c r="AEO60" s="8"/>
      <c r="AEP60" s="8"/>
      <c r="AEQ60" s="8"/>
      <c r="AER60" s="8"/>
      <c r="AES60" s="8"/>
      <c r="AET60" s="8"/>
      <c r="AEU60" s="8"/>
      <c r="AEV60" s="8"/>
      <c r="AEW60" s="8"/>
      <c r="AEX60" s="8"/>
      <c r="AEY60" s="8"/>
      <c r="AEZ60" s="8"/>
      <c r="AFA60" s="8"/>
      <c r="AFB60" s="8"/>
      <c r="AFC60" s="8"/>
      <c r="AFD60" s="8"/>
      <c r="AFE60" s="8"/>
      <c r="AFF60" s="8"/>
      <c r="AFG60" s="8"/>
      <c r="AFH60" s="8"/>
      <c r="AFI60" s="8"/>
      <c r="AFJ60" s="8"/>
      <c r="AFK60" s="8"/>
      <c r="AFL60" s="8"/>
      <c r="AFM60" s="8"/>
      <c r="AFN60" s="8"/>
      <c r="AFO60" s="8"/>
      <c r="AFP60" s="8"/>
      <c r="AFQ60" s="8"/>
      <c r="AFR60" s="8"/>
      <c r="AFS60" s="8"/>
      <c r="AFT60" s="8"/>
      <c r="AFU60" s="8"/>
      <c r="AFV60" s="8"/>
      <c r="AFW60" s="8"/>
      <c r="AFX60" s="8"/>
      <c r="AFY60" s="8"/>
      <c r="AFZ60" s="8"/>
      <c r="AGA60" s="8"/>
      <c r="AGB60" s="8"/>
      <c r="AGC60" s="8"/>
      <c r="AGD60" s="8"/>
      <c r="AGE60" s="8"/>
      <c r="AGF60" s="8"/>
      <c r="AGG60" s="8"/>
      <c r="AGH60" s="8"/>
      <c r="AGI60" s="8"/>
      <c r="AGJ60" s="8"/>
      <c r="AGK60" s="8"/>
      <c r="AGL60" s="8"/>
      <c r="AGM60" s="8"/>
      <c r="AGN60" s="8"/>
      <c r="AGO60" s="8"/>
      <c r="AGP60" s="8"/>
      <c r="AGQ60" s="8"/>
      <c r="AGR60" s="8"/>
      <c r="AGS60" s="8"/>
      <c r="AGT60" s="8"/>
      <c r="AGU60" s="8"/>
      <c r="AGV60" s="8"/>
      <c r="AGW60" s="8"/>
      <c r="AGX60" s="8"/>
      <c r="AGY60" s="8"/>
      <c r="AGZ60" s="8"/>
      <c r="AHA60" s="8"/>
      <c r="AHB60" s="8"/>
      <c r="AHC60" s="8"/>
      <c r="AHD60" s="8"/>
      <c r="AHE60" s="8"/>
      <c r="AHF60" s="8"/>
      <c r="AHG60" s="8"/>
      <c r="AHH60" s="8"/>
      <c r="AHI60" s="8"/>
      <c r="AHJ60" s="8"/>
      <c r="AHK60" s="8"/>
      <c r="AHL60" s="8"/>
      <c r="AHM60" s="8"/>
      <c r="AHN60" s="8"/>
      <c r="AHO60" s="8"/>
      <c r="AHP60" s="8"/>
      <c r="AHQ60" s="8"/>
      <c r="AHR60" s="8"/>
      <c r="AHS60" s="8"/>
      <c r="AHT60" s="8"/>
      <c r="AHU60" s="8"/>
      <c r="AHV60" s="8"/>
      <c r="AHW60" s="8"/>
      <c r="AHX60" s="8"/>
      <c r="AHY60" s="8"/>
      <c r="AHZ60" s="8"/>
      <c r="AIA60" s="8"/>
      <c r="AIB60" s="8"/>
      <c r="AIC60" s="8"/>
      <c r="AID60" s="8"/>
      <c r="AIE60" s="8"/>
      <c r="AIF60" s="8"/>
      <c r="AIG60" s="8"/>
      <c r="AIH60" s="8"/>
      <c r="AII60" s="8"/>
      <c r="AIJ60" s="8"/>
      <c r="AIK60" s="8"/>
      <c r="AIL60" s="8"/>
      <c r="AIM60" s="8"/>
      <c r="AIN60" s="8"/>
      <c r="AIO60" s="8"/>
      <c r="AIP60" s="8"/>
      <c r="AIQ60" s="8"/>
      <c r="AIR60" s="8"/>
      <c r="AIS60" s="8"/>
      <c r="AIT60" s="8"/>
      <c r="AIU60" s="8"/>
      <c r="AIV60" s="8"/>
      <c r="AIW60" s="8"/>
      <c r="AIX60" s="8"/>
      <c r="AIY60" s="8"/>
      <c r="AIZ60" s="8"/>
      <c r="AJA60" s="8"/>
      <c r="AJB60" s="8"/>
      <c r="AJC60" s="8"/>
      <c r="AJD60" s="8"/>
      <c r="AJE60" s="8"/>
      <c r="AJF60" s="8"/>
      <c r="AJG60" s="8"/>
      <c r="AJH60" s="8"/>
      <c r="AJI60" s="8"/>
      <c r="AJJ60" s="8"/>
      <c r="AJK60" s="8"/>
      <c r="AJL60" s="8"/>
      <c r="AJM60" s="8"/>
      <c r="AJN60" s="8"/>
      <c r="AJO60" s="8"/>
      <c r="AJP60" s="8"/>
      <c r="AJQ60" s="8"/>
      <c r="AJR60" s="8"/>
      <c r="AJS60" s="8"/>
      <c r="AJT60" s="8"/>
      <c r="AJU60" s="8"/>
      <c r="AJV60" s="8"/>
      <c r="AJW60" s="8"/>
      <c r="AJX60" s="8"/>
      <c r="AJY60" s="8"/>
      <c r="AJZ60" s="8"/>
      <c r="AKA60" s="8"/>
      <c r="AKB60" s="8"/>
      <c r="AKC60" s="8"/>
      <c r="AKD60" s="8"/>
      <c r="AKE60" s="8"/>
      <c r="AKF60" s="8"/>
      <c r="AKG60" s="8"/>
      <c r="AKH60" s="8"/>
      <c r="AKI60" s="8"/>
      <c r="AKJ60" s="8"/>
      <c r="AKK60" s="8"/>
      <c r="AKL60" s="8"/>
      <c r="AKM60" s="8"/>
      <c r="AKN60" s="8"/>
      <c r="AKO60" s="8"/>
      <c r="AKP60" s="8"/>
      <c r="AKQ60" s="8"/>
      <c r="AKR60" s="8"/>
      <c r="AKS60" s="8"/>
      <c r="AKT60" s="8"/>
      <c r="AKU60" s="8"/>
      <c r="AKV60" s="8"/>
      <c r="AKW60" s="8"/>
      <c r="AKX60" s="8"/>
      <c r="AKY60" s="8"/>
      <c r="AKZ60" s="8"/>
      <c r="ALA60" s="8"/>
      <c r="ALB60" s="8"/>
      <c r="ALC60" s="8"/>
      <c r="ALD60" s="8"/>
      <c r="ALE60" s="8"/>
      <c r="ALF60" s="8"/>
      <c r="ALG60" s="8"/>
      <c r="ALH60" s="8"/>
      <c r="ALI60" s="8"/>
      <c r="ALJ60" s="8"/>
      <c r="ALK60" s="8"/>
      <c r="ALL60" s="8"/>
      <c r="ALM60" s="8"/>
      <c r="ALN60" s="8"/>
      <c r="ALO60" s="8"/>
      <c r="ALP60" s="8"/>
      <c r="ALQ60" s="8"/>
      <c r="ALR60" s="8"/>
      <c r="ALS60" s="8"/>
      <c r="ALT60" s="8"/>
      <c r="ALU60" s="8"/>
      <c r="ALV60" s="8"/>
      <c r="ALW60" s="8"/>
      <c r="ALX60" s="8"/>
      <c r="ALY60" s="8"/>
      <c r="ALZ60" s="8"/>
      <c r="AMA60" s="8"/>
      <c r="AMB60" s="8"/>
      <c r="AMC60" s="8"/>
      <c r="AMD60" s="8"/>
      <c r="AME60" s="8"/>
      <c r="AMF60" s="8"/>
      <c r="AMG60" s="8"/>
      <c r="AMH60" s="8"/>
      <c r="AMI60" s="8"/>
      <c r="AMJ60" s="8"/>
      <c r="AMK60" s="8"/>
      <c r="AML60" s="8"/>
      <c r="AMM60" s="8"/>
      <c r="AMN60" s="8"/>
    </row>
    <row r="61" spans="1:1028" x14ac:dyDescent="0.25">
      <c r="A61" s="8">
        <v>230</v>
      </c>
      <c r="B61" s="8" t="s">
        <v>1536</v>
      </c>
      <c r="C61" s="8" t="s">
        <v>1537</v>
      </c>
      <c r="D61" s="12" t="s">
        <v>1340</v>
      </c>
      <c r="E61" s="8">
        <v>2009</v>
      </c>
      <c r="F61" s="8" t="s">
        <v>90</v>
      </c>
      <c r="G61" s="8" t="s">
        <v>131</v>
      </c>
      <c r="H61" s="12" t="s">
        <v>422</v>
      </c>
      <c r="I61" s="8">
        <v>1</v>
      </c>
      <c r="J61" s="34" t="e">
        <f>VLOOKUP(H61,#REF!,9,FALSE)</f>
        <v>#REF!</v>
      </c>
      <c r="K61" s="34" t="e">
        <f t="shared" si="0"/>
        <v>#REF!</v>
      </c>
      <c r="L61" s="8" t="s">
        <v>1538</v>
      </c>
      <c r="M61" s="8">
        <f t="shared" ref="M61:M85" si="4">IF(EXACT(H61,"_missing_"),1,0)</f>
        <v>0</v>
      </c>
      <c r="N61" s="17">
        <f t="shared" si="2"/>
        <v>0</v>
      </c>
      <c r="O61" s="17">
        <v>0</v>
      </c>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c r="SN61" s="8"/>
      <c r="SO61" s="8"/>
      <c r="SP61" s="8"/>
      <c r="SQ61" s="8"/>
      <c r="SR61" s="8"/>
      <c r="SS61" s="8"/>
      <c r="ST61" s="8"/>
      <c r="SU61" s="8"/>
      <c r="SV61" s="8"/>
      <c r="SW61" s="8"/>
      <c r="SX61" s="8"/>
      <c r="SY61" s="8"/>
      <c r="SZ61" s="8"/>
      <c r="TA61" s="8"/>
      <c r="TB61" s="8"/>
      <c r="TC61" s="8"/>
      <c r="TD61" s="8"/>
      <c r="TE61" s="8"/>
      <c r="TF61" s="8"/>
      <c r="TG61" s="8"/>
      <c r="TH61" s="8"/>
      <c r="TI61" s="8"/>
      <c r="TJ61" s="8"/>
      <c r="TK61" s="8"/>
      <c r="TL61" s="8"/>
      <c r="TM61" s="8"/>
      <c r="TN61" s="8"/>
      <c r="TO61" s="8"/>
      <c r="TP61" s="8"/>
      <c r="TQ61" s="8"/>
      <c r="TR61" s="8"/>
      <c r="TS61" s="8"/>
      <c r="TT61" s="8"/>
      <c r="TU61" s="8"/>
      <c r="TV61" s="8"/>
      <c r="TW61" s="8"/>
      <c r="TX61" s="8"/>
      <c r="TY61" s="8"/>
      <c r="TZ61" s="8"/>
      <c r="UA61" s="8"/>
      <c r="UB61" s="8"/>
      <c r="UC61" s="8"/>
      <c r="UD61" s="8"/>
      <c r="UE61" s="8"/>
      <c r="UF61" s="8"/>
      <c r="UG61" s="8"/>
      <c r="UH61" s="8"/>
      <c r="UI61" s="8"/>
      <c r="UJ61" s="8"/>
      <c r="UK61" s="8"/>
      <c r="UL61" s="8"/>
      <c r="UM61" s="8"/>
      <c r="UN61" s="8"/>
      <c r="UO61" s="8"/>
      <c r="UP61" s="8"/>
      <c r="UQ61" s="8"/>
      <c r="UR61" s="8"/>
      <c r="US61" s="8"/>
      <c r="UT61" s="8"/>
      <c r="UU61" s="8"/>
      <c r="UV61" s="8"/>
      <c r="UW61" s="8"/>
      <c r="UX61" s="8"/>
      <c r="UY61" s="8"/>
      <c r="UZ61" s="8"/>
      <c r="VA61" s="8"/>
      <c r="VB61" s="8"/>
      <c r="VC61" s="8"/>
      <c r="VD61" s="8"/>
      <c r="VE61" s="8"/>
      <c r="VF61" s="8"/>
      <c r="VG61" s="8"/>
      <c r="VH61" s="8"/>
      <c r="VI61" s="8"/>
      <c r="VJ61" s="8"/>
      <c r="VK61" s="8"/>
      <c r="VL61" s="8"/>
      <c r="VM61" s="8"/>
      <c r="VN61" s="8"/>
      <c r="VO61" s="8"/>
      <c r="VP61" s="8"/>
      <c r="VQ61" s="8"/>
      <c r="VR61" s="8"/>
      <c r="VS61" s="8"/>
      <c r="VT61" s="8"/>
      <c r="VU61" s="8"/>
      <c r="VV61" s="8"/>
      <c r="VW61" s="8"/>
      <c r="VX61" s="8"/>
      <c r="VY61" s="8"/>
      <c r="VZ61" s="8"/>
      <c r="WA61" s="8"/>
      <c r="WB61" s="8"/>
      <c r="WC61" s="8"/>
      <c r="WD61" s="8"/>
      <c r="WE61" s="8"/>
      <c r="WF61" s="8"/>
      <c r="WG61" s="8"/>
      <c r="WH61" s="8"/>
      <c r="WI61" s="8"/>
      <c r="WJ61" s="8"/>
      <c r="WK61" s="8"/>
      <c r="WL61" s="8"/>
      <c r="WM61" s="8"/>
      <c r="WN61" s="8"/>
      <c r="WO61" s="8"/>
      <c r="WP61" s="8"/>
      <c r="WQ61" s="8"/>
      <c r="WR61" s="8"/>
      <c r="WS61" s="8"/>
      <c r="WT61" s="8"/>
      <c r="WU61" s="8"/>
      <c r="WV61" s="8"/>
      <c r="WW61" s="8"/>
      <c r="WX61" s="8"/>
      <c r="WY61" s="8"/>
      <c r="WZ61" s="8"/>
      <c r="XA61" s="8"/>
      <c r="XB61" s="8"/>
      <c r="XC61" s="8"/>
      <c r="XD61" s="8"/>
      <c r="XE61" s="8"/>
      <c r="XF61" s="8"/>
      <c r="XG61" s="8"/>
      <c r="XH61" s="8"/>
      <c r="XI61" s="8"/>
      <c r="XJ61" s="8"/>
      <c r="XK61" s="8"/>
      <c r="XL61" s="8"/>
      <c r="XM61" s="8"/>
      <c r="XN61" s="8"/>
      <c r="XO61" s="8"/>
      <c r="XP61" s="8"/>
      <c r="XQ61" s="8"/>
      <c r="XR61" s="8"/>
      <c r="XS61" s="8"/>
      <c r="XT61" s="8"/>
      <c r="XU61" s="8"/>
      <c r="XV61" s="8"/>
      <c r="XW61" s="8"/>
      <c r="XX61" s="8"/>
      <c r="XY61" s="8"/>
      <c r="XZ61" s="8"/>
      <c r="YA61" s="8"/>
      <c r="YB61" s="8"/>
      <c r="YC61" s="8"/>
      <c r="YD61" s="8"/>
      <c r="YE61" s="8"/>
      <c r="YF61" s="8"/>
      <c r="YG61" s="8"/>
      <c r="YH61" s="8"/>
      <c r="YI61" s="8"/>
      <c r="YJ61" s="8"/>
      <c r="YK61" s="8"/>
      <c r="YL61" s="8"/>
      <c r="YM61" s="8"/>
      <c r="YN61" s="8"/>
      <c r="YO61" s="8"/>
      <c r="YP61" s="8"/>
      <c r="YQ61" s="8"/>
      <c r="YR61" s="8"/>
      <c r="YS61" s="8"/>
      <c r="YT61" s="8"/>
      <c r="YU61" s="8"/>
      <c r="YV61" s="8"/>
      <c r="YW61" s="8"/>
      <c r="YX61" s="8"/>
      <c r="YY61" s="8"/>
      <c r="YZ61" s="8"/>
      <c r="ZA61" s="8"/>
      <c r="ZB61" s="8"/>
      <c r="ZC61" s="8"/>
      <c r="ZD61" s="8"/>
      <c r="ZE61" s="8"/>
      <c r="ZF61" s="8"/>
      <c r="ZG61" s="8"/>
      <c r="ZH61" s="8"/>
      <c r="ZI61" s="8"/>
      <c r="ZJ61" s="8"/>
      <c r="ZK61" s="8"/>
      <c r="ZL61" s="8"/>
      <c r="ZM61" s="8"/>
      <c r="ZN61" s="8"/>
      <c r="ZO61" s="8"/>
      <c r="ZP61" s="8"/>
      <c r="ZQ61" s="8"/>
      <c r="ZR61" s="8"/>
      <c r="ZS61" s="8"/>
      <c r="ZT61" s="8"/>
      <c r="ZU61" s="8"/>
      <c r="ZV61" s="8"/>
      <c r="ZW61" s="8"/>
      <c r="ZX61" s="8"/>
      <c r="ZY61" s="8"/>
      <c r="ZZ61" s="8"/>
      <c r="AAA61" s="8"/>
      <c r="AAB61" s="8"/>
      <c r="AAC61" s="8"/>
      <c r="AAD61" s="8"/>
      <c r="AAE61" s="8"/>
      <c r="AAF61" s="8"/>
      <c r="AAG61" s="8"/>
      <c r="AAH61" s="8"/>
      <c r="AAI61" s="8"/>
      <c r="AAJ61" s="8"/>
      <c r="AAK61" s="8"/>
      <c r="AAL61" s="8"/>
      <c r="AAM61" s="8"/>
      <c r="AAN61" s="8"/>
      <c r="AAO61" s="8"/>
      <c r="AAP61" s="8"/>
      <c r="AAQ61" s="8"/>
      <c r="AAR61" s="8"/>
      <c r="AAS61" s="8"/>
      <c r="AAT61" s="8"/>
      <c r="AAU61" s="8"/>
      <c r="AAV61" s="8"/>
      <c r="AAW61" s="8"/>
      <c r="AAX61" s="8"/>
      <c r="AAY61" s="8"/>
      <c r="AAZ61" s="8"/>
      <c r="ABA61" s="8"/>
      <c r="ABB61" s="8"/>
      <c r="ABC61" s="8"/>
      <c r="ABD61" s="8"/>
      <c r="ABE61" s="8"/>
      <c r="ABF61" s="8"/>
      <c r="ABG61" s="8"/>
      <c r="ABH61" s="8"/>
      <c r="ABI61" s="8"/>
      <c r="ABJ61" s="8"/>
      <c r="ABK61" s="8"/>
      <c r="ABL61" s="8"/>
      <c r="ABM61" s="8"/>
      <c r="ABN61" s="8"/>
      <c r="ABO61" s="8"/>
      <c r="ABP61" s="8"/>
      <c r="ABQ61" s="8"/>
      <c r="ABR61" s="8"/>
      <c r="ABS61" s="8"/>
      <c r="ABT61" s="8"/>
      <c r="ABU61" s="8"/>
      <c r="ABV61" s="8"/>
      <c r="ABW61" s="8"/>
      <c r="ABX61" s="8"/>
      <c r="ABY61" s="8"/>
      <c r="ABZ61" s="8"/>
      <c r="ACA61" s="8"/>
      <c r="ACB61" s="8"/>
      <c r="ACC61" s="8"/>
      <c r="ACD61" s="8"/>
      <c r="ACE61" s="8"/>
      <c r="ACF61" s="8"/>
      <c r="ACG61" s="8"/>
      <c r="ACH61" s="8"/>
      <c r="ACI61" s="8"/>
      <c r="ACJ61" s="8"/>
      <c r="ACK61" s="8"/>
      <c r="ACL61" s="8"/>
      <c r="ACM61" s="8"/>
      <c r="ACN61" s="8"/>
      <c r="ACO61" s="8"/>
      <c r="ACP61" s="8"/>
      <c r="ACQ61" s="8"/>
      <c r="ACR61" s="8"/>
      <c r="ACS61" s="8"/>
      <c r="ACT61" s="8"/>
      <c r="ACU61" s="8"/>
      <c r="ACV61" s="8"/>
      <c r="ACW61" s="8"/>
      <c r="ACX61" s="8"/>
      <c r="ACY61" s="8"/>
      <c r="ACZ61" s="8"/>
      <c r="ADA61" s="8"/>
      <c r="ADB61" s="8"/>
      <c r="ADC61" s="8"/>
      <c r="ADD61" s="8"/>
      <c r="ADE61" s="8"/>
      <c r="ADF61" s="8"/>
      <c r="ADG61" s="8"/>
      <c r="ADH61" s="8"/>
      <c r="ADI61" s="8"/>
      <c r="ADJ61" s="8"/>
      <c r="ADK61" s="8"/>
      <c r="ADL61" s="8"/>
      <c r="ADM61" s="8"/>
      <c r="ADN61" s="8"/>
      <c r="ADO61" s="8"/>
      <c r="ADP61" s="8"/>
      <c r="ADQ61" s="8"/>
      <c r="ADR61" s="8"/>
      <c r="ADS61" s="8"/>
      <c r="ADT61" s="8"/>
      <c r="ADU61" s="8"/>
      <c r="ADV61" s="8"/>
      <c r="ADW61" s="8"/>
      <c r="ADX61" s="8"/>
      <c r="ADY61" s="8"/>
      <c r="ADZ61" s="8"/>
      <c r="AEA61" s="8"/>
      <c r="AEB61" s="8"/>
      <c r="AEC61" s="8"/>
      <c r="AED61" s="8"/>
      <c r="AEE61" s="8"/>
      <c r="AEF61" s="8"/>
      <c r="AEG61" s="8"/>
      <c r="AEH61" s="8"/>
      <c r="AEI61" s="8"/>
      <c r="AEJ61" s="8"/>
      <c r="AEK61" s="8"/>
      <c r="AEL61" s="8"/>
      <c r="AEM61" s="8"/>
      <c r="AEN61" s="8"/>
      <c r="AEO61" s="8"/>
      <c r="AEP61" s="8"/>
      <c r="AEQ61" s="8"/>
      <c r="AER61" s="8"/>
      <c r="AES61" s="8"/>
      <c r="AET61" s="8"/>
      <c r="AEU61" s="8"/>
      <c r="AEV61" s="8"/>
      <c r="AEW61" s="8"/>
      <c r="AEX61" s="8"/>
      <c r="AEY61" s="8"/>
      <c r="AEZ61" s="8"/>
      <c r="AFA61" s="8"/>
      <c r="AFB61" s="8"/>
      <c r="AFC61" s="8"/>
      <c r="AFD61" s="8"/>
      <c r="AFE61" s="8"/>
      <c r="AFF61" s="8"/>
      <c r="AFG61" s="8"/>
      <c r="AFH61" s="8"/>
      <c r="AFI61" s="8"/>
      <c r="AFJ61" s="8"/>
      <c r="AFK61" s="8"/>
      <c r="AFL61" s="8"/>
      <c r="AFM61" s="8"/>
      <c r="AFN61" s="8"/>
      <c r="AFO61" s="8"/>
      <c r="AFP61" s="8"/>
      <c r="AFQ61" s="8"/>
      <c r="AFR61" s="8"/>
      <c r="AFS61" s="8"/>
      <c r="AFT61" s="8"/>
      <c r="AFU61" s="8"/>
      <c r="AFV61" s="8"/>
      <c r="AFW61" s="8"/>
      <c r="AFX61" s="8"/>
      <c r="AFY61" s="8"/>
      <c r="AFZ61" s="8"/>
      <c r="AGA61" s="8"/>
      <c r="AGB61" s="8"/>
      <c r="AGC61" s="8"/>
      <c r="AGD61" s="8"/>
      <c r="AGE61" s="8"/>
      <c r="AGF61" s="8"/>
      <c r="AGG61" s="8"/>
      <c r="AGH61" s="8"/>
      <c r="AGI61" s="8"/>
      <c r="AGJ61" s="8"/>
      <c r="AGK61" s="8"/>
      <c r="AGL61" s="8"/>
      <c r="AGM61" s="8"/>
      <c r="AGN61" s="8"/>
      <c r="AGO61" s="8"/>
      <c r="AGP61" s="8"/>
      <c r="AGQ61" s="8"/>
      <c r="AGR61" s="8"/>
      <c r="AGS61" s="8"/>
      <c r="AGT61" s="8"/>
      <c r="AGU61" s="8"/>
      <c r="AGV61" s="8"/>
      <c r="AGW61" s="8"/>
      <c r="AGX61" s="8"/>
      <c r="AGY61" s="8"/>
      <c r="AGZ61" s="8"/>
      <c r="AHA61" s="8"/>
      <c r="AHB61" s="8"/>
      <c r="AHC61" s="8"/>
      <c r="AHD61" s="8"/>
      <c r="AHE61" s="8"/>
      <c r="AHF61" s="8"/>
      <c r="AHG61" s="8"/>
      <c r="AHH61" s="8"/>
      <c r="AHI61" s="8"/>
      <c r="AHJ61" s="8"/>
      <c r="AHK61" s="8"/>
      <c r="AHL61" s="8"/>
      <c r="AHM61" s="8"/>
      <c r="AHN61" s="8"/>
      <c r="AHO61" s="8"/>
      <c r="AHP61" s="8"/>
      <c r="AHQ61" s="8"/>
      <c r="AHR61" s="8"/>
      <c r="AHS61" s="8"/>
      <c r="AHT61" s="8"/>
      <c r="AHU61" s="8"/>
      <c r="AHV61" s="8"/>
      <c r="AHW61" s="8"/>
      <c r="AHX61" s="8"/>
      <c r="AHY61" s="8"/>
      <c r="AHZ61" s="8"/>
      <c r="AIA61" s="8"/>
      <c r="AIB61" s="8"/>
      <c r="AIC61" s="8"/>
      <c r="AID61" s="8"/>
      <c r="AIE61" s="8"/>
      <c r="AIF61" s="8"/>
      <c r="AIG61" s="8"/>
      <c r="AIH61" s="8"/>
      <c r="AII61" s="8"/>
      <c r="AIJ61" s="8"/>
      <c r="AIK61" s="8"/>
      <c r="AIL61" s="8"/>
      <c r="AIM61" s="8"/>
      <c r="AIN61" s="8"/>
      <c r="AIO61" s="8"/>
      <c r="AIP61" s="8"/>
      <c r="AIQ61" s="8"/>
      <c r="AIR61" s="8"/>
      <c r="AIS61" s="8"/>
      <c r="AIT61" s="8"/>
      <c r="AIU61" s="8"/>
      <c r="AIV61" s="8"/>
      <c r="AIW61" s="8"/>
      <c r="AIX61" s="8"/>
      <c r="AIY61" s="8"/>
      <c r="AIZ61" s="8"/>
      <c r="AJA61" s="8"/>
      <c r="AJB61" s="8"/>
      <c r="AJC61" s="8"/>
      <c r="AJD61" s="8"/>
      <c r="AJE61" s="8"/>
      <c r="AJF61" s="8"/>
      <c r="AJG61" s="8"/>
      <c r="AJH61" s="8"/>
      <c r="AJI61" s="8"/>
      <c r="AJJ61" s="8"/>
      <c r="AJK61" s="8"/>
      <c r="AJL61" s="8"/>
      <c r="AJM61" s="8"/>
      <c r="AJN61" s="8"/>
      <c r="AJO61" s="8"/>
      <c r="AJP61" s="8"/>
      <c r="AJQ61" s="8"/>
      <c r="AJR61" s="8"/>
      <c r="AJS61" s="8"/>
      <c r="AJT61" s="8"/>
      <c r="AJU61" s="8"/>
      <c r="AJV61" s="8"/>
      <c r="AJW61" s="8"/>
      <c r="AJX61" s="8"/>
      <c r="AJY61" s="8"/>
      <c r="AJZ61" s="8"/>
      <c r="AKA61" s="8"/>
      <c r="AKB61" s="8"/>
      <c r="AKC61" s="8"/>
      <c r="AKD61" s="8"/>
      <c r="AKE61" s="8"/>
      <c r="AKF61" s="8"/>
      <c r="AKG61" s="8"/>
      <c r="AKH61" s="8"/>
      <c r="AKI61" s="8"/>
      <c r="AKJ61" s="8"/>
      <c r="AKK61" s="8"/>
      <c r="AKL61" s="8"/>
      <c r="AKM61" s="8"/>
      <c r="AKN61" s="8"/>
      <c r="AKO61" s="8"/>
      <c r="AKP61" s="8"/>
      <c r="AKQ61" s="8"/>
      <c r="AKR61" s="8"/>
      <c r="AKS61" s="8"/>
      <c r="AKT61" s="8"/>
      <c r="AKU61" s="8"/>
      <c r="AKV61" s="8"/>
      <c r="AKW61" s="8"/>
      <c r="AKX61" s="8"/>
      <c r="AKY61" s="8"/>
      <c r="AKZ61" s="8"/>
      <c r="ALA61" s="8"/>
      <c r="ALB61" s="8"/>
      <c r="ALC61" s="8"/>
      <c r="ALD61" s="8"/>
      <c r="ALE61" s="8"/>
      <c r="ALF61" s="8"/>
      <c r="ALG61" s="8"/>
      <c r="ALH61" s="8"/>
      <c r="ALI61" s="8"/>
      <c r="ALJ61" s="8"/>
      <c r="ALK61" s="8"/>
      <c r="ALL61" s="8"/>
      <c r="ALM61" s="8"/>
      <c r="ALN61" s="8"/>
      <c r="ALO61" s="8"/>
      <c r="ALP61" s="8"/>
      <c r="ALQ61" s="8"/>
      <c r="ALR61" s="8"/>
      <c r="ALS61" s="8"/>
      <c r="ALT61" s="8"/>
      <c r="ALU61" s="8"/>
      <c r="ALV61" s="8"/>
      <c r="ALW61" s="8"/>
      <c r="ALX61" s="8"/>
      <c r="ALY61" s="8"/>
      <c r="ALZ61" s="8"/>
      <c r="AMA61" s="8"/>
      <c r="AMB61" s="8"/>
      <c r="AMC61" s="8"/>
      <c r="AMD61" s="8"/>
      <c r="AME61" s="8"/>
      <c r="AMF61" s="8"/>
      <c r="AMG61" s="8"/>
      <c r="AMH61" s="8"/>
      <c r="AMI61" s="8"/>
      <c r="AMJ61" s="8"/>
      <c r="AMK61" s="8"/>
      <c r="AML61" s="8"/>
      <c r="AMM61" s="8"/>
      <c r="AMN61" s="8"/>
    </row>
    <row r="62" spans="1:1028" x14ac:dyDescent="0.25">
      <c r="A62" s="8">
        <v>231</v>
      </c>
      <c r="B62" s="8" t="s">
        <v>1539</v>
      </c>
      <c r="C62" s="8" t="s">
        <v>1537</v>
      </c>
      <c r="D62" s="12" t="s">
        <v>1340</v>
      </c>
      <c r="E62" s="8">
        <v>2009</v>
      </c>
      <c r="F62" s="8" t="s">
        <v>90</v>
      </c>
      <c r="G62" s="8" t="s">
        <v>131</v>
      </c>
      <c r="H62" s="12" t="s">
        <v>422</v>
      </c>
      <c r="I62" s="8">
        <v>6</v>
      </c>
      <c r="J62" s="34" t="e">
        <f>VLOOKUP(H62,#REF!,9,FALSE)</f>
        <v>#REF!</v>
      </c>
      <c r="K62" s="34" t="e">
        <f t="shared" si="0"/>
        <v>#REF!</v>
      </c>
      <c r="L62" s="8" t="s">
        <v>1538</v>
      </c>
      <c r="M62" s="8">
        <f t="shared" si="4"/>
        <v>0</v>
      </c>
      <c r="N62" s="17">
        <f t="shared" si="2"/>
        <v>0</v>
      </c>
      <c r="O62" s="17">
        <v>0</v>
      </c>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8"/>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c r="WB62" s="8"/>
      <c r="WC62" s="8"/>
      <c r="WD62" s="8"/>
      <c r="WE62" s="8"/>
      <c r="WF62" s="8"/>
      <c r="WG62" s="8"/>
      <c r="WH62" s="8"/>
      <c r="WI62" s="8"/>
      <c r="WJ62" s="8"/>
      <c r="WK62" s="8"/>
      <c r="WL62" s="8"/>
      <c r="WM62" s="8"/>
      <c r="WN62" s="8"/>
      <c r="WO62" s="8"/>
      <c r="WP62" s="8"/>
      <c r="WQ62" s="8"/>
      <c r="WR62" s="8"/>
      <c r="WS62" s="8"/>
      <c r="WT62" s="8"/>
      <c r="WU62" s="8"/>
      <c r="WV62" s="8"/>
      <c r="WW62" s="8"/>
      <c r="WX62" s="8"/>
      <c r="WY62" s="8"/>
      <c r="WZ62" s="8"/>
      <c r="XA62" s="8"/>
      <c r="XB62" s="8"/>
      <c r="XC62" s="8"/>
      <c r="XD62" s="8"/>
      <c r="XE62" s="8"/>
      <c r="XF62" s="8"/>
      <c r="XG62" s="8"/>
      <c r="XH62" s="8"/>
      <c r="XI62" s="8"/>
      <c r="XJ62" s="8"/>
      <c r="XK62" s="8"/>
      <c r="XL62" s="8"/>
      <c r="XM62" s="8"/>
      <c r="XN62" s="8"/>
      <c r="XO62" s="8"/>
      <c r="XP62" s="8"/>
      <c r="XQ62" s="8"/>
      <c r="XR62" s="8"/>
      <c r="XS62" s="8"/>
      <c r="XT62" s="8"/>
      <c r="XU62" s="8"/>
      <c r="XV62" s="8"/>
      <c r="XW62" s="8"/>
      <c r="XX62" s="8"/>
      <c r="XY62" s="8"/>
      <c r="XZ62" s="8"/>
      <c r="YA62" s="8"/>
      <c r="YB62" s="8"/>
      <c r="YC62" s="8"/>
      <c r="YD62" s="8"/>
      <c r="YE62" s="8"/>
      <c r="YF62" s="8"/>
      <c r="YG62" s="8"/>
      <c r="YH62" s="8"/>
      <c r="YI62" s="8"/>
      <c r="YJ62" s="8"/>
      <c r="YK62" s="8"/>
      <c r="YL62" s="8"/>
      <c r="YM62" s="8"/>
      <c r="YN62" s="8"/>
      <c r="YO62" s="8"/>
      <c r="YP62" s="8"/>
      <c r="YQ62" s="8"/>
      <c r="YR62" s="8"/>
      <c r="YS62" s="8"/>
      <c r="YT62" s="8"/>
      <c r="YU62" s="8"/>
      <c r="YV62" s="8"/>
      <c r="YW62" s="8"/>
      <c r="YX62" s="8"/>
      <c r="YY62" s="8"/>
      <c r="YZ62" s="8"/>
      <c r="ZA62" s="8"/>
      <c r="ZB62" s="8"/>
      <c r="ZC62" s="8"/>
      <c r="ZD62" s="8"/>
      <c r="ZE62" s="8"/>
      <c r="ZF62" s="8"/>
      <c r="ZG62" s="8"/>
      <c r="ZH62" s="8"/>
      <c r="ZI62" s="8"/>
      <c r="ZJ62" s="8"/>
      <c r="ZK62" s="8"/>
      <c r="ZL62" s="8"/>
      <c r="ZM62" s="8"/>
      <c r="ZN62" s="8"/>
      <c r="ZO62" s="8"/>
      <c r="ZP62" s="8"/>
      <c r="ZQ62" s="8"/>
      <c r="ZR62" s="8"/>
      <c r="ZS62" s="8"/>
      <c r="ZT62" s="8"/>
      <c r="ZU62" s="8"/>
      <c r="ZV62" s="8"/>
      <c r="ZW62" s="8"/>
      <c r="ZX62" s="8"/>
      <c r="ZY62" s="8"/>
      <c r="ZZ62" s="8"/>
      <c r="AAA62" s="8"/>
      <c r="AAB62" s="8"/>
      <c r="AAC62" s="8"/>
      <c r="AAD62" s="8"/>
      <c r="AAE62" s="8"/>
      <c r="AAF62" s="8"/>
      <c r="AAG62" s="8"/>
      <c r="AAH62" s="8"/>
      <c r="AAI62" s="8"/>
      <c r="AAJ62" s="8"/>
      <c r="AAK62" s="8"/>
      <c r="AAL62" s="8"/>
      <c r="AAM62" s="8"/>
      <c r="AAN62" s="8"/>
      <c r="AAO62" s="8"/>
      <c r="AAP62" s="8"/>
      <c r="AAQ62" s="8"/>
      <c r="AAR62" s="8"/>
      <c r="AAS62" s="8"/>
      <c r="AAT62" s="8"/>
      <c r="AAU62" s="8"/>
      <c r="AAV62" s="8"/>
      <c r="AAW62" s="8"/>
      <c r="AAX62" s="8"/>
      <c r="AAY62" s="8"/>
      <c r="AAZ62" s="8"/>
      <c r="ABA62" s="8"/>
      <c r="ABB62" s="8"/>
      <c r="ABC62" s="8"/>
      <c r="ABD62" s="8"/>
      <c r="ABE62" s="8"/>
      <c r="ABF62" s="8"/>
      <c r="ABG62" s="8"/>
      <c r="ABH62" s="8"/>
      <c r="ABI62" s="8"/>
      <c r="ABJ62" s="8"/>
      <c r="ABK62" s="8"/>
      <c r="ABL62" s="8"/>
      <c r="ABM62" s="8"/>
      <c r="ABN62" s="8"/>
      <c r="ABO62" s="8"/>
      <c r="ABP62" s="8"/>
      <c r="ABQ62" s="8"/>
      <c r="ABR62" s="8"/>
      <c r="ABS62" s="8"/>
      <c r="ABT62" s="8"/>
      <c r="ABU62" s="8"/>
      <c r="ABV62" s="8"/>
      <c r="ABW62" s="8"/>
      <c r="ABX62" s="8"/>
      <c r="ABY62" s="8"/>
      <c r="ABZ62" s="8"/>
      <c r="ACA62" s="8"/>
      <c r="ACB62" s="8"/>
      <c r="ACC62" s="8"/>
      <c r="ACD62" s="8"/>
      <c r="ACE62" s="8"/>
      <c r="ACF62" s="8"/>
      <c r="ACG62" s="8"/>
      <c r="ACH62" s="8"/>
      <c r="ACI62" s="8"/>
      <c r="ACJ62" s="8"/>
      <c r="ACK62" s="8"/>
      <c r="ACL62" s="8"/>
      <c r="ACM62" s="8"/>
      <c r="ACN62" s="8"/>
      <c r="ACO62" s="8"/>
      <c r="ACP62" s="8"/>
      <c r="ACQ62" s="8"/>
      <c r="ACR62" s="8"/>
      <c r="ACS62" s="8"/>
      <c r="ACT62" s="8"/>
      <c r="ACU62" s="8"/>
      <c r="ACV62" s="8"/>
      <c r="ACW62" s="8"/>
      <c r="ACX62" s="8"/>
      <c r="ACY62" s="8"/>
      <c r="ACZ62" s="8"/>
      <c r="ADA62" s="8"/>
      <c r="ADB62" s="8"/>
      <c r="ADC62" s="8"/>
      <c r="ADD62" s="8"/>
      <c r="ADE62" s="8"/>
      <c r="ADF62" s="8"/>
      <c r="ADG62" s="8"/>
      <c r="ADH62" s="8"/>
      <c r="ADI62" s="8"/>
      <c r="ADJ62" s="8"/>
      <c r="ADK62" s="8"/>
      <c r="ADL62" s="8"/>
      <c r="ADM62" s="8"/>
      <c r="ADN62" s="8"/>
      <c r="ADO62" s="8"/>
      <c r="ADP62" s="8"/>
      <c r="ADQ62" s="8"/>
      <c r="ADR62" s="8"/>
      <c r="ADS62" s="8"/>
      <c r="ADT62" s="8"/>
      <c r="ADU62" s="8"/>
      <c r="ADV62" s="8"/>
      <c r="ADW62" s="8"/>
      <c r="ADX62" s="8"/>
      <c r="ADY62" s="8"/>
      <c r="ADZ62" s="8"/>
      <c r="AEA62" s="8"/>
      <c r="AEB62" s="8"/>
      <c r="AEC62" s="8"/>
      <c r="AED62" s="8"/>
      <c r="AEE62" s="8"/>
      <c r="AEF62" s="8"/>
      <c r="AEG62" s="8"/>
      <c r="AEH62" s="8"/>
      <c r="AEI62" s="8"/>
      <c r="AEJ62" s="8"/>
      <c r="AEK62" s="8"/>
      <c r="AEL62" s="8"/>
      <c r="AEM62" s="8"/>
      <c r="AEN62" s="8"/>
      <c r="AEO62" s="8"/>
      <c r="AEP62" s="8"/>
      <c r="AEQ62" s="8"/>
      <c r="AER62" s="8"/>
      <c r="AES62" s="8"/>
      <c r="AET62" s="8"/>
      <c r="AEU62" s="8"/>
      <c r="AEV62" s="8"/>
      <c r="AEW62" s="8"/>
      <c r="AEX62" s="8"/>
      <c r="AEY62" s="8"/>
      <c r="AEZ62" s="8"/>
      <c r="AFA62" s="8"/>
      <c r="AFB62" s="8"/>
      <c r="AFC62" s="8"/>
      <c r="AFD62" s="8"/>
      <c r="AFE62" s="8"/>
      <c r="AFF62" s="8"/>
      <c r="AFG62" s="8"/>
      <c r="AFH62" s="8"/>
      <c r="AFI62" s="8"/>
      <c r="AFJ62" s="8"/>
      <c r="AFK62" s="8"/>
      <c r="AFL62" s="8"/>
      <c r="AFM62" s="8"/>
      <c r="AFN62" s="8"/>
      <c r="AFO62" s="8"/>
      <c r="AFP62" s="8"/>
      <c r="AFQ62" s="8"/>
      <c r="AFR62" s="8"/>
      <c r="AFS62" s="8"/>
      <c r="AFT62" s="8"/>
      <c r="AFU62" s="8"/>
      <c r="AFV62" s="8"/>
      <c r="AFW62" s="8"/>
      <c r="AFX62" s="8"/>
      <c r="AFY62" s="8"/>
      <c r="AFZ62" s="8"/>
      <c r="AGA62" s="8"/>
      <c r="AGB62" s="8"/>
      <c r="AGC62" s="8"/>
      <c r="AGD62" s="8"/>
      <c r="AGE62" s="8"/>
      <c r="AGF62" s="8"/>
      <c r="AGG62" s="8"/>
      <c r="AGH62" s="8"/>
      <c r="AGI62" s="8"/>
      <c r="AGJ62" s="8"/>
      <c r="AGK62" s="8"/>
      <c r="AGL62" s="8"/>
      <c r="AGM62" s="8"/>
      <c r="AGN62" s="8"/>
      <c r="AGO62" s="8"/>
      <c r="AGP62" s="8"/>
      <c r="AGQ62" s="8"/>
      <c r="AGR62" s="8"/>
      <c r="AGS62" s="8"/>
      <c r="AGT62" s="8"/>
      <c r="AGU62" s="8"/>
      <c r="AGV62" s="8"/>
      <c r="AGW62" s="8"/>
      <c r="AGX62" s="8"/>
      <c r="AGY62" s="8"/>
      <c r="AGZ62" s="8"/>
      <c r="AHA62" s="8"/>
      <c r="AHB62" s="8"/>
      <c r="AHC62" s="8"/>
      <c r="AHD62" s="8"/>
      <c r="AHE62" s="8"/>
      <c r="AHF62" s="8"/>
      <c r="AHG62" s="8"/>
      <c r="AHH62" s="8"/>
      <c r="AHI62" s="8"/>
      <c r="AHJ62" s="8"/>
      <c r="AHK62" s="8"/>
      <c r="AHL62" s="8"/>
      <c r="AHM62" s="8"/>
      <c r="AHN62" s="8"/>
      <c r="AHO62" s="8"/>
      <c r="AHP62" s="8"/>
      <c r="AHQ62" s="8"/>
      <c r="AHR62" s="8"/>
      <c r="AHS62" s="8"/>
      <c r="AHT62" s="8"/>
      <c r="AHU62" s="8"/>
      <c r="AHV62" s="8"/>
      <c r="AHW62" s="8"/>
      <c r="AHX62" s="8"/>
      <c r="AHY62" s="8"/>
      <c r="AHZ62" s="8"/>
      <c r="AIA62" s="8"/>
      <c r="AIB62" s="8"/>
      <c r="AIC62" s="8"/>
      <c r="AID62" s="8"/>
      <c r="AIE62" s="8"/>
      <c r="AIF62" s="8"/>
      <c r="AIG62" s="8"/>
      <c r="AIH62" s="8"/>
      <c r="AII62" s="8"/>
      <c r="AIJ62" s="8"/>
      <c r="AIK62" s="8"/>
      <c r="AIL62" s="8"/>
      <c r="AIM62" s="8"/>
      <c r="AIN62" s="8"/>
      <c r="AIO62" s="8"/>
      <c r="AIP62" s="8"/>
      <c r="AIQ62" s="8"/>
      <c r="AIR62" s="8"/>
      <c r="AIS62" s="8"/>
      <c r="AIT62" s="8"/>
      <c r="AIU62" s="8"/>
      <c r="AIV62" s="8"/>
      <c r="AIW62" s="8"/>
      <c r="AIX62" s="8"/>
      <c r="AIY62" s="8"/>
      <c r="AIZ62" s="8"/>
      <c r="AJA62" s="8"/>
      <c r="AJB62" s="8"/>
      <c r="AJC62" s="8"/>
      <c r="AJD62" s="8"/>
      <c r="AJE62" s="8"/>
      <c r="AJF62" s="8"/>
      <c r="AJG62" s="8"/>
      <c r="AJH62" s="8"/>
      <c r="AJI62" s="8"/>
      <c r="AJJ62" s="8"/>
      <c r="AJK62" s="8"/>
      <c r="AJL62" s="8"/>
      <c r="AJM62" s="8"/>
      <c r="AJN62" s="8"/>
      <c r="AJO62" s="8"/>
      <c r="AJP62" s="8"/>
      <c r="AJQ62" s="8"/>
      <c r="AJR62" s="8"/>
      <c r="AJS62" s="8"/>
      <c r="AJT62" s="8"/>
      <c r="AJU62" s="8"/>
      <c r="AJV62" s="8"/>
      <c r="AJW62" s="8"/>
      <c r="AJX62" s="8"/>
      <c r="AJY62" s="8"/>
      <c r="AJZ62" s="8"/>
      <c r="AKA62" s="8"/>
      <c r="AKB62" s="8"/>
      <c r="AKC62" s="8"/>
      <c r="AKD62" s="8"/>
      <c r="AKE62" s="8"/>
      <c r="AKF62" s="8"/>
      <c r="AKG62" s="8"/>
      <c r="AKH62" s="8"/>
      <c r="AKI62" s="8"/>
      <c r="AKJ62" s="8"/>
      <c r="AKK62" s="8"/>
      <c r="AKL62" s="8"/>
      <c r="AKM62" s="8"/>
      <c r="AKN62" s="8"/>
      <c r="AKO62" s="8"/>
      <c r="AKP62" s="8"/>
      <c r="AKQ62" s="8"/>
      <c r="AKR62" s="8"/>
      <c r="AKS62" s="8"/>
      <c r="AKT62" s="8"/>
      <c r="AKU62" s="8"/>
      <c r="AKV62" s="8"/>
      <c r="AKW62" s="8"/>
      <c r="AKX62" s="8"/>
      <c r="AKY62" s="8"/>
      <c r="AKZ62" s="8"/>
      <c r="ALA62" s="8"/>
      <c r="ALB62" s="8"/>
      <c r="ALC62" s="8"/>
      <c r="ALD62" s="8"/>
      <c r="ALE62" s="8"/>
      <c r="ALF62" s="8"/>
      <c r="ALG62" s="8"/>
      <c r="ALH62" s="8"/>
      <c r="ALI62" s="8"/>
      <c r="ALJ62" s="8"/>
      <c r="ALK62" s="8"/>
      <c r="ALL62" s="8"/>
      <c r="ALM62" s="8"/>
      <c r="ALN62" s="8"/>
      <c r="ALO62" s="8"/>
      <c r="ALP62" s="8"/>
      <c r="ALQ62" s="8"/>
      <c r="ALR62" s="8"/>
      <c r="ALS62" s="8"/>
      <c r="ALT62" s="8"/>
      <c r="ALU62" s="8"/>
      <c r="ALV62" s="8"/>
      <c r="ALW62" s="8"/>
      <c r="ALX62" s="8"/>
      <c r="ALY62" s="8"/>
      <c r="ALZ62" s="8"/>
      <c r="AMA62" s="8"/>
      <c r="AMB62" s="8"/>
      <c r="AMC62" s="8"/>
      <c r="AMD62" s="8"/>
      <c r="AME62" s="8"/>
      <c r="AMF62" s="8"/>
      <c r="AMG62" s="8"/>
      <c r="AMH62" s="8"/>
      <c r="AMI62" s="8"/>
      <c r="AMJ62" s="8"/>
      <c r="AMK62" s="8"/>
      <c r="AML62" s="8"/>
      <c r="AMM62" s="8"/>
      <c r="AMN62" s="8"/>
    </row>
    <row r="63" spans="1:1028" x14ac:dyDescent="0.25">
      <c r="A63" s="8">
        <v>232</v>
      </c>
      <c r="B63" s="8" t="s">
        <v>1540</v>
      </c>
      <c r="C63" s="8" t="s">
        <v>1537</v>
      </c>
      <c r="D63" s="12" t="s">
        <v>1340</v>
      </c>
      <c r="E63" s="8">
        <v>2009</v>
      </c>
      <c r="F63" s="8" t="s">
        <v>90</v>
      </c>
      <c r="G63" s="8" t="s">
        <v>131</v>
      </c>
      <c r="H63" s="12" t="s">
        <v>422</v>
      </c>
      <c r="I63" s="8">
        <v>12</v>
      </c>
      <c r="J63" s="34" t="e">
        <f>VLOOKUP(H63,#REF!,9,FALSE)</f>
        <v>#REF!</v>
      </c>
      <c r="K63" s="34" t="e">
        <f t="shared" si="0"/>
        <v>#REF!</v>
      </c>
      <c r="L63" s="8" t="s">
        <v>1538</v>
      </c>
      <c r="M63" s="8">
        <f t="shared" si="4"/>
        <v>0</v>
      </c>
      <c r="N63" s="17">
        <f t="shared" si="2"/>
        <v>0</v>
      </c>
      <c r="O63" s="17">
        <v>0</v>
      </c>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8"/>
      <c r="PC63" s="8"/>
      <c r="PD63" s="8"/>
      <c r="PE63" s="8"/>
      <c r="PF63" s="8"/>
      <c r="PG63" s="8"/>
      <c r="PH63" s="8"/>
      <c r="PI63" s="8"/>
      <c r="PJ63" s="8"/>
      <c r="PK63" s="8"/>
      <c r="PL63" s="8"/>
      <c r="PM63" s="8"/>
      <c r="PN63" s="8"/>
      <c r="PO63" s="8"/>
      <c r="PP63" s="8"/>
      <c r="PQ63" s="8"/>
      <c r="PR63" s="8"/>
      <c r="PS63" s="8"/>
      <c r="PT63" s="8"/>
      <c r="PU63" s="8"/>
      <c r="PV63" s="8"/>
      <c r="PW63" s="8"/>
      <c r="PX63" s="8"/>
      <c r="PY63" s="8"/>
      <c r="PZ63" s="8"/>
      <c r="QA63" s="8"/>
      <c r="QB63" s="8"/>
      <c r="QC63" s="8"/>
      <c r="QD63" s="8"/>
      <c r="QE63" s="8"/>
      <c r="QF63" s="8"/>
      <c r="QG63" s="8"/>
      <c r="QH63" s="8"/>
      <c r="QI63" s="8"/>
      <c r="QJ63" s="8"/>
      <c r="QK63" s="8"/>
      <c r="QL63" s="8"/>
      <c r="QM63" s="8"/>
      <c r="QN63" s="8"/>
      <c r="QO63" s="8"/>
      <c r="QP63" s="8"/>
      <c r="QQ63" s="8"/>
      <c r="QR63" s="8"/>
      <c r="QS63" s="8"/>
      <c r="QT63" s="8"/>
      <c r="QU63" s="8"/>
      <c r="QV63" s="8"/>
      <c r="QW63" s="8"/>
      <c r="QX63" s="8"/>
      <c r="QY63" s="8"/>
      <c r="QZ63" s="8"/>
      <c r="RA63" s="8"/>
      <c r="RB63" s="8"/>
      <c r="RC63" s="8"/>
      <c r="RD63" s="8"/>
      <c r="RE63" s="8"/>
      <c r="RF63" s="8"/>
      <c r="RG63" s="8"/>
      <c r="RH63" s="8"/>
      <c r="RI63" s="8"/>
      <c r="RJ63" s="8"/>
      <c r="RK63" s="8"/>
      <c r="RL63" s="8"/>
      <c r="RM63" s="8"/>
      <c r="RN63" s="8"/>
      <c r="RO63" s="8"/>
      <c r="RP63" s="8"/>
      <c r="RQ63" s="8"/>
      <c r="RR63" s="8"/>
      <c r="RS63" s="8"/>
      <c r="RT63" s="8"/>
      <c r="RU63" s="8"/>
      <c r="RV63" s="8"/>
      <c r="RW63" s="8"/>
      <c r="RX63" s="8"/>
      <c r="RY63" s="8"/>
      <c r="RZ63" s="8"/>
      <c r="SA63" s="8"/>
      <c r="SB63" s="8"/>
      <c r="SC63" s="8"/>
      <c r="SD63" s="8"/>
      <c r="SE63" s="8"/>
      <c r="SF63" s="8"/>
      <c r="SG63" s="8"/>
      <c r="SH63" s="8"/>
      <c r="SI63" s="8"/>
      <c r="SJ63" s="8"/>
      <c r="SK63" s="8"/>
      <c r="SL63" s="8"/>
      <c r="SM63" s="8"/>
      <c r="SN63" s="8"/>
      <c r="SO63" s="8"/>
      <c r="SP63" s="8"/>
      <c r="SQ63" s="8"/>
      <c r="SR63" s="8"/>
      <c r="SS63" s="8"/>
      <c r="ST63" s="8"/>
      <c r="SU63" s="8"/>
      <c r="SV63" s="8"/>
      <c r="SW63" s="8"/>
      <c r="SX63" s="8"/>
      <c r="SY63" s="8"/>
      <c r="SZ63" s="8"/>
      <c r="TA63" s="8"/>
      <c r="TB63" s="8"/>
      <c r="TC63" s="8"/>
      <c r="TD63" s="8"/>
      <c r="TE63" s="8"/>
      <c r="TF63" s="8"/>
      <c r="TG63" s="8"/>
      <c r="TH63" s="8"/>
      <c r="TI63" s="8"/>
      <c r="TJ63" s="8"/>
      <c r="TK63" s="8"/>
      <c r="TL63" s="8"/>
      <c r="TM63" s="8"/>
      <c r="TN63" s="8"/>
      <c r="TO63" s="8"/>
      <c r="TP63" s="8"/>
      <c r="TQ63" s="8"/>
      <c r="TR63" s="8"/>
      <c r="TS63" s="8"/>
      <c r="TT63" s="8"/>
      <c r="TU63" s="8"/>
      <c r="TV63" s="8"/>
      <c r="TW63" s="8"/>
      <c r="TX63" s="8"/>
      <c r="TY63" s="8"/>
      <c r="TZ63" s="8"/>
      <c r="UA63" s="8"/>
      <c r="UB63" s="8"/>
      <c r="UC63" s="8"/>
      <c r="UD63" s="8"/>
      <c r="UE63" s="8"/>
      <c r="UF63" s="8"/>
      <c r="UG63" s="8"/>
      <c r="UH63" s="8"/>
      <c r="UI63" s="8"/>
      <c r="UJ63" s="8"/>
      <c r="UK63" s="8"/>
      <c r="UL63" s="8"/>
      <c r="UM63" s="8"/>
      <c r="UN63" s="8"/>
      <c r="UO63" s="8"/>
      <c r="UP63" s="8"/>
      <c r="UQ63" s="8"/>
      <c r="UR63" s="8"/>
      <c r="US63" s="8"/>
      <c r="UT63" s="8"/>
      <c r="UU63" s="8"/>
      <c r="UV63" s="8"/>
      <c r="UW63" s="8"/>
      <c r="UX63" s="8"/>
      <c r="UY63" s="8"/>
      <c r="UZ63" s="8"/>
      <c r="VA63" s="8"/>
      <c r="VB63" s="8"/>
      <c r="VC63" s="8"/>
      <c r="VD63" s="8"/>
      <c r="VE63" s="8"/>
      <c r="VF63" s="8"/>
      <c r="VG63" s="8"/>
      <c r="VH63" s="8"/>
      <c r="VI63" s="8"/>
      <c r="VJ63" s="8"/>
      <c r="VK63" s="8"/>
      <c r="VL63" s="8"/>
      <c r="VM63" s="8"/>
      <c r="VN63" s="8"/>
      <c r="VO63" s="8"/>
      <c r="VP63" s="8"/>
      <c r="VQ63" s="8"/>
      <c r="VR63" s="8"/>
      <c r="VS63" s="8"/>
      <c r="VT63" s="8"/>
      <c r="VU63" s="8"/>
      <c r="VV63" s="8"/>
      <c r="VW63" s="8"/>
      <c r="VX63" s="8"/>
      <c r="VY63" s="8"/>
      <c r="VZ63" s="8"/>
      <c r="WA63" s="8"/>
      <c r="WB63" s="8"/>
      <c r="WC63" s="8"/>
      <c r="WD63" s="8"/>
      <c r="WE63" s="8"/>
      <c r="WF63" s="8"/>
      <c r="WG63" s="8"/>
      <c r="WH63" s="8"/>
      <c r="WI63" s="8"/>
      <c r="WJ63" s="8"/>
      <c r="WK63" s="8"/>
      <c r="WL63" s="8"/>
      <c r="WM63" s="8"/>
      <c r="WN63" s="8"/>
      <c r="WO63" s="8"/>
      <c r="WP63" s="8"/>
      <c r="WQ63" s="8"/>
      <c r="WR63" s="8"/>
      <c r="WS63" s="8"/>
      <c r="WT63" s="8"/>
      <c r="WU63" s="8"/>
      <c r="WV63" s="8"/>
      <c r="WW63" s="8"/>
      <c r="WX63" s="8"/>
      <c r="WY63" s="8"/>
      <c r="WZ63" s="8"/>
      <c r="XA63" s="8"/>
      <c r="XB63" s="8"/>
      <c r="XC63" s="8"/>
      <c r="XD63" s="8"/>
      <c r="XE63" s="8"/>
      <c r="XF63" s="8"/>
      <c r="XG63" s="8"/>
      <c r="XH63" s="8"/>
      <c r="XI63" s="8"/>
      <c r="XJ63" s="8"/>
      <c r="XK63" s="8"/>
      <c r="XL63" s="8"/>
      <c r="XM63" s="8"/>
      <c r="XN63" s="8"/>
      <c r="XO63" s="8"/>
      <c r="XP63" s="8"/>
      <c r="XQ63" s="8"/>
      <c r="XR63" s="8"/>
      <c r="XS63" s="8"/>
      <c r="XT63" s="8"/>
      <c r="XU63" s="8"/>
      <c r="XV63" s="8"/>
      <c r="XW63" s="8"/>
      <c r="XX63" s="8"/>
      <c r="XY63" s="8"/>
      <c r="XZ63" s="8"/>
      <c r="YA63" s="8"/>
      <c r="YB63" s="8"/>
      <c r="YC63" s="8"/>
      <c r="YD63" s="8"/>
      <c r="YE63" s="8"/>
      <c r="YF63" s="8"/>
      <c r="YG63" s="8"/>
      <c r="YH63" s="8"/>
      <c r="YI63" s="8"/>
      <c r="YJ63" s="8"/>
      <c r="YK63" s="8"/>
      <c r="YL63" s="8"/>
      <c r="YM63" s="8"/>
      <c r="YN63" s="8"/>
      <c r="YO63" s="8"/>
      <c r="YP63" s="8"/>
      <c r="YQ63" s="8"/>
      <c r="YR63" s="8"/>
      <c r="YS63" s="8"/>
      <c r="YT63" s="8"/>
      <c r="YU63" s="8"/>
      <c r="YV63" s="8"/>
      <c r="YW63" s="8"/>
      <c r="YX63" s="8"/>
      <c r="YY63" s="8"/>
      <c r="YZ63" s="8"/>
      <c r="ZA63" s="8"/>
      <c r="ZB63" s="8"/>
      <c r="ZC63" s="8"/>
      <c r="ZD63" s="8"/>
      <c r="ZE63" s="8"/>
      <c r="ZF63" s="8"/>
      <c r="ZG63" s="8"/>
      <c r="ZH63" s="8"/>
      <c r="ZI63" s="8"/>
      <c r="ZJ63" s="8"/>
      <c r="ZK63" s="8"/>
      <c r="ZL63" s="8"/>
      <c r="ZM63" s="8"/>
      <c r="ZN63" s="8"/>
      <c r="ZO63" s="8"/>
      <c r="ZP63" s="8"/>
      <c r="ZQ63" s="8"/>
      <c r="ZR63" s="8"/>
      <c r="ZS63" s="8"/>
      <c r="ZT63" s="8"/>
      <c r="ZU63" s="8"/>
      <c r="ZV63" s="8"/>
      <c r="ZW63" s="8"/>
      <c r="ZX63" s="8"/>
      <c r="ZY63" s="8"/>
      <c r="ZZ63" s="8"/>
      <c r="AAA63" s="8"/>
      <c r="AAB63" s="8"/>
      <c r="AAC63" s="8"/>
      <c r="AAD63" s="8"/>
      <c r="AAE63" s="8"/>
      <c r="AAF63" s="8"/>
      <c r="AAG63" s="8"/>
      <c r="AAH63" s="8"/>
      <c r="AAI63" s="8"/>
      <c r="AAJ63" s="8"/>
      <c r="AAK63" s="8"/>
      <c r="AAL63" s="8"/>
      <c r="AAM63" s="8"/>
      <c r="AAN63" s="8"/>
      <c r="AAO63" s="8"/>
      <c r="AAP63" s="8"/>
      <c r="AAQ63" s="8"/>
      <c r="AAR63" s="8"/>
      <c r="AAS63" s="8"/>
      <c r="AAT63" s="8"/>
      <c r="AAU63" s="8"/>
      <c r="AAV63" s="8"/>
      <c r="AAW63" s="8"/>
      <c r="AAX63" s="8"/>
      <c r="AAY63" s="8"/>
      <c r="AAZ63" s="8"/>
      <c r="ABA63" s="8"/>
      <c r="ABB63" s="8"/>
      <c r="ABC63" s="8"/>
      <c r="ABD63" s="8"/>
      <c r="ABE63" s="8"/>
      <c r="ABF63" s="8"/>
      <c r="ABG63" s="8"/>
      <c r="ABH63" s="8"/>
      <c r="ABI63" s="8"/>
      <c r="ABJ63" s="8"/>
      <c r="ABK63" s="8"/>
      <c r="ABL63" s="8"/>
      <c r="ABM63" s="8"/>
      <c r="ABN63" s="8"/>
      <c r="ABO63" s="8"/>
      <c r="ABP63" s="8"/>
      <c r="ABQ63" s="8"/>
      <c r="ABR63" s="8"/>
      <c r="ABS63" s="8"/>
      <c r="ABT63" s="8"/>
      <c r="ABU63" s="8"/>
      <c r="ABV63" s="8"/>
      <c r="ABW63" s="8"/>
      <c r="ABX63" s="8"/>
      <c r="ABY63" s="8"/>
      <c r="ABZ63" s="8"/>
      <c r="ACA63" s="8"/>
      <c r="ACB63" s="8"/>
      <c r="ACC63" s="8"/>
      <c r="ACD63" s="8"/>
      <c r="ACE63" s="8"/>
      <c r="ACF63" s="8"/>
      <c r="ACG63" s="8"/>
      <c r="ACH63" s="8"/>
      <c r="ACI63" s="8"/>
      <c r="ACJ63" s="8"/>
      <c r="ACK63" s="8"/>
      <c r="ACL63" s="8"/>
      <c r="ACM63" s="8"/>
      <c r="ACN63" s="8"/>
      <c r="ACO63" s="8"/>
      <c r="ACP63" s="8"/>
      <c r="ACQ63" s="8"/>
      <c r="ACR63" s="8"/>
      <c r="ACS63" s="8"/>
      <c r="ACT63" s="8"/>
      <c r="ACU63" s="8"/>
      <c r="ACV63" s="8"/>
      <c r="ACW63" s="8"/>
      <c r="ACX63" s="8"/>
      <c r="ACY63" s="8"/>
      <c r="ACZ63" s="8"/>
      <c r="ADA63" s="8"/>
      <c r="ADB63" s="8"/>
      <c r="ADC63" s="8"/>
      <c r="ADD63" s="8"/>
      <c r="ADE63" s="8"/>
      <c r="ADF63" s="8"/>
      <c r="ADG63" s="8"/>
      <c r="ADH63" s="8"/>
      <c r="ADI63" s="8"/>
      <c r="ADJ63" s="8"/>
      <c r="ADK63" s="8"/>
      <c r="ADL63" s="8"/>
      <c r="ADM63" s="8"/>
      <c r="ADN63" s="8"/>
      <c r="ADO63" s="8"/>
      <c r="ADP63" s="8"/>
      <c r="ADQ63" s="8"/>
      <c r="ADR63" s="8"/>
      <c r="ADS63" s="8"/>
      <c r="ADT63" s="8"/>
      <c r="ADU63" s="8"/>
      <c r="ADV63" s="8"/>
      <c r="ADW63" s="8"/>
      <c r="ADX63" s="8"/>
      <c r="ADY63" s="8"/>
      <c r="ADZ63" s="8"/>
      <c r="AEA63" s="8"/>
      <c r="AEB63" s="8"/>
      <c r="AEC63" s="8"/>
      <c r="AED63" s="8"/>
      <c r="AEE63" s="8"/>
      <c r="AEF63" s="8"/>
      <c r="AEG63" s="8"/>
      <c r="AEH63" s="8"/>
      <c r="AEI63" s="8"/>
      <c r="AEJ63" s="8"/>
      <c r="AEK63" s="8"/>
      <c r="AEL63" s="8"/>
      <c r="AEM63" s="8"/>
      <c r="AEN63" s="8"/>
      <c r="AEO63" s="8"/>
      <c r="AEP63" s="8"/>
      <c r="AEQ63" s="8"/>
      <c r="AER63" s="8"/>
      <c r="AES63" s="8"/>
      <c r="AET63" s="8"/>
      <c r="AEU63" s="8"/>
      <c r="AEV63" s="8"/>
      <c r="AEW63" s="8"/>
      <c r="AEX63" s="8"/>
      <c r="AEY63" s="8"/>
      <c r="AEZ63" s="8"/>
      <c r="AFA63" s="8"/>
      <c r="AFB63" s="8"/>
      <c r="AFC63" s="8"/>
      <c r="AFD63" s="8"/>
      <c r="AFE63" s="8"/>
      <c r="AFF63" s="8"/>
      <c r="AFG63" s="8"/>
      <c r="AFH63" s="8"/>
      <c r="AFI63" s="8"/>
      <c r="AFJ63" s="8"/>
      <c r="AFK63" s="8"/>
      <c r="AFL63" s="8"/>
      <c r="AFM63" s="8"/>
      <c r="AFN63" s="8"/>
      <c r="AFO63" s="8"/>
      <c r="AFP63" s="8"/>
      <c r="AFQ63" s="8"/>
      <c r="AFR63" s="8"/>
      <c r="AFS63" s="8"/>
      <c r="AFT63" s="8"/>
      <c r="AFU63" s="8"/>
      <c r="AFV63" s="8"/>
      <c r="AFW63" s="8"/>
      <c r="AFX63" s="8"/>
      <c r="AFY63" s="8"/>
      <c r="AFZ63" s="8"/>
      <c r="AGA63" s="8"/>
      <c r="AGB63" s="8"/>
      <c r="AGC63" s="8"/>
      <c r="AGD63" s="8"/>
      <c r="AGE63" s="8"/>
      <c r="AGF63" s="8"/>
      <c r="AGG63" s="8"/>
      <c r="AGH63" s="8"/>
      <c r="AGI63" s="8"/>
      <c r="AGJ63" s="8"/>
      <c r="AGK63" s="8"/>
      <c r="AGL63" s="8"/>
      <c r="AGM63" s="8"/>
      <c r="AGN63" s="8"/>
      <c r="AGO63" s="8"/>
      <c r="AGP63" s="8"/>
      <c r="AGQ63" s="8"/>
      <c r="AGR63" s="8"/>
      <c r="AGS63" s="8"/>
      <c r="AGT63" s="8"/>
      <c r="AGU63" s="8"/>
      <c r="AGV63" s="8"/>
      <c r="AGW63" s="8"/>
      <c r="AGX63" s="8"/>
      <c r="AGY63" s="8"/>
      <c r="AGZ63" s="8"/>
      <c r="AHA63" s="8"/>
      <c r="AHB63" s="8"/>
      <c r="AHC63" s="8"/>
      <c r="AHD63" s="8"/>
      <c r="AHE63" s="8"/>
      <c r="AHF63" s="8"/>
      <c r="AHG63" s="8"/>
      <c r="AHH63" s="8"/>
      <c r="AHI63" s="8"/>
      <c r="AHJ63" s="8"/>
      <c r="AHK63" s="8"/>
      <c r="AHL63" s="8"/>
      <c r="AHM63" s="8"/>
      <c r="AHN63" s="8"/>
      <c r="AHO63" s="8"/>
      <c r="AHP63" s="8"/>
      <c r="AHQ63" s="8"/>
      <c r="AHR63" s="8"/>
      <c r="AHS63" s="8"/>
      <c r="AHT63" s="8"/>
      <c r="AHU63" s="8"/>
      <c r="AHV63" s="8"/>
      <c r="AHW63" s="8"/>
      <c r="AHX63" s="8"/>
      <c r="AHY63" s="8"/>
      <c r="AHZ63" s="8"/>
      <c r="AIA63" s="8"/>
      <c r="AIB63" s="8"/>
      <c r="AIC63" s="8"/>
      <c r="AID63" s="8"/>
      <c r="AIE63" s="8"/>
      <c r="AIF63" s="8"/>
      <c r="AIG63" s="8"/>
      <c r="AIH63" s="8"/>
      <c r="AII63" s="8"/>
      <c r="AIJ63" s="8"/>
      <c r="AIK63" s="8"/>
      <c r="AIL63" s="8"/>
      <c r="AIM63" s="8"/>
      <c r="AIN63" s="8"/>
      <c r="AIO63" s="8"/>
      <c r="AIP63" s="8"/>
      <c r="AIQ63" s="8"/>
      <c r="AIR63" s="8"/>
      <c r="AIS63" s="8"/>
      <c r="AIT63" s="8"/>
      <c r="AIU63" s="8"/>
      <c r="AIV63" s="8"/>
      <c r="AIW63" s="8"/>
      <c r="AIX63" s="8"/>
      <c r="AIY63" s="8"/>
      <c r="AIZ63" s="8"/>
      <c r="AJA63" s="8"/>
      <c r="AJB63" s="8"/>
      <c r="AJC63" s="8"/>
      <c r="AJD63" s="8"/>
      <c r="AJE63" s="8"/>
      <c r="AJF63" s="8"/>
      <c r="AJG63" s="8"/>
      <c r="AJH63" s="8"/>
      <c r="AJI63" s="8"/>
      <c r="AJJ63" s="8"/>
      <c r="AJK63" s="8"/>
      <c r="AJL63" s="8"/>
      <c r="AJM63" s="8"/>
      <c r="AJN63" s="8"/>
      <c r="AJO63" s="8"/>
      <c r="AJP63" s="8"/>
      <c r="AJQ63" s="8"/>
      <c r="AJR63" s="8"/>
      <c r="AJS63" s="8"/>
      <c r="AJT63" s="8"/>
      <c r="AJU63" s="8"/>
      <c r="AJV63" s="8"/>
      <c r="AJW63" s="8"/>
      <c r="AJX63" s="8"/>
      <c r="AJY63" s="8"/>
      <c r="AJZ63" s="8"/>
      <c r="AKA63" s="8"/>
      <c r="AKB63" s="8"/>
      <c r="AKC63" s="8"/>
      <c r="AKD63" s="8"/>
      <c r="AKE63" s="8"/>
      <c r="AKF63" s="8"/>
      <c r="AKG63" s="8"/>
      <c r="AKH63" s="8"/>
      <c r="AKI63" s="8"/>
      <c r="AKJ63" s="8"/>
      <c r="AKK63" s="8"/>
      <c r="AKL63" s="8"/>
      <c r="AKM63" s="8"/>
      <c r="AKN63" s="8"/>
      <c r="AKO63" s="8"/>
      <c r="AKP63" s="8"/>
      <c r="AKQ63" s="8"/>
      <c r="AKR63" s="8"/>
      <c r="AKS63" s="8"/>
      <c r="AKT63" s="8"/>
      <c r="AKU63" s="8"/>
      <c r="AKV63" s="8"/>
      <c r="AKW63" s="8"/>
      <c r="AKX63" s="8"/>
      <c r="AKY63" s="8"/>
      <c r="AKZ63" s="8"/>
      <c r="ALA63" s="8"/>
      <c r="ALB63" s="8"/>
      <c r="ALC63" s="8"/>
      <c r="ALD63" s="8"/>
      <c r="ALE63" s="8"/>
      <c r="ALF63" s="8"/>
      <c r="ALG63" s="8"/>
      <c r="ALH63" s="8"/>
      <c r="ALI63" s="8"/>
      <c r="ALJ63" s="8"/>
      <c r="ALK63" s="8"/>
      <c r="ALL63" s="8"/>
      <c r="ALM63" s="8"/>
      <c r="ALN63" s="8"/>
      <c r="ALO63" s="8"/>
      <c r="ALP63" s="8"/>
      <c r="ALQ63" s="8"/>
      <c r="ALR63" s="8"/>
      <c r="ALS63" s="8"/>
      <c r="ALT63" s="8"/>
      <c r="ALU63" s="8"/>
      <c r="ALV63" s="8"/>
      <c r="ALW63" s="8"/>
      <c r="ALX63" s="8"/>
      <c r="ALY63" s="8"/>
      <c r="ALZ63" s="8"/>
      <c r="AMA63" s="8"/>
      <c r="AMB63" s="8"/>
      <c r="AMC63" s="8"/>
      <c r="AMD63" s="8"/>
      <c r="AME63" s="8"/>
      <c r="AMF63" s="8"/>
      <c r="AMG63" s="8"/>
      <c r="AMH63" s="8"/>
      <c r="AMI63" s="8"/>
      <c r="AMJ63" s="8"/>
      <c r="AMK63" s="8"/>
      <c r="AML63" s="8"/>
      <c r="AMM63" s="8"/>
      <c r="AMN63" s="8"/>
    </row>
    <row r="64" spans="1:1028" x14ac:dyDescent="0.25">
      <c r="A64" s="8">
        <v>171</v>
      </c>
      <c r="B64" s="8" t="s">
        <v>1541</v>
      </c>
      <c r="C64" s="8" t="s">
        <v>139</v>
      </c>
      <c r="D64" s="8" t="s">
        <v>1341</v>
      </c>
      <c r="E64" s="8">
        <v>2010</v>
      </c>
      <c r="F64" s="8" t="s">
        <v>134</v>
      </c>
      <c r="G64" s="8" t="s">
        <v>131</v>
      </c>
      <c r="H64" s="12" t="s">
        <v>131</v>
      </c>
      <c r="I64" s="8">
        <v>1</v>
      </c>
      <c r="J64" s="34" t="e">
        <f>VLOOKUP(H64,#REF!,9,FALSE)</f>
        <v>#REF!</v>
      </c>
      <c r="K64" s="34" t="e">
        <f t="shared" si="0"/>
        <v>#REF!</v>
      </c>
      <c r="L64" s="8"/>
      <c r="M64" s="8">
        <f t="shared" si="4"/>
        <v>0</v>
      </c>
      <c r="N64" s="17">
        <f t="shared" si="2"/>
        <v>0</v>
      </c>
      <c r="O64" s="17">
        <v>0</v>
      </c>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8"/>
      <c r="PC64" s="8"/>
      <c r="PD64" s="8"/>
      <c r="PE64" s="8"/>
      <c r="PF64" s="8"/>
      <c r="PG64" s="8"/>
      <c r="PH64" s="8"/>
      <c r="PI64" s="8"/>
      <c r="PJ64" s="8"/>
      <c r="PK64" s="8"/>
      <c r="PL64" s="8"/>
      <c r="PM64" s="8"/>
      <c r="PN64" s="8"/>
      <c r="PO64" s="8"/>
      <c r="PP64" s="8"/>
      <c r="PQ64" s="8"/>
      <c r="PR64" s="8"/>
      <c r="PS64" s="8"/>
      <c r="PT64" s="8"/>
      <c r="PU64" s="8"/>
      <c r="PV64" s="8"/>
      <c r="PW64" s="8"/>
      <c r="PX64" s="8"/>
      <c r="PY64" s="8"/>
      <c r="PZ64" s="8"/>
      <c r="QA64" s="8"/>
      <c r="QB64" s="8"/>
      <c r="QC64" s="8"/>
      <c r="QD64" s="8"/>
      <c r="QE64" s="8"/>
      <c r="QF64" s="8"/>
      <c r="QG64" s="8"/>
      <c r="QH64" s="8"/>
      <c r="QI64" s="8"/>
      <c r="QJ64" s="8"/>
      <c r="QK64" s="8"/>
      <c r="QL64" s="8"/>
      <c r="QM64" s="8"/>
      <c r="QN64" s="8"/>
      <c r="QO64" s="8"/>
      <c r="QP64" s="8"/>
      <c r="QQ64" s="8"/>
      <c r="QR64" s="8"/>
      <c r="QS64" s="8"/>
      <c r="QT64" s="8"/>
      <c r="QU64" s="8"/>
      <c r="QV64" s="8"/>
      <c r="QW64" s="8"/>
      <c r="QX64" s="8"/>
      <c r="QY64" s="8"/>
      <c r="QZ64" s="8"/>
      <c r="RA64" s="8"/>
      <c r="RB64" s="8"/>
      <c r="RC64" s="8"/>
      <c r="RD64" s="8"/>
      <c r="RE64" s="8"/>
      <c r="RF64" s="8"/>
      <c r="RG64" s="8"/>
      <c r="RH64" s="8"/>
      <c r="RI64" s="8"/>
      <c r="RJ64" s="8"/>
      <c r="RK64" s="8"/>
      <c r="RL64" s="8"/>
      <c r="RM64" s="8"/>
      <c r="RN64" s="8"/>
      <c r="RO64" s="8"/>
      <c r="RP64" s="8"/>
      <c r="RQ64" s="8"/>
      <c r="RR64" s="8"/>
      <c r="RS64" s="8"/>
      <c r="RT64" s="8"/>
      <c r="RU64" s="8"/>
      <c r="RV64" s="8"/>
      <c r="RW64" s="8"/>
      <c r="RX64" s="8"/>
      <c r="RY64" s="8"/>
      <c r="RZ64" s="8"/>
      <c r="SA64" s="8"/>
      <c r="SB64" s="8"/>
      <c r="SC64" s="8"/>
      <c r="SD64" s="8"/>
      <c r="SE64" s="8"/>
      <c r="SF64" s="8"/>
      <c r="SG64" s="8"/>
      <c r="SH64" s="8"/>
      <c r="SI64" s="8"/>
      <c r="SJ64" s="8"/>
      <c r="SK64" s="8"/>
      <c r="SL64" s="8"/>
      <c r="SM64" s="8"/>
      <c r="SN64" s="8"/>
      <c r="SO64" s="8"/>
      <c r="SP64" s="8"/>
      <c r="SQ64" s="8"/>
      <c r="SR64" s="8"/>
      <c r="SS64" s="8"/>
      <c r="ST64" s="8"/>
      <c r="SU64" s="8"/>
      <c r="SV64" s="8"/>
      <c r="SW64" s="8"/>
      <c r="SX64" s="8"/>
      <c r="SY64" s="8"/>
      <c r="SZ64" s="8"/>
      <c r="TA64" s="8"/>
      <c r="TB64" s="8"/>
      <c r="TC64" s="8"/>
      <c r="TD64" s="8"/>
      <c r="TE64" s="8"/>
      <c r="TF64" s="8"/>
      <c r="TG64" s="8"/>
      <c r="TH64" s="8"/>
      <c r="TI64" s="8"/>
      <c r="TJ64" s="8"/>
      <c r="TK64" s="8"/>
      <c r="TL64" s="8"/>
      <c r="TM64" s="8"/>
      <c r="TN64" s="8"/>
      <c r="TO64" s="8"/>
      <c r="TP64" s="8"/>
      <c r="TQ64" s="8"/>
      <c r="TR64" s="8"/>
      <c r="TS64" s="8"/>
      <c r="TT64" s="8"/>
      <c r="TU64" s="8"/>
      <c r="TV64" s="8"/>
      <c r="TW64" s="8"/>
      <c r="TX64" s="8"/>
      <c r="TY64" s="8"/>
      <c r="TZ64" s="8"/>
      <c r="UA64" s="8"/>
      <c r="UB64" s="8"/>
      <c r="UC64" s="8"/>
      <c r="UD64" s="8"/>
      <c r="UE64" s="8"/>
      <c r="UF64" s="8"/>
      <c r="UG64" s="8"/>
      <c r="UH64" s="8"/>
      <c r="UI64" s="8"/>
      <c r="UJ64" s="8"/>
      <c r="UK64" s="8"/>
      <c r="UL64" s="8"/>
      <c r="UM64" s="8"/>
      <c r="UN64" s="8"/>
      <c r="UO64" s="8"/>
      <c r="UP64" s="8"/>
      <c r="UQ64" s="8"/>
      <c r="UR64" s="8"/>
      <c r="US64" s="8"/>
      <c r="UT64" s="8"/>
      <c r="UU64" s="8"/>
      <c r="UV64" s="8"/>
      <c r="UW64" s="8"/>
      <c r="UX64" s="8"/>
      <c r="UY64" s="8"/>
      <c r="UZ64" s="8"/>
      <c r="VA64" s="8"/>
      <c r="VB64" s="8"/>
      <c r="VC64" s="8"/>
      <c r="VD64" s="8"/>
      <c r="VE64" s="8"/>
      <c r="VF64" s="8"/>
      <c r="VG64" s="8"/>
      <c r="VH64" s="8"/>
      <c r="VI64" s="8"/>
      <c r="VJ64" s="8"/>
      <c r="VK64" s="8"/>
      <c r="VL64" s="8"/>
      <c r="VM64" s="8"/>
      <c r="VN64" s="8"/>
      <c r="VO64" s="8"/>
      <c r="VP64" s="8"/>
      <c r="VQ64" s="8"/>
      <c r="VR64" s="8"/>
      <c r="VS64" s="8"/>
      <c r="VT64" s="8"/>
      <c r="VU64" s="8"/>
      <c r="VV64" s="8"/>
      <c r="VW64" s="8"/>
      <c r="VX64" s="8"/>
      <c r="VY64" s="8"/>
      <c r="VZ64" s="8"/>
      <c r="WA64" s="8"/>
      <c r="WB64" s="8"/>
      <c r="WC64" s="8"/>
      <c r="WD64" s="8"/>
      <c r="WE64" s="8"/>
      <c r="WF64" s="8"/>
      <c r="WG64" s="8"/>
      <c r="WH64" s="8"/>
      <c r="WI64" s="8"/>
      <c r="WJ64" s="8"/>
      <c r="WK64" s="8"/>
      <c r="WL64" s="8"/>
      <c r="WM64" s="8"/>
      <c r="WN64" s="8"/>
      <c r="WO64" s="8"/>
      <c r="WP64" s="8"/>
      <c r="WQ64" s="8"/>
      <c r="WR64" s="8"/>
      <c r="WS64" s="8"/>
      <c r="WT64" s="8"/>
      <c r="WU64" s="8"/>
      <c r="WV64" s="8"/>
      <c r="WW64" s="8"/>
      <c r="WX64" s="8"/>
      <c r="WY64" s="8"/>
      <c r="WZ64" s="8"/>
      <c r="XA64" s="8"/>
      <c r="XB64" s="8"/>
      <c r="XC64" s="8"/>
      <c r="XD64" s="8"/>
      <c r="XE64" s="8"/>
      <c r="XF64" s="8"/>
      <c r="XG64" s="8"/>
      <c r="XH64" s="8"/>
      <c r="XI64" s="8"/>
      <c r="XJ64" s="8"/>
      <c r="XK64" s="8"/>
      <c r="XL64" s="8"/>
      <c r="XM64" s="8"/>
      <c r="XN64" s="8"/>
      <c r="XO64" s="8"/>
      <c r="XP64" s="8"/>
      <c r="XQ64" s="8"/>
      <c r="XR64" s="8"/>
      <c r="XS64" s="8"/>
      <c r="XT64" s="8"/>
      <c r="XU64" s="8"/>
      <c r="XV64" s="8"/>
      <c r="XW64" s="8"/>
      <c r="XX64" s="8"/>
      <c r="XY64" s="8"/>
      <c r="XZ64" s="8"/>
      <c r="YA64" s="8"/>
      <c r="YB64" s="8"/>
      <c r="YC64" s="8"/>
      <c r="YD64" s="8"/>
      <c r="YE64" s="8"/>
      <c r="YF64" s="8"/>
      <c r="YG64" s="8"/>
      <c r="YH64" s="8"/>
      <c r="YI64" s="8"/>
      <c r="YJ64" s="8"/>
      <c r="YK64" s="8"/>
      <c r="YL64" s="8"/>
      <c r="YM64" s="8"/>
      <c r="YN64" s="8"/>
      <c r="YO64" s="8"/>
      <c r="YP64" s="8"/>
      <c r="YQ64" s="8"/>
      <c r="YR64" s="8"/>
      <c r="YS64" s="8"/>
      <c r="YT64" s="8"/>
      <c r="YU64" s="8"/>
      <c r="YV64" s="8"/>
      <c r="YW64" s="8"/>
      <c r="YX64" s="8"/>
      <c r="YY64" s="8"/>
      <c r="YZ64" s="8"/>
      <c r="ZA64" s="8"/>
      <c r="ZB64" s="8"/>
      <c r="ZC64" s="8"/>
      <c r="ZD64" s="8"/>
      <c r="ZE64" s="8"/>
      <c r="ZF64" s="8"/>
      <c r="ZG64" s="8"/>
      <c r="ZH64" s="8"/>
      <c r="ZI64" s="8"/>
      <c r="ZJ64" s="8"/>
      <c r="ZK64" s="8"/>
      <c r="ZL64" s="8"/>
      <c r="ZM64" s="8"/>
      <c r="ZN64" s="8"/>
      <c r="ZO64" s="8"/>
      <c r="ZP64" s="8"/>
      <c r="ZQ64" s="8"/>
      <c r="ZR64" s="8"/>
      <c r="ZS64" s="8"/>
      <c r="ZT64" s="8"/>
      <c r="ZU64" s="8"/>
      <c r="ZV64" s="8"/>
      <c r="ZW64" s="8"/>
      <c r="ZX64" s="8"/>
      <c r="ZY64" s="8"/>
      <c r="ZZ64" s="8"/>
      <c r="AAA64" s="8"/>
      <c r="AAB64" s="8"/>
      <c r="AAC64" s="8"/>
      <c r="AAD64" s="8"/>
      <c r="AAE64" s="8"/>
      <c r="AAF64" s="8"/>
      <c r="AAG64" s="8"/>
      <c r="AAH64" s="8"/>
      <c r="AAI64" s="8"/>
      <c r="AAJ64" s="8"/>
      <c r="AAK64" s="8"/>
      <c r="AAL64" s="8"/>
      <c r="AAM64" s="8"/>
      <c r="AAN64" s="8"/>
      <c r="AAO64" s="8"/>
      <c r="AAP64" s="8"/>
      <c r="AAQ64" s="8"/>
      <c r="AAR64" s="8"/>
      <c r="AAS64" s="8"/>
      <c r="AAT64" s="8"/>
      <c r="AAU64" s="8"/>
      <c r="AAV64" s="8"/>
      <c r="AAW64" s="8"/>
      <c r="AAX64" s="8"/>
      <c r="AAY64" s="8"/>
      <c r="AAZ64" s="8"/>
      <c r="ABA64" s="8"/>
      <c r="ABB64" s="8"/>
      <c r="ABC64" s="8"/>
      <c r="ABD64" s="8"/>
      <c r="ABE64" s="8"/>
      <c r="ABF64" s="8"/>
      <c r="ABG64" s="8"/>
      <c r="ABH64" s="8"/>
      <c r="ABI64" s="8"/>
      <c r="ABJ64" s="8"/>
      <c r="ABK64" s="8"/>
      <c r="ABL64" s="8"/>
      <c r="ABM64" s="8"/>
      <c r="ABN64" s="8"/>
      <c r="ABO64" s="8"/>
      <c r="ABP64" s="8"/>
      <c r="ABQ64" s="8"/>
      <c r="ABR64" s="8"/>
      <c r="ABS64" s="8"/>
      <c r="ABT64" s="8"/>
      <c r="ABU64" s="8"/>
      <c r="ABV64" s="8"/>
      <c r="ABW64" s="8"/>
      <c r="ABX64" s="8"/>
      <c r="ABY64" s="8"/>
      <c r="ABZ64" s="8"/>
      <c r="ACA64" s="8"/>
      <c r="ACB64" s="8"/>
      <c r="ACC64" s="8"/>
      <c r="ACD64" s="8"/>
      <c r="ACE64" s="8"/>
      <c r="ACF64" s="8"/>
      <c r="ACG64" s="8"/>
      <c r="ACH64" s="8"/>
      <c r="ACI64" s="8"/>
      <c r="ACJ64" s="8"/>
      <c r="ACK64" s="8"/>
      <c r="ACL64" s="8"/>
      <c r="ACM64" s="8"/>
      <c r="ACN64" s="8"/>
      <c r="ACO64" s="8"/>
      <c r="ACP64" s="8"/>
      <c r="ACQ64" s="8"/>
      <c r="ACR64" s="8"/>
      <c r="ACS64" s="8"/>
      <c r="ACT64" s="8"/>
      <c r="ACU64" s="8"/>
      <c r="ACV64" s="8"/>
      <c r="ACW64" s="8"/>
      <c r="ACX64" s="8"/>
      <c r="ACY64" s="8"/>
      <c r="ACZ64" s="8"/>
      <c r="ADA64" s="8"/>
      <c r="ADB64" s="8"/>
      <c r="ADC64" s="8"/>
      <c r="ADD64" s="8"/>
      <c r="ADE64" s="8"/>
      <c r="ADF64" s="8"/>
      <c r="ADG64" s="8"/>
      <c r="ADH64" s="8"/>
      <c r="ADI64" s="8"/>
      <c r="ADJ64" s="8"/>
      <c r="ADK64" s="8"/>
      <c r="ADL64" s="8"/>
      <c r="ADM64" s="8"/>
      <c r="ADN64" s="8"/>
      <c r="ADO64" s="8"/>
      <c r="ADP64" s="8"/>
      <c r="ADQ64" s="8"/>
      <c r="ADR64" s="8"/>
      <c r="ADS64" s="8"/>
      <c r="ADT64" s="8"/>
      <c r="ADU64" s="8"/>
      <c r="ADV64" s="8"/>
      <c r="ADW64" s="8"/>
      <c r="ADX64" s="8"/>
      <c r="ADY64" s="8"/>
      <c r="ADZ64" s="8"/>
      <c r="AEA64" s="8"/>
      <c r="AEB64" s="8"/>
      <c r="AEC64" s="8"/>
      <c r="AED64" s="8"/>
      <c r="AEE64" s="8"/>
      <c r="AEF64" s="8"/>
      <c r="AEG64" s="8"/>
      <c r="AEH64" s="8"/>
      <c r="AEI64" s="8"/>
      <c r="AEJ64" s="8"/>
      <c r="AEK64" s="8"/>
      <c r="AEL64" s="8"/>
      <c r="AEM64" s="8"/>
      <c r="AEN64" s="8"/>
      <c r="AEO64" s="8"/>
      <c r="AEP64" s="8"/>
      <c r="AEQ64" s="8"/>
      <c r="AER64" s="8"/>
      <c r="AES64" s="8"/>
      <c r="AET64" s="8"/>
      <c r="AEU64" s="8"/>
      <c r="AEV64" s="8"/>
      <c r="AEW64" s="8"/>
      <c r="AEX64" s="8"/>
      <c r="AEY64" s="8"/>
      <c r="AEZ64" s="8"/>
      <c r="AFA64" s="8"/>
      <c r="AFB64" s="8"/>
      <c r="AFC64" s="8"/>
      <c r="AFD64" s="8"/>
      <c r="AFE64" s="8"/>
      <c r="AFF64" s="8"/>
      <c r="AFG64" s="8"/>
      <c r="AFH64" s="8"/>
      <c r="AFI64" s="8"/>
      <c r="AFJ64" s="8"/>
      <c r="AFK64" s="8"/>
      <c r="AFL64" s="8"/>
      <c r="AFM64" s="8"/>
      <c r="AFN64" s="8"/>
      <c r="AFO64" s="8"/>
      <c r="AFP64" s="8"/>
      <c r="AFQ64" s="8"/>
      <c r="AFR64" s="8"/>
      <c r="AFS64" s="8"/>
      <c r="AFT64" s="8"/>
      <c r="AFU64" s="8"/>
      <c r="AFV64" s="8"/>
      <c r="AFW64" s="8"/>
      <c r="AFX64" s="8"/>
      <c r="AFY64" s="8"/>
      <c r="AFZ64" s="8"/>
      <c r="AGA64" s="8"/>
      <c r="AGB64" s="8"/>
      <c r="AGC64" s="8"/>
      <c r="AGD64" s="8"/>
      <c r="AGE64" s="8"/>
      <c r="AGF64" s="8"/>
      <c r="AGG64" s="8"/>
      <c r="AGH64" s="8"/>
      <c r="AGI64" s="8"/>
      <c r="AGJ64" s="8"/>
      <c r="AGK64" s="8"/>
      <c r="AGL64" s="8"/>
      <c r="AGM64" s="8"/>
      <c r="AGN64" s="8"/>
      <c r="AGO64" s="8"/>
      <c r="AGP64" s="8"/>
      <c r="AGQ64" s="8"/>
      <c r="AGR64" s="8"/>
      <c r="AGS64" s="8"/>
      <c r="AGT64" s="8"/>
      <c r="AGU64" s="8"/>
      <c r="AGV64" s="8"/>
      <c r="AGW64" s="8"/>
      <c r="AGX64" s="8"/>
      <c r="AGY64" s="8"/>
      <c r="AGZ64" s="8"/>
      <c r="AHA64" s="8"/>
      <c r="AHB64" s="8"/>
      <c r="AHC64" s="8"/>
      <c r="AHD64" s="8"/>
      <c r="AHE64" s="8"/>
      <c r="AHF64" s="8"/>
      <c r="AHG64" s="8"/>
      <c r="AHH64" s="8"/>
      <c r="AHI64" s="8"/>
      <c r="AHJ64" s="8"/>
      <c r="AHK64" s="8"/>
      <c r="AHL64" s="8"/>
      <c r="AHM64" s="8"/>
      <c r="AHN64" s="8"/>
      <c r="AHO64" s="8"/>
      <c r="AHP64" s="8"/>
      <c r="AHQ64" s="8"/>
      <c r="AHR64" s="8"/>
      <c r="AHS64" s="8"/>
      <c r="AHT64" s="8"/>
      <c r="AHU64" s="8"/>
      <c r="AHV64" s="8"/>
      <c r="AHW64" s="8"/>
      <c r="AHX64" s="8"/>
      <c r="AHY64" s="8"/>
      <c r="AHZ64" s="8"/>
      <c r="AIA64" s="8"/>
      <c r="AIB64" s="8"/>
      <c r="AIC64" s="8"/>
      <c r="AID64" s="8"/>
      <c r="AIE64" s="8"/>
      <c r="AIF64" s="8"/>
      <c r="AIG64" s="8"/>
      <c r="AIH64" s="8"/>
      <c r="AII64" s="8"/>
      <c r="AIJ64" s="8"/>
      <c r="AIK64" s="8"/>
      <c r="AIL64" s="8"/>
      <c r="AIM64" s="8"/>
      <c r="AIN64" s="8"/>
      <c r="AIO64" s="8"/>
      <c r="AIP64" s="8"/>
      <c r="AIQ64" s="8"/>
      <c r="AIR64" s="8"/>
      <c r="AIS64" s="8"/>
      <c r="AIT64" s="8"/>
      <c r="AIU64" s="8"/>
      <c r="AIV64" s="8"/>
      <c r="AIW64" s="8"/>
      <c r="AIX64" s="8"/>
      <c r="AIY64" s="8"/>
      <c r="AIZ64" s="8"/>
      <c r="AJA64" s="8"/>
      <c r="AJB64" s="8"/>
      <c r="AJC64" s="8"/>
      <c r="AJD64" s="8"/>
      <c r="AJE64" s="8"/>
      <c r="AJF64" s="8"/>
      <c r="AJG64" s="8"/>
      <c r="AJH64" s="8"/>
      <c r="AJI64" s="8"/>
      <c r="AJJ64" s="8"/>
      <c r="AJK64" s="8"/>
      <c r="AJL64" s="8"/>
      <c r="AJM64" s="8"/>
      <c r="AJN64" s="8"/>
      <c r="AJO64" s="8"/>
      <c r="AJP64" s="8"/>
      <c r="AJQ64" s="8"/>
      <c r="AJR64" s="8"/>
      <c r="AJS64" s="8"/>
      <c r="AJT64" s="8"/>
      <c r="AJU64" s="8"/>
      <c r="AJV64" s="8"/>
      <c r="AJW64" s="8"/>
      <c r="AJX64" s="8"/>
      <c r="AJY64" s="8"/>
      <c r="AJZ64" s="8"/>
      <c r="AKA64" s="8"/>
      <c r="AKB64" s="8"/>
      <c r="AKC64" s="8"/>
      <c r="AKD64" s="8"/>
      <c r="AKE64" s="8"/>
      <c r="AKF64" s="8"/>
      <c r="AKG64" s="8"/>
      <c r="AKH64" s="8"/>
      <c r="AKI64" s="8"/>
      <c r="AKJ64" s="8"/>
      <c r="AKK64" s="8"/>
      <c r="AKL64" s="8"/>
      <c r="AKM64" s="8"/>
      <c r="AKN64" s="8"/>
      <c r="AKO64" s="8"/>
      <c r="AKP64" s="8"/>
      <c r="AKQ64" s="8"/>
      <c r="AKR64" s="8"/>
      <c r="AKS64" s="8"/>
      <c r="AKT64" s="8"/>
      <c r="AKU64" s="8"/>
      <c r="AKV64" s="8"/>
      <c r="AKW64" s="8"/>
      <c r="AKX64" s="8"/>
      <c r="AKY64" s="8"/>
      <c r="AKZ64" s="8"/>
      <c r="ALA64" s="8"/>
      <c r="ALB64" s="8"/>
      <c r="ALC64" s="8"/>
      <c r="ALD64" s="8"/>
      <c r="ALE64" s="8"/>
      <c r="ALF64" s="8"/>
      <c r="ALG64" s="8"/>
      <c r="ALH64" s="8"/>
      <c r="ALI64" s="8"/>
      <c r="ALJ64" s="8"/>
      <c r="ALK64" s="8"/>
      <c r="ALL64" s="8"/>
      <c r="ALM64" s="8"/>
      <c r="ALN64" s="8"/>
      <c r="ALO64" s="8"/>
      <c r="ALP64" s="8"/>
      <c r="ALQ64" s="8"/>
      <c r="ALR64" s="8"/>
      <c r="ALS64" s="8"/>
      <c r="ALT64" s="8"/>
      <c r="ALU64" s="8"/>
      <c r="ALV64" s="8"/>
      <c r="ALW64" s="8"/>
      <c r="ALX64" s="8"/>
      <c r="ALY64" s="8"/>
      <c r="ALZ64" s="8"/>
      <c r="AMA64" s="8"/>
      <c r="AMB64" s="8"/>
      <c r="AMC64" s="8"/>
      <c r="AMD64" s="8"/>
      <c r="AME64" s="8"/>
      <c r="AMF64" s="8"/>
      <c r="AMG64" s="8"/>
      <c r="AMH64" s="8"/>
      <c r="AMI64" s="8"/>
      <c r="AMJ64" s="8"/>
      <c r="AMK64" s="8"/>
      <c r="AML64" s="8"/>
      <c r="AMM64" s="8"/>
      <c r="AMN64" s="8"/>
    </row>
    <row r="65" spans="1:1028" x14ac:dyDescent="0.25">
      <c r="A65" s="8">
        <v>172</v>
      </c>
      <c r="B65" s="8" t="s">
        <v>1542</v>
      </c>
      <c r="C65" s="8" t="s">
        <v>139</v>
      </c>
      <c r="D65" s="8" t="s">
        <v>1341</v>
      </c>
      <c r="E65" s="8">
        <v>2010</v>
      </c>
      <c r="F65" s="8" t="s">
        <v>134</v>
      </c>
      <c r="G65" s="8" t="s">
        <v>131</v>
      </c>
      <c r="H65" s="12" t="s">
        <v>131</v>
      </c>
      <c r="I65" s="8">
        <v>6</v>
      </c>
      <c r="J65" s="34" t="e">
        <f>VLOOKUP(H65,#REF!,9,FALSE)</f>
        <v>#REF!</v>
      </c>
      <c r="K65" s="34" t="e">
        <f t="shared" si="0"/>
        <v>#REF!</v>
      </c>
      <c r="L65" s="8"/>
      <c r="M65" s="8">
        <f t="shared" si="4"/>
        <v>0</v>
      </c>
      <c r="N65" s="17">
        <f t="shared" si="2"/>
        <v>0</v>
      </c>
      <c r="O65" s="17">
        <v>0</v>
      </c>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8"/>
      <c r="PC65" s="8"/>
      <c r="PD65" s="8"/>
      <c r="PE65" s="8"/>
      <c r="PF65" s="8"/>
      <c r="PG65" s="8"/>
      <c r="PH65" s="8"/>
      <c r="PI65" s="8"/>
      <c r="PJ65" s="8"/>
      <c r="PK65" s="8"/>
      <c r="PL65" s="8"/>
      <c r="PM65" s="8"/>
      <c r="PN65" s="8"/>
      <c r="PO65" s="8"/>
      <c r="PP65" s="8"/>
      <c r="PQ65" s="8"/>
      <c r="PR65" s="8"/>
      <c r="PS65" s="8"/>
      <c r="PT65" s="8"/>
      <c r="PU65" s="8"/>
      <c r="PV65" s="8"/>
      <c r="PW65" s="8"/>
      <c r="PX65" s="8"/>
      <c r="PY65" s="8"/>
      <c r="PZ65" s="8"/>
      <c r="QA65" s="8"/>
      <c r="QB65" s="8"/>
      <c r="QC65" s="8"/>
      <c r="QD65" s="8"/>
      <c r="QE65" s="8"/>
      <c r="QF65" s="8"/>
      <c r="QG65" s="8"/>
      <c r="QH65" s="8"/>
      <c r="QI65" s="8"/>
      <c r="QJ65" s="8"/>
      <c r="QK65" s="8"/>
      <c r="QL65" s="8"/>
      <c r="QM65" s="8"/>
      <c r="QN65" s="8"/>
      <c r="QO65" s="8"/>
      <c r="QP65" s="8"/>
      <c r="QQ65" s="8"/>
      <c r="QR65" s="8"/>
      <c r="QS65" s="8"/>
      <c r="QT65" s="8"/>
      <c r="QU65" s="8"/>
      <c r="QV65" s="8"/>
      <c r="QW65" s="8"/>
      <c r="QX65" s="8"/>
      <c r="QY65" s="8"/>
      <c r="QZ65" s="8"/>
      <c r="RA65" s="8"/>
      <c r="RB65" s="8"/>
      <c r="RC65" s="8"/>
      <c r="RD65" s="8"/>
      <c r="RE65" s="8"/>
      <c r="RF65" s="8"/>
      <c r="RG65" s="8"/>
      <c r="RH65" s="8"/>
      <c r="RI65" s="8"/>
      <c r="RJ65" s="8"/>
      <c r="RK65" s="8"/>
      <c r="RL65" s="8"/>
      <c r="RM65" s="8"/>
      <c r="RN65" s="8"/>
      <c r="RO65" s="8"/>
      <c r="RP65" s="8"/>
      <c r="RQ65" s="8"/>
      <c r="RR65" s="8"/>
      <c r="RS65" s="8"/>
      <c r="RT65" s="8"/>
      <c r="RU65" s="8"/>
      <c r="RV65" s="8"/>
      <c r="RW65" s="8"/>
      <c r="RX65" s="8"/>
      <c r="RY65" s="8"/>
      <c r="RZ65" s="8"/>
      <c r="SA65" s="8"/>
      <c r="SB65" s="8"/>
      <c r="SC65" s="8"/>
      <c r="SD65" s="8"/>
      <c r="SE65" s="8"/>
      <c r="SF65" s="8"/>
      <c r="SG65" s="8"/>
      <c r="SH65" s="8"/>
      <c r="SI65" s="8"/>
      <c r="SJ65" s="8"/>
      <c r="SK65" s="8"/>
      <c r="SL65" s="8"/>
      <c r="SM65" s="8"/>
      <c r="SN65" s="8"/>
      <c r="SO65" s="8"/>
      <c r="SP65" s="8"/>
      <c r="SQ65" s="8"/>
      <c r="SR65" s="8"/>
      <c r="SS65" s="8"/>
      <c r="ST65" s="8"/>
      <c r="SU65" s="8"/>
      <c r="SV65" s="8"/>
      <c r="SW65" s="8"/>
      <c r="SX65" s="8"/>
      <c r="SY65" s="8"/>
      <c r="SZ65" s="8"/>
      <c r="TA65" s="8"/>
      <c r="TB65" s="8"/>
      <c r="TC65" s="8"/>
      <c r="TD65" s="8"/>
      <c r="TE65" s="8"/>
      <c r="TF65" s="8"/>
      <c r="TG65" s="8"/>
      <c r="TH65" s="8"/>
      <c r="TI65" s="8"/>
      <c r="TJ65" s="8"/>
      <c r="TK65" s="8"/>
      <c r="TL65" s="8"/>
      <c r="TM65" s="8"/>
      <c r="TN65" s="8"/>
      <c r="TO65" s="8"/>
      <c r="TP65" s="8"/>
      <c r="TQ65" s="8"/>
      <c r="TR65" s="8"/>
      <c r="TS65" s="8"/>
      <c r="TT65" s="8"/>
      <c r="TU65" s="8"/>
      <c r="TV65" s="8"/>
      <c r="TW65" s="8"/>
      <c r="TX65" s="8"/>
      <c r="TY65" s="8"/>
      <c r="TZ65" s="8"/>
      <c r="UA65" s="8"/>
      <c r="UB65" s="8"/>
      <c r="UC65" s="8"/>
      <c r="UD65" s="8"/>
      <c r="UE65" s="8"/>
      <c r="UF65" s="8"/>
      <c r="UG65" s="8"/>
      <c r="UH65" s="8"/>
      <c r="UI65" s="8"/>
      <c r="UJ65" s="8"/>
      <c r="UK65" s="8"/>
      <c r="UL65" s="8"/>
      <c r="UM65" s="8"/>
      <c r="UN65" s="8"/>
      <c r="UO65" s="8"/>
      <c r="UP65" s="8"/>
      <c r="UQ65" s="8"/>
      <c r="UR65" s="8"/>
      <c r="US65" s="8"/>
      <c r="UT65" s="8"/>
      <c r="UU65" s="8"/>
      <c r="UV65" s="8"/>
      <c r="UW65" s="8"/>
      <c r="UX65" s="8"/>
      <c r="UY65" s="8"/>
      <c r="UZ65" s="8"/>
      <c r="VA65" s="8"/>
      <c r="VB65" s="8"/>
      <c r="VC65" s="8"/>
      <c r="VD65" s="8"/>
      <c r="VE65" s="8"/>
      <c r="VF65" s="8"/>
      <c r="VG65" s="8"/>
      <c r="VH65" s="8"/>
      <c r="VI65" s="8"/>
      <c r="VJ65" s="8"/>
      <c r="VK65" s="8"/>
      <c r="VL65" s="8"/>
      <c r="VM65" s="8"/>
      <c r="VN65" s="8"/>
      <c r="VO65" s="8"/>
      <c r="VP65" s="8"/>
      <c r="VQ65" s="8"/>
      <c r="VR65" s="8"/>
      <c r="VS65" s="8"/>
      <c r="VT65" s="8"/>
      <c r="VU65" s="8"/>
      <c r="VV65" s="8"/>
      <c r="VW65" s="8"/>
      <c r="VX65" s="8"/>
      <c r="VY65" s="8"/>
      <c r="VZ65" s="8"/>
      <c r="WA65" s="8"/>
      <c r="WB65" s="8"/>
      <c r="WC65" s="8"/>
      <c r="WD65" s="8"/>
      <c r="WE65" s="8"/>
      <c r="WF65" s="8"/>
      <c r="WG65" s="8"/>
      <c r="WH65" s="8"/>
      <c r="WI65" s="8"/>
      <c r="WJ65" s="8"/>
      <c r="WK65" s="8"/>
      <c r="WL65" s="8"/>
      <c r="WM65" s="8"/>
      <c r="WN65" s="8"/>
      <c r="WO65" s="8"/>
      <c r="WP65" s="8"/>
      <c r="WQ65" s="8"/>
      <c r="WR65" s="8"/>
      <c r="WS65" s="8"/>
      <c r="WT65" s="8"/>
      <c r="WU65" s="8"/>
      <c r="WV65" s="8"/>
      <c r="WW65" s="8"/>
      <c r="WX65" s="8"/>
      <c r="WY65" s="8"/>
      <c r="WZ65" s="8"/>
      <c r="XA65" s="8"/>
      <c r="XB65" s="8"/>
      <c r="XC65" s="8"/>
      <c r="XD65" s="8"/>
      <c r="XE65" s="8"/>
      <c r="XF65" s="8"/>
      <c r="XG65" s="8"/>
      <c r="XH65" s="8"/>
      <c r="XI65" s="8"/>
      <c r="XJ65" s="8"/>
      <c r="XK65" s="8"/>
      <c r="XL65" s="8"/>
      <c r="XM65" s="8"/>
      <c r="XN65" s="8"/>
      <c r="XO65" s="8"/>
      <c r="XP65" s="8"/>
      <c r="XQ65" s="8"/>
      <c r="XR65" s="8"/>
      <c r="XS65" s="8"/>
      <c r="XT65" s="8"/>
      <c r="XU65" s="8"/>
      <c r="XV65" s="8"/>
      <c r="XW65" s="8"/>
      <c r="XX65" s="8"/>
      <c r="XY65" s="8"/>
      <c r="XZ65" s="8"/>
      <c r="YA65" s="8"/>
      <c r="YB65" s="8"/>
      <c r="YC65" s="8"/>
      <c r="YD65" s="8"/>
      <c r="YE65" s="8"/>
      <c r="YF65" s="8"/>
      <c r="YG65" s="8"/>
      <c r="YH65" s="8"/>
      <c r="YI65" s="8"/>
      <c r="YJ65" s="8"/>
      <c r="YK65" s="8"/>
      <c r="YL65" s="8"/>
      <c r="YM65" s="8"/>
      <c r="YN65" s="8"/>
      <c r="YO65" s="8"/>
      <c r="YP65" s="8"/>
      <c r="YQ65" s="8"/>
      <c r="YR65" s="8"/>
      <c r="YS65" s="8"/>
      <c r="YT65" s="8"/>
      <c r="YU65" s="8"/>
      <c r="YV65" s="8"/>
      <c r="YW65" s="8"/>
      <c r="YX65" s="8"/>
      <c r="YY65" s="8"/>
      <c r="YZ65" s="8"/>
      <c r="ZA65" s="8"/>
      <c r="ZB65" s="8"/>
      <c r="ZC65" s="8"/>
      <c r="ZD65" s="8"/>
      <c r="ZE65" s="8"/>
      <c r="ZF65" s="8"/>
      <c r="ZG65" s="8"/>
      <c r="ZH65" s="8"/>
      <c r="ZI65" s="8"/>
      <c r="ZJ65" s="8"/>
      <c r="ZK65" s="8"/>
      <c r="ZL65" s="8"/>
      <c r="ZM65" s="8"/>
      <c r="ZN65" s="8"/>
      <c r="ZO65" s="8"/>
      <c r="ZP65" s="8"/>
      <c r="ZQ65" s="8"/>
      <c r="ZR65" s="8"/>
      <c r="ZS65" s="8"/>
      <c r="ZT65" s="8"/>
      <c r="ZU65" s="8"/>
      <c r="ZV65" s="8"/>
      <c r="ZW65" s="8"/>
      <c r="ZX65" s="8"/>
      <c r="ZY65" s="8"/>
      <c r="ZZ65" s="8"/>
      <c r="AAA65" s="8"/>
      <c r="AAB65" s="8"/>
      <c r="AAC65" s="8"/>
      <c r="AAD65" s="8"/>
      <c r="AAE65" s="8"/>
      <c r="AAF65" s="8"/>
      <c r="AAG65" s="8"/>
      <c r="AAH65" s="8"/>
      <c r="AAI65" s="8"/>
      <c r="AAJ65" s="8"/>
      <c r="AAK65" s="8"/>
      <c r="AAL65" s="8"/>
      <c r="AAM65" s="8"/>
      <c r="AAN65" s="8"/>
      <c r="AAO65" s="8"/>
      <c r="AAP65" s="8"/>
      <c r="AAQ65" s="8"/>
      <c r="AAR65" s="8"/>
      <c r="AAS65" s="8"/>
      <c r="AAT65" s="8"/>
      <c r="AAU65" s="8"/>
      <c r="AAV65" s="8"/>
      <c r="AAW65" s="8"/>
      <c r="AAX65" s="8"/>
      <c r="AAY65" s="8"/>
      <c r="AAZ65" s="8"/>
      <c r="ABA65" s="8"/>
      <c r="ABB65" s="8"/>
      <c r="ABC65" s="8"/>
      <c r="ABD65" s="8"/>
      <c r="ABE65" s="8"/>
      <c r="ABF65" s="8"/>
      <c r="ABG65" s="8"/>
      <c r="ABH65" s="8"/>
      <c r="ABI65" s="8"/>
      <c r="ABJ65" s="8"/>
      <c r="ABK65" s="8"/>
      <c r="ABL65" s="8"/>
      <c r="ABM65" s="8"/>
      <c r="ABN65" s="8"/>
      <c r="ABO65" s="8"/>
      <c r="ABP65" s="8"/>
      <c r="ABQ65" s="8"/>
      <c r="ABR65" s="8"/>
      <c r="ABS65" s="8"/>
      <c r="ABT65" s="8"/>
      <c r="ABU65" s="8"/>
      <c r="ABV65" s="8"/>
      <c r="ABW65" s="8"/>
      <c r="ABX65" s="8"/>
      <c r="ABY65" s="8"/>
      <c r="ABZ65" s="8"/>
      <c r="ACA65" s="8"/>
      <c r="ACB65" s="8"/>
      <c r="ACC65" s="8"/>
      <c r="ACD65" s="8"/>
      <c r="ACE65" s="8"/>
      <c r="ACF65" s="8"/>
      <c r="ACG65" s="8"/>
      <c r="ACH65" s="8"/>
      <c r="ACI65" s="8"/>
      <c r="ACJ65" s="8"/>
      <c r="ACK65" s="8"/>
      <c r="ACL65" s="8"/>
      <c r="ACM65" s="8"/>
      <c r="ACN65" s="8"/>
      <c r="ACO65" s="8"/>
      <c r="ACP65" s="8"/>
      <c r="ACQ65" s="8"/>
      <c r="ACR65" s="8"/>
      <c r="ACS65" s="8"/>
      <c r="ACT65" s="8"/>
      <c r="ACU65" s="8"/>
      <c r="ACV65" s="8"/>
      <c r="ACW65" s="8"/>
      <c r="ACX65" s="8"/>
      <c r="ACY65" s="8"/>
      <c r="ACZ65" s="8"/>
      <c r="ADA65" s="8"/>
      <c r="ADB65" s="8"/>
      <c r="ADC65" s="8"/>
      <c r="ADD65" s="8"/>
      <c r="ADE65" s="8"/>
      <c r="ADF65" s="8"/>
      <c r="ADG65" s="8"/>
      <c r="ADH65" s="8"/>
      <c r="ADI65" s="8"/>
      <c r="ADJ65" s="8"/>
      <c r="ADK65" s="8"/>
      <c r="ADL65" s="8"/>
      <c r="ADM65" s="8"/>
      <c r="ADN65" s="8"/>
      <c r="ADO65" s="8"/>
      <c r="ADP65" s="8"/>
      <c r="ADQ65" s="8"/>
      <c r="ADR65" s="8"/>
      <c r="ADS65" s="8"/>
      <c r="ADT65" s="8"/>
      <c r="ADU65" s="8"/>
      <c r="ADV65" s="8"/>
      <c r="ADW65" s="8"/>
      <c r="ADX65" s="8"/>
      <c r="ADY65" s="8"/>
      <c r="ADZ65" s="8"/>
      <c r="AEA65" s="8"/>
      <c r="AEB65" s="8"/>
      <c r="AEC65" s="8"/>
      <c r="AED65" s="8"/>
      <c r="AEE65" s="8"/>
      <c r="AEF65" s="8"/>
      <c r="AEG65" s="8"/>
      <c r="AEH65" s="8"/>
      <c r="AEI65" s="8"/>
      <c r="AEJ65" s="8"/>
      <c r="AEK65" s="8"/>
      <c r="AEL65" s="8"/>
      <c r="AEM65" s="8"/>
      <c r="AEN65" s="8"/>
      <c r="AEO65" s="8"/>
      <c r="AEP65" s="8"/>
      <c r="AEQ65" s="8"/>
      <c r="AER65" s="8"/>
      <c r="AES65" s="8"/>
      <c r="AET65" s="8"/>
      <c r="AEU65" s="8"/>
      <c r="AEV65" s="8"/>
      <c r="AEW65" s="8"/>
      <c r="AEX65" s="8"/>
      <c r="AEY65" s="8"/>
      <c r="AEZ65" s="8"/>
      <c r="AFA65" s="8"/>
      <c r="AFB65" s="8"/>
      <c r="AFC65" s="8"/>
      <c r="AFD65" s="8"/>
      <c r="AFE65" s="8"/>
      <c r="AFF65" s="8"/>
      <c r="AFG65" s="8"/>
      <c r="AFH65" s="8"/>
      <c r="AFI65" s="8"/>
      <c r="AFJ65" s="8"/>
      <c r="AFK65" s="8"/>
      <c r="AFL65" s="8"/>
      <c r="AFM65" s="8"/>
      <c r="AFN65" s="8"/>
      <c r="AFO65" s="8"/>
      <c r="AFP65" s="8"/>
      <c r="AFQ65" s="8"/>
      <c r="AFR65" s="8"/>
      <c r="AFS65" s="8"/>
      <c r="AFT65" s="8"/>
      <c r="AFU65" s="8"/>
      <c r="AFV65" s="8"/>
      <c r="AFW65" s="8"/>
      <c r="AFX65" s="8"/>
      <c r="AFY65" s="8"/>
      <c r="AFZ65" s="8"/>
      <c r="AGA65" s="8"/>
      <c r="AGB65" s="8"/>
      <c r="AGC65" s="8"/>
      <c r="AGD65" s="8"/>
      <c r="AGE65" s="8"/>
      <c r="AGF65" s="8"/>
      <c r="AGG65" s="8"/>
      <c r="AGH65" s="8"/>
      <c r="AGI65" s="8"/>
      <c r="AGJ65" s="8"/>
      <c r="AGK65" s="8"/>
      <c r="AGL65" s="8"/>
      <c r="AGM65" s="8"/>
      <c r="AGN65" s="8"/>
      <c r="AGO65" s="8"/>
      <c r="AGP65" s="8"/>
      <c r="AGQ65" s="8"/>
      <c r="AGR65" s="8"/>
      <c r="AGS65" s="8"/>
      <c r="AGT65" s="8"/>
      <c r="AGU65" s="8"/>
      <c r="AGV65" s="8"/>
      <c r="AGW65" s="8"/>
      <c r="AGX65" s="8"/>
      <c r="AGY65" s="8"/>
      <c r="AGZ65" s="8"/>
      <c r="AHA65" s="8"/>
      <c r="AHB65" s="8"/>
      <c r="AHC65" s="8"/>
      <c r="AHD65" s="8"/>
      <c r="AHE65" s="8"/>
      <c r="AHF65" s="8"/>
      <c r="AHG65" s="8"/>
      <c r="AHH65" s="8"/>
      <c r="AHI65" s="8"/>
      <c r="AHJ65" s="8"/>
      <c r="AHK65" s="8"/>
      <c r="AHL65" s="8"/>
      <c r="AHM65" s="8"/>
      <c r="AHN65" s="8"/>
      <c r="AHO65" s="8"/>
      <c r="AHP65" s="8"/>
      <c r="AHQ65" s="8"/>
      <c r="AHR65" s="8"/>
      <c r="AHS65" s="8"/>
      <c r="AHT65" s="8"/>
      <c r="AHU65" s="8"/>
      <c r="AHV65" s="8"/>
      <c r="AHW65" s="8"/>
      <c r="AHX65" s="8"/>
      <c r="AHY65" s="8"/>
      <c r="AHZ65" s="8"/>
      <c r="AIA65" s="8"/>
      <c r="AIB65" s="8"/>
      <c r="AIC65" s="8"/>
      <c r="AID65" s="8"/>
      <c r="AIE65" s="8"/>
      <c r="AIF65" s="8"/>
      <c r="AIG65" s="8"/>
      <c r="AIH65" s="8"/>
      <c r="AII65" s="8"/>
      <c r="AIJ65" s="8"/>
      <c r="AIK65" s="8"/>
      <c r="AIL65" s="8"/>
      <c r="AIM65" s="8"/>
      <c r="AIN65" s="8"/>
      <c r="AIO65" s="8"/>
      <c r="AIP65" s="8"/>
      <c r="AIQ65" s="8"/>
      <c r="AIR65" s="8"/>
      <c r="AIS65" s="8"/>
      <c r="AIT65" s="8"/>
      <c r="AIU65" s="8"/>
      <c r="AIV65" s="8"/>
      <c r="AIW65" s="8"/>
      <c r="AIX65" s="8"/>
      <c r="AIY65" s="8"/>
      <c r="AIZ65" s="8"/>
      <c r="AJA65" s="8"/>
      <c r="AJB65" s="8"/>
      <c r="AJC65" s="8"/>
      <c r="AJD65" s="8"/>
      <c r="AJE65" s="8"/>
      <c r="AJF65" s="8"/>
      <c r="AJG65" s="8"/>
      <c r="AJH65" s="8"/>
      <c r="AJI65" s="8"/>
      <c r="AJJ65" s="8"/>
      <c r="AJK65" s="8"/>
      <c r="AJL65" s="8"/>
      <c r="AJM65" s="8"/>
      <c r="AJN65" s="8"/>
      <c r="AJO65" s="8"/>
      <c r="AJP65" s="8"/>
      <c r="AJQ65" s="8"/>
      <c r="AJR65" s="8"/>
      <c r="AJS65" s="8"/>
      <c r="AJT65" s="8"/>
      <c r="AJU65" s="8"/>
      <c r="AJV65" s="8"/>
      <c r="AJW65" s="8"/>
      <c r="AJX65" s="8"/>
      <c r="AJY65" s="8"/>
      <c r="AJZ65" s="8"/>
      <c r="AKA65" s="8"/>
      <c r="AKB65" s="8"/>
      <c r="AKC65" s="8"/>
      <c r="AKD65" s="8"/>
      <c r="AKE65" s="8"/>
      <c r="AKF65" s="8"/>
      <c r="AKG65" s="8"/>
      <c r="AKH65" s="8"/>
      <c r="AKI65" s="8"/>
      <c r="AKJ65" s="8"/>
      <c r="AKK65" s="8"/>
      <c r="AKL65" s="8"/>
      <c r="AKM65" s="8"/>
      <c r="AKN65" s="8"/>
      <c r="AKO65" s="8"/>
      <c r="AKP65" s="8"/>
      <c r="AKQ65" s="8"/>
      <c r="AKR65" s="8"/>
      <c r="AKS65" s="8"/>
      <c r="AKT65" s="8"/>
      <c r="AKU65" s="8"/>
      <c r="AKV65" s="8"/>
      <c r="AKW65" s="8"/>
      <c r="AKX65" s="8"/>
      <c r="AKY65" s="8"/>
      <c r="AKZ65" s="8"/>
      <c r="ALA65" s="8"/>
      <c r="ALB65" s="8"/>
      <c r="ALC65" s="8"/>
      <c r="ALD65" s="8"/>
      <c r="ALE65" s="8"/>
      <c r="ALF65" s="8"/>
      <c r="ALG65" s="8"/>
      <c r="ALH65" s="8"/>
      <c r="ALI65" s="8"/>
      <c r="ALJ65" s="8"/>
      <c r="ALK65" s="8"/>
      <c r="ALL65" s="8"/>
      <c r="ALM65" s="8"/>
      <c r="ALN65" s="8"/>
      <c r="ALO65" s="8"/>
      <c r="ALP65" s="8"/>
      <c r="ALQ65" s="8"/>
      <c r="ALR65" s="8"/>
      <c r="ALS65" s="8"/>
      <c r="ALT65" s="8"/>
      <c r="ALU65" s="8"/>
      <c r="ALV65" s="8"/>
      <c r="ALW65" s="8"/>
      <c r="ALX65" s="8"/>
      <c r="ALY65" s="8"/>
      <c r="ALZ65" s="8"/>
      <c r="AMA65" s="8"/>
      <c r="AMB65" s="8"/>
      <c r="AMC65" s="8"/>
      <c r="AMD65" s="8"/>
      <c r="AME65" s="8"/>
      <c r="AMF65" s="8"/>
      <c r="AMG65" s="8"/>
      <c r="AMH65" s="8"/>
      <c r="AMI65" s="8"/>
      <c r="AMJ65" s="8"/>
      <c r="AMK65" s="8"/>
      <c r="AML65" s="8"/>
      <c r="AMM65" s="8"/>
      <c r="AMN65" s="8"/>
    </row>
    <row r="66" spans="1:1028" x14ac:dyDescent="0.25">
      <c r="A66" s="8">
        <v>173</v>
      </c>
      <c r="B66" s="8" t="s">
        <v>1543</v>
      </c>
      <c r="C66" s="8" t="s">
        <v>139</v>
      </c>
      <c r="D66" s="8" t="s">
        <v>1341</v>
      </c>
      <c r="E66" s="8">
        <v>2010</v>
      </c>
      <c r="F66" s="8" t="s">
        <v>134</v>
      </c>
      <c r="G66" s="8" t="s">
        <v>131</v>
      </c>
      <c r="H66" s="12" t="s">
        <v>131</v>
      </c>
      <c r="I66" s="8">
        <v>12</v>
      </c>
      <c r="J66" s="34" t="e">
        <f>VLOOKUP(H66,#REF!,9,FALSE)</f>
        <v>#REF!</v>
      </c>
      <c r="K66" s="34" t="e">
        <f t="shared" ref="K66:K129" si="5">I66-J66</f>
        <v>#REF!</v>
      </c>
      <c r="L66" s="8"/>
      <c r="M66" s="8">
        <f t="shared" si="4"/>
        <v>0</v>
      </c>
      <c r="N66" s="17">
        <f t="shared" ref="N66:N129" si="6">1*ISNUMBER(SEARCH("quarterly",C66))</f>
        <v>0</v>
      </c>
      <c r="O66" s="17">
        <v>0</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8"/>
      <c r="PC66" s="8"/>
      <c r="PD66" s="8"/>
      <c r="PE66" s="8"/>
      <c r="PF66" s="8"/>
      <c r="PG66" s="8"/>
      <c r="PH66" s="8"/>
      <c r="PI66" s="8"/>
      <c r="PJ66" s="8"/>
      <c r="PK66" s="8"/>
      <c r="PL66" s="8"/>
      <c r="PM66" s="8"/>
      <c r="PN66" s="8"/>
      <c r="PO66" s="8"/>
      <c r="PP66" s="8"/>
      <c r="PQ66" s="8"/>
      <c r="PR66" s="8"/>
      <c r="PS66" s="8"/>
      <c r="PT66" s="8"/>
      <c r="PU66" s="8"/>
      <c r="PV66" s="8"/>
      <c r="PW66" s="8"/>
      <c r="PX66" s="8"/>
      <c r="PY66" s="8"/>
      <c r="PZ66" s="8"/>
      <c r="QA66" s="8"/>
      <c r="QB66" s="8"/>
      <c r="QC66" s="8"/>
      <c r="QD66" s="8"/>
      <c r="QE66" s="8"/>
      <c r="QF66" s="8"/>
      <c r="QG66" s="8"/>
      <c r="QH66" s="8"/>
      <c r="QI66" s="8"/>
      <c r="QJ66" s="8"/>
      <c r="QK66" s="8"/>
      <c r="QL66" s="8"/>
      <c r="QM66" s="8"/>
      <c r="QN66" s="8"/>
      <c r="QO66" s="8"/>
      <c r="QP66" s="8"/>
      <c r="QQ66" s="8"/>
      <c r="QR66" s="8"/>
      <c r="QS66" s="8"/>
      <c r="QT66" s="8"/>
      <c r="QU66" s="8"/>
      <c r="QV66" s="8"/>
      <c r="QW66" s="8"/>
      <c r="QX66" s="8"/>
      <c r="QY66" s="8"/>
      <c r="QZ66" s="8"/>
      <c r="RA66" s="8"/>
      <c r="RB66" s="8"/>
      <c r="RC66" s="8"/>
      <c r="RD66" s="8"/>
      <c r="RE66" s="8"/>
      <c r="RF66" s="8"/>
      <c r="RG66" s="8"/>
      <c r="RH66" s="8"/>
      <c r="RI66" s="8"/>
      <c r="RJ66" s="8"/>
      <c r="RK66" s="8"/>
      <c r="RL66" s="8"/>
      <c r="RM66" s="8"/>
      <c r="RN66" s="8"/>
      <c r="RO66" s="8"/>
      <c r="RP66" s="8"/>
      <c r="RQ66" s="8"/>
      <c r="RR66" s="8"/>
      <c r="RS66" s="8"/>
      <c r="RT66" s="8"/>
      <c r="RU66" s="8"/>
      <c r="RV66" s="8"/>
      <c r="RW66" s="8"/>
      <c r="RX66" s="8"/>
      <c r="RY66" s="8"/>
      <c r="RZ66" s="8"/>
      <c r="SA66" s="8"/>
      <c r="SB66" s="8"/>
      <c r="SC66" s="8"/>
      <c r="SD66" s="8"/>
      <c r="SE66" s="8"/>
      <c r="SF66" s="8"/>
      <c r="SG66" s="8"/>
      <c r="SH66" s="8"/>
      <c r="SI66" s="8"/>
      <c r="SJ66" s="8"/>
      <c r="SK66" s="8"/>
      <c r="SL66" s="8"/>
      <c r="SM66" s="8"/>
      <c r="SN66" s="8"/>
      <c r="SO66" s="8"/>
      <c r="SP66" s="8"/>
      <c r="SQ66" s="8"/>
      <c r="SR66" s="8"/>
      <c r="SS66" s="8"/>
      <c r="ST66" s="8"/>
      <c r="SU66" s="8"/>
      <c r="SV66" s="8"/>
      <c r="SW66" s="8"/>
      <c r="SX66" s="8"/>
      <c r="SY66" s="8"/>
      <c r="SZ66" s="8"/>
      <c r="TA66" s="8"/>
      <c r="TB66" s="8"/>
      <c r="TC66" s="8"/>
      <c r="TD66" s="8"/>
      <c r="TE66" s="8"/>
      <c r="TF66" s="8"/>
      <c r="TG66" s="8"/>
      <c r="TH66" s="8"/>
      <c r="TI66" s="8"/>
      <c r="TJ66" s="8"/>
      <c r="TK66" s="8"/>
      <c r="TL66" s="8"/>
      <c r="TM66" s="8"/>
      <c r="TN66" s="8"/>
      <c r="TO66" s="8"/>
      <c r="TP66" s="8"/>
      <c r="TQ66" s="8"/>
      <c r="TR66" s="8"/>
      <c r="TS66" s="8"/>
      <c r="TT66" s="8"/>
      <c r="TU66" s="8"/>
      <c r="TV66" s="8"/>
      <c r="TW66" s="8"/>
      <c r="TX66" s="8"/>
      <c r="TY66" s="8"/>
      <c r="TZ66" s="8"/>
      <c r="UA66" s="8"/>
      <c r="UB66" s="8"/>
      <c r="UC66" s="8"/>
      <c r="UD66" s="8"/>
      <c r="UE66" s="8"/>
      <c r="UF66" s="8"/>
      <c r="UG66" s="8"/>
      <c r="UH66" s="8"/>
      <c r="UI66" s="8"/>
      <c r="UJ66" s="8"/>
      <c r="UK66" s="8"/>
      <c r="UL66" s="8"/>
      <c r="UM66" s="8"/>
      <c r="UN66" s="8"/>
      <c r="UO66" s="8"/>
      <c r="UP66" s="8"/>
      <c r="UQ66" s="8"/>
      <c r="UR66" s="8"/>
      <c r="US66" s="8"/>
      <c r="UT66" s="8"/>
      <c r="UU66" s="8"/>
      <c r="UV66" s="8"/>
      <c r="UW66" s="8"/>
      <c r="UX66" s="8"/>
      <c r="UY66" s="8"/>
      <c r="UZ66" s="8"/>
      <c r="VA66" s="8"/>
      <c r="VB66" s="8"/>
      <c r="VC66" s="8"/>
      <c r="VD66" s="8"/>
      <c r="VE66" s="8"/>
      <c r="VF66" s="8"/>
      <c r="VG66" s="8"/>
      <c r="VH66" s="8"/>
      <c r="VI66" s="8"/>
      <c r="VJ66" s="8"/>
      <c r="VK66" s="8"/>
      <c r="VL66" s="8"/>
      <c r="VM66" s="8"/>
      <c r="VN66" s="8"/>
      <c r="VO66" s="8"/>
      <c r="VP66" s="8"/>
      <c r="VQ66" s="8"/>
      <c r="VR66" s="8"/>
      <c r="VS66" s="8"/>
      <c r="VT66" s="8"/>
      <c r="VU66" s="8"/>
      <c r="VV66" s="8"/>
      <c r="VW66" s="8"/>
      <c r="VX66" s="8"/>
      <c r="VY66" s="8"/>
      <c r="VZ66" s="8"/>
      <c r="WA66" s="8"/>
      <c r="WB66" s="8"/>
      <c r="WC66" s="8"/>
      <c r="WD66" s="8"/>
      <c r="WE66" s="8"/>
      <c r="WF66" s="8"/>
      <c r="WG66" s="8"/>
      <c r="WH66" s="8"/>
      <c r="WI66" s="8"/>
      <c r="WJ66" s="8"/>
      <c r="WK66" s="8"/>
      <c r="WL66" s="8"/>
      <c r="WM66" s="8"/>
      <c r="WN66" s="8"/>
      <c r="WO66" s="8"/>
      <c r="WP66" s="8"/>
      <c r="WQ66" s="8"/>
      <c r="WR66" s="8"/>
      <c r="WS66" s="8"/>
      <c r="WT66" s="8"/>
      <c r="WU66" s="8"/>
      <c r="WV66" s="8"/>
      <c r="WW66" s="8"/>
      <c r="WX66" s="8"/>
      <c r="WY66" s="8"/>
      <c r="WZ66" s="8"/>
      <c r="XA66" s="8"/>
      <c r="XB66" s="8"/>
      <c r="XC66" s="8"/>
      <c r="XD66" s="8"/>
      <c r="XE66" s="8"/>
      <c r="XF66" s="8"/>
      <c r="XG66" s="8"/>
      <c r="XH66" s="8"/>
      <c r="XI66" s="8"/>
      <c r="XJ66" s="8"/>
      <c r="XK66" s="8"/>
      <c r="XL66" s="8"/>
      <c r="XM66" s="8"/>
      <c r="XN66" s="8"/>
      <c r="XO66" s="8"/>
      <c r="XP66" s="8"/>
      <c r="XQ66" s="8"/>
      <c r="XR66" s="8"/>
      <c r="XS66" s="8"/>
      <c r="XT66" s="8"/>
      <c r="XU66" s="8"/>
      <c r="XV66" s="8"/>
      <c r="XW66" s="8"/>
      <c r="XX66" s="8"/>
      <c r="XY66" s="8"/>
      <c r="XZ66" s="8"/>
      <c r="YA66" s="8"/>
      <c r="YB66" s="8"/>
      <c r="YC66" s="8"/>
      <c r="YD66" s="8"/>
      <c r="YE66" s="8"/>
      <c r="YF66" s="8"/>
      <c r="YG66" s="8"/>
      <c r="YH66" s="8"/>
      <c r="YI66" s="8"/>
      <c r="YJ66" s="8"/>
      <c r="YK66" s="8"/>
      <c r="YL66" s="8"/>
      <c r="YM66" s="8"/>
      <c r="YN66" s="8"/>
      <c r="YO66" s="8"/>
      <c r="YP66" s="8"/>
      <c r="YQ66" s="8"/>
      <c r="YR66" s="8"/>
      <c r="YS66" s="8"/>
      <c r="YT66" s="8"/>
      <c r="YU66" s="8"/>
      <c r="YV66" s="8"/>
      <c r="YW66" s="8"/>
      <c r="YX66" s="8"/>
      <c r="YY66" s="8"/>
      <c r="YZ66" s="8"/>
      <c r="ZA66" s="8"/>
      <c r="ZB66" s="8"/>
      <c r="ZC66" s="8"/>
      <c r="ZD66" s="8"/>
      <c r="ZE66" s="8"/>
      <c r="ZF66" s="8"/>
      <c r="ZG66" s="8"/>
      <c r="ZH66" s="8"/>
      <c r="ZI66" s="8"/>
      <c r="ZJ66" s="8"/>
      <c r="ZK66" s="8"/>
      <c r="ZL66" s="8"/>
      <c r="ZM66" s="8"/>
      <c r="ZN66" s="8"/>
      <c r="ZO66" s="8"/>
      <c r="ZP66" s="8"/>
      <c r="ZQ66" s="8"/>
      <c r="ZR66" s="8"/>
      <c r="ZS66" s="8"/>
      <c r="ZT66" s="8"/>
      <c r="ZU66" s="8"/>
      <c r="ZV66" s="8"/>
      <c r="ZW66" s="8"/>
      <c r="ZX66" s="8"/>
      <c r="ZY66" s="8"/>
      <c r="ZZ66" s="8"/>
      <c r="AAA66" s="8"/>
      <c r="AAB66" s="8"/>
      <c r="AAC66" s="8"/>
      <c r="AAD66" s="8"/>
      <c r="AAE66" s="8"/>
      <c r="AAF66" s="8"/>
      <c r="AAG66" s="8"/>
      <c r="AAH66" s="8"/>
      <c r="AAI66" s="8"/>
      <c r="AAJ66" s="8"/>
      <c r="AAK66" s="8"/>
      <c r="AAL66" s="8"/>
      <c r="AAM66" s="8"/>
      <c r="AAN66" s="8"/>
      <c r="AAO66" s="8"/>
      <c r="AAP66" s="8"/>
      <c r="AAQ66" s="8"/>
      <c r="AAR66" s="8"/>
      <c r="AAS66" s="8"/>
      <c r="AAT66" s="8"/>
      <c r="AAU66" s="8"/>
      <c r="AAV66" s="8"/>
      <c r="AAW66" s="8"/>
      <c r="AAX66" s="8"/>
      <c r="AAY66" s="8"/>
      <c r="AAZ66" s="8"/>
      <c r="ABA66" s="8"/>
      <c r="ABB66" s="8"/>
      <c r="ABC66" s="8"/>
      <c r="ABD66" s="8"/>
      <c r="ABE66" s="8"/>
      <c r="ABF66" s="8"/>
      <c r="ABG66" s="8"/>
      <c r="ABH66" s="8"/>
      <c r="ABI66" s="8"/>
      <c r="ABJ66" s="8"/>
      <c r="ABK66" s="8"/>
      <c r="ABL66" s="8"/>
      <c r="ABM66" s="8"/>
      <c r="ABN66" s="8"/>
      <c r="ABO66" s="8"/>
      <c r="ABP66" s="8"/>
      <c r="ABQ66" s="8"/>
      <c r="ABR66" s="8"/>
      <c r="ABS66" s="8"/>
      <c r="ABT66" s="8"/>
      <c r="ABU66" s="8"/>
      <c r="ABV66" s="8"/>
      <c r="ABW66" s="8"/>
      <c r="ABX66" s="8"/>
      <c r="ABY66" s="8"/>
      <c r="ABZ66" s="8"/>
      <c r="ACA66" s="8"/>
      <c r="ACB66" s="8"/>
      <c r="ACC66" s="8"/>
      <c r="ACD66" s="8"/>
      <c r="ACE66" s="8"/>
      <c r="ACF66" s="8"/>
      <c r="ACG66" s="8"/>
      <c r="ACH66" s="8"/>
      <c r="ACI66" s="8"/>
      <c r="ACJ66" s="8"/>
      <c r="ACK66" s="8"/>
      <c r="ACL66" s="8"/>
      <c r="ACM66" s="8"/>
      <c r="ACN66" s="8"/>
      <c r="ACO66" s="8"/>
      <c r="ACP66" s="8"/>
      <c r="ACQ66" s="8"/>
      <c r="ACR66" s="8"/>
      <c r="ACS66" s="8"/>
      <c r="ACT66" s="8"/>
      <c r="ACU66" s="8"/>
      <c r="ACV66" s="8"/>
      <c r="ACW66" s="8"/>
      <c r="ACX66" s="8"/>
      <c r="ACY66" s="8"/>
      <c r="ACZ66" s="8"/>
      <c r="ADA66" s="8"/>
      <c r="ADB66" s="8"/>
      <c r="ADC66" s="8"/>
      <c r="ADD66" s="8"/>
      <c r="ADE66" s="8"/>
      <c r="ADF66" s="8"/>
      <c r="ADG66" s="8"/>
      <c r="ADH66" s="8"/>
      <c r="ADI66" s="8"/>
      <c r="ADJ66" s="8"/>
      <c r="ADK66" s="8"/>
      <c r="ADL66" s="8"/>
      <c r="ADM66" s="8"/>
      <c r="ADN66" s="8"/>
      <c r="ADO66" s="8"/>
      <c r="ADP66" s="8"/>
      <c r="ADQ66" s="8"/>
      <c r="ADR66" s="8"/>
      <c r="ADS66" s="8"/>
      <c r="ADT66" s="8"/>
      <c r="ADU66" s="8"/>
      <c r="ADV66" s="8"/>
      <c r="ADW66" s="8"/>
      <c r="ADX66" s="8"/>
      <c r="ADY66" s="8"/>
      <c r="ADZ66" s="8"/>
      <c r="AEA66" s="8"/>
      <c r="AEB66" s="8"/>
      <c r="AEC66" s="8"/>
      <c r="AED66" s="8"/>
      <c r="AEE66" s="8"/>
      <c r="AEF66" s="8"/>
      <c r="AEG66" s="8"/>
      <c r="AEH66" s="8"/>
      <c r="AEI66" s="8"/>
      <c r="AEJ66" s="8"/>
      <c r="AEK66" s="8"/>
      <c r="AEL66" s="8"/>
      <c r="AEM66" s="8"/>
      <c r="AEN66" s="8"/>
      <c r="AEO66" s="8"/>
      <c r="AEP66" s="8"/>
      <c r="AEQ66" s="8"/>
      <c r="AER66" s="8"/>
      <c r="AES66" s="8"/>
      <c r="AET66" s="8"/>
      <c r="AEU66" s="8"/>
      <c r="AEV66" s="8"/>
      <c r="AEW66" s="8"/>
      <c r="AEX66" s="8"/>
      <c r="AEY66" s="8"/>
      <c r="AEZ66" s="8"/>
      <c r="AFA66" s="8"/>
      <c r="AFB66" s="8"/>
      <c r="AFC66" s="8"/>
      <c r="AFD66" s="8"/>
      <c r="AFE66" s="8"/>
      <c r="AFF66" s="8"/>
      <c r="AFG66" s="8"/>
      <c r="AFH66" s="8"/>
      <c r="AFI66" s="8"/>
      <c r="AFJ66" s="8"/>
      <c r="AFK66" s="8"/>
      <c r="AFL66" s="8"/>
      <c r="AFM66" s="8"/>
      <c r="AFN66" s="8"/>
      <c r="AFO66" s="8"/>
      <c r="AFP66" s="8"/>
      <c r="AFQ66" s="8"/>
      <c r="AFR66" s="8"/>
      <c r="AFS66" s="8"/>
      <c r="AFT66" s="8"/>
      <c r="AFU66" s="8"/>
      <c r="AFV66" s="8"/>
      <c r="AFW66" s="8"/>
      <c r="AFX66" s="8"/>
      <c r="AFY66" s="8"/>
      <c r="AFZ66" s="8"/>
      <c r="AGA66" s="8"/>
      <c r="AGB66" s="8"/>
      <c r="AGC66" s="8"/>
      <c r="AGD66" s="8"/>
      <c r="AGE66" s="8"/>
      <c r="AGF66" s="8"/>
      <c r="AGG66" s="8"/>
      <c r="AGH66" s="8"/>
      <c r="AGI66" s="8"/>
      <c r="AGJ66" s="8"/>
      <c r="AGK66" s="8"/>
      <c r="AGL66" s="8"/>
      <c r="AGM66" s="8"/>
      <c r="AGN66" s="8"/>
      <c r="AGO66" s="8"/>
      <c r="AGP66" s="8"/>
      <c r="AGQ66" s="8"/>
      <c r="AGR66" s="8"/>
      <c r="AGS66" s="8"/>
      <c r="AGT66" s="8"/>
      <c r="AGU66" s="8"/>
      <c r="AGV66" s="8"/>
      <c r="AGW66" s="8"/>
      <c r="AGX66" s="8"/>
      <c r="AGY66" s="8"/>
      <c r="AGZ66" s="8"/>
      <c r="AHA66" s="8"/>
      <c r="AHB66" s="8"/>
      <c r="AHC66" s="8"/>
      <c r="AHD66" s="8"/>
      <c r="AHE66" s="8"/>
      <c r="AHF66" s="8"/>
      <c r="AHG66" s="8"/>
      <c r="AHH66" s="8"/>
      <c r="AHI66" s="8"/>
      <c r="AHJ66" s="8"/>
      <c r="AHK66" s="8"/>
      <c r="AHL66" s="8"/>
      <c r="AHM66" s="8"/>
      <c r="AHN66" s="8"/>
      <c r="AHO66" s="8"/>
      <c r="AHP66" s="8"/>
      <c r="AHQ66" s="8"/>
      <c r="AHR66" s="8"/>
      <c r="AHS66" s="8"/>
      <c r="AHT66" s="8"/>
      <c r="AHU66" s="8"/>
      <c r="AHV66" s="8"/>
      <c r="AHW66" s="8"/>
      <c r="AHX66" s="8"/>
      <c r="AHY66" s="8"/>
      <c r="AHZ66" s="8"/>
      <c r="AIA66" s="8"/>
      <c r="AIB66" s="8"/>
      <c r="AIC66" s="8"/>
      <c r="AID66" s="8"/>
      <c r="AIE66" s="8"/>
      <c r="AIF66" s="8"/>
      <c r="AIG66" s="8"/>
      <c r="AIH66" s="8"/>
      <c r="AII66" s="8"/>
      <c r="AIJ66" s="8"/>
      <c r="AIK66" s="8"/>
      <c r="AIL66" s="8"/>
      <c r="AIM66" s="8"/>
      <c r="AIN66" s="8"/>
      <c r="AIO66" s="8"/>
      <c r="AIP66" s="8"/>
      <c r="AIQ66" s="8"/>
      <c r="AIR66" s="8"/>
      <c r="AIS66" s="8"/>
      <c r="AIT66" s="8"/>
      <c r="AIU66" s="8"/>
      <c r="AIV66" s="8"/>
      <c r="AIW66" s="8"/>
      <c r="AIX66" s="8"/>
      <c r="AIY66" s="8"/>
      <c r="AIZ66" s="8"/>
      <c r="AJA66" s="8"/>
      <c r="AJB66" s="8"/>
      <c r="AJC66" s="8"/>
      <c r="AJD66" s="8"/>
      <c r="AJE66" s="8"/>
      <c r="AJF66" s="8"/>
      <c r="AJG66" s="8"/>
      <c r="AJH66" s="8"/>
      <c r="AJI66" s="8"/>
      <c r="AJJ66" s="8"/>
      <c r="AJK66" s="8"/>
      <c r="AJL66" s="8"/>
      <c r="AJM66" s="8"/>
      <c r="AJN66" s="8"/>
      <c r="AJO66" s="8"/>
      <c r="AJP66" s="8"/>
      <c r="AJQ66" s="8"/>
      <c r="AJR66" s="8"/>
      <c r="AJS66" s="8"/>
      <c r="AJT66" s="8"/>
      <c r="AJU66" s="8"/>
      <c r="AJV66" s="8"/>
      <c r="AJW66" s="8"/>
      <c r="AJX66" s="8"/>
      <c r="AJY66" s="8"/>
      <c r="AJZ66" s="8"/>
      <c r="AKA66" s="8"/>
      <c r="AKB66" s="8"/>
      <c r="AKC66" s="8"/>
      <c r="AKD66" s="8"/>
      <c r="AKE66" s="8"/>
      <c r="AKF66" s="8"/>
      <c r="AKG66" s="8"/>
      <c r="AKH66" s="8"/>
      <c r="AKI66" s="8"/>
      <c r="AKJ66" s="8"/>
      <c r="AKK66" s="8"/>
      <c r="AKL66" s="8"/>
      <c r="AKM66" s="8"/>
      <c r="AKN66" s="8"/>
      <c r="AKO66" s="8"/>
      <c r="AKP66" s="8"/>
      <c r="AKQ66" s="8"/>
      <c r="AKR66" s="8"/>
      <c r="AKS66" s="8"/>
      <c r="AKT66" s="8"/>
      <c r="AKU66" s="8"/>
      <c r="AKV66" s="8"/>
      <c r="AKW66" s="8"/>
      <c r="AKX66" s="8"/>
      <c r="AKY66" s="8"/>
      <c r="AKZ66" s="8"/>
      <c r="ALA66" s="8"/>
      <c r="ALB66" s="8"/>
      <c r="ALC66" s="8"/>
      <c r="ALD66" s="8"/>
      <c r="ALE66" s="8"/>
      <c r="ALF66" s="8"/>
      <c r="ALG66" s="8"/>
      <c r="ALH66" s="8"/>
      <c r="ALI66" s="8"/>
      <c r="ALJ66" s="8"/>
      <c r="ALK66" s="8"/>
      <c r="ALL66" s="8"/>
      <c r="ALM66" s="8"/>
      <c r="ALN66" s="8"/>
      <c r="ALO66" s="8"/>
      <c r="ALP66" s="8"/>
      <c r="ALQ66" s="8"/>
      <c r="ALR66" s="8"/>
      <c r="ALS66" s="8"/>
      <c r="ALT66" s="8"/>
      <c r="ALU66" s="8"/>
      <c r="ALV66" s="8"/>
      <c r="ALW66" s="8"/>
      <c r="ALX66" s="8"/>
      <c r="ALY66" s="8"/>
      <c r="ALZ66" s="8"/>
      <c r="AMA66" s="8"/>
      <c r="AMB66" s="8"/>
      <c r="AMC66" s="8"/>
      <c r="AMD66" s="8"/>
      <c r="AME66" s="8"/>
      <c r="AMF66" s="8"/>
      <c r="AMG66" s="8"/>
      <c r="AMH66" s="8"/>
      <c r="AMI66" s="8"/>
      <c r="AMJ66" s="8"/>
      <c r="AMK66" s="8"/>
      <c r="AML66" s="8"/>
      <c r="AMM66" s="8"/>
      <c r="AMN66" s="8"/>
    </row>
    <row r="67" spans="1:1028" x14ac:dyDescent="0.25">
      <c r="A67" s="8">
        <v>400</v>
      </c>
      <c r="B67" s="8" t="s">
        <v>1544</v>
      </c>
      <c r="C67" s="8" t="s">
        <v>1545</v>
      </c>
      <c r="D67" s="8" t="s">
        <v>1327</v>
      </c>
      <c r="E67" s="8">
        <v>2011</v>
      </c>
      <c r="F67" s="8"/>
      <c r="G67" s="8" t="s">
        <v>1376</v>
      </c>
      <c r="H67" s="12" t="s">
        <v>141</v>
      </c>
      <c r="I67" s="8">
        <v>1</v>
      </c>
      <c r="J67" s="34" t="e">
        <f>VLOOKUP(H67,#REF!,9,FALSE)</f>
        <v>#REF!</v>
      </c>
      <c r="K67" s="34" t="e">
        <f t="shared" si="5"/>
        <v>#REF!</v>
      </c>
      <c r="L67" s="8"/>
      <c r="M67" s="8">
        <f t="shared" si="4"/>
        <v>0</v>
      </c>
      <c r="N67" s="17">
        <f t="shared" si="6"/>
        <v>0</v>
      </c>
      <c r="O67" s="17">
        <v>0</v>
      </c>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8"/>
      <c r="PC67" s="8"/>
      <c r="PD67" s="8"/>
      <c r="PE67" s="8"/>
      <c r="PF67" s="8"/>
      <c r="PG67" s="8"/>
      <c r="PH67" s="8"/>
      <c r="PI67" s="8"/>
      <c r="PJ67" s="8"/>
      <c r="PK67" s="8"/>
      <c r="PL67" s="8"/>
      <c r="PM67" s="8"/>
      <c r="PN67" s="8"/>
      <c r="PO67" s="8"/>
      <c r="PP67" s="8"/>
      <c r="PQ67" s="8"/>
      <c r="PR67" s="8"/>
      <c r="PS67" s="8"/>
      <c r="PT67" s="8"/>
      <c r="PU67" s="8"/>
      <c r="PV67" s="8"/>
      <c r="PW67" s="8"/>
      <c r="PX67" s="8"/>
      <c r="PY67" s="8"/>
      <c r="PZ67" s="8"/>
      <c r="QA67" s="8"/>
      <c r="QB67" s="8"/>
      <c r="QC67" s="8"/>
      <c r="QD67" s="8"/>
      <c r="QE67" s="8"/>
      <c r="QF67" s="8"/>
      <c r="QG67" s="8"/>
      <c r="QH67" s="8"/>
      <c r="QI67" s="8"/>
      <c r="QJ67" s="8"/>
      <c r="QK67" s="8"/>
      <c r="QL67" s="8"/>
      <c r="QM67" s="8"/>
      <c r="QN67" s="8"/>
      <c r="QO67" s="8"/>
      <c r="QP67" s="8"/>
      <c r="QQ67" s="8"/>
      <c r="QR67" s="8"/>
      <c r="QS67" s="8"/>
      <c r="QT67" s="8"/>
      <c r="QU67" s="8"/>
      <c r="QV67" s="8"/>
      <c r="QW67" s="8"/>
      <c r="QX67" s="8"/>
      <c r="QY67" s="8"/>
      <c r="QZ67" s="8"/>
      <c r="RA67" s="8"/>
      <c r="RB67" s="8"/>
      <c r="RC67" s="8"/>
      <c r="RD67" s="8"/>
      <c r="RE67" s="8"/>
      <c r="RF67" s="8"/>
      <c r="RG67" s="8"/>
      <c r="RH67" s="8"/>
      <c r="RI67" s="8"/>
      <c r="RJ67" s="8"/>
      <c r="RK67" s="8"/>
      <c r="RL67" s="8"/>
      <c r="RM67" s="8"/>
      <c r="RN67" s="8"/>
      <c r="RO67" s="8"/>
      <c r="RP67" s="8"/>
      <c r="RQ67" s="8"/>
      <c r="RR67" s="8"/>
      <c r="RS67" s="8"/>
      <c r="RT67" s="8"/>
      <c r="RU67" s="8"/>
      <c r="RV67" s="8"/>
      <c r="RW67" s="8"/>
      <c r="RX67" s="8"/>
      <c r="RY67" s="8"/>
      <c r="RZ67" s="8"/>
      <c r="SA67" s="8"/>
      <c r="SB67" s="8"/>
      <c r="SC67" s="8"/>
      <c r="SD67" s="8"/>
      <c r="SE67" s="8"/>
      <c r="SF67" s="8"/>
      <c r="SG67" s="8"/>
      <c r="SH67" s="8"/>
      <c r="SI67" s="8"/>
      <c r="SJ67" s="8"/>
      <c r="SK67" s="8"/>
      <c r="SL67" s="8"/>
      <c r="SM67" s="8"/>
      <c r="SN67" s="8"/>
      <c r="SO67" s="8"/>
      <c r="SP67" s="8"/>
      <c r="SQ67" s="8"/>
      <c r="SR67" s="8"/>
      <c r="SS67" s="8"/>
      <c r="ST67" s="8"/>
      <c r="SU67" s="8"/>
      <c r="SV67" s="8"/>
      <c r="SW67" s="8"/>
      <c r="SX67" s="8"/>
      <c r="SY67" s="8"/>
      <c r="SZ67" s="8"/>
      <c r="TA67" s="8"/>
      <c r="TB67" s="8"/>
      <c r="TC67" s="8"/>
      <c r="TD67" s="8"/>
      <c r="TE67" s="8"/>
      <c r="TF67" s="8"/>
      <c r="TG67" s="8"/>
      <c r="TH67" s="8"/>
      <c r="TI67" s="8"/>
      <c r="TJ67" s="8"/>
      <c r="TK67" s="8"/>
      <c r="TL67" s="8"/>
      <c r="TM67" s="8"/>
      <c r="TN67" s="8"/>
      <c r="TO67" s="8"/>
      <c r="TP67" s="8"/>
      <c r="TQ67" s="8"/>
      <c r="TR67" s="8"/>
      <c r="TS67" s="8"/>
      <c r="TT67" s="8"/>
      <c r="TU67" s="8"/>
      <c r="TV67" s="8"/>
      <c r="TW67" s="8"/>
      <c r="TX67" s="8"/>
      <c r="TY67" s="8"/>
      <c r="TZ67" s="8"/>
      <c r="UA67" s="8"/>
      <c r="UB67" s="8"/>
      <c r="UC67" s="8"/>
      <c r="UD67" s="8"/>
      <c r="UE67" s="8"/>
      <c r="UF67" s="8"/>
      <c r="UG67" s="8"/>
      <c r="UH67" s="8"/>
      <c r="UI67" s="8"/>
      <c r="UJ67" s="8"/>
      <c r="UK67" s="8"/>
      <c r="UL67" s="8"/>
      <c r="UM67" s="8"/>
      <c r="UN67" s="8"/>
      <c r="UO67" s="8"/>
      <c r="UP67" s="8"/>
      <c r="UQ67" s="8"/>
      <c r="UR67" s="8"/>
      <c r="US67" s="8"/>
      <c r="UT67" s="8"/>
      <c r="UU67" s="8"/>
      <c r="UV67" s="8"/>
      <c r="UW67" s="8"/>
      <c r="UX67" s="8"/>
      <c r="UY67" s="8"/>
      <c r="UZ67" s="8"/>
      <c r="VA67" s="8"/>
      <c r="VB67" s="8"/>
      <c r="VC67" s="8"/>
      <c r="VD67" s="8"/>
      <c r="VE67" s="8"/>
      <c r="VF67" s="8"/>
      <c r="VG67" s="8"/>
      <c r="VH67" s="8"/>
      <c r="VI67" s="8"/>
      <c r="VJ67" s="8"/>
      <c r="VK67" s="8"/>
      <c r="VL67" s="8"/>
      <c r="VM67" s="8"/>
      <c r="VN67" s="8"/>
      <c r="VO67" s="8"/>
      <c r="VP67" s="8"/>
      <c r="VQ67" s="8"/>
      <c r="VR67" s="8"/>
      <c r="VS67" s="8"/>
      <c r="VT67" s="8"/>
      <c r="VU67" s="8"/>
      <c r="VV67" s="8"/>
      <c r="VW67" s="8"/>
      <c r="VX67" s="8"/>
      <c r="VY67" s="8"/>
      <c r="VZ67" s="8"/>
      <c r="WA67" s="8"/>
      <c r="WB67" s="8"/>
      <c r="WC67" s="8"/>
      <c r="WD67" s="8"/>
      <c r="WE67" s="8"/>
      <c r="WF67" s="8"/>
      <c r="WG67" s="8"/>
      <c r="WH67" s="8"/>
      <c r="WI67" s="8"/>
      <c r="WJ67" s="8"/>
      <c r="WK67" s="8"/>
      <c r="WL67" s="8"/>
      <c r="WM67" s="8"/>
      <c r="WN67" s="8"/>
      <c r="WO67" s="8"/>
      <c r="WP67" s="8"/>
      <c r="WQ67" s="8"/>
      <c r="WR67" s="8"/>
      <c r="WS67" s="8"/>
      <c r="WT67" s="8"/>
      <c r="WU67" s="8"/>
      <c r="WV67" s="8"/>
      <c r="WW67" s="8"/>
      <c r="WX67" s="8"/>
      <c r="WY67" s="8"/>
      <c r="WZ67" s="8"/>
      <c r="XA67" s="8"/>
      <c r="XB67" s="8"/>
      <c r="XC67" s="8"/>
      <c r="XD67" s="8"/>
      <c r="XE67" s="8"/>
      <c r="XF67" s="8"/>
      <c r="XG67" s="8"/>
      <c r="XH67" s="8"/>
      <c r="XI67" s="8"/>
      <c r="XJ67" s="8"/>
      <c r="XK67" s="8"/>
      <c r="XL67" s="8"/>
      <c r="XM67" s="8"/>
      <c r="XN67" s="8"/>
      <c r="XO67" s="8"/>
      <c r="XP67" s="8"/>
      <c r="XQ67" s="8"/>
      <c r="XR67" s="8"/>
      <c r="XS67" s="8"/>
      <c r="XT67" s="8"/>
      <c r="XU67" s="8"/>
      <c r="XV67" s="8"/>
      <c r="XW67" s="8"/>
      <c r="XX67" s="8"/>
      <c r="XY67" s="8"/>
      <c r="XZ67" s="8"/>
      <c r="YA67" s="8"/>
      <c r="YB67" s="8"/>
      <c r="YC67" s="8"/>
      <c r="YD67" s="8"/>
      <c r="YE67" s="8"/>
      <c r="YF67" s="8"/>
      <c r="YG67" s="8"/>
      <c r="YH67" s="8"/>
      <c r="YI67" s="8"/>
      <c r="YJ67" s="8"/>
      <c r="YK67" s="8"/>
      <c r="YL67" s="8"/>
      <c r="YM67" s="8"/>
      <c r="YN67" s="8"/>
      <c r="YO67" s="8"/>
      <c r="YP67" s="8"/>
      <c r="YQ67" s="8"/>
      <c r="YR67" s="8"/>
      <c r="YS67" s="8"/>
      <c r="YT67" s="8"/>
      <c r="YU67" s="8"/>
      <c r="YV67" s="8"/>
      <c r="YW67" s="8"/>
      <c r="YX67" s="8"/>
      <c r="YY67" s="8"/>
      <c r="YZ67" s="8"/>
      <c r="ZA67" s="8"/>
      <c r="ZB67" s="8"/>
      <c r="ZC67" s="8"/>
      <c r="ZD67" s="8"/>
      <c r="ZE67" s="8"/>
      <c r="ZF67" s="8"/>
      <c r="ZG67" s="8"/>
      <c r="ZH67" s="8"/>
      <c r="ZI67" s="8"/>
      <c r="ZJ67" s="8"/>
      <c r="ZK67" s="8"/>
      <c r="ZL67" s="8"/>
      <c r="ZM67" s="8"/>
      <c r="ZN67" s="8"/>
      <c r="ZO67" s="8"/>
      <c r="ZP67" s="8"/>
      <c r="ZQ67" s="8"/>
      <c r="ZR67" s="8"/>
      <c r="ZS67" s="8"/>
      <c r="ZT67" s="8"/>
      <c r="ZU67" s="8"/>
      <c r="ZV67" s="8"/>
      <c r="ZW67" s="8"/>
      <c r="ZX67" s="8"/>
      <c r="ZY67" s="8"/>
      <c r="ZZ67" s="8"/>
      <c r="AAA67" s="8"/>
      <c r="AAB67" s="8"/>
      <c r="AAC67" s="8"/>
      <c r="AAD67" s="8"/>
      <c r="AAE67" s="8"/>
      <c r="AAF67" s="8"/>
      <c r="AAG67" s="8"/>
      <c r="AAH67" s="8"/>
      <c r="AAI67" s="8"/>
      <c r="AAJ67" s="8"/>
      <c r="AAK67" s="8"/>
      <c r="AAL67" s="8"/>
      <c r="AAM67" s="8"/>
      <c r="AAN67" s="8"/>
      <c r="AAO67" s="8"/>
      <c r="AAP67" s="8"/>
      <c r="AAQ67" s="8"/>
      <c r="AAR67" s="8"/>
      <c r="AAS67" s="8"/>
      <c r="AAT67" s="8"/>
      <c r="AAU67" s="8"/>
      <c r="AAV67" s="8"/>
      <c r="AAW67" s="8"/>
      <c r="AAX67" s="8"/>
      <c r="AAY67" s="8"/>
      <c r="AAZ67" s="8"/>
      <c r="ABA67" s="8"/>
      <c r="ABB67" s="8"/>
      <c r="ABC67" s="8"/>
      <c r="ABD67" s="8"/>
      <c r="ABE67" s="8"/>
      <c r="ABF67" s="8"/>
      <c r="ABG67" s="8"/>
      <c r="ABH67" s="8"/>
      <c r="ABI67" s="8"/>
      <c r="ABJ67" s="8"/>
      <c r="ABK67" s="8"/>
      <c r="ABL67" s="8"/>
      <c r="ABM67" s="8"/>
      <c r="ABN67" s="8"/>
      <c r="ABO67" s="8"/>
      <c r="ABP67" s="8"/>
      <c r="ABQ67" s="8"/>
      <c r="ABR67" s="8"/>
      <c r="ABS67" s="8"/>
      <c r="ABT67" s="8"/>
      <c r="ABU67" s="8"/>
      <c r="ABV67" s="8"/>
      <c r="ABW67" s="8"/>
      <c r="ABX67" s="8"/>
      <c r="ABY67" s="8"/>
      <c r="ABZ67" s="8"/>
      <c r="ACA67" s="8"/>
      <c r="ACB67" s="8"/>
      <c r="ACC67" s="8"/>
      <c r="ACD67" s="8"/>
      <c r="ACE67" s="8"/>
      <c r="ACF67" s="8"/>
      <c r="ACG67" s="8"/>
      <c r="ACH67" s="8"/>
      <c r="ACI67" s="8"/>
      <c r="ACJ67" s="8"/>
      <c r="ACK67" s="8"/>
      <c r="ACL67" s="8"/>
      <c r="ACM67" s="8"/>
      <c r="ACN67" s="8"/>
      <c r="ACO67" s="8"/>
      <c r="ACP67" s="8"/>
      <c r="ACQ67" s="8"/>
      <c r="ACR67" s="8"/>
      <c r="ACS67" s="8"/>
      <c r="ACT67" s="8"/>
      <c r="ACU67" s="8"/>
      <c r="ACV67" s="8"/>
      <c r="ACW67" s="8"/>
      <c r="ACX67" s="8"/>
      <c r="ACY67" s="8"/>
      <c r="ACZ67" s="8"/>
      <c r="ADA67" s="8"/>
      <c r="ADB67" s="8"/>
      <c r="ADC67" s="8"/>
      <c r="ADD67" s="8"/>
      <c r="ADE67" s="8"/>
      <c r="ADF67" s="8"/>
      <c r="ADG67" s="8"/>
      <c r="ADH67" s="8"/>
      <c r="ADI67" s="8"/>
      <c r="ADJ67" s="8"/>
      <c r="ADK67" s="8"/>
      <c r="ADL67" s="8"/>
      <c r="ADM67" s="8"/>
      <c r="ADN67" s="8"/>
      <c r="ADO67" s="8"/>
      <c r="ADP67" s="8"/>
      <c r="ADQ67" s="8"/>
      <c r="ADR67" s="8"/>
      <c r="ADS67" s="8"/>
      <c r="ADT67" s="8"/>
      <c r="ADU67" s="8"/>
      <c r="ADV67" s="8"/>
      <c r="ADW67" s="8"/>
      <c r="ADX67" s="8"/>
      <c r="ADY67" s="8"/>
      <c r="ADZ67" s="8"/>
      <c r="AEA67" s="8"/>
      <c r="AEB67" s="8"/>
      <c r="AEC67" s="8"/>
      <c r="AED67" s="8"/>
      <c r="AEE67" s="8"/>
      <c r="AEF67" s="8"/>
      <c r="AEG67" s="8"/>
      <c r="AEH67" s="8"/>
      <c r="AEI67" s="8"/>
      <c r="AEJ67" s="8"/>
      <c r="AEK67" s="8"/>
      <c r="AEL67" s="8"/>
      <c r="AEM67" s="8"/>
      <c r="AEN67" s="8"/>
      <c r="AEO67" s="8"/>
      <c r="AEP67" s="8"/>
      <c r="AEQ67" s="8"/>
      <c r="AER67" s="8"/>
      <c r="AES67" s="8"/>
      <c r="AET67" s="8"/>
      <c r="AEU67" s="8"/>
      <c r="AEV67" s="8"/>
      <c r="AEW67" s="8"/>
      <c r="AEX67" s="8"/>
      <c r="AEY67" s="8"/>
      <c r="AEZ67" s="8"/>
      <c r="AFA67" s="8"/>
      <c r="AFB67" s="8"/>
      <c r="AFC67" s="8"/>
      <c r="AFD67" s="8"/>
      <c r="AFE67" s="8"/>
      <c r="AFF67" s="8"/>
      <c r="AFG67" s="8"/>
      <c r="AFH67" s="8"/>
      <c r="AFI67" s="8"/>
      <c r="AFJ67" s="8"/>
      <c r="AFK67" s="8"/>
      <c r="AFL67" s="8"/>
      <c r="AFM67" s="8"/>
      <c r="AFN67" s="8"/>
      <c r="AFO67" s="8"/>
      <c r="AFP67" s="8"/>
      <c r="AFQ67" s="8"/>
      <c r="AFR67" s="8"/>
      <c r="AFS67" s="8"/>
      <c r="AFT67" s="8"/>
      <c r="AFU67" s="8"/>
      <c r="AFV67" s="8"/>
      <c r="AFW67" s="8"/>
      <c r="AFX67" s="8"/>
      <c r="AFY67" s="8"/>
      <c r="AFZ67" s="8"/>
      <c r="AGA67" s="8"/>
      <c r="AGB67" s="8"/>
      <c r="AGC67" s="8"/>
      <c r="AGD67" s="8"/>
      <c r="AGE67" s="8"/>
      <c r="AGF67" s="8"/>
      <c r="AGG67" s="8"/>
      <c r="AGH67" s="8"/>
      <c r="AGI67" s="8"/>
      <c r="AGJ67" s="8"/>
      <c r="AGK67" s="8"/>
      <c r="AGL67" s="8"/>
      <c r="AGM67" s="8"/>
      <c r="AGN67" s="8"/>
      <c r="AGO67" s="8"/>
      <c r="AGP67" s="8"/>
      <c r="AGQ67" s="8"/>
      <c r="AGR67" s="8"/>
      <c r="AGS67" s="8"/>
      <c r="AGT67" s="8"/>
      <c r="AGU67" s="8"/>
      <c r="AGV67" s="8"/>
      <c r="AGW67" s="8"/>
      <c r="AGX67" s="8"/>
      <c r="AGY67" s="8"/>
      <c r="AGZ67" s="8"/>
      <c r="AHA67" s="8"/>
      <c r="AHB67" s="8"/>
      <c r="AHC67" s="8"/>
      <c r="AHD67" s="8"/>
      <c r="AHE67" s="8"/>
      <c r="AHF67" s="8"/>
      <c r="AHG67" s="8"/>
      <c r="AHH67" s="8"/>
      <c r="AHI67" s="8"/>
      <c r="AHJ67" s="8"/>
      <c r="AHK67" s="8"/>
      <c r="AHL67" s="8"/>
      <c r="AHM67" s="8"/>
      <c r="AHN67" s="8"/>
      <c r="AHO67" s="8"/>
      <c r="AHP67" s="8"/>
      <c r="AHQ67" s="8"/>
      <c r="AHR67" s="8"/>
      <c r="AHS67" s="8"/>
      <c r="AHT67" s="8"/>
      <c r="AHU67" s="8"/>
      <c r="AHV67" s="8"/>
      <c r="AHW67" s="8"/>
      <c r="AHX67" s="8"/>
      <c r="AHY67" s="8"/>
      <c r="AHZ67" s="8"/>
      <c r="AIA67" s="8"/>
      <c r="AIB67" s="8"/>
      <c r="AIC67" s="8"/>
      <c r="AID67" s="8"/>
      <c r="AIE67" s="8"/>
      <c r="AIF67" s="8"/>
      <c r="AIG67" s="8"/>
      <c r="AIH67" s="8"/>
      <c r="AII67" s="8"/>
      <c r="AIJ67" s="8"/>
      <c r="AIK67" s="8"/>
      <c r="AIL67" s="8"/>
      <c r="AIM67" s="8"/>
      <c r="AIN67" s="8"/>
      <c r="AIO67" s="8"/>
      <c r="AIP67" s="8"/>
      <c r="AIQ67" s="8"/>
      <c r="AIR67" s="8"/>
      <c r="AIS67" s="8"/>
      <c r="AIT67" s="8"/>
      <c r="AIU67" s="8"/>
      <c r="AIV67" s="8"/>
      <c r="AIW67" s="8"/>
      <c r="AIX67" s="8"/>
      <c r="AIY67" s="8"/>
      <c r="AIZ67" s="8"/>
      <c r="AJA67" s="8"/>
      <c r="AJB67" s="8"/>
      <c r="AJC67" s="8"/>
      <c r="AJD67" s="8"/>
      <c r="AJE67" s="8"/>
      <c r="AJF67" s="8"/>
      <c r="AJG67" s="8"/>
      <c r="AJH67" s="8"/>
      <c r="AJI67" s="8"/>
      <c r="AJJ67" s="8"/>
      <c r="AJK67" s="8"/>
      <c r="AJL67" s="8"/>
      <c r="AJM67" s="8"/>
      <c r="AJN67" s="8"/>
      <c r="AJO67" s="8"/>
      <c r="AJP67" s="8"/>
      <c r="AJQ67" s="8"/>
      <c r="AJR67" s="8"/>
      <c r="AJS67" s="8"/>
      <c r="AJT67" s="8"/>
      <c r="AJU67" s="8"/>
      <c r="AJV67" s="8"/>
      <c r="AJW67" s="8"/>
      <c r="AJX67" s="8"/>
      <c r="AJY67" s="8"/>
      <c r="AJZ67" s="8"/>
      <c r="AKA67" s="8"/>
      <c r="AKB67" s="8"/>
      <c r="AKC67" s="8"/>
      <c r="AKD67" s="8"/>
      <c r="AKE67" s="8"/>
      <c r="AKF67" s="8"/>
      <c r="AKG67" s="8"/>
      <c r="AKH67" s="8"/>
      <c r="AKI67" s="8"/>
      <c r="AKJ67" s="8"/>
      <c r="AKK67" s="8"/>
      <c r="AKL67" s="8"/>
      <c r="AKM67" s="8"/>
      <c r="AKN67" s="8"/>
      <c r="AKO67" s="8"/>
      <c r="AKP67" s="8"/>
      <c r="AKQ67" s="8"/>
      <c r="AKR67" s="8"/>
      <c r="AKS67" s="8"/>
      <c r="AKT67" s="8"/>
      <c r="AKU67" s="8"/>
      <c r="AKV67" s="8"/>
      <c r="AKW67" s="8"/>
      <c r="AKX67" s="8"/>
      <c r="AKY67" s="8"/>
      <c r="AKZ67" s="8"/>
      <c r="ALA67" s="8"/>
      <c r="ALB67" s="8"/>
      <c r="ALC67" s="8"/>
      <c r="ALD67" s="8"/>
      <c r="ALE67" s="8"/>
      <c r="ALF67" s="8"/>
      <c r="ALG67" s="8"/>
      <c r="ALH67" s="8"/>
      <c r="ALI67" s="8"/>
      <c r="ALJ67" s="8"/>
      <c r="ALK67" s="8"/>
      <c r="ALL67" s="8"/>
      <c r="ALM67" s="8"/>
      <c r="ALN67" s="8"/>
      <c r="ALO67" s="8"/>
      <c r="ALP67" s="8"/>
      <c r="ALQ67" s="8"/>
      <c r="ALR67" s="8"/>
      <c r="ALS67" s="8"/>
      <c r="ALT67" s="8"/>
      <c r="ALU67" s="8"/>
      <c r="ALV67" s="8"/>
      <c r="ALW67" s="8"/>
      <c r="ALX67" s="8"/>
      <c r="ALY67" s="8"/>
      <c r="ALZ67" s="8"/>
      <c r="AMA67" s="8"/>
      <c r="AMB67" s="8"/>
      <c r="AMC67" s="8"/>
      <c r="AMD67" s="8"/>
      <c r="AME67" s="8"/>
      <c r="AMF67" s="8"/>
      <c r="AMG67" s="8"/>
      <c r="AMH67" s="8"/>
      <c r="AMI67" s="8"/>
      <c r="AMJ67" s="8"/>
      <c r="AMK67" s="8"/>
      <c r="AML67" s="8"/>
      <c r="AMM67" s="8"/>
      <c r="AMN67" s="8"/>
    </row>
    <row r="68" spans="1:1028" s="19" customFormat="1" x14ac:dyDescent="0.25">
      <c r="A68" s="8">
        <v>401</v>
      </c>
      <c r="B68" s="8" t="s">
        <v>1546</v>
      </c>
      <c r="C68" s="8" t="s">
        <v>1545</v>
      </c>
      <c r="D68" s="8" t="s">
        <v>1327</v>
      </c>
      <c r="E68" s="8">
        <v>2011</v>
      </c>
      <c r="F68" s="8"/>
      <c r="G68" s="8" t="s">
        <v>1376</v>
      </c>
      <c r="H68" s="12" t="s">
        <v>141</v>
      </c>
      <c r="I68" s="8">
        <v>6</v>
      </c>
      <c r="J68" s="34" t="e">
        <f>VLOOKUP(H68,#REF!,9,FALSE)</f>
        <v>#REF!</v>
      </c>
      <c r="K68" s="34" t="e">
        <f t="shared" si="5"/>
        <v>#REF!</v>
      </c>
      <c r="L68" s="8"/>
      <c r="M68" s="8">
        <f t="shared" si="4"/>
        <v>0</v>
      </c>
      <c r="N68" s="17">
        <f t="shared" si="6"/>
        <v>0</v>
      </c>
      <c r="O68" s="17">
        <v>0</v>
      </c>
      <c r="P68" s="8"/>
    </row>
    <row r="69" spans="1:1028" s="19" customFormat="1" x14ac:dyDescent="0.25">
      <c r="A69" s="8">
        <v>402</v>
      </c>
      <c r="B69" s="8" t="s">
        <v>1547</v>
      </c>
      <c r="C69" s="8" t="s">
        <v>1545</v>
      </c>
      <c r="D69" s="8" t="s">
        <v>1327</v>
      </c>
      <c r="E69" s="8">
        <v>2011</v>
      </c>
      <c r="F69" s="8"/>
      <c r="G69" s="8" t="s">
        <v>1376</v>
      </c>
      <c r="H69" s="12" t="s">
        <v>141</v>
      </c>
      <c r="I69" s="8">
        <v>12</v>
      </c>
      <c r="J69" s="34" t="e">
        <f>VLOOKUP(H69,#REF!,9,FALSE)</f>
        <v>#REF!</v>
      </c>
      <c r="K69" s="34" t="e">
        <f t="shared" si="5"/>
        <v>#REF!</v>
      </c>
      <c r="L69" s="8"/>
      <c r="M69" s="8">
        <f t="shared" si="4"/>
        <v>0</v>
      </c>
      <c r="N69" s="17">
        <f t="shared" si="6"/>
        <v>0</v>
      </c>
      <c r="O69" s="17">
        <v>0</v>
      </c>
      <c r="P69" s="8"/>
    </row>
    <row r="70" spans="1:1028" x14ac:dyDescent="0.25">
      <c r="A70" s="8">
        <v>403</v>
      </c>
      <c r="B70" s="8" t="s">
        <v>1402</v>
      </c>
      <c r="C70" s="8" t="s">
        <v>1403</v>
      </c>
      <c r="D70" s="8" t="s">
        <v>1215</v>
      </c>
      <c r="E70" s="8">
        <v>2015</v>
      </c>
      <c r="F70" s="8"/>
      <c r="G70" s="8" t="s">
        <v>1376</v>
      </c>
      <c r="H70" s="11" t="s">
        <v>147</v>
      </c>
      <c r="I70" s="8">
        <v>1</v>
      </c>
      <c r="J70" s="34" t="e">
        <f>VLOOKUP(H70,#REF!,9,FALSE)</f>
        <v>#REF!</v>
      </c>
      <c r="K70" s="34" t="e">
        <f t="shared" si="5"/>
        <v>#REF!</v>
      </c>
      <c r="L70" s="8"/>
      <c r="M70" s="8">
        <f t="shared" si="4"/>
        <v>0</v>
      </c>
      <c r="N70" s="17">
        <f t="shared" si="6"/>
        <v>0</v>
      </c>
      <c r="O70" s="17">
        <v>0</v>
      </c>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8"/>
      <c r="PC70" s="8"/>
      <c r="PD70" s="8"/>
      <c r="PE70" s="8"/>
      <c r="PF70" s="8"/>
      <c r="PG70" s="8"/>
      <c r="PH70" s="8"/>
      <c r="PI70" s="8"/>
      <c r="PJ70" s="8"/>
      <c r="PK70" s="8"/>
      <c r="PL70" s="8"/>
      <c r="PM70" s="8"/>
      <c r="PN70" s="8"/>
      <c r="PO70" s="8"/>
      <c r="PP70" s="8"/>
      <c r="PQ70" s="8"/>
      <c r="PR70" s="8"/>
      <c r="PS70" s="8"/>
      <c r="PT70" s="8"/>
      <c r="PU70" s="8"/>
      <c r="PV70" s="8"/>
      <c r="PW70" s="8"/>
      <c r="PX70" s="8"/>
      <c r="PY70" s="8"/>
      <c r="PZ70" s="8"/>
      <c r="QA70" s="8"/>
      <c r="QB70" s="8"/>
      <c r="QC70" s="8"/>
      <c r="QD70" s="8"/>
      <c r="QE70" s="8"/>
      <c r="QF70" s="8"/>
      <c r="QG70" s="8"/>
      <c r="QH70" s="8"/>
      <c r="QI70" s="8"/>
      <c r="QJ70" s="8"/>
      <c r="QK70" s="8"/>
      <c r="QL70" s="8"/>
      <c r="QM70" s="8"/>
      <c r="QN70" s="8"/>
      <c r="QO70" s="8"/>
      <c r="QP70" s="8"/>
      <c r="QQ70" s="8"/>
      <c r="QR70" s="8"/>
      <c r="QS70" s="8"/>
      <c r="QT70" s="8"/>
      <c r="QU70" s="8"/>
      <c r="QV70" s="8"/>
      <c r="QW70" s="8"/>
      <c r="QX70" s="8"/>
      <c r="QY70" s="8"/>
      <c r="QZ70" s="8"/>
      <c r="RA70" s="8"/>
      <c r="RB70" s="8"/>
      <c r="RC70" s="8"/>
      <c r="RD70" s="8"/>
      <c r="RE70" s="8"/>
      <c r="RF70" s="8"/>
      <c r="RG70" s="8"/>
      <c r="RH70" s="8"/>
      <c r="RI70" s="8"/>
      <c r="RJ70" s="8"/>
      <c r="RK70" s="8"/>
      <c r="RL70" s="8"/>
      <c r="RM70" s="8"/>
      <c r="RN70" s="8"/>
      <c r="RO70" s="8"/>
      <c r="RP70" s="8"/>
      <c r="RQ70" s="8"/>
      <c r="RR70" s="8"/>
      <c r="RS70" s="8"/>
      <c r="RT70" s="8"/>
      <c r="RU70" s="8"/>
      <c r="RV70" s="8"/>
      <c r="RW70" s="8"/>
      <c r="RX70" s="8"/>
      <c r="RY70" s="8"/>
      <c r="RZ70" s="8"/>
      <c r="SA70" s="8"/>
      <c r="SB70" s="8"/>
      <c r="SC70" s="8"/>
      <c r="SD70" s="8"/>
      <c r="SE70" s="8"/>
      <c r="SF70" s="8"/>
      <c r="SG70" s="8"/>
      <c r="SH70" s="8"/>
      <c r="SI70" s="8"/>
      <c r="SJ70" s="8"/>
      <c r="SK70" s="8"/>
      <c r="SL70" s="8"/>
      <c r="SM70" s="8"/>
      <c r="SN70" s="8"/>
      <c r="SO70" s="8"/>
      <c r="SP70" s="8"/>
      <c r="SQ70" s="8"/>
      <c r="SR70" s="8"/>
      <c r="SS70" s="8"/>
      <c r="ST70" s="8"/>
      <c r="SU70" s="8"/>
      <c r="SV70" s="8"/>
      <c r="SW70" s="8"/>
      <c r="SX70" s="8"/>
      <c r="SY70" s="8"/>
      <c r="SZ70" s="8"/>
      <c r="TA70" s="8"/>
      <c r="TB70" s="8"/>
      <c r="TC70" s="8"/>
      <c r="TD70" s="8"/>
      <c r="TE70" s="8"/>
      <c r="TF70" s="8"/>
      <c r="TG70" s="8"/>
      <c r="TH70" s="8"/>
      <c r="TI70" s="8"/>
      <c r="TJ70" s="8"/>
      <c r="TK70" s="8"/>
      <c r="TL70" s="8"/>
      <c r="TM70" s="8"/>
      <c r="TN70" s="8"/>
      <c r="TO70" s="8"/>
      <c r="TP70" s="8"/>
      <c r="TQ70" s="8"/>
      <c r="TR70" s="8"/>
      <c r="TS70" s="8"/>
      <c r="TT70" s="8"/>
      <c r="TU70" s="8"/>
      <c r="TV70" s="8"/>
      <c r="TW70" s="8"/>
      <c r="TX70" s="8"/>
      <c r="TY70" s="8"/>
      <c r="TZ70" s="8"/>
      <c r="UA70" s="8"/>
      <c r="UB70" s="8"/>
      <c r="UC70" s="8"/>
      <c r="UD70" s="8"/>
      <c r="UE70" s="8"/>
      <c r="UF70" s="8"/>
      <c r="UG70" s="8"/>
      <c r="UH70" s="8"/>
      <c r="UI70" s="8"/>
      <c r="UJ70" s="8"/>
      <c r="UK70" s="8"/>
      <c r="UL70" s="8"/>
      <c r="UM70" s="8"/>
      <c r="UN70" s="8"/>
      <c r="UO70" s="8"/>
      <c r="UP70" s="8"/>
      <c r="UQ70" s="8"/>
      <c r="UR70" s="8"/>
      <c r="US70" s="8"/>
      <c r="UT70" s="8"/>
      <c r="UU70" s="8"/>
      <c r="UV70" s="8"/>
      <c r="UW70" s="8"/>
      <c r="UX70" s="8"/>
      <c r="UY70" s="8"/>
      <c r="UZ70" s="8"/>
      <c r="VA70" s="8"/>
      <c r="VB70" s="8"/>
      <c r="VC70" s="8"/>
      <c r="VD70" s="8"/>
      <c r="VE70" s="8"/>
      <c r="VF70" s="8"/>
      <c r="VG70" s="8"/>
      <c r="VH70" s="8"/>
      <c r="VI70" s="8"/>
      <c r="VJ70" s="8"/>
      <c r="VK70" s="8"/>
      <c r="VL70" s="8"/>
      <c r="VM70" s="8"/>
      <c r="VN70" s="8"/>
      <c r="VO70" s="8"/>
      <c r="VP70" s="8"/>
      <c r="VQ70" s="8"/>
      <c r="VR70" s="8"/>
      <c r="VS70" s="8"/>
      <c r="VT70" s="8"/>
      <c r="VU70" s="8"/>
      <c r="VV70" s="8"/>
      <c r="VW70" s="8"/>
      <c r="VX70" s="8"/>
      <c r="VY70" s="8"/>
      <c r="VZ70" s="8"/>
      <c r="WA70" s="8"/>
      <c r="WB70" s="8"/>
      <c r="WC70" s="8"/>
      <c r="WD70" s="8"/>
      <c r="WE70" s="8"/>
      <c r="WF70" s="8"/>
      <c r="WG70" s="8"/>
      <c r="WH70" s="8"/>
      <c r="WI70" s="8"/>
      <c r="WJ70" s="8"/>
      <c r="WK70" s="8"/>
      <c r="WL70" s="8"/>
      <c r="WM70" s="8"/>
      <c r="WN70" s="8"/>
      <c r="WO70" s="8"/>
      <c r="WP70" s="8"/>
      <c r="WQ70" s="8"/>
      <c r="WR70" s="8"/>
      <c r="WS70" s="8"/>
      <c r="WT70" s="8"/>
      <c r="WU70" s="8"/>
      <c r="WV70" s="8"/>
      <c r="WW70" s="8"/>
      <c r="WX70" s="8"/>
      <c r="WY70" s="8"/>
      <c r="WZ70" s="8"/>
      <c r="XA70" s="8"/>
      <c r="XB70" s="8"/>
      <c r="XC70" s="8"/>
      <c r="XD70" s="8"/>
      <c r="XE70" s="8"/>
      <c r="XF70" s="8"/>
      <c r="XG70" s="8"/>
      <c r="XH70" s="8"/>
      <c r="XI70" s="8"/>
      <c r="XJ70" s="8"/>
      <c r="XK70" s="8"/>
      <c r="XL70" s="8"/>
      <c r="XM70" s="8"/>
      <c r="XN70" s="8"/>
      <c r="XO70" s="8"/>
      <c r="XP70" s="8"/>
      <c r="XQ70" s="8"/>
      <c r="XR70" s="8"/>
      <c r="XS70" s="8"/>
      <c r="XT70" s="8"/>
      <c r="XU70" s="8"/>
      <c r="XV70" s="8"/>
      <c r="XW70" s="8"/>
      <c r="XX70" s="8"/>
      <c r="XY70" s="8"/>
      <c r="XZ70" s="8"/>
      <c r="YA70" s="8"/>
      <c r="YB70" s="8"/>
      <c r="YC70" s="8"/>
      <c r="YD70" s="8"/>
      <c r="YE70" s="8"/>
      <c r="YF70" s="8"/>
      <c r="YG70" s="8"/>
      <c r="YH70" s="8"/>
      <c r="YI70" s="8"/>
      <c r="YJ70" s="8"/>
      <c r="YK70" s="8"/>
      <c r="YL70" s="8"/>
      <c r="YM70" s="8"/>
      <c r="YN70" s="8"/>
      <c r="YO70" s="8"/>
      <c r="YP70" s="8"/>
      <c r="YQ70" s="8"/>
      <c r="YR70" s="8"/>
      <c r="YS70" s="8"/>
      <c r="YT70" s="8"/>
      <c r="YU70" s="8"/>
      <c r="YV70" s="8"/>
      <c r="YW70" s="8"/>
      <c r="YX70" s="8"/>
      <c r="YY70" s="8"/>
      <c r="YZ70" s="8"/>
      <c r="ZA70" s="8"/>
      <c r="ZB70" s="8"/>
      <c r="ZC70" s="8"/>
      <c r="ZD70" s="8"/>
      <c r="ZE70" s="8"/>
      <c r="ZF70" s="8"/>
      <c r="ZG70" s="8"/>
      <c r="ZH70" s="8"/>
      <c r="ZI70" s="8"/>
      <c r="ZJ70" s="8"/>
      <c r="ZK70" s="8"/>
      <c r="ZL70" s="8"/>
      <c r="ZM70" s="8"/>
      <c r="ZN70" s="8"/>
      <c r="ZO70" s="8"/>
      <c r="ZP70" s="8"/>
      <c r="ZQ70" s="8"/>
      <c r="ZR70" s="8"/>
      <c r="ZS70" s="8"/>
      <c r="ZT70" s="8"/>
      <c r="ZU70" s="8"/>
      <c r="ZV70" s="8"/>
      <c r="ZW70" s="8"/>
      <c r="ZX70" s="8"/>
      <c r="ZY70" s="8"/>
      <c r="ZZ70" s="8"/>
      <c r="AAA70" s="8"/>
      <c r="AAB70" s="8"/>
      <c r="AAC70" s="8"/>
      <c r="AAD70" s="8"/>
      <c r="AAE70" s="8"/>
      <c r="AAF70" s="8"/>
      <c r="AAG70" s="8"/>
      <c r="AAH70" s="8"/>
      <c r="AAI70" s="8"/>
      <c r="AAJ70" s="8"/>
      <c r="AAK70" s="8"/>
      <c r="AAL70" s="8"/>
      <c r="AAM70" s="8"/>
      <c r="AAN70" s="8"/>
      <c r="AAO70" s="8"/>
      <c r="AAP70" s="8"/>
      <c r="AAQ70" s="8"/>
      <c r="AAR70" s="8"/>
      <c r="AAS70" s="8"/>
      <c r="AAT70" s="8"/>
      <c r="AAU70" s="8"/>
      <c r="AAV70" s="8"/>
      <c r="AAW70" s="8"/>
      <c r="AAX70" s="8"/>
      <c r="AAY70" s="8"/>
      <c r="AAZ70" s="8"/>
      <c r="ABA70" s="8"/>
      <c r="ABB70" s="8"/>
      <c r="ABC70" s="8"/>
      <c r="ABD70" s="8"/>
      <c r="ABE70" s="8"/>
      <c r="ABF70" s="8"/>
      <c r="ABG70" s="8"/>
      <c r="ABH70" s="8"/>
      <c r="ABI70" s="8"/>
      <c r="ABJ70" s="8"/>
      <c r="ABK70" s="8"/>
      <c r="ABL70" s="8"/>
      <c r="ABM70" s="8"/>
      <c r="ABN70" s="8"/>
      <c r="ABO70" s="8"/>
      <c r="ABP70" s="8"/>
      <c r="ABQ70" s="8"/>
      <c r="ABR70" s="8"/>
      <c r="ABS70" s="8"/>
      <c r="ABT70" s="8"/>
      <c r="ABU70" s="8"/>
      <c r="ABV70" s="8"/>
      <c r="ABW70" s="8"/>
      <c r="ABX70" s="8"/>
      <c r="ABY70" s="8"/>
      <c r="ABZ70" s="8"/>
      <c r="ACA70" s="8"/>
      <c r="ACB70" s="8"/>
      <c r="ACC70" s="8"/>
      <c r="ACD70" s="8"/>
      <c r="ACE70" s="8"/>
      <c r="ACF70" s="8"/>
      <c r="ACG70" s="8"/>
      <c r="ACH70" s="8"/>
      <c r="ACI70" s="8"/>
      <c r="ACJ70" s="8"/>
      <c r="ACK70" s="8"/>
      <c r="ACL70" s="8"/>
      <c r="ACM70" s="8"/>
      <c r="ACN70" s="8"/>
      <c r="ACO70" s="8"/>
      <c r="ACP70" s="8"/>
      <c r="ACQ70" s="8"/>
      <c r="ACR70" s="8"/>
      <c r="ACS70" s="8"/>
      <c r="ACT70" s="8"/>
      <c r="ACU70" s="8"/>
      <c r="ACV70" s="8"/>
      <c r="ACW70" s="8"/>
      <c r="ACX70" s="8"/>
      <c r="ACY70" s="8"/>
      <c r="ACZ70" s="8"/>
      <c r="ADA70" s="8"/>
      <c r="ADB70" s="8"/>
      <c r="ADC70" s="8"/>
      <c r="ADD70" s="8"/>
      <c r="ADE70" s="8"/>
      <c r="ADF70" s="8"/>
      <c r="ADG70" s="8"/>
      <c r="ADH70" s="8"/>
      <c r="ADI70" s="8"/>
      <c r="ADJ70" s="8"/>
      <c r="ADK70" s="8"/>
      <c r="ADL70" s="8"/>
      <c r="ADM70" s="8"/>
      <c r="ADN70" s="8"/>
      <c r="ADO70" s="8"/>
      <c r="ADP70" s="8"/>
      <c r="ADQ70" s="8"/>
      <c r="ADR70" s="8"/>
      <c r="ADS70" s="8"/>
      <c r="ADT70" s="8"/>
      <c r="ADU70" s="8"/>
      <c r="ADV70" s="8"/>
      <c r="ADW70" s="8"/>
      <c r="ADX70" s="8"/>
      <c r="ADY70" s="8"/>
      <c r="ADZ70" s="8"/>
      <c r="AEA70" s="8"/>
      <c r="AEB70" s="8"/>
      <c r="AEC70" s="8"/>
      <c r="AED70" s="8"/>
      <c r="AEE70" s="8"/>
      <c r="AEF70" s="8"/>
      <c r="AEG70" s="8"/>
      <c r="AEH70" s="8"/>
      <c r="AEI70" s="8"/>
      <c r="AEJ70" s="8"/>
      <c r="AEK70" s="8"/>
      <c r="AEL70" s="8"/>
      <c r="AEM70" s="8"/>
      <c r="AEN70" s="8"/>
      <c r="AEO70" s="8"/>
      <c r="AEP70" s="8"/>
      <c r="AEQ70" s="8"/>
      <c r="AER70" s="8"/>
      <c r="AES70" s="8"/>
      <c r="AET70" s="8"/>
      <c r="AEU70" s="8"/>
      <c r="AEV70" s="8"/>
      <c r="AEW70" s="8"/>
      <c r="AEX70" s="8"/>
      <c r="AEY70" s="8"/>
      <c r="AEZ70" s="8"/>
      <c r="AFA70" s="8"/>
      <c r="AFB70" s="8"/>
      <c r="AFC70" s="8"/>
      <c r="AFD70" s="8"/>
      <c r="AFE70" s="8"/>
      <c r="AFF70" s="8"/>
      <c r="AFG70" s="8"/>
      <c r="AFH70" s="8"/>
      <c r="AFI70" s="8"/>
      <c r="AFJ70" s="8"/>
      <c r="AFK70" s="8"/>
      <c r="AFL70" s="8"/>
      <c r="AFM70" s="8"/>
      <c r="AFN70" s="8"/>
      <c r="AFO70" s="8"/>
      <c r="AFP70" s="8"/>
      <c r="AFQ70" s="8"/>
      <c r="AFR70" s="8"/>
      <c r="AFS70" s="8"/>
      <c r="AFT70" s="8"/>
      <c r="AFU70" s="8"/>
      <c r="AFV70" s="8"/>
      <c r="AFW70" s="8"/>
      <c r="AFX70" s="8"/>
      <c r="AFY70" s="8"/>
      <c r="AFZ70" s="8"/>
      <c r="AGA70" s="8"/>
      <c r="AGB70" s="8"/>
      <c r="AGC70" s="8"/>
      <c r="AGD70" s="8"/>
      <c r="AGE70" s="8"/>
      <c r="AGF70" s="8"/>
      <c r="AGG70" s="8"/>
      <c r="AGH70" s="8"/>
      <c r="AGI70" s="8"/>
      <c r="AGJ70" s="8"/>
      <c r="AGK70" s="8"/>
      <c r="AGL70" s="8"/>
      <c r="AGM70" s="8"/>
      <c r="AGN70" s="8"/>
      <c r="AGO70" s="8"/>
      <c r="AGP70" s="8"/>
      <c r="AGQ70" s="8"/>
      <c r="AGR70" s="8"/>
      <c r="AGS70" s="8"/>
      <c r="AGT70" s="8"/>
      <c r="AGU70" s="8"/>
      <c r="AGV70" s="8"/>
      <c r="AGW70" s="8"/>
      <c r="AGX70" s="8"/>
      <c r="AGY70" s="8"/>
      <c r="AGZ70" s="8"/>
      <c r="AHA70" s="8"/>
      <c r="AHB70" s="8"/>
      <c r="AHC70" s="8"/>
      <c r="AHD70" s="8"/>
      <c r="AHE70" s="8"/>
      <c r="AHF70" s="8"/>
      <c r="AHG70" s="8"/>
      <c r="AHH70" s="8"/>
      <c r="AHI70" s="8"/>
      <c r="AHJ70" s="8"/>
      <c r="AHK70" s="8"/>
      <c r="AHL70" s="8"/>
      <c r="AHM70" s="8"/>
      <c r="AHN70" s="8"/>
      <c r="AHO70" s="8"/>
      <c r="AHP70" s="8"/>
      <c r="AHQ70" s="8"/>
      <c r="AHR70" s="8"/>
      <c r="AHS70" s="8"/>
      <c r="AHT70" s="8"/>
      <c r="AHU70" s="8"/>
      <c r="AHV70" s="8"/>
      <c r="AHW70" s="8"/>
      <c r="AHX70" s="8"/>
      <c r="AHY70" s="8"/>
      <c r="AHZ70" s="8"/>
      <c r="AIA70" s="8"/>
      <c r="AIB70" s="8"/>
      <c r="AIC70" s="8"/>
      <c r="AID70" s="8"/>
      <c r="AIE70" s="8"/>
      <c r="AIF70" s="8"/>
      <c r="AIG70" s="8"/>
      <c r="AIH70" s="8"/>
      <c r="AII70" s="8"/>
      <c r="AIJ70" s="8"/>
      <c r="AIK70" s="8"/>
      <c r="AIL70" s="8"/>
      <c r="AIM70" s="8"/>
      <c r="AIN70" s="8"/>
      <c r="AIO70" s="8"/>
      <c r="AIP70" s="8"/>
      <c r="AIQ70" s="8"/>
      <c r="AIR70" s="8"/>
      <c r="AIS70" s="8"/>
      <c r="AIT70" s="8"/>
      <c r="AIU70" s="8"/>
      <c r="AIV70" s="8"/>
      <c r="AIW70" s="8"/>
      <c r="AIX70" s="8"/>
      <c r="AIY70" s="8"/>
      <c r="AIZ70" s="8"/>
      <c r="AJA70" s="8"/>
      <c r="AJB70" s="8"/>
      <c r="AJC70" s="8"/>
      <c r="AJD70" s="8"/>
      <c r="AJE70" s="8"/>
      <c r="AJF70" s="8"/>
      <c r="AJG70" s="8"/>
      <c r="AJH70" s="8"/>
      <c r="AJI70" s="8"/>
      <c r="AJJ70" s="8"/>
      <c r="AJK70" s="8"/>
      <c r="AJL70" s="8"/>
      <c r="AJM70" s="8"/>
      <c r="AJN70" s="8"/>
      <c r="AJO70" s="8"/>
      <c r="AJP70" s="8"/>
      <c r="AJQ70" s="8"/>
      <c r="AJR70" s="8"/>
      <c r="AJS70" s="8"/>
      <c r="AJT70" s="8"/>
      <c r="AJU70" s="8"/>
      <c r="AJV70" s="8"/>
      <c r="AJW70" s="8"/>
      <c r="AJX70" s="8"/>
      <c r="AJY70" s="8"/>
      <c r="AJZ70" s="8"/>
      <c r="AKA70" s="8"/>
      <c r="AKB70" s="8"/>
      <c r="AKC70" s="8"/>
      <c r="AKD70" s="8"/>
      <c r="AKE70" s="8"/>
      <c r="AKF70" s="8"/>
      <c r="AKG70" s="8"/>
      <c r="AKH70" s="8"/>
      <c r="AKI70" s="8"/>
      <c r="AKJ70" s="8"/>
      <c r="AKK70" s="8"/>
      <c r="AKL70" s="8"/>
      <c r="AKM70" s="8"/>
      <c r="AKN70" s="8"/>
      <c r="AKO70" s="8"/>
      <c r="AKP70" s="8"/>
      <c r="AKQ70" s="8"/>
      <c r="AKR70" s="8"/>
      <c r="AKS70" s="8"/>
      <c r="AKT70" s="8"/>
      <c r="AKU70" s="8"/>
      <c r="AKV70" s="8"/>
      <c r="AKW70" s="8"/>
      <c r="AKX70" s="8"/>
      <c r="AKY70" s="8"/>
      <c r="AKZ70" s="8"/>
      <c r="ALA70" s="8"/>
      <c r="ALB70" s="8"/>
      <c r="ALC70" s="8"/>
      <c r="ALD70" s="8"/>
      <c r="ALE70" s="8"/>
      <c r="ALF70" s="8"/>
      <c r="ALG70" s="8"/>
      <c r="ALH70" s="8"/>
      <c r="ALI70" s="8"/>
      <c r="ALJ70" s="8"/>
      <c r="ALK70" s="8"/>
      <c r="ALL70" s="8"/>
      <c r="ALM70" s="8"/>
      <c r="ALN70" s="8"/>
      <c r="ALO70" s="8"/>
      <c r="ALP70" s="8"/>
      <c r="ALQ70" s="8"/>
      <c r="ALR70" s="8"/>
      <c r="ALS70" s="8"/>
      <c r="ALT70" s="8"/>
      <c r="ALU70" s="8"/>
      <c r="ALV70" s="8"/>
      <c r="ALW70" s="8"/>
      <c r="ALX70" s="8"/>
      <c r="ALY70" s="8"/>
      <c r="ALZ70" s="8"/>
      <c r="AMA70" s="8"/>
      <c r="AMB70" s="8"/>
      <c r="AMC70" s="8"/>
      <c r="AMD70" s="8"/>
      <c r="AME70" s="8"/>
      <c r="AMF70" s="8"/>
      <c r="AMG70" s="8"/>
      <c r="AMH70" s="8"/>
      <c r="AMI70" s="8"/>
      <c r="AMJ70" s="8"/>
      <c r="AMK70" s="8"/>
      <c r="AML70" s="8"/>
      <c r="AMM70" s="8"/>
      <c r="AMN70" s="8"/>
    </row>
    <row r="71" spans="1:1028" x14ac:dyDescent="0.25">
      <c r="A71" s="34">
        <v>404</v>
      </c>
      <c r="B71" s="34" t="s">
        <v>1404</v>
      </c>
      <c r="C71" s="34" t="s">
        <v>1403</v>
      </c>
      <c r="D71" s="34" t="s">
        <v>1215</v>
      </c>
      <c r="E71" s="34">
        <v>2015</v>
      </c>
      <c r="F71" s="34"/>
      <c r="G71" s="34" t="s">
        <v>1376</v>
      </c>
      <c r="H71" s="11" t="s">
        <v>147</v>
      </c>
      <c r="I71" s="34">
        <v>6</v>
      </c>
      <c r="J71" s="34" t="e">
        <f>VLOOKUP(H71,#REF!,9,FALSE)</f>
        <v>#REF!</v>
      </c>
      <c r="K71" s="34" t="e">
        <f t="shared" si="5"/>
        <v>#REF!</v>
      </c>
      <c r="L71" s="34"/>
      <c r="M71" s="34">
        <f t="shared" si="4"/>
        <v>0</v>
      </c>
      <c r="N71" s="17">
        <f t="shared" si="6"/>
        <v>0</v>
      </c>
      <c r="O71" s="17">
        <v>0</v>
      </c>
      <c r="P71" s="34"/>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c r="SN71" s="8"/>
      <c r="SO71" s="8"/>
      <c r="SP71" s="8"/>
      <c r="SQ71" s="8"/>
      <c r="SR71" s="8"/>
      <c r="SS71" s="8"/>
      <c r="ST71" s="8"/>
      <c r="SU71" s="8"/>
      <c r="SV71" s="8"/>
      <c r="SW71" s="8"/>
      <c r="SX71" s="8"/>
      <c r="SY71" s="8"/>
      <c r="SZ71" s="8"/>
      <c r="TA71" s="8"/>
      <c r="TB71" s="8"/>
      <c r="TC71" s="8"/>
      <c r="TD71" s="8"/>
      <c r="TE71" s="8"/>
      <c r="TF71" s="8"/>
      <c r="TG71" s="8"/>
      <c r="TH71" s="8"/>
      <c r="TI71" s="8"/>
      <c r="TJ71" s="8"/>
      <c r="TK71" s="8"/>
      <c r="TL71" s="8"/>
      <c r="TM71" s="8"/>
      <c r="TN71" s="8"/>
      <c r="TO71" s="8"/>
      <c r="TP71" s="8"/>
      <c r="TQ71" s="8"/>
      <c r="TR71" s="8"/>
      <c r="TS71" s="8"/>
      <c r="TT71" s="8"/>
      <c r="TU71" s="8"/>
      <c r="TV71" s="8"/>
      <c r="TW71" s="8"/>
      <c r="TX71" s="8"/>
      <c r="TY71" s="8"/>
      <c r="TZ71" s="8"/>
      <c r="UA71" s="8"/>
      <c r="UB71" s="8"/>
      <c r="UC71" s="8"/>
      <c r="UD71" s="8"/>
      <c r="UE71" s="8"/>
      <c r="UF71" s="8"/>
      <c r="UG71" s="8"/>
      <c r="UH71" s="8"/>
      <c r="UI71" s="8"/>
      <c r="UJ71" s="8"/>
      <c r="UK71" s="8"/>
      <c r="UL71" s="8"/>
      <c r="UM71" s="8"/>
      <c r="UN71" s="8"/>
      <c r="UO71" s="8"/>
      <c r="UP71" s="8"/>
      <c r="UQ71" s="8"/>
      <c r="UR71" s="8"/>
      <c r="US71" s="8"/>
      <c r="UT71" s="8"/>
      <c r="UU71" s="8"/>
      <c r="UV71" s="8"/>
      <c r="UW71" s="8"/>
      <c r="UX71" s="8"/>
      <c r="UY71" s="8"/>
      <c r="UZ71" s="8"/>
      <c r="VA71" s="8"/>
      <c r="VB71" s="8"/>
      <c r="VC71" s="8"/>
      <c r="VD71" s="8"/>
      <c r="VE71" s="8"/>
      <c r="VF71" s="8"/>
      <c r="VG71" s="8"/>
      <c r="VH71" s="8"/>
      <c r="VI71" s="8"/>
      <c r="VJ71" s="8"/>
      <c r="VK71" s="8"/>
      <c r="VL71" s="8"/>
      <c r="VM71" s="8"/>
      <c r="VN71" s="8"/>
      <c r="VO71" s="8"/>
      <c r="VP71" s="8"/>
      <c r="VQ71" s="8"/>
      <c r="VR71" s="8"/>
      <c r="VS71" s="8"/>
      <c r="VT71" s="8"/>
      <c r="VU71" s="8"/>
      <c r="VV71" s="8"/>
      <c r="VW71" s="8"/>
      <c r="VX71" s="8"/>
      <c r="VY71" s="8"/>
      <c r="VZ71" s="8"/>
      <c r="WA71" s="8"/>
      <c r="WB71" s="8"/>
      <c r="WC71" s="8"/>
      <c r="WD71" s="8"/>
      <c r="WE71" s="8"/>
      <c r="WF71" s="8"/>
      <c r="WG71" s="8"/>
      <c r="WH71" s="8"/>
      <c r="WI71" s="8"/>
      <c r="WJ71" s="8"/>
      <c r="WK71" s="8"/>
      <c r="WL71" s="8"/>
      <c r="WM71" s="8"/>
      <c r="WN71" s="8"/>
      <c r="WO71" s="8"/>
      <c r="WP71" s="8"/>
      <c r="WQ71" s="8"/>
      <c r="WR71" s="8"/>
      <c r="WS71" s="8"/>
      <c r="WT71" s="8"/>
      <c r="WU71" s="8"/>
      <c r="WV71" s="8"/>
      <c r="WW71" s="8"/>
      <c r="WX71" s="8"/>
      <c r="WY71" s="8"/>
      <c r="WZ71" s="8"/>
      <c r="XA71" s="8"/>
      <c r="XB71" s="8"/>
      <c r="XC71" s="8"/>
      <c r="XD71" s="8"/>
      <c r="XE71" s="8"/>
      <c r="XF71" s="8"/>
      <c r="XG71" s="8"/>
      <c r="XH71" s="8"/>
      <c r="XI71" s="8"/>
      <c r="XJ71" s="8"/>
      <c r="XK71" s="8"/>
      <c r="XL71" s="8"/>
      <c r="XM71" s="8"/>
      <c r="XN71" s="8"/>
      <c r="XO71" s="8"/>
      <c r="XP71" s="8"/>
      <c r="XQ71" s="8"/>
      <c r="XR71" s="8"/>
      <c r="XS71" s="8"/>
      <c r="XT71" s="8"/>
      <c r="XU71" s="8"/>
      <c r="XV71" s="8"/>
      <c r="XW71" s="8"/>
      <c r="XX71" s="8"/>
      <c r="XY71" s="8"/>
      <c r="XZ71" s="8"/>
      <c r="YA71" s="8"/>
      <c r="YB71" s="8"/>
      <c r="YC71" s="8"/>
      <c r="YD71" s="8"/>
      <c r="YE71" s="8"/>
      <c r="YF71" s="8"/>
      <c r="YG71" s="8"/>
      <c r="YH71" s="8"/>
      <c r="YI71" s="8"/>
      <c r="YJ71" s="8"/>
      <c r="YK71" s="8"/>
      <c r="YL71" s="8"/>
      <c r="YM71" s="8"/>
      <c r="YN71" s="8"/>
      <c r="YO71" s="8"/>
      <c r="YP71" s="8"/>
      <c r="YQ71" s="8"/>
      <c r="YR71" s="8"/>
      <c r="YS71" s="8"/>
      <c r="YT71" s="8"/>
      <c r="YU71" s="8"/>
      <c r="YV71" s="8"/>
      <c r="YW71" s="8"/>
      <c r="YX71" s="8"/>
      <c r="YY71" s="8"/>
      <c r="YZ71" s="8"/>
      <c r="ZA71" s="8"/>
      <c r="ZB71" s="8"/>
      <c r="ZC71" s="8"/>
      <c r="ZD71" s="8"/>
      <c r="ZE71" s="8"/>
      <c r="ZF71" s="8"/>
      <c r="ZG71" s="8"/>
      <c r="ZH71" s="8"/>
      <c r="ZI71" s="8"/>
      <c r="ZJ71" s="8"/>
      <c r="ZK71" s="8"/>
      <c r="ZL71" s="8"/>
      <c r="ZM71" s="8"/>
      <c r="ZN71" s="8"/>
      <c r="ZO71" s="8"/>
      <c r="ZP71" s="8"/>
      <c r="ZQ71" s="8"/>
      <c r="ZR71" s="8"/>
      <c r="ZS71" s="8"/>
      <c r="ZT71" s="8"/>
      <c r="ZU71" s="8"/>
      <c r="ZV71" s="8"/>
      <c r="ZW71" s="8"/>
      <c r="ZX71" s="8"/>
      <c r="ZY71" s="8"/>
      <c r="ZZ71" s="8"/>
      <c r="AAA71" s="8"/>
      <c r="AAB71" s="8"/>
      <c r="AAC71" s="8"/>
      <c r="AAD71" s="8"/>
      <c r="AAE71" s="8"/>
      <c r="AAF71" s="8"/>
      <c r="AAG71" s="8"/>
      <c r="AAH71" s="8"/>
      <c r="AAI71" s="8"/>
      <c r="AAJ71" s="8"/>
      <c r="AAK71" s="8"/>
      <c r="AAL71" s="8"/>
      <c r="AAM71" s="8"/>
      <c r="AAN71" s="8"/>
      <c r="AAO71" s="8"/>
      <c r="AAP71" s="8"/>
      <c r="AAQ71" s="8"/>
      <c r="AAR71" s="8"/>
      <c r="AAS71" s="8"/>
      <c r="AAT71" s="8"/>
      <c r="AAU71" s="8"/>
      <c r="AAV71" s="8"/>
      <c r="AAW71" s="8"/>
      <c r="AAX71" s="8"/>
      <c r="AAY71" s="8"/>
      <c r="AAZ71" s="8"/>
      <c r="ABA71" s="8"/>
      <c r="ABB71" s="8"/>
      <c r="ABC71" s="8"/>
      <c r="ABD71" s="8"/>
      <c r="ABE71" s="8"/>
      <c r="ABF71" s="8"/>
      <c r="ABG71" s="8"/>
      <c r="ABH71" s="8"/>
      <c r="ABI71" s="8"/>
      <c r="ABJ71" s="8"/>
      <c r="ABK71" s="8"/>
      <c r="ABL71" s="8"/>
      <c r="ABM71" s="8"/>
      <c r="ABN71" s="8"/>
      <c r="ABO71" s="8"/>
      <c r="ABP71" s="8"/>
      <c r="ABQ71" s="8"/>
      <c r="ABR71" s="8"/>
      <c r="ABS71" s="8"/>
      <c r="ABT71" s="8"/>
      <c r="ABU71" s="8"/>
      <c r="ABV71" s="8"/>
      <c r="ABW71" s="8"/>
      <c r="ABX71" s="8"/>
      <c r="ABY71" s="8"/>
      <c r="ABZ71" s="8"/>
      <c r="ACA71" s="8"/>
      <c r="ACB71" s="8"/>
      <c r="ACC71" s="8"/>
      <c r="ACD71" s="8"/>
      <c r="ACE71" s="8"/>
      <c r="ACF71" s="8"/>
      <c r="ACG71" s="8"/>
      <c r="ACH71" s="8"/>
      <c r="ACI71" s="8"/>
      <c r="ACJ71" s="8"/>
      <c r="ACK71" s="8"/>
      <c r="ACL71" s="8"/>
      <c r="ACM71" s="8"/>
      <c r="ACN71" s="8"/>
      <c r="ACO71" s="8"/>
      <c r="ACP71" s="8"/>
      <c r="ACQ71" s="8"/>
      <c r="ACR71" s="8"/>
      <c r="ACS71" s="8"/>
      <c r="ACT71" s="8"/>
      <c r="ACU71" s="8"/>
      <c r="ACV71" s="8"/>
      <c r="ACW71" s="8"/>
      <c r="ACX71" s="8"/>
      <c r="ACY71" s="8"/>
      <c r="ACZ71" s="8"/>
      <c r="ADA71" s="8"/>
      <c r="ADB71" s="8"/>
      <c r="ADC71" s="8"/>
      <c r="ADD71" s="8"/>
      <c r="ADE71" s="8"/>
      <c r="ADF71" s="8"/>
      <c r="ADG71" s="8"/>
      <c r="ADH71" s="8"/>
      <c r="ADI71" s="8"/>
      <c r="ADJ71" s="8"/>
      <c r="ADK71" s="8"/>
      <c r="ADL71" s="8"/>
      <c r="ADM71" s="8"/>
      <c r="ADN71" s="8"/>
      <c r="ADO71" s="8"/>
      <c r="ADP71" s="8"/>
      <c r="ADQ71" s="8"/>
      <c r="ADR71" s="8"/>
      <c r="ADS71" s="8"/>
      <c r="ADT71" s="8"/>
      <c r="ADU71" s="8"/>
      <c r="ADV71" s="8"/>
      <c r="ADW71" s="8"/>
      <c r="ADX71" s="8"/>
      <c r="ADY71" s="8"/>
      <c r="ADZ71" s="8"/>
      <c r="AEA71" s="8"/>
      <c r="AEB71" s="8"/>
      <c r="AEC71" s="8"/>
      <c r="AED71" s="8"/>
      <c r="AEE71" s="8"/>
      <c r="AEF71" s="8"/>
      <c r="AEG71" s="8"/>
      <c r="AEH71" s="8"/>
      <c r="AEI71" s="8"/>
      <c r="AEJ71" s="8"/>
      <c r="AEK71" s="8"/>
      <c r="AEL71" s="8"/>
      <c r="AEM71" s="8"/>
      <c r="AEN71" s="8"/>
      <c r="AEO71" s="8"/>
      <c r="AEP71" s="8"/>
      <c r="AEQ71" s="8"/>
      <c r="AER71" s="8"/>
      <c r="AES71" s="8"/>
      <c r="AET71" s="8"/>
      <c r="AEU71" s="8"/>
      <c r="AEV71" s="8"/>
      <c r="AEW71" s="8"/>
      <c r="AEX71" s="8"/>
      <c r="AEY71" s="8"/>
      <c r="AEZ71" s="8"/>
      <c r="AFA71" s="8"/>
      <c r="AFB71" s="8"/>
      <c r="AFC71" s="8"/>
      <c r="AFD71" s="8"/>
      <c r="AFE71" s="8"/>
      <c r="AFF71" s="8"/>
      <c r="AFG71" s="8"/>
      <c r="AFH71" s="8"/>
      <c r="AFI71" s="8"/>
      <c r="AFJ71" s="8"/>
      <c r="AFK71" s="8"/>
      <c r="AFL71" s="8"/>
      <c r="AFM71" s="8"/>
      <c r="AFN71" s="8"/>
      <c r="AFO71" s="8"/>
      <c r="AFP71" s="8"/>
      <c r="AFQ71" s="8"/>
      <c r="AFR71" s="8"/>
      <c r="AFS71" s="8"/>
      <c r="AFT71" s="8"/>
      <c r="AFU71" s="8"/>
      <c r="AFV71" s="8"/>
      <c r="AFW71" s="8"/>
      <c r="AFX71" s="8"/>
      <c r="AFY71" s="8"/>
      <c r="AFZ71" s="8"/>
      <c r="AGA71" s="8"/>
      <c r="AGB71" s="8"/>
      <c r="AGC71" s="8"/>
      <c r="AGD71" s="8"/>
      <c r="AGE71" s="8"/>
      <c r="AGF71" s="8"/>
      <c r="AGG71" s="8"/>
      <c r="AGH71" s="8"/>
      <c r="AGI71" s="8"/>
      <c r="AGJ71" s="8"/>
      <c r="AGK71" s="8"/>
      <c r="AGL71" s="8"/>
      <c r="AGM71" s="8"/>
      <c r="AGN71" s="8"/>
      <c r="AGO71" s="8"/>
      <c r="AGP71" s="8"/>
      <c r="AGQ71" s="8"/>
      <c r="AGR71" s="8"/>
      <c r="AGS71" s="8"/>
      <c r="AGT71" s="8"/>
      <c r="AGU71" s="8"/>
      <c r="AGV71" s="8"/>
      <c r="AGW71" s="8"/>
      <c r="AGX71" s="8"/>
      <c r="AGY71" s="8"/>
      <c r="AGZ71" s="8"/>
      <c r="AHA71" s="8"/>
      <c r="AHB71" s="8"/>
      <c r="AHC71" s="8"/>
      <c r="AHD71" s="8"/>
      <c r="AHE71" s="8"/>
      <c r="AHF71" s="8"/>
      <c r="AHG71" s="8"/>
      <c r="AHH71" s="8"/>
      <c r="AHI71" s="8"/>
      <c r="AHJ71" s="8"/>
      <c r="AHK71" s="8"/>
      <c r="AHL71" s="8"/>
      <c r="AHM71" s="8"/>
      <c r="AHN71" s="8"/>
      <c r="AHO71" s="8"/>
      <c r="AHP71" s="8"/>
      <c r="AHQ71" s="8"/>
      <c r="AHR71" s="8"/>
      <c r="AHS71" s="8"/>
      <c r="AHT71" s="8"/>
      <c r="AHU71" s="8"/>
      <c r="AHV71" s="8"/>
      <c r="AHW71" s="8"/>
      <c r="AHX71" s="8"/>
      <c r="AHY71" s="8"/>
      <c r="AHZ71" s="8"/>
      <c r="AIA71" s="8"/>
      <c r="AIB71" s="8"/>
      <c r="AIC71" s="8"/>
      <c r="AID71" s="8"/>
      <c r="AIE71" s="8"/>
      <c r="AIF71" s="8"/>
      <c r="AIG71" s="8"/>
      <c r="AIH71" s="8"/>
      <c r="AII71" s="8"/>
      <c r="AIJ71" s="8"/>
      <c r="AIK71" s="8"/>
      <c r="AIL71" s="8"/>
      <c r="AIM71" s="8"/>
      <c r="AIN71" s="8"/>
      <c r="AIO71" s="8"/>
      <c r="AIP71" s="8"/>
      <c r="AIQ71" s="8"/>
      <c r="AIR71" s="8"/>
      <c r="AIS71" s="8"/>
      <c r="AIT71" s="8"/>
      <c r="AIU71" s="8"/>
      <c r="AIV71" s="8"/>
      <c r="AIW71" s="8"/>
      <c r="AIX71" s="8"/>
      <c r="AIY71" s="8"/>
      <c r="AIZ71" s="8"/>
      <c r="AJA71" s="8"/>
      <c r="AJB71" s="8"/>
      <c r="AJC71" s="8"/>
      <c r="AJD71" s="8"/>
      <c r="AJE71" s="8"/>
      <c r="AJF71" s="8"/>
      <c r="AJG71" s="8"/>
      <c r="AJH71" s="8"/>
      <c r="AJI71" s="8"/>
      <c r="AJJ71" s="8"/>
      <c r="AJK71" s="8"/>
      <c r="AJL71" s="8"/>
      <c r="AJM71" s="8"/>
      <c r="AJN71" s="8"/>
      <c r="AJO71" s="8"/>
      <c r="AJP71" s="8"/>
      <c r="AJQ71" s="8"/>
      <c r="AJR71" s="8"/>
      <c r="AJS71" s="8"/>
      <c r="AJT71" s="8"/>
      <c r="AJU71" s="8"/>
      <c r="AJV71" s="8"/>
      <c r="AJW71" s="8"/>
      <c r="AJX71" s="8"/>
      <c r="AJY71" s="8"/>
      <c r="AJZ71" s="8"/>
      <c r="AKA71" s="8"/>
      <c r="AKB71" s="8"/>
      <c r="AKC71" s="8"/>
      <c r="AKD71" s="8"/>
      <c r="AKE71" s="8"/>
      <c r="AKF71" s="8"/>
      <c r="AKG71" s="8"/>
      <c r="AKH71" s="8"/>
      <c r="AKI71" s="8"/>
      <c r="AKJ71" s="8"/>
      <c r="AKK71" s="8"/>
      <c r="AKL71" s="8"/>
      <c r="AKM71" s="8"/>
      <c r="AKN71" s="8"/>
      <c r="AKO71" s="8"/>
      <c r="AKP71" s="8"/>
      <c r="AKQ71" s="8"/>
      <c r="AKR71" s="8"/>
      <c r="AKS71" s="8"/>
      <c r="AKT71" s="8"/>
      <c r="AKU71" s="8"/>
      <c r="AKV71" s="8"/>
      <c r="AKW71" s="8"/>
      <c r="AKX71" s="8"/>
      <c r="AKY71" s="8"/>
      <c r="AKZ71" s="8"/>
      <c r="ALA71" s="8"/>
      <c r="ALB71" s="8"/>
      <c r="ALC71" s="8"/>
      <c r="ALD71" s="8"/>
      <c r="ALE71" s="8"/>
      <c r="ALF71" s="8"/>
      <c r="ALG71" s="8"/>
      <c r="ALH71" s="8"/>
      <c r="ALI71" s="8"/>
      <c r="ALJ71" s="8"/>
      <c r="ALK71" s="8"/>
      <c r="ALL71" s="8"/>
      <c r="ALM71" s="8"/>
      <c r="ALN71" s="8"/>
      <c r="ALO71" s="8"/>
      <c r="ALP71" s="8"/>
      <c r="ALQ71" s="8"/>
      <c r="ALR71" s="8"/>
      <c r="ALS71" s="8"/>
      <c r="ALT71" s="8"/>
      <c r="ALU71" s="8"/>
      <c r="ALV71" s="8"/>
      <c r="ALW71" s="8"/>
      <c r="ALX71" s="8"/>
      <c r="ALY71" s="8"/>
      <c r="ALZ71" s="8"/>
      <c r="AMA71" s="8"/>
      <c r="AMB71" s="8"/>
      <c r="AMC71" s="8"/>
      <c r="AMD71" s="8"/>
      <c r="AME71" s="8"/>
      <c r="AMF71" s="8"/>
      <c r="AMG71" s="8"/>
      <c r="AMH71" s="8"/>
      <c r="AMI71" s="8"/>
      <c r="AMJ71" s="8"/>
      <c r="AMK71" s="8"/>
      <c r="AML71" s="8"/>
      <c r="AMM71" s="8"/>
      <c r="AMN71" s="8"/>
    </row>
    <row r="72" spans="1:1028" x14ac:dyDescent="0.25">
      <c r="A72" s="8">
        <v>405</v>
      </c>
      <c r="B72" s="8" t="s">
        <v>1405</v>
      </c>
      <c r="C72" s="8" t="s">
        <v>1403</v>
      </c>
      <c r="D72" s="8" t="s">
        <v>1215</v>
      </c>
      <c r="E72" s="8">
        <v>2015</v>
      </c>
      <c r="F72" s="8"/>
      <c r="G72" s="8" t="s">
        <v>1376</v>
      </c>
      <c r="H72" s="11" t="s">
        <v>147</v>
      </c>
      <c r="I72" s="8">
        <v>12</v>
      </c>
      <c r="J72" s="34" t="e">
        <f>VLOOKUP(H72,#REF!,9,FALSE)</f>
        <v>#REF!</v>
      </c>
      <c r="K72" s="34" t="e">
        <f t="shared" si="5"/>
        <v>#REF!</v>
      </c>
      <c r="L72" s="8"/>
      <c r="M72" s="8">
        <f t="shared" si="4"/>
        <v>0</v>
      </c>
      <c r="N72" s="17">
        <f t="shared" si="6"/>
        <v>0</v>
      </c>
      <c r="O72" s="17">
        <v>0</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8"/>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c r="WB72" s="8"/>
      <c r="WC72" s="8"/>
      <c r="WD72" s="8"/>
      <c r="WE72" s="8"/>
      <c r="WF72" s="8"/>
      <c r="WG72" s="8"/>
      <c r="WH72" s="8"/>
      <c r="WI72" s="8"/>
      <c r="WJ72" s="8"/>
      <c r="WK72" s="8"/>
      <c r="WL72" s="8"/>
      <c r="WM72" s="8"/>
      <c r="WN72" s="8"/>
      <c r="WO72" s="8"/>
      <c r="WP72" s="8"/>
      <c r="WQ72" s="8"/>
      <c r="WR72" s="8"/>
      <c r="WS72" s="8"/>
      <c r="WT72" s="8"/>
      <c r="WU72" s="8"/>
      <c r="WV72" s="8"/>
      <c r="WW72" s="8"/>
      <c r="WX72" s="8"/>
      <c r="WY72" s="8"/>
      <c r="WZ72" s="8"/>
      <c r="XA72" s="8"/>
      <c r="XB72" s="8"/>
      <c r="XC72" s="8"/>
      <c r="XD72" s="8"/>
      <c r="XE72" s="8"/>
      <c r="XF72" s="8"/>
      <c r="XG72" s="8"/>
      <c r="XH72" s="8"/>
      <c r="XI72" s="8"/>
      <c r="XJ72" s="8"/>
      <c r="XK72" s="8"/>
      <c r="XL72" s="8"/>
      <c r="XM72" s="8"/>
      <c r="XN72" s="8"/>
      <c r="XO72" s="8"/>
      <c r="XP72" s="8"/>
      <c r="XQ72" s="8"/>
      <c r="XR72" s="8"/>
      <c r="XS72" s="8"/>
      <c r="XT72" s="8"/>
      <c r="XU72" s="8"/>
      <c r="XV72" s="8"/>
      <c r="XW72" s="8"/>
      <c r="XX72" s="8"/>
      <c r="XY72" s="8"/>
      <c r="XZ72" s="8"/>
      <c r="YA72" s="8"/>
      <c r="YB72" s="8"/>
      <c r="YC72" s="8"/>
      <c r="YD72" s="8"/>
      <c r="YE72" s="8"/>
      <c r="YF72" s="8"/>
      <c r="YG72" s="8"/>
      <c r="YH72" s="8"/>
      <c r="YI72" s="8"/>
      <c r="YJ72" s="8"/>
      <c r="YK72" s="8"/>
      <c r="YL72" s="8"/>
      <c r="YM72" s="8"/>
      <c r="YN72" s="8"/>
      <c r="YO72" s="8"/>
      <c r="YP72" s="8"/>
      <c r="YQ72" s="8"/>
      <c r="YR72" s="8"/>
      <c r="YS72" s="8"/>
      <c r="YT72" s="8"/>
      <c r="YU72" s="8"/>
      <c r="YV72" s="8"/>
      <c r="YW72" s="8"/>
      <c r="YX72" s="8"/>
      <c r="YY72" s="8"/>
      <c r="YZ72" s="8"/>
      <c r="ZA72" s="8"/>
      <c r="ZB72" s="8"/>
      <c r="ZC72" s="8"/>
      <c r="ZD72" s="8"/>
      <c r="ZE72" s="8"/>
      <c r="ZF72" s="8"/>
      <c r="ZG72" s="8"/>
      <c r="ZH72" s="8"/>
      <c r="ZI72" s="8"/>
      <c r="ZJ72" s="8"/>
      <c r="ZK72" s="8"/>
      <c r="ZL72" s="8"/>
      <c r="ZM72" s="8"/>
      <c r="ZN72" s="8"/>
      <c r="ZO72" s="8"/>
      <c r="ZP72" s="8"/>
      <c r="ZQ72" s="8"/>
      <c r="ZR72" s="8"/>
      <c r="ZS72" s="8"/>
      <c r="ZT72" s="8"/>
      <c r="ZU72" s="8"/>
      <c r="ZV72" s="8"/>
      <c r="ZW72" s="8"/>
      <c r="ZX72" s="8"/>
      <c r="ZY72" s="8"/>
      <c r="ZZ72" s="8"/>
      <c r="AAA72" s="8"/>
      <c r="AAB72" s="8"/>
      <c r="AAC72" s="8"/>
      <c r="AAD72" s="8"/>
      <c r="AAE72" s="8"/>
      <c r="AAF72" s="8"/>
      <c r="AAG72" s="8"/>
      <c r="AAH72" s="8"/>
      <c r="AAI72" s="8"/>
      <c r="AAJ72" s="8"/>
      <c r="AAK72" s="8"/>
      <c r="AAL72" s="8"/>
      <c r="AAM72" s="8"/>
      <c r="AAN72" s="8"/>
      <c r="AAO72" s="8"/>
      <c r="AAP72" s="8"/>
      <c r="AAQ72" s="8"/>
      <c r="AAR72" s="8"/>
      <c r="AAS72" s="8"/>
      <c r="AAT72" s="8"/>
      <c r="AAU72" s="8"/>
      <c r="AAV72" s="8"/>
      <c r="AAW72" s="8"/>
      <c r="AAX72" s="8"/>
      <c r="AAY72" s="8"/>
      <c r="AAZ72" s="8"/>
      <c r="ABA72" s="8"/>
      <c r="ABB72" s="8"/>
      <c r="ABC72" s="8"/>
      <c r="ABD72" s="8"/>
      <c r="ABE72" s="8"/>
      <c r="ABF72" s="8"/>
      <c r="ABG72" s="8"/>
      <c r="ABH72" s="8"/>
      <c r="ABI72" s="8"/>
      <c r="ABJ72" s="8"/>
      <c r="ABK72" s="8"/>
      <c r="ABL72" s="8"/>
      <c r="ABM72" s="8"/>
      <c r="ABN72" s="8"/>
      <c r="ABO72" s="8"/>
      <c r="ABP72" s="8"/>
      <c r="ABQ72" s="8"/>
      <c r="ABR72" s="8"/>
      <c r="ABS72" s="8"/>
      <c r="ABT72" s="8"/>
      <c r="ABU72" s="8"/>
      <c r="ABV72" s="8"/>
      <c r="ABW72" s="8"/>
      <c r="ABX72" s="8"/>
      <c r="ABY72" s="8"/>
      <c r="ABZ72" s="8"/>
      <c r="ACA72" s="8"/>
      <c r="ACB72" s="8"/>
      <c r="ACC72" s="8"/>
      <c r="ACD72" s="8"/>
      <c r="ACE72" s="8"/>
      <c r="ACF72" s="8"/>
      <c r="ACG72" s="8"/>
      <c r="ACH72" s="8"/>
      <c r="ACI72" s="8"/>
      <c r="ACJ72" s="8"/>
      <c r="ACK72" s="8"/>
      <c r="ACL72" s="8"/>
      <c r="ACM72" s="8"/>
      <c r="ACN72" s="8"/>
      <c r="ACO72" s="8"/>
      <c r="ACP72" s="8"/>
      <c r="ACQ72" s="8"/>
      <c r="ACR72" s="8"/>
      <c r="ACS72" s="8"/>
      <c r="ACT72" s="8"/>
      <c r="ACU72" s="8"/>
      <c r="ACV72" s="8"/>
      <c r="ACW72" s="8"/>
      <c r="ACX72" s="8"/>
      <c r="ACY72" s="8"/>
      <c r="ACZ72" s="8"/>
      <c r="ADA72" s="8"/>
      <c r="ADB72" s="8"/>
      <c r="ADC72" s="8"/>
      <c r="ADD72" s="8"/>
      <c r="ADE72" s="8"/>
      <c r="ADF72" s="8"/>
      <c r="ADG72" s="8"/>
      <c r="ADH72" s="8"/>
      <c r="ADI72" s="8"/>
      <c r="ADJ72" s="8"/>
      <c r="ADK72" s="8"/>
      <c r="ADL72" s="8"/>
      <c r="ADM72" s="8"/>
      <c r="ADN72" s="8"/>
      <c r="ADO72" s="8"/>
      <c r="ADP72" s="8"/>
      <c r="ADQ72" s="8"/>
      <c r="ADR72" s="8"/>
      <c r="ADS72" s="8"/>
      <c r="ADT72" s="8"/>
      <c r="ADU72" s="8"/>
      <c r="ADV72" s="8"/>
      <c r="ADW72" s="8"/>
      <c r="ADX72" s="8"/>
      <c r="ADY72" s="8"/>
      <c r="ADZ72" s="8"/>
      <c r="AEA72" s="8"/>
      <c r="AEB72" s="8"/>
      <c r="AEC72" s="8"/>
      <c r="AED72" s="8"/>
      <c r="AEE72" s="8"/>
      <c r="AEF72" s="8"/>
      <c r="AEG72" s="8"/>
      <c r="AEH72" s="8"/>
      <c r="AEI72" s="8"/>
      <c r="AEJ72" s="8"/>
      <c r="AEK72" s="8"/>
      <c r="AEL72" s="8"/>
      <c r="AEM72" s="8"/>
      <c r="AEN72" s="8"/>
      <c r="AEO72" s="8"/>
      <c r="AEP72" s="8"/>
      <c r="AEQ72" s="8"/>
      <c r="AER72" s="8"/>
      <c r="AES72" s="8"/>
      <c r="AET72" s="8"/>
      <c r="AEU72" s="8"/>
      <c r="AEV72" s="8"/>
      <c r="AEW72" s="8"/>
      <c r="AEX72" s="8"/>
      <c r="AEY72" s="8"/>
      <c r="AEZ72" s="8"/>
      <c r="AFA72" s="8"/>
      <c r="AFB72" s="8"/>
      <c r="AFC72" s="8"/>
      <c r="AFD72" s="8"/>
      <c r="AFE72" s="8"/>
      <c r="AFF72" s="8"/>
      <c r="AFG72" s="8"/>
      <c r="AFH72" s="8"/>
      <c r="AFI72" s="8"/>
      <c r="AFJ72" s="8"/>
      <c r="AFK72" s="8"/>
      <c r="AFL72" s="8"/>
      <c r="AFM72" s="8"/>
      <c r="AFN72" s="8"/>
      <c r="AFO72" s="8"/>
      <c r="AFP72" s="8"/>
      <c r="AFQ72" s="8"/>
      <c r="AFR72" s="8"/>
      <c r="AFS72" s="8"/>
      <c r="AFT72" s="8"/>
      <c r="AFU72" s="8"/>
      <c r="AFV72" s="8"/>
      <c r="AFW72" s="8"/>
      <c r="AFX72" s="8"/>
      <c r="AFY72" s="8"/>
      <c r="AFZ72" s="8"/>
      <c r="AGA72" s="8"/>
      <c r="AGB72" s="8"/>
      <c r="AGC72" s="8"/>
      <c r="AGD72" s="8"/>
      <c r="AGE72" s="8"/>
      <c r="AGF72" s="8"/>
      <c r="AGG72" s="8"/>
      <c r="AGH72" s="8"/>
      <c r="AGI72" s="8"/>
      <c r="AGJ72" s="8"/>
      <c r="AGK72" s="8"/>
      <c r="AGL72" s="8"/>
      <c r="AGM72" s="8"/>
      <c r="AGN72" s="8"/>
      <c r="AGO72" s="8"/>
      <c r="AGP72" s="8"/>
      <c r="AGQ72" s="8"/>
      <c r="AGR72" s="8"/>
      <c r="AGS72" s="8"/>
      <c r="AGT72" s="8"/>
      <c r="AGU72" s="8"/>
      <c r="AGV72" s="8"/>
      <c r="AGW72" s="8"/>
      <c r="AGX72" s="8"/>
      <c r="AGY72" s="8"/>
      <c r="AGZ72" s="8"/>
      <c r="AHA72" s="8"/>
      <c r="AHB72" s="8"/>
      <c r="AHC72" s="8"/>
      <c r="AHD72" s="8"/>
      <c r="AHE72" s="8"/>
      <c r="AHF72" s="8"/>
      <c r="AHG72" s="8"/>
      <c r="AHH72" s="8"/>
      <c r="AHI72" s="8"/>
      <c r="AHJ72" s="8"/>
      <c r="AHK72" s="8"/>
      <c r="AHL72" s="8"/>
      <c r="AHM72" s="8"/>
      <c r="AHN72" s="8"/>
      <c r="AHO72" s="8"/>
      <c r="AHP72" s="8"/>
      <c r="AHQ72" s="8"/>
      <c r="AHR72" s="8"/>
      <c r="AHS72" s="8"/>
      <c r="AHT72" s="8"/>
      <c r="AHU72" s="8"/>
      <c r="AHV72" s="8"/>
      <c r="AHW72" s="8"/>
      <c r="AHX72" s="8"/>
      <c r="AHY72" s="8"/>
      <c r="AHZ72" s="8"/>
      <c r="AIA72" s="8"/>
      <c r="AIB72" s="8"/>
      <c r="AIC72" s="8"/>
      <c r="AID72" s="8"/>
      <c r="AIE72" s="8"/>
      <c r="AIF72" s="8"/>
      <c r="AIG72" s="8"/>
      <c r="AIH72" s="8"/>
      <c r="AII72" s="8"/>
      <c r="AIJ72" s="8"/>
      <c r="AIK72" s="8"/>
      <c r="AIL72" s="8"/>
      <c r="AIM72" s="8"/>
      <c r="AIN72" s="8"/>
      <c r="AIO72" s="8"/>
      <c r="AIP72" s="8"/>
      <c r="AIQ72" s="8"/>
      <c r="AIR72" s="8"/>
      <c r="AIS72" s="8"/>
      <c r="AIT72" s="8"/>
      <c r="AIU72" s="8"/>
      <c r="AIV72" s="8"/>
      <c r="AIW72" s="8"/>
      <c r="AIX72" s="8"/>
      <c r="AIY72" s="8"/>
      <c r="AIZ72" s="8"/>
      <c r="AJA72" s="8"/>
      <c r="AJB72" s="8"/>
      <c r="AJC72" s="8"/>
      <c r="AJD72" s="8"/>
      <c r="AJE72" s="8"/>
      <c r="AJF72" s="8"/>
      <c r="AJG72" s="8"/>
      <c r="AJH72" s="8"/>
      <c r="AJI72" s="8"/>
      <c r="AJJ72" s="8"/>
      <c r="AJK72" s="8"/>
      <c r="AJL72" s="8"/>
      <c r="AJM72" s="8"/>
      <c r="AJN72" s="8"/>
      <c r="AJO72" s="8"/>
      <c r="AJP72" s="8"/>
      <c r="AJQ72" s="8"/>
      <c r="AJR72" s="8"/>
      <c r="AJS72" s="8"/>
      <c r="AJT72" s="8"/>
      <c r="AJU72" s="8"/>
      <c r="AJV72" s="8"/>
      <c r="AJW72" s="8"/>
      <c r="AJX72" s="8"/>
      <c r="AJY72" s="8"/>
      <c r="AJZ72" s="8"/>
      <c r="AKA72" s="8"/>
      <c r="AKB72" s="8"/>
      <c r="AKC72" s="8"/>
      <c r="AKD72" s="8"/>
      <c r="AKE72" s="8"/>
      <c r="AKF72" s="8"/>
      <c r="AKG72" s="8"/>
      <c r="AKH72" s="8"/>
      <c r="AKI72" s="8"/>
      <c r="AKJ72" s="8"/>
      <c r="AKK72" s="8"/>
      <c r="AKL72" s="8"/>
      <c r="AKM72" s="8"/>
      <c r="AKN72" s="8"/>
      <c r="AKO72" s="8"/>
      <c r="AKP72" s="8"/>
      <c r="AKQ72" s="8"/>
      <c r="AKR72" s="8"/>
      <c r="AKS72" s="8"/>
      <c r="AKT72" s="8"/>
      <c r="AKU72" s="8"/>
      <c r="AKV72" s="8"/>
      <c r="AKW72" s="8"/>
      <c r="AKX72" s="8"/>
      <c r="AKY72" s="8"/>
      <c r="AKZ72" s="8"/>
      <c r="ALA72" s="8"/>
      <c r="ALB72" s="8"/>
      <c r="ALC72" s="8"/>
      <c r="ALD72" s="8"/>
      <c r="ALE72" s="8"/>
      <c r="ALF72" s="8"/>
      <c r="ALG72" s="8"/>
      <c r="ALH72" s="8"/>
      <c r="ALI72" s="8"/>
      <c r="ALJ72" s="8"/>
      <c r="ALK72" s="8"/>
      <c r="ALL72" s="8"/>
      <c r="ALM72" s="8"/>
      <c r="ALN72" s="8"/>
      <c r="ALO72" s="8"/>
      <c r="ALP72" s="8"/>
      <c r="ALQ72" s="8"/>
      <c r="ALR72" s="8"/>
      <c r="ALS72" s="8"/>
      <c r="ALT72" s="8"/>
      <c r="ALU72" s="8"/>
      <c r="ALV72" s="8"/>
      <c r="ALW72" s="8"/>
      <c r="ALX72" s="8"/>
      <c r="ALY72" s="8"/>
      <c r="ALZ72" s="8"/>
      <c r="AMA72" s="8"/>
      <c r="AMB72" s="8"/>
      <c r="AMC72" s="8"/>
      <c r="AMD72" s="8"/>
      <c r="AME72" s="8"/>
      <c r="AMF72" s="8"/>
      <c r="AMG72" s="8"/>
      <c r="AMH72" s="8"/>
      <c r="AMI72" s="8"/>
      <c r="AMJ72" s="8"/>
      <c r="AMK72" s="8"/>
      <c r="AML72" s="8"/>
      <c r="AMM72" s="8"/>
      <c r="AMN72" s="8"/>
    </row>
    <row r="73" spans="1:1028" x14ac:dyDescent="0.25">
      <c r="A73" s="8">
        <v>409</v>
      </c>
      <c r="B73" s="8" t="s">
        <v>1410</v>
      </c>
      <c r="C73" s="8" t="s">
        <v>1411</v>
      </c>
      <c r="D73" s="8" t="s">
        <v>1215</v>
      </c>
      <c r="E73" s="8">
        <v>2015</v>
      </c>
      <c r="F73" s="8"/>
      <c r="G73" s="8" t="s">
        <v>1376</v>
      </c>
      <c r="H73" s="12" t="s">
        <v>151</v>
      </c>
      <c r="I73" s="8">
        <v>1</v>
      </c>
      <c r="J73" s="34" t="e">
        <f>VLOOKUP(H73,#REF!,9,FALSE)</f>
        <v>#REF!</v>
      </c>
      <c r="K73" s="34" t="e">
        <f t="shared" si="5"/>
        <v>#REF!</v>
      </c>
      <c r="L73" s="8"/>
      <c r="M73" s="8">
        <f t="shared" si="4"/>
        <v>0</v>
      </c>
      <c r="N73" s="17">
        <f t="shared" si="6"/>
        <v>0</v>
      </c>
      <c r="O73" s="17">
        <v>0</v>
      </c>
      <c r="P73" s="8"/>
    </row>
    <row r="74" spans="1:1028" x14ac:dyDescent="0.25">
      <c r="A74" s="8">
        <v>410</v>
      </c>
      <c r="B74" s="8" t="s">
        <v>1412</v>
      </c>
      <c r="C74" s="8" t="s">
        <v>1411</v>
      </c>
      <c r="D74" s="8" t="s">
        <v>1215</v>
      </c>
      <c r="E74" s="8">
        <v>2015</v>
      </c>
      <c r="F74" s="8"/>
      <c r="G74" s="8" t="s">
        <v>1376</v>
      </c>
      <c r="H74" s="12" t="s">
        <v>151</v>
      </c>
      <c r="I74" s="8">
        <v>6</v>
      </c>
      <c r="J74" s="34" t="e">
        <f>VLOOKUP(H74,#REF!,9,FALSE)</f>
        <v>#REF!</v>
      </c>
      <c r="K74" s="34" t="e">
        <f t="shared" si="5"/>
        <v>#REF!</v>
      </c>
      <c r="L74" s="8"/>
      <c r="M74" s="8">
        <f t="shared" si="4"/>
        <v>0</v>
      </c>
      <c r="N74" s="17">
        <f t="shared" si="6"/>
        <v>0</v>
      </c>
      <c r="O74" s="17">
        <v>0</v>
      </c>
      <c r="P74" s="8"/>
    </row>
    <row r="75" spans="1:1028" x14ac:dyDescent="0.25">
      <c r="A75" s="8">
        <v>411</v>
      </c>
      <c r="B75" s="8" t="s">
        <v>1413</v>
      </c>
      <c r="C75" s="8" t="s">
        <v>1411</v>
      </c>
      <c r="D75" s="8" t="s">
        <v>1215</v>
      </c>
      <c r="E75" s="8">
        <v>2015</v>
      </c>
      <c r="F75" s="8"/>
      <c r="G75" s="8" t="s">
        <v>1376</v>
      </c>
      <c r="H75" s="12" t="s">
        <v>151</v>
      </c>
      <c r="I75" s="8">
        <v>12</v>
      </c>
      <c r="J75" s="34" t="e">
        <f>VLOOKUP(H75,#REF!,9,FALSE)</f>
        <v>#REF!</v>
      </c>
      <c r="K75" s="34" t="e">
        <f t="shared" si="5"/>
        <v>#REF!</v>
      </c>
      <c r="L75" s="8"/>
      <c r="M75" s="8">
        <f t="shared" si="4"/>
        <v>0</v>
      </c>
      <c r="N75" s="17">
        <f t="shared" si="6"/>
        <v>0</v>
      </c>
      <c r="O75" s="17">
        <v>0</v>
      </c>
      <c r="P75" s="8"/>
    </row>
    <row r="76" spans="1:1028" x14ac:dyDescent="0.25">
      <c r="A76" s="8">
        <v>406</v>
      </c>
      <c r="B76" s="8" t="s">
        <v>1406</v>
      </c>
      <c r="C76" s="8" t="s">
        <v>1407</v>
      </c>
      <c r="D76" s="8" t="s">
        <v>1215</v>
      </c>
      <c r="E76" s="8">
        <v>2015</v>
      </c>
      <c r="F76" s="8"/>
      <c r="G76" s="8" t="s">
        <v>1376</v>
      </c>
      <c r="H76" s="12" t="s">
        <v>154</v>
      </c>
      <c r="I76" s="8">
        <v>1</v>
      </c>
      <c r="J76" s="34" t="e">
        <f>VLOOKUP(H76,#REF!,9,FALSE)</f>
        <v>#REF!</v>
      </c>
      <c r="K76" s="34" t="e">
        <f t="shared" si="5"/>
        <v>#REF!</v>
      </c>
      <c r="L76" s="8"/>
      <c r="M76" s="8">
        <f t="shared" si="4"/>
        <v>0</v>
      </c>
      <c r="N76" s="17">
        <f t="shared" si="6"/>
        <v>0</v>
      </c>
      <c r="O76" s="17">
        <v>0</v>
      </c>
      <c r="P76" s="8"/>
    </row>
    <row r="77" spans="1:1028" x14ac:dyDescent="0.25">
      <c r="A77" s="8">
        <v>407</v>
      </c>
      <c r="B77" s="8" t="s">
        <v>1408</v>
      </c>
      <c r="C77" s="8" t="s">
        <v>1407</v>
      </c>
      <c r="D77" s="8" t="s">
        <v>1215</v>
      </c>
      <c r="E77" s="8">
        <v>2015</v>
      </c>
      <c r="F77" s="8"/>
      <c r="G77" s="8" t="s">
        <v>1376</v>
      </c>
      <c r="H77" s="12" t="s">
        <v>154</v>
      </c>
      <c r="I77" s="8">
        <v>6</v>
      </c>
      <c r="J77" s="34" t="e">
        <f>VLOOKUP(H77,#REF!,9,FALSE)</f>
        <v>#REF!</v>
      </c>
      <c r="K77" s="34" t="e">
        <f t="shared" si="5"/>
        <v>#REF!</v>
      </c>
      <c r="L77" s="8"/>
      <c r="M77" s="8">
        <f t="shared" si="4"/>
        <v>0</v>
      </c>
      <c r="N77" s="17">
        <f t="shared" si="6"/>
        <v>0</v>
      </c>
      <c r="O77" s="17">
        <v>0</v>
      </c>
      <c r="P77" s="8"/>
    </row>
    <row r="78" spans="1:1028" x14ac:dyDescent="0.25">
      <c r="A78" s="34">
        <v>408</v>
      </c>
      <c r="B78" s="34" t="s">
        <v>1409</v>
      </c>
      <c r="C78" s="34" t="s">
        <v>1407</v>
      </c>
      <c r="D78" s="34" t="s">
        <v>1215</v>
      </c>
      <c r="E78" s="34">
        <v>2015</v>
      </c>
      <c r="F78" s="34"/>
      <c r="G78" s="34" t="s">
        <v>1376</v>
      </c>
      <c r="H78" s="12" t="s">
        <v>154</v>
      </c>
      <c r="I78" s="34">
        <v>12</v>
      </c>
      <c r="J78" s="34" t="e">
        <f>VLOOKUP(H78,#REF!,9,FALSE)</f>
        <v>#REF!</v>
      </c>
      <c r="K78" s="34" t="e">
        <f t="shared" si="5"/>
        <v>#REF!</v>
      </c>
      <c r="L78" s="34"/>
      <c r="M78" s="34">
        <f t="shared" si="4"/>
        <v>0</v>
      </c>
      <c r="N78" s="17">
        <f t="shared" si="6"/>
        <v>0</v>
      </c>
      <c r="O78" s="17">
        <v>0</v>
      </c>
      <c r="P78" s="34"/>
    </row>
    <row r="79" spans="1:1028" x14ac:dyDescent="0.25">
      <c r="A79" s="8">
        <v>412</v>
      </c>
      <c r="B79" s="8" t="s">
        <v>1414</v>
      </c>
      <c r="C79" s="8" t="s">
        <v>1415</v>
      </c>
      <c r="D79" s="8" t="s">
        <v>1215</v>
      </c>
      <c r="E79" s="34">
        <v>2015</v>
      </c>
      <c r="F79" s="8"/>
      <c r="G79" s="8" t="s">
        <v>1376</v>
      </c>
      <c r="H79" s="2" t="s">
        <v>3289</v>
      </c>
      <c r="I79" s="8">
        <v>1</v>
      </c>
      <c r="J79" s="34" t="e">
        <f>VLOOKUP(H79,#REF!,9,FALSE)</f>
        <v>#REF!</v>
      </c>
      <c r="K79" s="34" t="e">
        <f t="shared" si="5"/>
        <v>#REF!</v>
      </c>
      <c r="L79" s="8" t="s">
        <v>3186</v>
      </c>
      <c r="M79" s="8">
        <f t="shared" si="4"/>
        <v>0</v>
      </c>
      <c r="N79" s="17">
        <f t="shared" si="6"/>
        <v>0</v>
      </c>
      <c r="O79" s="17">
        <v>0</v>
      </c>
      <c r="P79" s="8"/>
    </row>
    <row r="80" spans="1:1028" x14ac:dyDescent="0.25">
      <c r="A80" s="8">
        <v>413</v>
      </c>
      <c r="B80" s="8" t="s">
        <v>1416</v>
      </c>
      <c r="C80" s="8" t="s">
        <v>1415</v>
      </c>
      <c r="D80" s="8" t="s">
        <v>1215</v>
      </c>
      <c r="E80" s="34">
        <v>2015</v>
      </c>
      <c r="F80" s="8"/>
      <c r="G80" s="8" t="s">
        <v>1376</v>
      </c>
      <c r="H80" s="2" t="s">
        <v>3289</v>
      </c>
      <c r="I80" s="8">
        <v>6</v>
      </c>
      <c r="J80" s="34" t="e">
        <f>VLOOKUP(H80,#REF!,9,FALSE)</f>
        <v>#REF!</v>
      </c>
      <c r="K80" s="34" t="e">
        <f t="shared" si="5"/>
        <v>#REF!</v>
      </c>
      <c r="L80" s="8" t="s">
        <v>3186</v>
      </c>
      <c r="M80" s="8">
        <f t="shared" si="4"/>
        <v>0</v>
      </c>
      <c r="N80" s="17">
        <f t="shared" si="6"/>
        <v>0</v>
      </c>
      <c r="O80" s="17">
        <v>0</v>
      </c>
      <c r="P80" s="8"/>
    </row>
    <row r="81" spans="1:16" x14ac:dyDescent="0.25">
      <c r="A81" s="8">
        <v>414</v>
      </c>
      <c r="B81" s="8" t="s">
        <v>1417</v>
      </c>
      <c r="C81" s="8" t="s">
        <v>1415</v>
      </c>
      <c r="D81" s="8" t="s">
        <v>1215</v>
      </c>
      <c r="E81" s="34">
        <v>2015</v>
      </c>
      <c r="F81" s="8"/>
      <c r="G81" s="8" t="s">
        <v>1376</v>
      </c>
      <c r="H81" s="2" t="s">
        <v>3289</v>
      </c>
      <c r="I81" s="8">
        <v>12</v>
      </c>
      <c r="J81" s="34" t="e">
        <f>VLOOKUP(H81,#REF!,9,FALSE)</f>
        <v>#REF!</v>
      </c>
      <c r="K81" s="34" t="e">
        <f t="shared" si="5"/>
        <v>#REF!</v>
      </c>
      <c r="L81" s="8" t="s">
        <v>3186</v>
      </c>
      <c r="M81" s="8">
        <f t="shared" si="4"/>
        <v>0</v>
      </c>
      <c r="N81" s="17">
        <f t="shared" si="6"/>
        <v>0</v>
      </c>
      <c r="O81" s="17">
        <v>0</v>
      </c>
      <c r="P81" s="8"/>
    </row>
    <row r="82" spans="1:16" x14ac:dyDescent="0.25">
      <c r="A82" s="35">
        <v>209</v>
      </c>
      <c r="B82" s="35" t="s">
        <v>1557</v>
      </c>
      <c r="C82" s="35" t="s">
        <v>1558</v>
      </c>
      <c r="D82" s="35" t="s">
        <v>1342</v>
      </c>
      <c r="E82" s="35">
        <v>2016</v>
      </c>
      <c r="F82" s="35"/>
      <c r="G82" s="35" t="s">
        <v>131</v>
      </c>
      <c r="H82" s="35" t="s">
        <v>157</v>
      </c>
      <c r="I82" s="35">
        <v>1</v>
      </c>
      <c r="J82" s="34" t="e">
        <f>VLOOKUP(H82,#REF!,9,FALSE)</f>
        <v>#REF!</v>
      </c>
      <c r="K82" s="34" t="e">
        <f t="shared" si="5"/>
        <v>#REF!</v>
      </c>
      <c r="L82" s="35"/>
      <c r="M82" s="8">
        <f t="shared" si="4"/>
        <v>0</v>
      </c>
      <c r="N82" s="17">
        <f t="shared" si="6"/>
        <v>0</v>
      </c>
      <c r="O82" s="17">
        <v>1</v>
      </c>
      <c r="P82" s="35"/>
    </row>
    <row r="83" spans="1:16" x14ac:dyDescent="0.25">
      <c r="A83" s="35">
        <v>210</v>
      </c>
      <c r="B83" s="35" t="s">
        <v>1559</v>
      </c>
      <c r="C83" s="35" t="s">
        <v>1560</v>
      </c>
      <c r="D83" s="35" t="s">
        <v>1342</v>
      </c>
      <c r="E83" s="35">
        <v>2016</v>
      </c>
      <c r="F83" s="35"/>
      <c r="G83" s="35" t="s">
        <v>131</v>
      </c>
      <c r="H83" s="35" t="s">
        <v>3209</v>
      </c>
      <c r="I83" s="35">
        <v>1</v>
      </c>
      <c r="J83" s="34" t="e">
        <f>VLOOKUP(H83,#REF!,9,FALSE)</f>
        <v>#REF!</v>
      </c>
      <c r="K83" s="34" t="e">
        <f t="shared" si="5"/>
        <v>#REF!</v>
      </c>
      <c r="L83" s="35"/>
      <c r="M83" s="8">
        <f t="shared" si="4"/>
        <v>0</v>
      </c>
      <c r="N83" s="17">
        <f t="shared" si="6"/>
        <v>1</v>
      </c>
      <c r="O83" s="17">
        <v>1</v>
      </c>
      <c r="P83" s="35"/>
    </row>
    <row r="84" spans="1:16" x14ac:dyDescent="0.25">
      <c r="A84" s="35">
        <v>211</v>
      </c>
      <c r="B84" s="35" t="s">
        <v>1561</v>
      </c>
      <c r="C84" s="35" t="s">
        <v>1560</v>
      </c>
      <c r="D84" s="35" t="s">
        <v>1342</v>
      </c>
      <c r="E84" s="35">
        <v>2016</v>
      </c>
      <c r="F84" s="35"/>
      <c r="G84" s="35" t="s">
        <v>131</v>
      </c>
      <c r="H84" s="35" t="s">
        <v>3209</v>
      </c>
      <c r="I84" s="35">
        <v>6</v>
      </c>
      <c r="J84" s="34" t="e">
        <f>VLOOKUP(H84,#REF!,9,FALSE)</f>
        <v>#REF!</v>
      </c>
      <c r="K84" s="34" t="e">
        <f t="shared" si="5"/>
        <v>#REF!</v>
      </c>
      <c r="L84" s="35"/>
      <c r="M84" s="8">
        <f t="shared" si="4"/>
        <v>0</v>
      </c>
      <c r="N84" s="17">
        <f t="shared" si="6"/>
        <v>1</v>
      </c>
      <c r="O84" s="17">
        <v>1</v>
      </c>
      <c r="P84" s="35"/>
    </row>
    <row r="85" spans="1:16" x14ac:dyDescent="0.25">
      <c r="A85" s="35">
        <v>212</v>
      </c>
      <c r="B85" s="35" t="s">
        <v>1562</v>
      </c>
      <c r="C85" s="35" t="s">
        <v>1560</v>
      </c>
      <c r="D85" s="35" t="s">
        <v>1342</v>
      </c>
      <c r="E85" s="35">
        <v>2016</v>
      </c>
      <c r="F85" s="35"/>
      <c r="G85" s="35" t="s">
        <v>131</v>
      </c>
      <c r="H85" s="35" t="s">
        <v>3209</v>
      </c>
      <c r="I85" s="35">
        <v>12</v>
      </c>
      <c r="J85" s="34" t="e">
        <f>VLOOKUP(H85,#REF!,9,FALSE)</f>
        <v>#REF!</v>
      </c>
      <c r="K85" s="34" t="e">
        <f t="shared" si="5"/>
        <v>#REF!</v>
      </c>
      <c r="L85" s="35"/>
      <c r="M85" s="8">
        <f t="shared" si="4"/>
        <v>0</v>
      </c>
      <c r="N85" s="17">
        <f t="shared" si="6"/>
        <v>1</v>
      </c>
      <c r="O85" s="17">
        <v>1</v>
      </c>
      <c r="P85" s="35"/>
    </row>
    <row r="86" spans="1:16" x14ac:dyDescent="0.25">
      <c r="A86" s="35">
        <v>208</v>
      </c>
      <c r="B86" s="35" t="s">
        <v>160</v>
      </c>
      <c r="C86" s="35" t="s">
        <v>1556</v>
      </c>
      <c r="D86" s="35" t="s">
        <v>1342</v>
      </c>
      <c r="E86" s="35">
        <v>2016</v>
      </c>
      <c r="F86" s="35"/>
      <c r="G86" s="35" t="s">
        <v>131</v>
      </c>
      <c r="H86" s="35" t="s">
        <v>3355</v>
      </c>
      <c r="I86" s="35">
        <v>1</v>
      </c>
      <c r="J86" s="34" t="e">
        <f>VLOOKUP(H86,#REF!,9,FALSE)</f>
        <v>#REF!</v>
      </c>
      <c r="K86" s="34" t="e">
        <f t="shared" si="5"/>
        <v>#REF!</v>
      </c>
      <c r="L86" s="35" t="s">
        <v>3353</v>
      </c>
      <c r="M86" s="35">
        <v>0</v>
      </c>
      <c r="N86" s="17">
        <f t="shared" si="6"/>
        <v>0</v>
      </c>
      <c r="O86" s="17">
        <v>1</v>
      </c>
      <c r="P86" s="35"/>
    </row>
    <row r="87" spans="1:16" x14ac:dyDescent="0.25">
      <c r="A87" s="35">
        <v>204</v>
      </c>
      <c r="B87" s="35" t="s">
        <v>1550</v>
      </c>
      <c r="C87" s="35" t="s">
        <v>1551</v>
      </c>
      <c r="D87" s="35" t="s">
        <v>1342</v>
      </c>
      <c r="E87" s="35">
        <v>2016</v>
      </c>
      <c r="F87" s="35"/>
      <c r="G87" s="35" t="s">
        <v>131</v>
      </c>
      <c r="H87" s="35" t="s">
        <v>3354</v>
      </c>
      <c r="I87" s="35">
        <v>1</v>
      </c>
      <c r="J87" s="34" t="e">
        <f>VLOOKUP(H87,#REF!,9,FALSE)</f>
        <v>#REF!</v>
      </c>
      <c r="K87" s="34" t="e">
        <f t="shared" si="5"/>
        <v>#REF!</v>
      </c>
      <c r="L87" s="35" t="s">
        <v>3358</v>
      </c>
      <c r="M87" s="35">
        <v>0</v>
      </c>
      <c r="N87" s="17">
        <f t="shared" si="6"/>
        <v>0</v>
      </c>
      <c r="O87" s="17">
        <v>1</v>
      </c>
      <c r="P87" s="35"/>
    </row>
    <row r="88" spans="1:16" x14ac:dyDescent="0.25">
      <c r="A88" s="35">
        <v>205</v>
      </c>
      <c r="B88" s="35" t="s">
        <v>1552</v>
      </c>
      <c r="C88" s="35" t="s">
        <v>1553</v>
      </c>
      <c r="D88" s="35" t="s">
        <v>1342</v>
      </c>
      <c r="E88" s="35">
        <v>2016</v>
      </c>
      <c r="F88" s="35"/>
      <c r="G88" s="35" t="s">
        <v>131</v>
      </c>
      <c r="H88" s="35" t="s">
        <v>3357</v>
      </c>
      <c r="I88" s="35">
        <v>1</v>
      </c>
      <c r="J88" s="34" t="e">
        <f>VLOOKUP(H88,#REF!,9,FALSE)</f>
        <v>#REF!</v>
      </c>
      <c r="K88" s="34" t="e">
        <f t="shared" si="5"/>
        <v>#REF!</v>
      </c>
      <c r="L88" s="35" t="s">
        <v>3358</v>
      </c>
      <c r="M88" s="35">
        <v>0</v>
      </c>
      <c r="N88" s="17">
        <f t="shared" si="6"/>
        <v>1</v>
      </c>
      <c r="O88" s="17">
        <v>1</v>
      </c>
      <c r="P88" s="35"/>
    </row>
    <row r="89" spans="1:16" x14ac:dyDescent="0.25">
      <c r="A89" s="35">
        <v>206</v>
      </c>
      <c r="B89" s="35" t="s">
        <v>1554</v>
      </c>
      <c r="C89" s="35" t="s">
        <v>1553</v>
      </c>
      <c r="D89" s="35" t="s">
        <v>1342</v>
      </c>
      <c r="E89" s="35">
        <v>2016</v>
      </c>
      <c r="F89" s="35"/>
      <c r="G89" s="35" t="s">
        <v>131</v>
      </c>
      <c r="H89" s="35" t="s">
        <v>3357</v>
      </c>
      <c r="I89" s="35">
        <v>6</v>
      </c>
      <c r="J89" s="34" t="e">
        <f>VLOOKUP(H89,#REF!,9,FALSE)</f>
        <v>#REF!</v>
      </c>
      <c r="K89" s="34" t="e">
        <f t="shared" si="5"/>
        <v>#REF!</v>
      </c>
      <c r="L89" s="35" t="s">
        <v>3358</v>
      </c>
      <c r="M89" s="35">
        <v>0</v>
      </c>
      <c r="N89" s="17">
        <f t="shared" si="6"/>
        <v>1</v>
      </c>
      <c r="O89" s="17">
        <v>1</v>
      </c>
      <c r="P89" s="35"/>
    </row>
    <row r="90" spans="1:16" x14ac:dyDescent="0.25">
      <c r="A90" s="35">
        <v>207</v>
      </c>
      <c r="B90" s="35" t="s">
        <v>1555</v>
      </c>
      <c r="C90" s="35" t="s">
        <v>1553</v>
      </c>
      <c r="D90" s="35" t="s">
        <v>1342</v>
      </c>
      <c r="E90" s="35">
        <v>2016</v>
      </c>
      <c r="F90" s="35"/>
      <c r="G90" s="35" t="s">
        <v>131</v>
      </c>
      <c r="H90" s="35" t="s">
        <v>3357</v>
      </c>
      <c r="I90" s="35">
        <v>12</v>
      </c>
      <c r="J90" s="34" t="e">
        <f>VLOOKUP(H90,#REF!,9,FALSE)</f>
        <v>#REF!</v>
      </c>
      <c r="K90" s="34" t="e">
        <f t="shared" si="5"/>
        <v>#REF!</v>
      </c>
      <c r="L90" s="35" t="s">
        <v>3358</v>
      </c>
      <c r="M90" s="35">
        <v>0</v>
      </c>
      <c r="N90" s="17">
        <f t="shared" si="6"/>
        <v>1</v>
      </c>
      <c r="O90" s="17">
        <v>1</v>
      </c>
      <c r="P90" s="35"/>
    </row>
    <row r="91" spans="1:16" x14ac:dyDescent="0.25">
      <c r="A91" s="35">
        <v>203</v>
      </c>
      <c r="B91" s="35" t="s">
        <v>1548</v>
      </c>
      <c r="C91" s="35" t="s">
        <v>1549</v>
      </c>
      <c r="D91" s="35" t="s">
        <v>1342</v>
      </c>
      <c r="E91" s="35">
        <v>2016</v>
      </c>
      <c r="F91" s="35"/>
      <c r="G91" s="35" t="s">
        <v>131</v>
      </c>
      <c r="H91" s="35" t="s">
        <v>3356</v>
      </c>
      <c r="I91" s="35">
        <v>1</v>
      </c>
      <c r="J91" s="34" t="e">
        <f>VLOOKUP(H91,#REF!,9,FALSE)</f>
        <v>#REF!</v>
      </c>
      <c r="K91" s="34" t="e">
        <f t="shared" si="5"/>
        <v>#REF!</v>
      </c>
      <c r="L91" s="35" t="s">
        <v>3353</v>
      </c>
      <c r="M91" s="35">
        <v>0</v>
      </c>
      <c r="N91" s="17">
        <f t="shared" si="6"/>
        <v>0</v>
      </c>
      <c r="O91" s="17">
        <v>1</v>
      </c>
      <c r="P91" s="35"/>
    </row>
    <row r="92" spans="1:16" x14ac:dyDescent="0.25">
      <c r="A92" s="34">
        <v>347</v>
      </c>
      <c r="B92" s="34" t="s">
        <v>164</v>
      </c>
      <c r="C92" s="34" t="s">
        <v>1563</v>
      </c>
      <c r="D92" s="34" t="s">
        <v>163</v>
      </c>
      <c r="E92" s="34">
        <v>1981</v>
      </c>
      <c r="F92" s="34"/>
      <c r="G92" s="34" t="s">
        <v>1376</v>
      </c>
      <c r="H92" s="30" t="s">
        <v>162</v>
      </c>
      <c r="I92" s="34">
        <v>1</v>
      </c>
      <c r="J92" s="34" t="e">
        <f>VLOOKUP(H92,#REF!,9,FALSE)</f>
        <v>#REF!</v>
      </c>
      <c r="K92" s="34" t="e">
        <f t="shared" si="5"/>
        <v>#REF!</v>
      </c>
      <c r="L92" s="34"/>
      <c r="M92" s="8">
        <f>IF(EXACT(H92,"_missing_"),1,0)</f>
        <v>0</v>
      </c>
      <c r="N92" s="17">
        <f t="shared" si="6"/>
        <v>0</v>
      </c>
      <c r="O92" s="17">
        <v>0</v>
      </c>
      <c r="P92" s="34"/>
    </row>
    <row r="93" spans="1:16" s="19" customFormat="1" x14ac:dyDescent="0.25">
      <c r="A93" s="34">
        <v>103</v>
      </c>
      <c r="B93" s="34" t="s">
        <v>172</v>
      </c>
      <c r="C93" s="34" t="s">
        <v>169</v>
      </c>
      <c r="D93" s="34" t="s">
        <v>1343</v>
      </c>
      <c r="E93" s="34">
        <v>1996</v>
      </c>
      <c r="F93" s="34"/>
      <c r="G93" s="34" t="s">
        <v>1429</v>
      </c>
      <c r="H93" s="5" t="s">
        <v>167</v>
      </c>
      <c r="I93" s="34">
        <v>12</v>
      </c>
      <c r="J93" s="34" t="e">
        <f>VLOOKUP(H93,#REF!,9,FALSE)</f>
        <v>#REF!</v>
      </c>
      <c r="K93" s="34" t="e">
        <f t="shared" si="5"/>
        <v>#REF!</v>
      </c>
      <c r="L93" s="34"/>
      <c r="M93" s="8">
        <f>IF(EXACT(H93,"_missing_"),1,0)</f>
        <v>0</v>
      </c>
      <c r="N93" s="17">
        <f t="shared" si="6"/>
        <v>0</v>
      </c>
      <c r="O93" s="17">
        <v>0</v>
      </c>
      <c r="P93" s="34"/>
    </row>
    <row r="94" spans="1:16" s="19" customFormat="1" x14ac:dyDescent="0.25">
      <c r="A94" s="34">
        <v>104</v>
      </c>
      <c r="B94" s="34" t="s">
        <v>1564</v>
      </c>
      <c r="C94" s="34" t="s">
        <v>1565</v>
      </c>
      <c r="D94" s="34" t="s">
        <v>1343</v>
      </c>
      <c r="E94" s="34">
        <v>1996</v>
      </c>
      <c r="F94" s="34"/>
      <c r="G94" s="34" t="s">
        <v>1429</v>
      </c>
      <c r="H94" s="5" t="s">
        <v>3251</v>
      </c>
      <c r="I94" s="34">
        <v>1</v>
      </c>
      <c r="J94" s="34" t="e">
        <f>VLOOKUP(H94,#REF!,9,FALSE)</f>
        <v>#REF!</v>
      </c>
      <c r="K94" s="34" t="e">
        <f t="shared" si="5"/>
        <v>#REF!</v>
      </c>
      <c r="L94" s="34"/>
      <c r="M94" s="8">
        <v>0</v>
      </c>
      <c r="N94" s="17">
        <f t="shared" si="6"/>
        <v>1</v>
      </c>
      <c r="O94" s="17">
        <v>0</v>
      </c>
      <c r="P94" s="34"/>
    </row>
    <row r="95" spans="1:16" s="19" customFormat="1" x14ac:dyDescent="0.25">
      <c r="A95" s="34">
        <v>105</v>
      </c>
      <c r="B95" s="34" t="s">
        <v>1566</v>
      </c>
      <c r="C95" s="34" t="s">
        <v>1565</v>
      </c>
      <c r="D95" s="34" t="s">
        <v>1343</v>
      </c>
      <c r="E95" s="34">
        <v>1996</v>
      </c>
      <c r="F95" s="34"/>
      <c r="G95" s="34" t="s">
        <v>1429</v>
      </c>
      <c r="H95" s="5" t="s">
        <v>3251</v>
      </c>
      <c r="I95" s="34">
        <v>6</v>
      </c>
      <c r="J95" s="34" t="e">
        <f>VLOOKUP(H95,#REF!,9,FALSE)</f>
        <v>#REF!</v>
      </c>
      <c r="K95" s="34" t="e">
        <f t="shared" si="5"/>
        <v>#REF!</v>
      </c>
      <c r="L95" s="34"/>
      <c r="M95" s="8">
        <v>0</v>
      </c>
      <c r="N95" s="17">
        <f t="shared" si="6"/>
        <v>1</v>
      </c>
      <c r="O95" s="17">
        <v>0</v>
      </c>
      <c r="P95" s="34"/>
    </row>
    <row r="96" spans="1:16" s="19" customFormat="1" x14ac:dyDescent="0.25">
      <c r="A96" s="34">
        <v>106</v>
      </c>
      <c r="B96" s="34" t="s">
        <v>1567</v>
      </c>
      <c r="C96" s="34" t="s">
        <v>1565</v>
      </c>
      <c r="D96" s="34" t="s">
        <v>1343</v>
      </c>
      <c r="E96" s="34">
        <v>1996</v>
      </c>
      <c r="F96" s="34"/>
      <c r="G96" s="34" t="s">
        <v>1429</v>
      </c>
      <c r="H96" s="5" t="s">
        <v>3251</v>
      </c>
      <c r="I96" s="34">
        <v>12</v>
      </c>
      <c r="J96" s="34" t="e">
        <f>VLOOKUP(H96,#REF!,9,FALSE)</f>
        <v>#REF!</v>
      </c>
      <c r="K96" s="34" t="e">
        <f t="shared" si="5"/>
        <v>#REF!</v>
      </c>
      <c r="L96" s="34"/>
      <c r="M96" s="8">
        <v>0</v>
      </c>
      <c r="N96" s="17">
        <f t="shared" si="6"/>
        <v>1</v>
      </c>
      <c r="O96" s="17">
        <v>0</v>
      </c>
      <c r="P96" s="34"/>
    </row>
    <row r="97" spans="1:16" s="19" customFormat="1" x14ac:dyDescent="0.25">
      <c r="A97" s="34">
        <v>28</v>
      </c>
      <c r="B97" s="34" t="s">
        <v>1568</v>
      </c>
      <c r="C97" s="34" t="s">
        <v>1569</v>
      </c>
      <c r="D97" s="34" t="s">
        <v>1570</v>
      </c>
      <c r="E97" s="34">
        <v>1999</v>
      </c>
      <c r="F97" s="34"/>
      <c r="G97" s="34" t="s">
        <v>684</v>
      </c>
      <c r="H97" s="31" t="s">
        <v>752</v>
      </c>
      <c r="I97" s="34">
        <v>1</v>
      </c>
      <c r="J97" s="34" t="e">
        <f>VLOOKUP(H97,#REF!,9,FALSE)</f>
        <v>#REF!</v>
      </c>
      <c r="K97" s="34" t="e">
        <f t="shared" si="5"/>
        <v>#REF!</v>
      </c>
      <c r="L97" s="34" t="s">
        <v>1571</v>
      </c>
      <c r="M97" s="8">
        <f>IF(EXACT(H97,"_missing_"),1,0)</f>
        <v>0</v>
      </c>
      <c r="N97" s="17">
        <f t="shared" si="6"/>
        <v>0</v>
      </c>
      <c r="O97" s="17">
        <v>0</v>
      </c>
      <c r="P97" s="34"/>
    </row>
    <row r="98" spans="1:16" s="19" customFormat="1" x14ac:dyDescent="0.25">
      <c r="A98" s="34">
        <v>29</v>
      </c>
      <c r="B98" s="34" t="s">
        <v>1572</v>
      </c>
      <c r="C98" s="34" t="s">
        <v>1569</v>
      </c>
      <c r="D98" s="34" t="s">
        <v>1570</v>
      </c>
      <c r="E98" s="34">
        <v>1999</v>
      </c>
      <c r="F98" s="34"/>
      <c r="G98" s="34" t="s">
        <v>684</v>
      </c>
      <c r="H98" s="5" t="s">
        <v>752</v>
      </c>
      <c r="I98" s="34">
        <v>6</v>
      </c>
      <c r="J98" s="34" t="e">
        <f>VLOOKUP(H98,#REF!,9,FALSE)</f>
        <v>#REF!</v>
      </c>
      <c r="K98" s="34" t="e">
        <f t="shared" si="5"/>
        <v>#REF!</v>
      </c>
      <c r="L98" s="34" t="s">
        <v>1571</v>
      </c>
      <c r="M98" s="34">
        <f>IF(EXACT(H98,"_missing_"),1,0)</f>
        <v>0</v>
      </c>
      <c r="N98" s="17">
        <f t="shared" si="6"/>
        <v>0</v>
      </c>
      <c r="O98" s="17">
        <v>0</v>
      </c>
      <c r="P98" s="34"/>
    </row>
    <row r="99" spans="1:16" s="19" customFormat="1" x14ac:dyDescent="0.25">
      <c r="A99" s="8">
        <v>30</v>
      </c>
      <c r="B99" s="8" t="s">
        <v>1573</v>
      </c>
      <c r="C99" s="8" t="s">
        <v>1569</v>
      </c>
      <c r="D99" s="8" t="s">
        <v>1570</v>
      </c>
      <c r="E99" s="8">
        <v>1999</v>
      </c>
      <c r="F99" s="8"/>
      <c r="G99" s="8" t="s">
        <v>684</v>
      </c>
      <c r="H99" s="5" t="s">
        <v>752</v>
      </c>
      <c r="I99" s="8">
        <v>12</v>
      </c>
      <c r="J99" s="34" t="e">
        <f>VLOOKUP(H99,#REF!,9,FALSE)</f>
        <v>#REF!</v>
      </c>
      <c r="K99" s="34" t="e">
        <f t="shared" si="5"/>
        <v>#REF!</v>
      </c>
      <c r="L99" s="8" t="s">
        <v>1571</v>
      </c>
      <c r="M99" s="8">
        <f>IF(EXACT(H99,"_missing_"),1,0)</f>
        <v>0</v>
      </c>
      <c r="N99" s="17">
        <f t="shared" si="6"/>
        <v>0</v>
      </c>
      <c r="O99" s="17">
        <v>0</v>
      </c>
      <c r="P99" s="8"/>
    </row>
    <row r="100" spans="1:16" s="19" customFormat="1" x14ac:dyDescent="0.25">
      <c r="A100" s="8">
        <v>74</v>
      </c>
      <c r="B100" s="8" t="s">
        <v>1574</v>
      </c>
      <c r="C100" s="8" t="s">
        <v>1575</v>
      </c>
      <c r="D100" s="8" t="s">
        <v>206</v>
      </c>
      <c r="E100" s="8">
        <v>1983</v>
      </c>
      <c r="F100" s="8"/>
      <c r="G100" s="8" t="s">
        <v>1429</v>
      </c>
      <c r="H100" s="31" t="s">
        <v>205</v>
      </c>
      <c r="I100" s="8">
        <v>12</v>
      </c>
      <c r="J100" s="34" t="e">
        <f>VLOOKUP(H100,#REF!,9,FALSE)</f>
        <v>#REF!</v>
      </c>
      <c r="K100" s="34" t="e">
        <f t="shared" si="5"/>
        <v>#REF!</v>
      </c>
      <c r="L100" s="8"/>
      <c r="M100" s="8">
        <f>IF(EXACT(H100,"_missing_"),1,0)</f>
        <v>0</v>
      </c>
      <c r="N100" s="17">
        <f t="shared" si="6"/>
        <v>0</v>
      </c>
      <c r="O100" s="17">
        <v>0</v>
      </c>
      <c r="P100" s="8"/>
    </row>
    <row r="101" spans="1:16" s="19" customFormat="1" x14ac:dyDescent="0.25">
      <c r="A101" s="8">
        <v>75</v>
      </c>
      <c r="B101" s="8" t="s">
        <v>1576</v>
      </c>
      <c r="C101" s="8" t="s">
        <v>1577</v>
      </c>
      <c r="D101" s="8" t="s">
        <v>206</v>
      </c>
      <c r="E101" s="8">
        <v>1983</v>
      </c>
      <c r="F101" s="8"/>
      <c r="G101" s="8" t="s">
        <v>1429</v>
      </c>
      <c r="H101" s="5" t="s">
        <v>3198</v>
      </c>
      <c r="I101" s="8">
        <v>1</v>
      </c>
      <c r="J101" s="34" t="e">
        <f>VLOOKUP(H101,#REF!,9,FALSE)</f>
        <v>#REF!</v>
      </c>
      <c r="K101" s="34" t="e">
        <f t="shared" si="5"/>
        <v>#REF!</v>
      </c>
      <c r="L101" s="8"/>
      <c r="M101" s="8">
        <v>0</v>
      </c>
      <c r="N101" s="17">
        <f t="shared" si="6"/>
        <v>1</v>
      </c>
      <c r="O101" s="17">
        <v>0</v>
      </c>
      <c r="P101" s="8"/>
    </row>
    <row r="102" spans="1:16" s="19" customFormat="1" x14ac:dyDescent="0.25">
      <c r="A102" s="8">
        <v>76</v>
      </c>
      <c r="B102" s="8" t="s">
        <v>1578</v>
      </c>
      <c r="C102" s="8" t="s">
        <v>1577</v>
      </c>
      <c r="D102" s="8" t="s">
        <v>206</v>
      </c>
      <c r="E102" s="8">
        <v>1983</v>
      </c>
      <c r="F102" s="8"/>
      <c r="G102" s="8" t="s">
        <v>1429</v>
      </c>
      <c r="H102" s="31" t="s">
        <v>3198</v>
      </c>
      <c r="I102" s="8">
        <v>6</v>
      </c>
      <c r="J102" s="34" t="e">
        <f>VLOOKUP(H102,#REF!,9,FALSE)</f>
        <v>#REF!</v>
      </c>
      <c r="K102" s="34" t="e">
        <f t="shared" si="5"/>
        <v>#REF!</v>
      </c>
      <c r="L102" s="8"/>
      <c r="M102" s="8">
        <v>0</v>
      </c>
      <c r="N102" s="17">
        <f t="shared" si="6"/>
        <v>1</v>
      </c>
      <c r="O102" s="17">
        <v>0</v>
      </c>
      <c r="P102" s="8"/>
    </row>
    <row r="103" spans="1:16" x14ac:dyDescent="0.25">
      <c r="A103" s="8">
        <v>77</v>
      </c>
      <c r="B103" s="8" t="s">
        <v>1579</v>
      </c>
      <c r="C103" s="8" t="s">
        <v>1577</v>
      </c>
      <c r="D103" s="34" t="s">
        <v>206</v>
      </c>
      <c r="E103" s="8">
        <v>1983</v>
      </c>
      <c r="F103" s="8"/>
      <c r="G103" s="8" t="s">
        <v>1429</v>
      </c>
      <c r="H103" s="5" t="s">
        <v>3198</v>
      </c>
      <c r="I103" s="8">
        <v>12</v>
      </c>
      <c r="J103" s="34" t="e">
        <f>VLOOKUP(H103,#REF!,9,FALSE)</f>
        <v>#REF!</v>
      </c>
      <c r="K103" s="34" t="e">
        <f t="shared" si="5"/>
        <v>#REF!</v>
      </c>
      <c r="L103" s="8"/>
      <c r="M103" s="8">
        <v>0</v>
      </c>
      <c r="N103" s="17">
        <f t="shared" si="6"/>
        <v>1</v>
      </c>
      <c r="O103" s="17">
        <v>0</v>
      </c>
      <c r="P103" s="8"/>
    </row>
    <row r="104" spans="1:16" x14ac:dyDescent="0.25">
      <c r="A104" s="35">
        <v>143</v>
      </c>
      <c r="B104" s="35" t="s">
        <v>1580</v>
      </c>
      <c r="C104" s="35" t="s">
        <v>1581</v>
      </c>
      <c r="D104" s="35" t="s">
        <v>1582</v>
      </c>
      <c r="E104" s="35">
        <v>2011</v>
      </c>
      <c r="F104" s="35"/>
      <c r="G104" s="35" t="s">
        <v>958</v>
      </c>
      <c r="H104" s="35" t="s">
        <v>3359</v>
      </c>
      <c r="I104" s="35">
        <v>1</v>
      </c>
      <c r="J104" s="34" t="e">
        <f>VLOOKUP(H104,#REF!,9,FALSE)</f>
        <v>#REF!</v>
      </c>
      <c r="K104" s="34" t="e">
        <f t="shared" si="5"/>
        <v>#REF!</v>
      </c>
      <c r="L104" s="35" t="s">
        <v>3360</v>
      </c>
      <c r="M104" s="35">
        <v>0</v>
      </c>
      <c r="N104" s="35">
        <f t="shared" si="6"/>
        <v>0</v>
      </c>
      <c r="O104" s="35">
        <v>1</v>
      </c>
      <c r="P104" s="35"/>
    </row>
    <row r="105" spans="1:16" x14ac:dyDescent="0.25">
      <c r="A105" s="8">
        <v>260</v>
      </c>
      <c r="B105" s="8" t="s">
        <v>216</v>
      </c>
      <c r="C105" s="8" t="s">
        <v>1583</v>
      </c>
      <c r="D105" s="34" t="s">
        <v>1584</v>
      </c>
      <c r="E105" s="8">
        <v>2014</v>
      </c>
      <c r="F105" s="8"/>
      <c r="G105" s="8" t="s">
        <v>1370</v>
      </c>
      <c r="H105" s="34" t="s">
        <v>212</v>
      </c>
      <c r="I105" s="8">
        <v>1</v>
      </c>
      <c r="J105" s="34" t="e">
        <f>VLOOKUP(H105,#REF!,9,FALSE)</f>
        <v>#REF!</v>
      </c>
      <c r="K105" s="34" t="e">
        <f t="shared" si="5"/>
        <v>#REF!</v>
      </c>
      <c r="L105" s="8"/>
      <c r="M105" s="8">
        <f>IF(EXACT(H105,"_missing_"),1,0)</f>
        <v>0</v>
      </c>
      <c r="N105" s="17">
        <f t="shared" si="6"/>
        <v>0</v>
      </c>
      <c r="O105" s="17">
        <v>0</v>
      </c>
      <c r="P105" s="8"/>
    </row>
    <row r="106" spans="1:16" x14ac:dyDescent="0.25">
      <c r="A106" s="7">
        <v>262</v>
      </c>
      <c r="B106" s="7" t="s">
        <v>224</v>
      </c>
      <c r="C106" s="7" t="s">
        <v>1418</v>
      </c>
      <c r="D106" s="7" t="s">
        <v>219</v>
      </c>
      <c r="E106" s="8">
        <v>2014</v>
      </c>
      <c r="G106" s="7" t="s">
        <v>1370</v>
      </c>
      <c r="H106" s="34" t="s">
        <v>222</v>
      </c>
      <c r="I106" s="8">
        <v>1</v>
      </c>
      <c r="J106" s="34" t="e">
        <f>VLOOKUP(H106,#REF!,9,FALSE)</f>
        <v>#REF!</v>
      </c>
      <c r="K106" s="34" t="e">
        <f t="shared" si="5"/>
        <v>#REF!</v>
      </c>
      <c r="M106" s="7">
        <f>IF(EXACT(H106,"_missing_"),1,0)</f>
        <v>0</v>
      </c>
      <c r="N106" s="17">
        <f t="shared" si="6"/>
        <v>0</v>
      </c>
      <c r="O106" s="17">
        <v>0</v>
      </c>
    </row>
    <row r="107" spans="1:16" x14ac:dyDescent="0.25">
      <c r="A107" s="8">
        <v>63</v>
      </c>
      <c r="B107" s="8" t="s">
        <v>228</v>
      </c>
      <c r="C107" s="8" t="s">
        <v>1585</v>
      </c>
      <c r="D107" s="8" t="s">
        <v>226</v>
      </c>
      <c r="E107" s="8">
        <v>1988</v>
      </c>
      <c r="F107" s="8"/>
      <c r="G107" s="8" t="s">
        <v>1429</v>
      </c>
      <c r="H107" s="34" t="s">
        <v>225</v>
      </c>
      <c r="I107" s="8">
        <v>1</v>
      </c>
      <c r="J107" s="34" t="e">
        <f>VLOOKUP(H107,#REF!,9,FALSE)</f>
        <v>#REF!</v>
      </c>
      <c r="K107" s="34" t="e">
        <f t="shared" si="5"/>
        <v>#REF!</v>
      </c>
      <c r="L107" s="8"/>
      <c r="M107" s="8">
        <f>IF(EXACT(H107,"_missing_"),1,0)</f>
        <v>0</v>
      </c>
      <c r="N107" s="17">
        <f t="shared" si="6"/>
        <v>0</v>
      </c>
      <c r="O107" s="17">
        <v>0</v>
      </c>
      <c r="P107" s="8"/>
    </row>
    <row r="108" spans="1:16" x14ac:dyDescent="0.25">
      <c r="A108" s="8">
        <v>64</v>
      </c>
      <c r="B108" s="8" t="s">
        <v>1586</v>
      </c>
      <c r="C108" s="8" t="s">
        <v>1587</v>
      </c>
      <c r="D108" s="8" t="s">
        <v>226</v>
      </c>
      <c r="E108" s="8">
        <v>1988</v>
      </c>
      <c r="F108" s="8"/>
      <c r="G108" s="8" t="s">
        <v>1429</v>
      </c>
      <c r="H108" s="34" t="s">
        <v>3201</v>
      </c>
      <c r="I108" s="8">
        <v>1</v>
      </c>
      <c r="J108" s="34" t="e">
        <f>VLOOKUP(H108,#REF!,9,FALSE)</f>
        <v>#REF!</v>
      </c>
      <c r="K108" s="34" t="e">
        <f t="shared" si="5"/>
        <v>#REF!</v>
      </c>
      <c r="L108" s="8"/>
      <c r="M108" s="8">
        <v>0</v>
      </c>
      <c r="N108" s="17">
        <f t="shared" si="6"/>
        <v>1</v>
      </c>
      <c r="O108" s="17">
        <v>0</v>
      </c>
      <c r="P108" s="8"/>
    </row>
    <row r="109" spans="1:16" x14ac:dyDescent="0.25">
      <c r="A109" s="8">
        <v>65</v>
      </c>
      <c r="B109" s="8" t="s">
        <v>1588</v>
      </c>
      <c r="C109" s="8" t="s">
        <v>1587</v>
      </c>
      <c r="D109" s="8" t="s">
        <v>226</v>
      </c>
      <c r="E109" s="8">
        <v>1988</v>
      </c>
      <c r="F109" s="8"/>
      <c r="G109" s="8" t="s">
        <v>1429</v>
      </c>
      <c r="H109" s="34" t="s">
        <v>3201</v>
      </c>
      <c r="I109" s="8">
        <v>6</v>
      </c>
      <c r="J109" s="34" t="e">
        <f>VLOOKUP(H109,#REF!,9,FALSE)</f>
        <v>#REF!</v>
      </c>
      <c r="K109" s="34" t="e">
        <f t="shared" si="5"/>
        <v>#REF!</v>
      </c>
      <c r="L109" s="8"/>
      <c r="M109" s="8">
        <v>0</v>
      </c>
      <c r="N109" s="17">
        <f t="shared" si="6"/>
        <v>1</v>
      </c>
      <c r="O109" s="17">
        <v>0</v>
      </c>
      <c r="P109" s="8"/>
    </row>
    <row r="110" spans="1:16" x14ac:dyDescent="0.25">
      <c r="A110" s="7">
        <v>66</v>
      </c>
      <c r="B110" s="7" t="s">
        <v>1589</v>
      </c>
      <c r="C110" s="7" t="s">
        <v>1587</v>
      </c>
      <c r="D110" s="7" t="s">
        <v>226</v>
      </c>
      <c r="E110" s="7">
        <v>1988</v>
      </c>
      <c r="G110" s="7" t="s">
        <v>1429</v>
      </c>
      <c r="H110" s="34" t="s">
        <v>3201</v>
      </c>
      <c r="I110" s="8">
        <v>12</v>
      </c>
      <c r="J110" s="34" t="e">
        <f>VLOOKUP(H110,#REF!,9,FALSE)</f>
        <v>#REF!</v>
      </c>
      <c r="K110" s="34" t="e">
        <f t="shared" si="5"/>
        <v>#REF!</v>
      </c>
      <c r="M110" s="7">
        <v>0</v>
      </c>
      <c r="N110" s="17">
        <f t="shared" si="6"/>
        <v>1</v>
      </c>
      <c r="O110" s="17">
        <v>0</v>
      </c>
    </row>
    <row r="111" spans="1:16" x14ac:dyDescent="0.25">
      <c r="A111" s="8">
        <v>37</v>
      </c>
      <c r="B111" s="8" t="s">
        <v>3395</v>
      </c>
      <c r="C111" s="8" t="s">
        <v>1420</v>
      </c>
      <c r="D111" s="8" t="s">
        <v>1214</v>
      </c>
      <c r="E111" s="8">
        <v>2011</v>
      </c>
      <c r="F111" s="8"/>
      <c r="G111" s="8" t="s">
        <v>684</v>
      </c>
      <c r="H111" s="34" t="s">
        <v>232</v>
      </c>
      <c r="I111" s="8">
        <v>1</v>
      </c>
      <c r="J111" s="34" t="e">
        <f>VLOOKUP(H111,#REF!,9,FALSE)</f>
        <v>#REF!</v>
      </c>
      <c r="K111" s="34" t="e">
        <f t="shared" si="5"/>
        <v>#REF!</v>
      </c>
      <c r="L111" s="8"/>
      <c r="M111" s="8">
        <f t="shared" ref="M111:M117" si="7">IF(EXACT(H111,"_missing_"),1,0)</f>
        <v>0</v>
      </c>
      <c r="N111" s="17">
        <f t="shared" si="6"/>
        <v>0</v>
      </c>
      <c r="O111" s="17">
        <v>0</v>
      </c>
      <c r="P111" s="8"/>
    </row>
    <row r="112" spans="1:16" x14ac:dyDescent="0.25">
      <c r="A112" s="7">
        <v>38</v>
      </c>
      <c r="B112" s="7" t="s">
        <v>3397</v>
      </c>
      <c r="C112" s="7" t="s">
        <v>1420</v>
      </c>
      <c r="D112" s="7" t="s">
        <v>1214</v>
      </c>
      <c r="E112" s="7">
        <v>2011</v>
      </c>
      <c r="G112" s="7" t="s">
        <v>684</v>
      </c>
      <c r="H112" s="34" t="s">
        <v>232</v>
      </c>
      <c r="I112" s="8">
        <v>6</v>
      </c>
      <c r="J112" s="34" t="e">
        <f>VLOOKUP(H112,#REF!,9,FALSE)</f>
        <v>#REF!</v>
      </c>
      <c r="K112" s="34" t="e">
        <f t="shared" si="5"/>
        <v>#REF!</v>
      </c>
      <c r="M112" s="7">
        <f t="shared" si="7"/>
        <v>0</v>
      </c>
      <c r="N112" s="17">
        <f t="shared" si="6"/>
        <v>0</v>
      </c>
      <c r="O112" s="17">
        <v>0</v>
      </c>
    </row>
    <row r="113" spans="1:16" s="19" customFormat="1" x14ac:dyDescent="0.25">
      <c r="A113" s="34">
        <v>39</v>
      </c>
      <c r="B113" s="34" t="s">
        <v>3396</v>
      </c>
      <c r="C113" s="34" t="s">
        <v>1420</v>
      </c>
      <c r="D113" s="34" t="s">
        <v>1214</v>
      </c>
      <c r="E113" s="34">
        <v>2011</v>
      </c>
      <c r="F113" s="34"/>
      <c r="G113" s="34" t="s">
        <v>684</v>
      </c>
      <c r="H113" s="34" t="s">
        <v>232</v>
      </c>
      <c r="I113" s="34">
        <v>12</v>
      </c>
      <c r="J113" s="34" t="e">
        <f>VLOOKUP(H113,#REF!,9,FALSE)</f>
        <v>#REF!</v>
      </c>
      <c r="K113" s="34" t="e">
        <f t="shared" si="5"/>
        <v>#REF!</v>
      </c>
      <c r="L113" s="34"/>
      <c r="M113" s="34">
        <f t="shared" si="7"/>
        <v>0</v>
      </c>
      <c r="N113" s="17">
        <f t="shared" si="6"/>
        <v>0</v>
      </c>
      <c r="O113" s="17">
        <v>0</v>
      </c>
      <c r="P113" s="34"/>
    </row>
    <row r="114" spans="1:16" x14ac:dyDescent="0.25">
      <c r="A114" s="34">
        <v>34</v>
      </c>
      <c r="B114" s="34" t="s">
        <v>3398</v>
      </c>
      <c r="C114" s="34" t="s">
        <v>1419</v>
      </c>
      <c r="D114" s="34" t="s">
        <v>1214</v>
      </c>
      <c r="E114" s="34">
        <v>2011</v>
      </c>
      <c r="F114" s="34"/>
      <c r="G114" s="34" t="s">
        <v>684</v>
      </c>
      <c r="H114" s="34" t="s">
        <v>237</v>
      </c>
      <c r="I114" s="34">
        <v>1</v>
      </c>
      <c r="J114" s="34" t="e">
        <f>VLOOKUP(H114,#REF!,9,FALSE)</f>
        <v>#REF!</v>
      </c>
      <c r="K114" s="34" t="e">
        <f t="shared" si="5"/>
        <v>#REF!</v>
      </c>
      <c r="L114" s="34"/>
      <c r="M114" s="34">
        <f t="shared" si="7"/>
        <v>0</v>
      </c>
      <c r="N114" s="17">
        <f t="shared" si="6"/>
        <v>0</v>
      </c>
      <c r="O114" s="17">
        <v>0</v>
      </c>
      <c r="P114" s="34"/>
    </row>
    <row r="115" spans="1:16" x14ac:dyDescent="0.25">
      <c r="A115" s="34">
        <v>35</v>
      </c>
      <c r="B115" s="34" t="s">
        <v>3400</v>
      </c>
      <c r="C115" s="34" t="s">
        <v>1419</v>
      </c>
      <c r="D115" s="34" t="s">
        <v>1214</v>
      </c>
      <c r="E115" s="34">
        <v>2011</v>
      </c>
      <c r="F115" s="34"/>
      <c r="G115" s="34" t="s">
        <v>684</v>
      </c>
      <c r="H115" s="34" t="s">
        <v>237</v>
      </c>
      <c r="I115" s="34">
        <v>6</v>
      </c>
      <c r="J115" s="34" t="e">
        <f>VLOOKUP(H115,#REF!,9,FALSE)</f>
        <v>#REF!</v>
      </c>
      <c r="K115" s="34" t="e">
        <f t="shared" si="5"/>
        <v>#REF!</v>
      </c>
      <c r="L115" s="34"/>
      <c r="M115" s="34">
        <f t="shared" si="7"/>
        <v>0</v>
      </c>
      <c r="N115" s="17">
        <f t="shared" si="6"/>
        <v>0</v>
      </c>
      <c r="O115" s="17">
        <v>0</v>
      </c>
      <c r="P115" s="34"/>
    </row>
    <row r="116" spans="1:16" x14ac:dyDescent="0.25">
      <c r="A116" s="34">
        <v>36</v>
      </c>
      <c r="B116" s="34" t="s">
        <v>3399</v>
      </c>
      <c r="C116" s="34" t="s">
        <v>1419</v>
      </c>
      <c r="D116" s="34" t="s">
        <v>1214</v>
      </c>
      <c r="E116" s="34">
        <v>2011</v>
      </c>
      <c r="F116" s="34"/>
      <c r="G116" s="34" t="s">
        <v>684</v>
      </c>
      <c r="H116" s="34" t="s">
        <v>237</v>
      </c>
      <c r="I116" s="34">
        <v>12</v>
      </c>
      <c r="J116" s="34" t="e">
        <f>VLOOKUP(H116,#REF!,9,FALSE)</f>
        <v>#REF!</v>
      </c>
      <c r="K116" s="34" t="e">
        <f t="shared" si="5"/>
        <v>#REF!</v>
      </c>
      <c r="L116" s="34"/>
      <c r="M116" s="34">
        <f t="shared" si="7"/>
        <v>0</v>
      </c>
      <c r="N116" s="17">
        <f t="shared" si="6"/>
        <v>0</v>
      </c>
      <c r="O116" s="17">
        <v>0</v>
      </c>
      <c r="P116" s="34"/>
    </row>
    <row r="117" spans="1:16" x14ac:dyDescent="0.25">
      <c r="A117" s="7">
        <v>93</v>
      </c>
      <c r="B117" s="7" t="s">
        <v>244</v>
      </c>
      <c r="C117" s="7" t="s">
        <v>1590</v>
      </c>
      <c r="D117" s="7" t="s">
        <v>1346</v>
      </c>
      <c r="E117" s="7">
        <v>2007</v>
      </c>
      <c r="G117" s="7" t="s">
        <v>1429</v>
      </c>
      <c r="H117" s="34" t="s">
        <v>241</v>
      </c>
      <c r="I117" s="34">
        <v>12</v>
      </c>
      <c r="J117" s="34" t="e">
        <f>VLOOKUP(H117,#REF!,9,FALSE)</f>
        <v>#REF!</v>
      </c>
      <c r="K117" s="34" t="e">
        <f t="shared" si="5"/>
        <v>#REF!</v>
      </c>
      <c r="M117" s="7">
        <f t="shared" si="7"/>
        <v>0</v>
      </c>
      <c r="N117" s="17">
        <f t="shared" si="6"/>
        <v>0</v>
      </c>
      <c r="O117" s="17">
        <v>0</v>
      </c>
    </row>
    <row r="118" spans="1:16" s="19" customFormat="1" x14ac:dyDescent="0.25">
      <c r="A118" s="8">
        <v>94</v>
      </c>
      <c r="B118" s="8" t="s">
        <v>1591</v>
      </c>
      <c r="C118" s="8" t="s">
        <v>1592</v>
      </c>
      <c r="D118" s="8" t="s">
        <v>1346</v>
      </c>
      <c r="E118" s="8">
        <v>2007</v>
      </c>
      <c r="F118" s="8"/>
      <c r="G118" s="8" t="s">
        <v>1429</v>
      </c>
      <c r="H118" s="34" t="s">
        <v>3224</v>
      </c>
      <c r="I118" s="34">
        <v>1</v>
      </c>
      <c r="J118" s="34" t="e">
        <f>VLOOKUP(H118,#REF!,9,FALSE)</f>
        <v>#REF!</v>
      </c>
      <c r="K118" s="34" t="e">
        <f t="shared" si="5"/>
        <v>#REF!</v>
      </c>
      <c r="L118" s="8"/>
      <c r="M118" s="8">
        <v>0</v>
      </c>
      <c r="N118" s="17">
        <f t="shared" si="6"/>
        <v>1</v>
      </c>
      <c r="O118" s="17">
        <v>0</v>
      </c>
      <c r="P118" s="8"/>
    </row>
    <row r="119" spans="1:16" s="19" customFormat="1" x14ac:dyDescent="0.25">
      <c r="A119" s="8">
        <v>95</v>
      </c>
      <c r="B119" s="8" t="s">
        <v>1593</v>
      </c>
      <c r="C119" s="8" t="s">
        <v>1592</v>
      </c>
      <c r="D119" s="8" t="s">
        <v>1346</v>
      </c>
      <c r="E119" s="8">
        <v>2007</v>
      </c>
      <c r="F119" s="8"/>
      <c r="G119" s="8" t="s">
        <v>1429</v>
      </c>
      <c r="H119" s="34" t="s">
        <v>3224</v>
      </c>
      <c r="I119" s="34">
        <v>6</v>
      </c>
      <c r="J119" s="34" t="e">
        <f>VLOOKUP(H119,#REF!,9,FALSE)</f>
        <v>#REF!</v>
      </c>
      <c r="K119" s="34" t="e">
        <f t="shared" si="5"/>
        <v>#REF!</v>
      </c>
      <c r="L119" s="8"/>
      <c r="M119" s="8">
        <v>0</v>
      </c>
      <c r="N119" s="17">
        <f t="shared" si="6"/>
        <v>1</v>
      </c>
      <c r="O119" s="17">
        <v>0</v>
      </c>
      <c r="P119" s="8"/>
    </row>
    <row r="120" spans="1:16" x14ac:dyDescent="0.25">
      <c r="A120" s="8">
        <v>96</v>
      </c>
      <c r="B120" s="8" t="s">
        <v>1594</v>
      </c>
      <c r="C120" s="8" t="s">
        <v>1592</v>
      </c>
      <c r="D120" s="8" t="s">
        <v>1346</v>
      </c>
      <c r="E120" s="8">
        <v>2007</v>
      </c>
      <c r="F120" s="8"/>
      <c r="G120" s="8" t="s">
        <v>1429</v>
      </c>
      <c r="H120" s="34" t="s">
        <v>3224</v>
      </c>
      <c r="I120" s="34">
        <v>12</v>
      </c>
      <c r="J120" s="34" t="e">
        <f>VLOOKUP(H120,#REF!,9,FALSE)</f>
        <v>#REF!</v>
      </c>
      <c r="K120" s="34" t="e">
        <f t="shared" si="5"/>
        <v>#REF!</v>
      </c>
      <c r="L120" s="8"/>
      <c r="M120" s="8">
        <v>0</v>
      </c>
      <c r="N120" s="17">
        <f t="shared" si="6"/>
        <v>1</v>
      </c>
      <c r="O120" s="17">
        <v>0</v>
      </c>
      <c r="P120" s="8"/>
    </row>
    <row r="121" spans="1:16" x14ac:dyDescent="0.25">
      <c r="A121" s="8">
        <v>89</v>
      </c>
      <c r="B121" s="8" t="s">
        <v>1595</v>
      </c>
      <c r="C121" s="8" t="s">
        <v>246</v>
      </c>
      <c r="D121" s="8" t="s">
        <v>1346</v>
      </c>
      <c r="E121" s="8">
        <v>2007</v>
      </c>
      <c r="F121" s="8"/>
      <c r="G121" s="8" t="s">
        <v>1429</v>
      </c>
      <c r="H121" s="34" t="s">
        <v>245</v>
      </c>
      <c r="I121" s="8">
        <v>12</v>
      </c>
      <c r="J121" s="34" t="e">
        <f>VLOOKUP(H121,#REF!,9,FALSE)</f>
        <v>#REF!</v>
      </c>
      <c r="K121" s="34" t="e">
        <f t="shared" si="5"/>
        <v>#REF!</v>
      </c>
      <c r="L121" s="8"/>
      <c r="M121" s="8">
        <f>IF(EXACT(H121,"_missing_"),1,0)</f>
        <v>0</v>
      </c>
      <c r="N121" s="17">
        <f t="shared" si="6"/>
        <v>0</v>
      </c>
      <c r="O121" s="17">
        <v>0</v>
      </c>
      <c r="P121" s="8"/>
    </row>
    <row r="122" spans="1:16" x14ac:dyDescent="0.25">
      <c r="A122" s="7">
        <v>90</v>
      </c>
      <c r="B122" s="7" t="s">
        <v>1596</v>
      </c>
      <c r="C122" s="7" t="s">
        <v>1597</v>
      </c>
      <c r="D122" s="7" t="s">
        <v>1346</v>
      </c>
      <c r="E122" s="8">
        <v>2007</v>
      </c>
      <c r="G122" s="7" t="s">
        <v>1429</v>
      </c>
      <c r="H122" s="34" t="s">
        <v>3230</v>
      </c>
      <c r="I122" s="8">
        <v>1</v>
      </c>
      <c r="J122" s="34" t="e">
        <f>VLOOKUP(H122,#REF!,9,FALSE)</f>
        <v>#REF!</v>
      </c>
      <c r="K122" s="34" t="e">
        <f t="shared" si="5"/>
        <v>#REF!</v>
      </c>
      <c r="M122" s="7">
        <v>0</v>
      </c>
      <c r="N122" s="17">
        <f t="shared" si="6"/>
        <v>1</v>
      </c>
      <c r="O122" s="17">
        <v>0</v>
      </c>
    </row>
    <row r="123" spans="1:16" x14ac:dyDescent="0.25">
      <c r="A123" s="34">
        <v>91</v>
      </c>
      <c r="B123" s="34" t="s">
        <v>1598</v>
      </c>
      <c r="C123" s="34" t="s">
        <v>1597</v>
      </c>
      <c r="D123" s="34" t="s">
        <v>1346</v>
      </c>
      <c r="E123" s="34">
        <v>2007</v>
      </c>
      <c r="F123" s="34"/>
      <c r="G123" s="34" t="s">
        <v>1429</v>
      </c>
      <c r="H123" s="34" t="s">
        <v>3230</v>
      </c>
      <c r="I123" s="34">
        <v>6</v>
      </c>
      <c r="J123" s="34" t="e">
        <f>VLOOKUP(H123,#REF!,9,FALSE)</f>
        <v>#REF!</v>
      </c>
      <c r="K123" s="34" t="e">
        <f t="shared" si="5"/>
        <v>#REF!</v>
      </c>
      <c r="L123" s="34"/>
      <c r="M123" s="34">
        <v>0</v>
      </c>
      <c r="N123" s="17">
        <f t="shared" si="6"/>
        <v>1</v>
      </c>
      <c r="O123" s="17">
        <v>0</v>
      </c>
      <c r="P123" s="34"/>
    </row>
    <row r="124" spans="1:16" x14ac:dyDescent="0.25">
      <c r="A124" s="34">
        <v>92</v>
      </c>
      <c r="B124" s="34" t="s">
        <v>1599</v>
      </c>
      <c r="C124" s="34" t="s">
        <v>1597</v>
      </c>
      <c r="D124" s="34" t="s">
        <v>1346</v>
      </c>
      <c r="E124" s="34">
        <v>2007</v>
      </c>
      <c r="F124" s="34"/>
      <c r="G124" s="34" t="s">
        <v>1429</v>
      </c>
      <c r="H124" s="34" t="s">
        <v>3230</v>
      </c>
      <c r="I124" s="34">
        <v>12</v>
      </c>
      <c r="J124" s="34" t="e">
        <f>VLOOKUP(H124,#REF!,9,FALSE)</f>
        <v>#REF!</v>
      </c>
      <c r="K124" s="34" t="e">
        <f t="shared" si="5"/>
        <v>#REF!</v>
      </c>
      <c r="L124" s="34"/>
      <c r="M124" s="34">
        <v>0</v>
      </c>
      <c r="N124" s="17">
        <f t="shared" si="6"/>
        <v>1</v>
      </c>
      <c r="O124" s="17">
        <v>0</v>
      </c>
      <c r="P124" s="34"/>
    </row>
    <row r="125" spans="1:16" x14ac:dyDescent="0.25">
      <c r="A125" s="34">
        <v>164</v>
      </c>
      <c r="B125" s="34" t="s">
        <v>252</v>
      </c>
      <c r="C125" s="34" t="s">
        <v>1600</v>
      </c>
      <c r="D125" s="34" t="s">
        <v>1347</v>
      </c>
      <c r="E125" s="34">
        <v>2006</v>
      </c>
      <c r="F125" s="34"/>
      <c r="G125" s="34" t="s">
        <v>958</v>
      </c>
      <c r="H125" s="12" t="s">
        <v>249</v>
      </c>
      <c r="I125" s="34">
        <v>12</v>
      </c>
      <c r="J125" s="34" t="e">
        <f>VLOOKUP(H125,#REF!,9,FALSE)</f>
        <v>#REF!</v>
      </c>
      <c r="K125" s="34" t="e">
        <f t="shared" si="5"/>
        <v>#REF!</v>
      </c>
      <c r="L125" s="34"/>
      <c r="M125" s="34">
        <f t="shared" ref="M125:M130" si="8">IF(EXACT(H125,"_missing_"),1,0)</f>
        <v>0</v>
      </c>
      <c r="N125" s="17">
        <f t="shared" si="6"/>
        <v>0</v>
      </c>
      <c r="O125" s="17">
        <v>0</v>
      </c>
      <c r="P125" s="34"/>
    </row>
    <row r="126" spans="1:16" x14ac:dyDescent="0.25">
      <c r="A126" s="7">
        <v>163</v>
      </c>
      <c r="B126" s="7" t="s">
        <v>256</v>
      </c>
      <c r="C126" s="7" t="s">
        <v>1601</v>
      </c>
      <c r="D126" s="7" t="s">
        <v>1347</v>
      </c>
      <c r="E126" s="7">
        <v>2006</v>
      </c>
      <c r="G126" s="7" t="s">
        <v>958</v>
      </c>
      <c r="H126" s="12" t="s">
        <v>254</v>
      </c>
      <c r="I126" s="8">
        <v>12</v>
      </c>
      <c r="J126" s="34" t="e">
        <f>VLOOKUP(H126,#REF!,9,FALSE)</f>
        <v>#REF!</v>
      </c>
      <c r="K126" s="34" t="e">
        <f t="shared" si="5"/>
        <v>#REF!</v>
      </c>
      <c r="L126" s="8"/>
      <c r="M126" s="7">
        <f t="shared" si="8"/>
        <v>0</v>
      </c>
      <c r="N126" s="17">
        <f t="shared" si="6"/>
        <v>0</v>
      </c>
      <c r="O126" s="17">
        <v>0</v>
      </c>
    </row>
    <row r="127" spans="1:16" x14ac:dyDescent="0.25">
      <c r="A127" s="7">
        <v>162</v>
      </c>
      <c r="B127" s="7" t="s">
        <v>260</v>
      </c>
      <c r="C127" s="7" t="s">
        <v>1602</v>
      </c>
      <c r="D127" s="7" t="s">
        <v>1347</v>
      </c>
      <c r="E127" s="7">
        <v>2006</v>
      </c>
      <c r="G127" s="7" t="s">
        <v>958</v>
      </c>
      <c r="H127" s="8" t="s">
        <v>257</v>
      </c>
      <c r="I127" s="8">
        <v>12</v>
      </c>
      <c r="J127" s="34" t="e">
        <f>VLOOKUP(H127,#REF!,9,FALSE)</f>
        <v>#REF!</v>
      </c>
      <c r="K127" s="34" t="e">
        <f t="shared" si="5"/>
        <v>#REF!</v>
      </c>
      <c r="M127" s="7">
        <f t="shared" si="8"/>
        <v>0</v>
      </c>
      <c r="N127" s="17">
        <f t="shared" si="6"/>
        <v>0</v>
      </c>
      <c r="O127" s="17">
        <v>0</v>
      </c>
    </row>
    <row r="128" spans="1:16" x14ac:dyDescent="0.25">
      <c r="A128" s="7">
        <v>379</v>
      </c>
      <c r="B128" s="7" t="s">
        <v>1603</v>
      </c>
      <c r="C128" s="7" t="s">
        <v>1604</v>
      </c>
      <c r="D128" s="7" t="s">
        <v>1348</v>
      </c>
      <c r="E128" s="7">
        <v>1998</v>
      </c>
      <c r="G128" s="7" t="s">
        <v>1376</v>
      </c>
      <c r="H128" s="34" t="s">
        <v>261</v>
      </c>
      <c r="I128" s="8">
        <v>1</v>
      </c>
      <c r="J128" s="34" t="e">
        <f>VLOOKUP(H128,#REF!,9,FALSE)</f>
        <v>#REF!</v>
      </c>
      <c r="K128" s="34" t="e">
        <f t="shared" si="5"/>
        <v>#REF!</v>
      </c>
      <c r="M128" s="7">
        <f t="shared" si="8"/>
        <v>0</v>
      </c>
      <c r="N128" s="17">
        <f t="shared" si="6"/>
        <v>0</v>
      </c>
      <c r="O128" s="17">
        <v>0</v>
      </c>
    </row>
    <row r="129" spans="1:16" x14ac:dyDescent="0.25">
      <c r="A129" s="7">
        <v>380</v>
      </c>
      <c r="B129" s="7" t="s">
        <v>1605</v>
      </c>
      <c r="C129" s="7" t="s">
        <v>1604</v>
      </c>
      <c r="D129" s="7" t="s">
        <v>1348</v>
      </c>
      <c r="E129" s="8">
        <v>1998</v>
      </c>
      <c r="G129" s="7" t="s">
        <v>1376</v>
      </c>
      <c r="H129" s="34" t="s">
        <v>261</v>
      </c>
      <c r="I129" s="8">
        <v>6</v>
      </c>
      <c r="J129" s="34" t="e">
        <f>VLOOKUP(H129,#REF!,9,FALSE)</f>
        <v>#REF!</v>
      </c>
      <c r="K129" s="34" t="e">
        <f t="shared" si="5"/>
        <v>#REF!</v>
      </c>
      <c r="M129" s="7">
        <f t="shared" si="8"/>
        <v>0</v>
      </c>
      <c r="N129" s="17">
        <f t="shared" si="6"/>
        <v>0</v>
      </c>
      <c r="O129" s="17">
        <v>0</v>
      </c>
    </row>
    <row r="130" spans="1:16" x14ac:dyDescent="0.25">
      <c r="A130" s="7">
        <v>381</v>
      </c>
      <c r="B130" s="7" t="s">
        <v>1606</v>
      </c>
      <c r="C130" s="7" t="s">
        <v>1604</v>
      </c>
      <c r="D130" s="34" t="s">
        <v>1348</v>
      </c>
      <c r="E130" s="8">
        <v>1998</v>
      </c>
      <c r="G130" s="7" t="s">
        <v>1376</v>
      </c>
      <c r="H130" s="34" t="s">
        <v>261</v>
      </c>
      <c r="I130" s="8">
        <v>12</v>
      </c>
      <c r="J130" s="34" t="e">
        <f>VLOOKUP(H130,#REF!,9,FALSE)</f>
        <v>#REF!</v>
      </c>
      <c r="K130" s="34" t="e">
        <f t="shared" ref="K130:K193" si="9">I130-J130</f>
        <v>#REF!</v>
      </c>
      <c r="M130" s="7">
        <f t="shared" si="8"/>
        <v>0</v>
      </c>
      <c r="N130" s="17">
        <f t="shared" ref="N130:N193" si="10">1*ISNUMBER(SEARCH("quarterly",C130))</f>
        <v>0</v>
      </c>
      <c r="O130" s="17">
        <v>0</v>
      </c>
    </row>
    <row r="131" spans="1:16" s="19" customFormat="1" x14ac:dyDescent="0.25">
      <c r="A131" s="35">
        <v>218</v>
      </c>
      <c r="B131" s="35" t="s">
        <v>3363</v>
      </c>
      <c r="C131" s="35" t="s">
        <v>3366</v>
      </c>
      <c r="D131" s="35" t="s">
        <v>1349</v>
      </c>
      <c r="E131" s="35">
        <v>2008</v>
      </c>
      <c r="F131" s="35"/>
      <c r="G131" s="35" t="s">
        <v>131</v>
      </c>
      <c r="H131" s="35" t="s">
        <v>278</v>
      </c>
      <c r="I131" s="35">
        <v>1</v>
      </c>
      <c r="J131" s="34" t="e">
        <f>VLOOKUP(H131,#REF!,9,FALSE)</f>
        <v>#REF!</v>
      </c>
      <c r="K131" s="34" t="e">
        <f t="shared" si="9"/>
        <v>#REF!</v>
      </c>
      <c r="L131" s="35" t="s">
        <v>3367</v>
      </c>
      <c r="M131" s="35">
        <v>0</v>
      </c>
      <c r="N131" s="17">
        <f t="shared" si="10"/>
        <v>0</v>
      </c>
      <c r="O131" s="17">
        <v>1</v>
      </c>
      <c r="P131" s="35"/>
    </row>
    <row r="132" spans="1:16" x14ac:dyDescent="0.25">
      <c r="A132" s="35">
        <v>219</v>
      </c>
      <c r="B132" s="35" t="s">
        <v>3365</v>
      </c>
      <c r="C132" s="35" t="s">
        <v>3366</v>
      </c>
      <c r="D132" s="35" t="s">
        <v>1349</v>
      </c>
      <c r="E132" s="35">
        <v>2008</v>
      </c>
      <c r="F132" s="35"/>
      <c r="G132" s="35" t="s">
        <v>131</v>
      </c>
      <c r="H132" s="35" t="s">
        <v>278</v>
      </c>
      <c r="I132" s="35">
        <v>6</v>
      </c>
      <c r="J132" s="34" t="e">
        <f>VLOOKUP(H132,#REF!,9,FALSE)</f>
        <v>#REF!</v>
      </c>
      <c r="K132" s="34" t="e">
        <f t="shared" si="9"/>
        <v>#REF!</v>
      </c>
      <c r="L132" s="35" t="s">
        <v>3367</v>
      </c>
      <c r="M132" s="35">
        <v>0</v>
      </c>
      <c r="N132" s="17">
        <f t="shared" si="10"/>
        <v>0</v>
      </c>
      <c r="O132" s="17">
        <v>0</v>
      </c>
      <c r="P132" s="35"/>
    </row>
    <row r="133" spans="1:16" x14ac:dyDescent="0.25">
      <c r="A133" s="35">
        <v>220</v>
      </c>
      <c r="B133" s="35" t="s">
        <v>3364</v>
      </c>
      <c r="C133" s="35" t="s">
        <v>3366</v>
      </c>
      <c r="D133" s="35" t="s">
        <v>1349</v>
      </c>
      <c r="E133" s="35">
        <v>2008</v>
      </c>
      <c r="F133" s="35"/>
      <c r="G133" s="35" t="s">
        <v>131</v>
      </c>
      <c r="H133" s="35" t="s">
        <v>278</v>
      </c>
      <c r="I133" s="35">
        <v>12</v>
      </c>
      <c r="J133" s="34" t="e">
        <f>VLOOKUP(H133,#REF!,9,FALSE)</f>
        <v>#REF!</v>
      </c>
      <c r="K133" s="34" t="e">
        <f t="shared" si="9"/>
        <v>#REF!</v>
      </c>
      <c r="L133" s="35" t="s">
        <v>3367</v>
      </c>
      <c r="M133" s="35">
        <v>0</v>
      </c>
      <c r="N133" s="17">
        <f t="shared" si="10"/>
        <v>0</v>
      </c>
      <c r="O133" s="17">
        <v>0</v>
      </c>
      <c r="P133" s="35"/>
    </row>
    <row r="134" spans="1:16" x14ac:dyDescent="0.25">
      <c r="A134" s="35">
        <v>217</v>
      </c>
      <c r="B134" s="35" t="s">
        <v>281</v>
      </c>
      <c r="C134" s="35" t="s">
        <v>1607</v>
      </c>
      <c r="D134" s="35" t="s">
        <v>1349</v>
      </c>
      <c r="E134" s="35">
        <v>2008</v>
      </c>
      <c r="F134" s="35"/>
      <c r="G134" s="35" t="s">
        <v>131</v>
      </c>
      <c r="H134" s="35" t="s">
        <v>3368</v>
      </c>
      <c r="I134" s="35">
        <v>1</v>
      </c>
      <c r="J134" s="34" t="e">
        <f>VLOOKUP(H134,#REF!,9,FALSE)</f>
        <v>#REF!</v>
      </c>
      <c r="K134" s="34" t="e">
        <f t="shared" si="9"/>
        <v>#REF!</v>
      </c>
      <c r="L134" s="35" t="s">
        <v>3369</v>
      </c>
      <c r="M134" s="35">
        <v>0</v>
      </c>
      <c r="N134" s="17">
        <f t="shared" si="10"/>
        <v>0</v>
      </c>
      <c r="O134" s="17">
        <v>1</v>
      </c>
      <c r="P134" s="35"/>
    </row>
    <row r="135" spans="1:16" x14ac:dyDescent="0.25">
      <c r="A135" s="8">
        <v>4</v>
      </c>
      <c r="B135" s="8" t="s">
        <v>1608</v>
      </c>
      <c r="C135" s="8" t="s">
        <v>1609</v>
      </c>
      <c r="D135" s="8" t="s">
        <v>1337</v>
      </c>
      <c r="E135" s="8">
        <v>1996</v>
      </c>
      <c r="F135" s="8"/>
      <c r="G135" s="8" t="s">
        <v>684</v>
      </c>
      <c r="H135" s="34" t="s">
        <v>298</v>
      </c>
      <c r="I135" s="8">
        <v>1</v>
      </c>
      <c r="J135" s="34" t="e">
        <f>VLOOKUP(H135,#REF!,9,FALSE)</f>
        <v>#REF!</v>
      </c>
      <c r="K135" s="34" t="e">
        <f t="shared" si="9"/>
        <v>#REF!</v>
      </c>
      <c r="L135" s="8"/>
      <c r="M135" s="8">
        <f t="shared" ref="M135:M142" si="11">IF(EXACT(H135,"_missing_"),1,0)</f>
        <v>0</v>
      </c>
      <c r="N135" s="17">
        <f t="shared" si="10"/>
        <v>0</v>
      </c>
      <c r="O135" s="17">
        <v>0</v>
      </c>
      <c r="P135" s="8"/>
    </row>
    <row r="136" spans="1:16" x14ac:dyDescent="0.25">
      <c r="A136" s="34">
        <v>5</v>
      </c>
      <c r="B136" s="34" t="s">
        <v>1610</v>
      </c>
      <c r="C136" s="34" t="s">
        <v>1609</v>
      </c>
      <c r="D136" s="34" t="s">
        <v>1337</v>
      </c>
      <c r="E136" s="34">
        <v>1996</v>
      </c>
      <c r="F136" s="34"/>
      <c r="G136" s="34" t="s">
        <v>684</v>
      </c>
      <c r="H136" s="34" t="s">
        <v>298</v>
      </c>
      <c r="I136" s="34">
        <v>6</v>
      </c>
      <c r="J136" s="34" t="e">
        <f>VLOOKUP(H136,#REF!,9,FALSE)</f>
        <v>#REF!</v>
      </c>
      <c r="K136" s="34" t="e">
        <f t="shared" si="9"/>
        <v>#REF!</v>
      </c>
      <c r="L136" s="34"/>
      <c r="M136" s="8">
        <f t="shared" si="11"/>
        <v>0</v>
      </c>
      <c r="N136" s="17">
        <f t="shared" si="10"/>
        <v>0</v>
      </c>
      <c r="O136" s="17">
        <v>0</v>
      </c>
      <c r="P136" s="34"/>
    </row>
    <row r="137" spans="1:16" x14ac:dyDescent="0.25">
      <c r="A137" s="34">
        <v>6</v>
      </c>
      <c r="B137" s="34" t="s">
        <v>1611</v>
      </c>
      <c r="C137" s="34" t="s">
        <v>1612</v>
      </c>
      <c r="D137" s="34" t="s">
        <v>1337</v>
      </c>
      <c r="E137" s="34">
        <v>1996</v>
      </c>
      <c r="F137" s="34"/>
      <c r="G137" s="34" t="s">
        <v>684</v>
      </c>
      <c r="H137" s="34" t="s">
        <v>298</v>
      </c>
      <c r="I137" s="34">
        <v>12</v>
      </c>
      <c r="J137" s="34" t="e">
        <f>VLOOKUP(H137,#REF!,9,FALSE)</f>
        <v>#REF!</v>
      </c>
      <c r="K137" s="34" t="e">
        <f t="shared" si="9"/>
        <v>#REF!</v>
      </c>
      <c r="L137" s="34"/>
      <c r="M137" s="8">
        <f t="shared" si="11"/>
        <v>0</v>
      </c>
      <c r="N137" s="17">
        <f t="shared" si="10"/>
        <v>0</v>
      </c>
      <c r="O137" s="17">
        <v>0</v>
      </c>
      <c r="P137" s="34"/>
    </row>
    <row r="138" spans="1:16" x14ac:dyDescent="0.25">
      <c r="A138" s="34">
        <v>7</v>
      </c>
      <c r="B138" s="34" t="s">
        <v>1613</v>
      </c>
      <c r="C138" s="34" t="s">
        <v>1614</v>
      </c>
      <c r="D138" s="34" t="s">
        <v>1337</v>
      </c>
      <c r="E138" s="34">
        <v>1996</v>
      </c>
      <c r="F138" s="34"/>
      <c r="G138" s="34" t="s">
        <v>684</v>
      </c>
      <c r="H138" s="12" t="s">
        <v>289</v>
      </c>
      <c r="I138" s="34">
        <v>1</v>
      </c>
      <c r="J138" s="34" t="e">
        <f>VLOOKUP(H138,#REF!,9,FALSE)</f>
        <v>#REF!</v>
      </c>
      <c r="K138" s="34" t="e">
        <f t="shared" si="9"/>
        <v>#REF!</v>
      </c>
      <c r="L138" s="34"/>
      <c r="M138" s="8">
        <f t="shared" si="11"/>
        <v>0</v>
      </c>
      <c r="N138" s="17">
        <f t="shared" si="10"/>
        <v>0</v>
      </c>
      <c r="O138" s="17">
        <v>0</v>
      </c>
      <c r="P138" s="34"/>
    </row>
    <row r="139" spans="1:16" x14ac:dyDescent="0.25">
      <c r="A139" s="34">
        <v>8</v>
      </c>
      <c r="B139" s="34" t="s">
        <v>1615</v>
      </c>
      <c r="C139" s="34" t="s">
        <v>1614</v>
      </c>
      <c r="D139" s="34" t="s">
        <v>1337</v>
      </c>
      <c r="E139" s="34">
        <v>1996</v>
      </c>
      <c r="F139" s="34"/>
      <c r="G139" s="34" t="s">
        <v>684</v>
      </c>
      <c r="H139" s="12" t="s">
        <v>289</v>
      </c>
      <c r="I139" s="34">
        <v>6</v>
      </c>
      <c r="J139" s="34" t="e">
        <f>VLOOKUP(H139,#REF!,9,FALSE)</f>
        <v>#REF!</v>
      </c>
      <c r="K139" s="34" t="e">
        <f t="shared" si="9"/>
        <v>#REF!</v>
      </c>
      <c r="L139" s="34"/>
      <c r="M139" s="34">
        <f t="shared" si="11"/>
        <v>0</v>
      </c>
      <c r="N139" s="17">
        <f t="shared" si="10"/>
        <v>0</v>
      </c>
      <c r="O139" s="17">
        <v>0</v>
      </c>
      <c r="P139" s="34"/>
    </row>
    <row r="140" spans="1:16" x14ac:dyDescent="0.25">
      <c r="A140" s="34">
        <v>9</v>
      </c>
      <c r="B140" s="34" t="s">
        <v>1616</v>
      </c>
      <c r="C140" s="34" t="s">
        <v>1614</v>
      </c>
      <c r="D140" s="34" t="s">
        <v>1337</v>
      </c>
      <c r="E140" s="34">
        <v>1996</v>
      </c>
      <c r="F140" s="34"/>
      <c r="G140" s="34" t="s">
        <v>684</v>
      </c>
      <c r="H140" s="12" t="s">
        <v>289</v>
      </c>
      <c r="I140" s="34">
        <v>12</v>
      </c>
      <c r="J140" s="34" t="e">
        <f>VLOOKUP(H140,#REF!,9,FALSE)</f>
        <v>#REF!</v>
      </c>
      <c r="K140" s="34" t="e">
        <f t="shared" si="9"/>
        <v>#REF!</v>
      </c>
      <c r="L140" s="34"/>
      <c r="M140" s="34">
        <f t="shared" si="11"/>
        <v>0</v>
      </c>
      <c r="N140" s="17">
        <f t="shared" si="10"/>
        <v>0</v>
      </c>
      <c r="O140" s="17">
        <v>0</v>
      </c>
      <c r="P140" s="34"/>
    </row>
    <row r="141" spans="1:16" x14ac:dyDescent="0.25">
      <c r="A141" s="34">
        <v>246</v>
      </c>
      <c r="B141" s="34" t="s">
        <v>1617</v>
      </c>
      <c r="C141" s="34" t="s">
        <v>1618</v>
      </c>
      <c r="D141" s="34" t="s">
        <v>1350</v>
      </c>
      <c r="E141" s="34">
        <v>2001</v>
      </c>
      <c r="F141" s="34"/>
      <c r="G141" s="34" t="s">
        <v>1370</v>
      </c>
      <c r="H141" s="12" t="s">
        <v>293</v>
      </c>
      <c r="I141" s="34">
        <v>12</v>
      </c>
      <c r="J141" s="34" t="e">
        <f>VLOOKUP(H141,#REF!,9,FALSE)</f>
        <v>#REF!</v>
      </c>
      <c r="K141" s="34" t="e">
        <f t="shared" si="9"/>
        <v>#REF!</v>
      </c>
      <c r="L141" s="34"/>
      <c r="M141" s="34">
        <f t="shared" si="11"/>
        <v>0</v>
      </c>
      <c r="N141" s="17">
        <f t="shared" si="10"/>
        <v>0</v>
      </c>
      <c r="O141" s="17">
        <v>0</v>
      </c>
      <c r="P141" s="34"/>
    </row>
    <row r="142" spans="1:16" x14ac:dyDescent="0.25">
      <c r="A142" s="8">
        <v>248</v>
      </c>
      <c r="B142" s="8" t="s">
        <v>306</v>
      </c>
      <c r="C142" s="8" t="s">
        <v>1624</v>
      </c>
      <c r="D142" s="8" t="s">
        <v>1350</v>
      </c>
      <c r="E142" s="8">
        <v>2001</v>
      </c>
      <c r="F142" s="8"/>
      <c r="G142" s="8" t="s">
        <v>1370</v>
      </c>
      <c r="H142" s="12" t="s">
        <v>303</v>
      </c>
      <c r="I142" s="8">
        <v>12</v>
      </c>
      <c r="J142" s="34" t="e">
        <f>VLOOKUP(H142,#REF!,9,FALSE)</f>
        <v>#REF!</v>
      </c>
      <c r="K142" s="34" t="e">
        <f t="shared" si="9"/>
        <v>#REF!</v>
      </c>
      <c r="L142" s="8"/>
      <c r="M142" s="7">
        <f t="shared" si="11"/>
        <v>0</v>
      </c>
      <c r="N142" s="17">
        <f t="shared" si="10"/>
        <v>0</v>
      </c>
      <c r="O142" s="17">
        <v>0</v>
      </c>
      <c r="P142" s="8"/>
    </row>
    <row r="143" spans="1:16" x14ac:dyDescent="0.25">
      <c r="A143" s="34">
        <v>249</v>
      </c>
      <c r="B143" s="34" t="s">
        <v>1625</v>
      </c>
      <c r="C143" s="34" t="s">
        <v>1626</v>
      </c>
      <c r="D143" s="34" t="s">
        <v>1350</v>
      </c>
      <c r="E143" s="34">
        <v>2001</v>
      </c>
      <c r="F143" s="34"/>
      <c r="G143" s="34" t="s">
        <v>1370</v>
      </c>
      <c r="H143" s="12" t="s">
        <v>3241</v>
      </c>
      <c r="I143" s="34">
        <v>1</v>
      </c>
      <c r="J143" s="34" t="e">
        <f>VLOOKUP(H143,#REF!,9,FALSE)</f>
        <v>#REF!</v>
      </c>
      <c r="K143" s="34" t="e">
        <f t="shared" si="9"/>
        <v>#REF!</v>
      </c>
      <c r="L143" s="34"/>
      <c r="M143" s="34">
        <v>0</v>
      </c>
      <c r="N143" s="17">
        <f t="shared" si="10"/>
        <v>1</v>
      </c>
      <c r="O143" s="17">
        <v>0</v>
      </c>
      <c r="P143" s="34"/>
    </row>
    <row r="144" spans="1:16" x14ac:dyDescent="0.25">
      <c r="A144" s="8">
        <v>250</v>
      </c>
      <c r="B144" s="8" t="s">
        <v>1627</v>
      </c>
      <c r="C144" s="8" t="s">
        <v>1626</v>
      </c>
      <c r="D144" s="8" t="s">
        <v>1350</v>
      </c>
      <c r="E144" s="8">
        <v>2001</v>
      </c>
      <c r="F144" s="8"/>
      <c r="G144" s="8" t="s">
        <v>1370</v>
      </c>
      <c r="H144" s="12" t="s">
        <v>3241</v>
      </c>
      <c r="I144" s="8">
        <v>6</v>
      </c>
      <c r="J144" s="34" t="e">
        <f>VLOOKUP(H144,#REF!,9,FALSE)</f>
        <v>#REF!</v>
      </c>
      <c r="K144" s="34" t="e">
        <f t="shared" si="9"/>
        <v>#REF!</v>
      </c>
      <c r="L144" s="8"/>
      <c r="M144" s="7">
        <v>0</v>
      </c>
      <c r="N144" s="17">
        <f t="shared" si="10"/>
        <v>1</v>
      </c>
      <c r="O144" s="17">
        <v>0</v>
      </c>
      <c r="P144" s="8"/>
    </row>
    <row r="145" spans="1:16" x14ac:dyDescent="0.25">
      <c r="A145" s="7">
        <v>251</v>
      </c>
      <c r="B145" s="7" t="s">
        <v>1628</v>
      </c>
      <c r="C145" s="7" t="s">
        <v>1626</v>
      </c>
      <c r="D145" s="7" t="s">
        <v>1350</v>
      </c>
      <c r="E145" s="7">
        <v>2001</v>
      </c>
      <c r="G145" s="7" t="s">
        <v>1370</v>
      </c>
      <c r="H145" s="12" t="s">
        <v>3241</v>
      </c>
      <c r="I145" s="8">
        <v>12</v>
      </c>
      <c r="J145" s="34" t="e">
        <f>VLOOKUP(H145,#REF!,9,FALSE)</f>
        <v>#REF!</v>
      </c>
      <c r="K145" s="34" t="e">
        <f t="shared" si="9"/>
        <v>#REF!</v>
      </c>
      <c r="M145" s="7">
        <v>0</v>
      </c>
      <c r="N145" s="17">
        <f t="shared" si="10"/>
        <v>1</v>
      </c>
      <c r="O145" s="17">
        <v>0</v>
      </c>
    </row>
    <row r="146" spans="1:16" x14ac:dyDescent="0.25">
      <c r="A146" s="34">
        <v>252</v>
      </c>
      <c r="B146" s="34" t="s">
        <v>309</v>
      </c>
      <c r="C146" s="34" t="s">
        <v>1619</v>
      </c>
      <c r="D146" s="34" t="s">
        <v>1350</v>
      </c>
      <c r="E146" s="34">
        <v>2001</v>
      </c>
      <c r="F146" s="34"/>
      <c r="G146" s="34" t="s">
        <v>1370</v>
      </c>
      <c r="H146" s="10" t="s">
        <v>307</v>
      </c>
      <c r="I146" s="34">
        <v>1</v>
      </c>
      <c r="J146" s="34" t="e">
        <f>VLOOKUP(H146,#REF!,9,FALSE)</f>
        <v>#REF!</v>
      </c>
      <c r="K146" s="34" t="e">
        <f t="shared" si="9"/>
        <v>#REF!</v>
      </c>
      <c r="L146" s="34"/>
      <c r="M146" s="34">
        <f>IF(EXACT(H146,"_missing_"),1,0)</f>
        <v>0</v>
      </c>
      <c r="N146" s="17">
        <f t="shared" si="10"/>
        <v>0</v>
      </c>
      <c r="O146" s="17">
        <v>0</v>
      </c>
      <c r="P146" s="34"/>
    </row>
    <row r="147" spans="1:16" x14ac:dyDescent="0.25">
      <c r="A147" s="7">
        <v>253</v>
      </c>
      <c r="B147" s="7" t="s">
        <v>1620</v>
      </c>
      <c r="C147" s="7" t="s">
        <v>1621</v>
      </c>
      <c r="D147" s="7" t="s">
        <v>1350</v>
      </c>
      <c r="E147" s="7">
        <v>2001</v>
      </c>
      <c r="G147" s="7" t="s">
        <v>1370</v>
      </c>
      <c r="H147" s="10" t="s">
        <v>3243</v>
      </c>
      <c r="I147" s="8">
        <v>1</v>
      </c>
      <c r="J147" s="34" t="e">
        <f>VLOOKUP(H147,#REF!,9,FALSE)</f>
        <v>#REF!</v>
      </c>
      <c r="K147" s="34" t="e">
        <f t="shared" si="9"/>
        <v>#REF!</v>
      </c>
      <c r="M147" s="7">
        <v>0</v>
      </c>
      <c r="N147" s="17">
        <f t="shared" si="10"/>
        <v>1</v>
      </c>
      <c r="O147" s="17">
        <v>0</v>
      </c>
    </row>
    <row r="148" spans="1:16" x14ac:dyDescent="0.25">
      <c r="A148" s="7">
        <v>254</v>
      </c>
      <c r="B148" s="7" t="s">
        <v>1622</v>
      </c>
      <c r="C148" s="7" t="s">
        <v>1621</v>
      </c>
      <c r="D148" s="8" t="s">
        <v>1350</v>
      </c>
      <c r="E148" s="7">
        <v>2001</v>
      </c>
      <c r="G148" s="7" t="s">
        <v>1370</v>
      </c>
      <c r="H148" s="10" t="s">
        <v>3243</v>
      </c>
      <c r="I148" s="8">
        <v>6</v>
      </c>
      <c r="J148" s="34" t="e">
        <f>VLOOKUP(H148,#REF!,9,FALSE)</f>
        <v>#REF!</v>
      </c>
      <c r="K148" s="34" t="e">
        <f t="shared" si="9"/>
        <v>#REF!</v>
      </c>
      <c r="M148" s="7">
        <v>0</v>
      </c>
      <c r="N148" s="17">
        <f t="shared" si="10"/>
        <v>1</v>
      </c>
      <c r="O148" s="17">
        <v>0</v>
      </c>
    </row>
    <row r="149" spans="1:16" x14ac:dyDescent="0.25">
      <c r="A149" s="7">
        <v>255</v>
      </c>
      <c r="B149" s="7" t="s">
        <v>1623</v>
      </c>
      <c r="C149" s="7" t="s">
        <v>1621</v>
      </c>
      <c r="D149" s="8" t="s">
        <v>1350</v>
      </c>
      <c r="E149" s="7">
        <v>2001</v>
      </c>
      <c r="G149" s="7" t="s">
        <v>1370</v>
      </c>
      <c r="H149" s="10" t="s">
        <v>3243</v>
      </c>
      <c r="I149" s="8">
        <v>12</v>
      </c>
      <c r="J149" s="34" t="e">
        <f>VLOOKUP(H149,#REF!,9,FALSE)</f>
        <v>#REF!</v>
      </c>
      <c r="K149" s="34" t="e">
        <f t="shared" si="9"/>
        <v>#REF!</v>
      </c>
      <c r="M149" s="7">
        <v>0</v>
      </c>
      <c r="N149" s="17">
        <f t="shared" si="10"/>
        <v>1</v>
      </c>
      <c r="O149" s="17">
        <v>0</v>
      </c>
    </row>
    <row r="150" spans="1:16" x14ac:dyDescent="0.25">
      <c r="A150" s="8">
        <v>376</v>
      </c>
      <c r="B150" s="8" t="s">
        <v>1629</v>
      </c>
      <c r="C150" s="8" t="s">
        <v>1630</v>
      </c>
      <c r="D150" s="8" t="s">
        <v>1328</v>
      </c>
      <c r="E150" s="8">
        <v>2001</v>
      </c>
      <c r="F150" s="8"/>
      <c r="G150" s="8" t="s">
        <v>1376</v>
      </c>
      <c r="H150" s="8" t="s">
        <v>327</v>
      </c>
      <c r="I150" s="8">
        <v>1</v>
      </c>
      <c r="J150" s="34" t="e">
        <f>VLOOKUP(H150,#REF!,9,FALSE)</f>
        <v>#REF!</v>
      </c>
      <c r="K150" s="34" t="e">
        <f t="shared" si="9"/>
        <v>#REF!</v>
      </c>
      <c r="L150" s="8" t="s">
        <v>4627</v>
      </c>
      <c r="M150" s="8">
        <f t="shared" ref="M150:M161" si="12">IF(EXACT(H150,"_missing_"),1,0)</f>
        <v>0</v>
      </c>
      <c r="N150" s="17">
        <f t="shared" si="10"/>
        <v>0</v>
      </c>
      <c r="O150" s="17">
        <v>0</v>
      </c>
      <c r="P150" s="8"/>
    </row>
    <row r="151" spans="1:16" x14ac:dyDescent="0.25">
      <c r="A151" s="8">
        <v>377</v>
      </c>
      <c r="B151" s="8" t="s">
        <v>1631</v>
      </c>
      <c r="C151" s="8" t="s">
        <v>1630</v>
      </c>
      <c r="D151" s="8" t="s">
        <v>1328</v>
      </c>
      <c r="E151" s="8">
        <v>2001</v>
      </c>
      <c r="F151" s="8"/>
      <c r="G151" s="8" t="s">
        <v>1376</v>
      </c>
      <c r="H151" s="8" t="s">
        <v>327</v>
      </c>
      <c r="I151" s="8">
        <v>6</v>
      </c>
      <c r="J151" s="34" t="e">
        <f>VLOOKUP(H151,#REF!,9,FALSE)</f>
        <v>#REF!</v>
      </c>
      <c r="K151" s="34" t="e">
        <f t="shared" si="9"/>
        <v>#REF!</v>
      </c>
      <c r="L151" s="8"/>
      <c r="M151" s="8">
        <f t="shared" si="12"/>
        <v>0</v>
      </c>
      <c r="N151" s="17">
        <f t="shared" si="10"/>
        <v>0</v>
      </c>
      <c r="O151" s="17">
        <v>0</v>
      </c>
      <c r="P151" s="8"/>
    </row>
    <row r="152" spans="1:16" x14ac:dyDescent="0.25">
      <c r="A152" s="8">
        <v>378</v>
      </c>
      <c r="B152" s="8" t="s">
        <v>1632</v>
      </c>
      <c r="C152" s="8" t="s">
        <v>1630</v>
      </c>
      <c r="D152" s="8" t="s">
        <v>1328</v>
      </c>
      <c r="E152" s="8">
        <v>2001</v>
      </c>
      <c r="F152" s="8"/>
      <c r="G152" s="8" t="s">
        <v>1376</v>
      </c>
      <c r="H152" s="34" t="s">
        <v>327</v>
      </c>
      <c r="I152" s="8">
        <v>12</v>
      </c>
      <c r="J152" s="34" t="e">
        <f>VLOOKUP(H152,#REF!,9,FALSE)</f>
        <v>#REF!</v>
      </c>
      <c r="K152" s="34" t="e">
        <f t="shared" si="9"/>
        <v>#REF!</v>
      </c>
      <c r="L152" s="8"/>
      <c r="M152" s="8">
        <f t="shared" si="12"/>
        <v>0</v>
      </c>
      <c r="N152" s="17">
        <f t="shared" si="10"/>
        <v>0</v>
      </c>
      <c r="O152" s="17">
        <v>0</v>
      </c>
      <c r="P152" s="8"/>
    </row>
    <row r="153" spans="1:16" x14ac:dyDescent="0.25">
      <c r="A153" s="8">
        <v>382</v>
      </c>
      <c r="B153" s="8" t="s">
        <v>1633</v>
      </c>
      <c r="C153" s="8" t="s">
        <v>1634</v>
      </c>
      <c r="D153" s="8" t="s">
        <v>1328</v>
      </c>
      <c r="E153" s="8">
        <v>2001</v>
      </c>
      <c r="F153" s="8"/>
      <c r="G153" s="8" t="s">
        <v>1376</v>
      </c>
      <c r="H153" s="34" t="s">
        <v>322</v>
      </c>
      <c r="I153" s="8">
        <v>1</v>
      </c>
      <c r="J153" s="34" t="e">
        <f>VLOOKUP(H153,#REF!,9,FALSE)</f>
        <v>#REF!</v>
      </c>
      <c r="K153" s="34" t="e">
        <f t="shared" si="9"/>
        <v>#REF!</v>
      </c>
      <c r="L153" s="8" t="s">
        <v>4628</v>
      </c>
      <c r="M153" s="8">
        <f t="shared" si="12"/>
        <v>0</v>
      </c>
      <c r="N153" s="17">
        <f t="shared" si="10"/>
        <v>0</v>
      </c>
      <c r="O153" s="17">
        <v>0</v>
      </c>
      <c r="P153" s="8"/>
    </row>
    <row r="154" spans="1:16" x14ac:dyDescent="0.25">
      <c r="A154" s="8">
        <v>383</v>
      </c>
      <c r="B154" s="8" t="s">
        <v>1635</v>
      </c>
      <c r="C154" s="8" t="s">
        <v>1634</v>
      </c>
      <c r="D154" s="8" t="s">
        <v>1328</v>
      </c>
      <c r="E154" s="8">
        <v>2001</v>
      </c>
      <c r="F154" s="8"/>
      <c r="G154" s="8" t="s">
        <v>1376</v>
      </c>
      <c r="H154" s="34" t="s">
        <v>322</v>
      </c>
      <c r="I154" s="8">
        <v>6</v>
      </c>
      <c r="J154" s="34" t="e">
        <f>VLOOKUP(H154,#REF!,9,FALSE)</f>
        <v>#REF!</v>
      </c>
      <c r="K154" s="34" t="e">
        <f t="shared" si="9"/>
        <v>#REF!</v>
      </c>
      <c r="L154" s="8"/>
      <c r="M154" s="8">
        <f t="shared" si="12"/>
        <v>0</v>
      </c>
      <c r="N154" s="17">
        <f t="shared" si="10"/>
        <v>0</v>
      </c>
      <c r="O154" s="17">
        <v>0</v>
      </c>
      <c r="P154" s="8"/>
    </row>
    <row r="155" spans="1:16" x14ac:dyDescent="0.25">
      <c r="A155" s="34">
        <v>384</v>
      </c>
      <c r="B155" s="34" t="s">
        <v>1636</v>
      </c>
      <c r="C155" s="34" t="s">
        <v>1634</v>
      </c>
      <c r="D155" s="34" t="s">
        <v>1328</v>
      </c>
      <c r="E155" s="34">
        <v>2001</v>
      </c>
      <c r="F155" s="34"/>
      <c r="G155" s="34" t="s">
        <v>1376</v>
      </c>
      <c r="H155" s="34" t="s">
        <v>322</v>
      </c>
      <c r="I155" s="34">
        <v>12</v>
      </c>
      <c r="J155" s="34" t="e">
        <f>VLOOKUP(H155,#REF!,9,FALSE)</f>
        <v>#REF!</v>
      </c>
      <c r="K155" s="34" t="e">
        <f t="shared" si="9"/>
        <v>#REF!</v>
      </c>
      <c r="L155" s="34"/>
      <c r="M155" s="34">
        <f t="shared" si="12"/>
        <v>0</v>
      </c>
      <c r="N155" s="17">
        <f t="shared" si="10"/>
        <v>0</v>
      </c>
      <c r="O155" s="17">
        <v>0</v>
      </c>
      <c r="P155" s="34"/>
    </row>
    <row r="156" spans="1:16" x14ac:dyDescent="0.25">
      <c r="A156" s="8">
        <v>49</v>
      </c>
      <c r="B156" s="8" t="s">
        <v>1421</v>
      </c>
      <c r="C156" s="8" t="s">
        <v>331</v>
      </c>
      <c r="D156" s="8" t="s">
        <v>330</v>
      </c>
      <c r="E156" s="8">
        <v>2008</v>
      </c>
      <c r="F156" s="8"/>
      <c r="G156" s="8" t="s">
        <v>684</v>
      </c>
      <c r="H156" s="34" t="s">
        <v>329</v>
      </c>
      <c r="I156" s="8">
        <v>1</v>
      </c>
      <c r="J156" s="34" t="e">
        <f>VLOOKUP(H156,#REF!,9,FALSE)</f>
        <v>#REF!</v>
      </c>
      <c r="K156" s="34" t="e">
        <f t="shared" si="9"/>
        <v>#REF!</v>
      </c>
      <c r="L156" s="8"/>
      <c r="M156" s="8">
        <f t="shared" si="12"/>
        <v>0</v>
      </c>
      <c r="N156" s="17">
        <f t="shared" si="10"/>
        <v>0</v>
      </c>
      <c r="O156" s="17">
        <v>0</v>
      </c>
      <c r="P156" s="8"/>
    </row>
    <row r="157" spans="1:16" x14ac:dyDescent="0.25">
      <c r="A157" s="34">
        <v>50</v>
      </c>
      <c r="B157" s="34" t="s">
        <v>1422</v>
      </c>
      <c r="C157" s="34" t="s">
        <v>331</v>
      </c>
      <c r="D157" s="34" t="s">
        <v>330</v>
      </c>
      <c r="E157" s="34">
        <v>2008</v>
      </c>
      <c r="F157" s="34"/>
      <c r="G157" s="34" t="s">
        <v>684</v>
      </c>
      <c r="H157" s="34" t="s">
        <v>329</v>
      </c>
      <c r="I157" s="34">
        <v>6</v>
      </c>
      <c r="J157" s="34" t="e">
        <f>VLOOKUP(H157,#REF!,9,FALSE)</f>
        <v>#REF!</v>
      </c>
      <c r="K157" s="34" t="e">
        <f t="shared" si="9"/>
        <v>#REF!</v>
      </c>
      <c r="L157" s="34"/>
      <c r="M157" s="34">
        <f t="shared" si="12"/>
        <v>0</v>
      </c>
      <c r="N157" s="17">
        <f t="shared" si="10"/>
        <v>0</v>
      </c>
      <c r="O157" s="17">
        <v>0</v>
      </c>
      <c r="P157" s="34"/>
    </row>
    <row r="158" spans="1:16" x14ac:dyDescent="0.25">
      <c r="A158" s="8">
        <v>51</v>
      </c>
      <c r="B158" s="8" t="s">
        <v>1423</v>
      </c>
      <c r="C158" s="8" t="s">
        <v>331</v>
      </c>
      <c r="D158" s="8" t="s">
        <v>330</v>
      </c>
      <c r="E158" s="8">
        <v>2008</v>
      </c>
      <c r="F158" s="8"/>
      <c r="G158" s="8" t="s">
        <v>684</v>
      </c>
      <c r="H158" s="34" t="s">
        <v>329</v>
      </c>
      <c r="I158" s="8">
        <v>12</v>
      </c>
      <c r="J158" s="34" t="e">
        <f>VLOOKUP(H158,#REF!,9,FALSE)</f>
        <v>#REF!</v>
      </c>
      <c r="K158" s="34" t="e">
        <f t="shared" si="9"/>
        <v>#REF!</v>
      </c>
      <c r="L158" s="8"/>
      <c r="M158" s="8">
        <f t="shared" si="12"/>
        <v>0</v>
      </c>
      <c r="N158" s="17">
        <f t="shared" si="10"/>
        <v>0</v>
      </c>
      <c r="O158" s="17">
        <v>0</v>
      </c>
      <c r="P158" s="8"/>
    </row>
    <row r="159" spans="1:16" x14ac:dyDescent="0.25">
      <c r="A159" s="8">
        <v>40</v>
      </c>
      <c r="B159" s="8" t="s">
        <v>1637</v>
      </c>
      <c r="C159" s="8" t="s">
        <v>1638</v>
      </c>
      <c r="D159" s="8" t="s">
        <v>335</v>
      </c>
      <c r="E159" s="8">
        <v>2012</v>
      </c>
      <c r="F159" s="8"/>
      <c r="G159" s="8" t="s">
        <v>684</v>
      </c>
      <c r="H159" s="12" t="s">
        <v>334</v>
      </c>
      <c r="I159" s="8">
        <v>1</v>
      </c>
      <c r="J159" s="34" t="e">
        <f>VLOOKUP(H159,#REF!,9,FALSE)</f>
        <v>#REF!</v>
      </c>
      <c r="K159" s="34" t="e">
        <f t="shared" si="9"/>
        <v>#REF!</v>
      </c>
      <c r="L159" s="8"/>
      <c r="M159" s="8">
        <f t="shared" si="12"/>
        <v>0</v>
      </c>
      <c r="N159" s="17">
        <f t="shared" si="10"/>
        <v>0</v>
      </c>
      <c r="O159" s="17">
        <v>0</v>
      </c>
      <c r="P159" s="8"/>
    </row>
    <row r="160" spans="1:16" x14ac:dyDescent="0.25">
      <c r="A160" s="7">
        <v>41</v>
      </c>
      <c r="B160" s="7" t="s">
        <v>1639</v>
      </c>
      <c r="C160" s="7" t="s">
        <v>1638</v>
      </c>
      <c r="D160" s="7" t="s">
        <v>335</v>
      </c>
      <c r="E160" s="7">
        <v>2012</v>
      </c>
      <c r="G160" s="7" t="s">
        <v>684</v>
      </c>
      <c r="H160" s="12" t="s">
        <v>334</v>
      </c>
      <c r="I160" s="8">
        <v>6</v>
      </c>
      <c r="J160" s="34" t="e">
        <f>VLOOKUP(H160,#REF!,9,FALSE)</f>
        <v>#REF!</v>
      </c>
      <c r="K160" s="34" t="e">
        <f t="shared" si="9"/>
        <v>#REF!</v>
      </c>
      <c r="M160" s="7">
        <f t="shared" si="12"/>
        <v>0</v>
      </c>
      <c r="N160" s="17">
        <f t="shared" si="10"/>
        <v>0</v>
      </c>
      <c r="O160" s="17">
        <v>0</v>
      </c>
    </row>
    <row r="161" spans="1:16" x14ac:dyDescent="0.25">
      <c r="A161" s="7">
        <v>42</v>
      </c>
      <c r="B161" s="7" t="s">
        <v>1640</v>
      </c>
      <c r="C161" s="7" t="s">
        <v>1638</v>
      </c>
      <c r="D161" s="7" t="s">
        <v>335</v>
      </c>
      <c r="E161" s="7">
        <v>2012</v>
      </c>
      <c r="G161" s="7" t="s">
        <v>684</v>
      </c>
      <c r="H161" s="12" t="s">
        <v>334</v>
      </c>
      <c r="I161" s="8">
        <v>12</v>
      </c>
      <c r="J161" s="34" t="e">
        <f>VLOOKUP(H161,#REF!,9,FALSE)</f>
        <v>#REF!</v>
      </c>
      <c r="K161" s="34" t="e">
        <f t="shared" si="9"/>
        <v>#REF!</v>
      </c>
      <c r="M161" s="7">
        <f t="shared" si="12"/>
        <v>0</v>
      </c>
      <c r="N161" s="17">
        <f t="shared" si="10"/>
        <v>0</v>
      </c>
      <c r="O161" s="17">
        <v>0</v>
      </c>
    </row>
    <row r="162" spans="1:16" x14ac:dyDescent="0.25">
      <c r="A162" s="7">
        <v>128</v>
      </c>
      <c r="B162" s="7" t="s">
        <v>1641</v>
      </c>
      <c r="C162" s="7" t="s">
        <v>1642</v>
      </c>
      <c r="D162" s="7" t="s">
        <v>343</v>
      </c>
      <c r="E162" s="7">
        <v>2008</v>
      </c>
      <c r="G162" s="7" t="s">
        <v>958</v>
      </c>
      <c r="H162" s="5" t="s">
        <v>342</v>
      </c>
      <c r="I162" s="8">
        <v>12</v>
      </c>
      <c r="J162" s="34" t="e">
        <f>VLOOKUP(H162,#REF!,9,FALSE)</f>
        <v>#REF!</v>
      </c>
      <c r="K162" s="34" t="e">
        <f t="shared" si="9"/>
        <v>#REF!</v>
      </c>
      <c r="M162" s="7">
        <v>0</v>
      </c>
      <c r="N162" s="17">
        <f t="shared" si="10"/>
        <v>0</v>
      </c>
      <c r="O162" s="17">
        <v>0</v>
      </c>
    </row>
    <row r="163" spans="1:16" x14ac:dyDescent="0.25">
      <c r="A163" s="7">
        <v>129</v>
      </c>
      <c r="B163" s="7" t="s">
        <v>1643</v>
      </c>
      <c r="C163" s="7" t="s">
        <v>1644</v>
      </c>
      <c r="D163" s="7" t="s">
        <v>343</v>
      </c>
      <c r="E163" s="7">
        <v>2008</v>
      </c>
      <c r="G163" s="7" t="s">
        <v>958</v>
      </c>
      <c r="H163" s="5" t="s">
        <v>3215</v>
      </c>
      <c r="I163" s="8">
        <v>1</v>
      </c>
      <c r="J163" s="34" t="e">
        <f>VLOOKUP(H163,#REF!,9,FALSE)</f>
        <v>#REF!</v>
      </c>
      <c r="K163" s="34" t="e">
        <f t="shared" si="9"/>
        <v>#REF!</v>
      </c>
      <c r="L163" s="5"/>
      <c r="M163" s="7">
        <v>0</v>
      </c>
      <c r="N163" s="17">
        <f t="shared" si="10"/>
        <v>1</v>
      </c>
      <c r="O163" s="17">
        <v>0</v>
      </c>
    </row>
    <row r="164" spans="1:16" x14ac:dyDescent="0.25">
      <c r="A164" s="7">
        <v>130</v>
      </c>
      <c r="B164" s="7" t="s">
        <v>1645</v>
      </c>
      <c r="C164" s="7" t="s">
        <v>1644</v>
      </c>
      <c r="D164" s="7" t="s">
        <v>343</v>
      </c>
      <c r="E164" s="7">
        <v>2008</v>
      </c>
      <c r="G164" s="7" t="s">
        <v>958</v>
      </c>
      <c r="H164" s="5" t="s">
        <v>3215</v>
      </c>
      <c r="I164" s="8">
        <v>6</v>
      </c>
      <c r="J164" s="34" t="e">
        <f>VLOOKUP(H164,#REF!,9,FALSE)</f>
        <v>#REF!</v>
      </c>
      <c r="K164" s="34" t="e">
        <f t="shared" si="9"/>
        <v>#REF!</v>
      </c>
      <c r="L164" s="5"/>
      <c r="M164" s="7">
        <v>0</v>
      </c>
      <c r="N164" s="17">
        <f t="shared" si="10"/>
        <v>1</v>
      </c>
      <c r="O164" s="17">
        <v>0</v>
      </c>
    </row>
    <row r="165" spans="1:16" x14ac:dyDescent="0.25">
      <c r="A165" s="7">
        <v>131</v>
      </c>
      <c r="B165" s="7" t="s">
        <v>1646</v>
      </c>
      <c r="C165" s="7" t="s">
        <v>1644</v>
      </c>
      <c r="D165" s="7" t="s">
        <v>343</v>
      </c>
      <c r="E165" s="7">
        <v>2008</v>
      </c>
      <c r="G165" s="7" t="s">
        <v>958</v>
      </c>
      <c r="H165" s="5" t="s">
        <v>3215</v>
      </c>
      <c r="I165" s="8">
        <v>12</v>
      </c>
      <c r="J165" s="34" t="e">
        <f>VLOOKUP(H165,#REF!,9,FALSE)</f>
        <v>#REF!</v>
      </c>
      <c r="K165" s="34" t="e">
        <f t="shared" si="9"/>
        <v>#REF!</v>
      </c>
      <c r="L165" s="5"/>
      <c r="M165" s="7">
        <v>0</v>
      </c>
      <c r="N165" s="17">
        <f t="shared" si="10"/>
        <v>1</v>
      </c>
      <c r="O165" s="17">
        <v>0</v>
      </c>
    </row>
    <row r="166" spans="1:16" x14ac:dyDescent="0.25">
      <c r="A166" s="7">
        <v>440</v>
      </c>
      <c r="B166" s="7" t="s">
        <v>1647</v>
      </c>
      <c r="C166" s="7" t="s">
        <v>1648</v>
      </c>
      <c r="D166" s="7" t="s">
        <v>1649</v>
      </c>
      <c r="E166" s="7">
        <v>2012</v>
      </c>
      <c r="G166" s="7" t="s">
        <v>1376</v>
      </c>
      <c r="H166" s="12" t="s">
        <v>94</v>
      </c>
      <c r="I166" s="8">
        <v>1</v>
      </c>
      <c r="J166" s="34" t="e">
        <f>VLOOKUP(H166,#REF!,9,FALSE)</f>
        <v>#REF!</v>
      </c>
      <c r="K166" s="34" t="e">
        <f t="shared" si="9"/>
        <v>#REF!</v>
      </c>
      <c r="M166" s="7">
        <f t="shared" ref="M166:M181" si="13">IF(EXACT(H166,"_missing_"),1,0)</f>
        <v>0</v>
      </c>
      <c r="N166" s="17">
        <f t="shared" si="10"/>
        <v>0</v>
      </c>
      <c r="O166" s="17">
        <v>0</v>
      </c>
    </row>
    <row r="167" spans="1:16" x14ac:dyDescent="0.25">
      <c r="A167" s="7">
        <v>441</v>
      </c>
      <c r="B167" s="7" t="s">
        <v>1650</v>
      </c>
      <c r="C167" s="7" t="s">
        <v>1648</v>
      </c>
      <c r="D167" s="7" t="s">
        <v>1649</v>
      </c>
      <c r="E167" s="8">
        <v>2012</v>
      </c>
      <c r="G167" s="7" t="s">
        <v>1376</v>
      </c>
      <c r="H167" s="12" t="s">
        <v>94</v>
      </c>
      <c r="I167" s="8">
        <v>6</v>
      </c>
      <c r="J167" s="34" t="e">
        <f>VLOOKUP(H167,#REF!,9,FALSE)</f>
        <v>#REF!</v>
      </c>
      <c r="K167" s="34" t="e">
        <f t="shared" si="9"/>
        <v>#REF!</v>
      </c>
      <c r="M167" s="7">
        <f t="shared" si="13"/>
        <v>0</v>
      </c>
      <c r="N167" s="17">
        <f t="shared" si="10"/>
        <v>0</v>
      </c>
      <c r="O167" s="17">
        <v>0</v>
      </c>
    </row>
    <row r="168" spans="1:16" x14ac:dyDescent="0.25">
      <c r="A168" s="34">
        <v>442</v>
      </c>
      <c r="B168" s="34" t="s">
        <v>1651</v>
      </c>
      <c r="C168" s="34" t="s">
        <v>1648</v>
      </c>
      <c r="D168" s="34" t="s">
        <v>1649</v>
      </c>
      <c r="E168" s="34">
        <v>2012</v>
      </c>
      <c r="F168" s="34"/>
      <c r="G168" s="34" t="s">
        <v>1376</v>
      </c>
      <c r="H168" s="12" t="s">
        <v>94</v>
      </c>
      <c r="I168" s="34">
        <v>12</v>
      </c>
      <c r="J168" s="34" t="e">
        <f>VLOOKUP(H168,#REF!,9,FALSE)</f>
        <v>#REF!</v>
      </c>
      <c r="K168" s="34" t="e">
        <f t="shared" si="9"/>
        <v>#REF!</v>
      </c>
      <c r="L168" s="34"/>
      <c r="M168" s="34">
        <f t="shared" si="13"/>
        <v>0</v>
      </c>
      <c r="N168" s="17">
        <f t="shared" si="10"/>
        <v>0</v>
      </c>
      <c r="O168" s="17">
        <v>0</v>
      </c>
      <c r="P168" s="34"/>
    </row>
    <row r="169" spans="1:16" x14ac:dyDescent="0.25">
      <c r="A169" s="34">
        <v>328</v>
      </c>
      <c r="B169" s="34" t="s">
        <v>1424</v>
      </c>
      <c r="C169" s="34" t="s">
        <v>1425</v>
      </c>
      <c r="D169" s="34" t="s">
        <v>360</v>
      </c>
      <c r="E169" s="34">
        <v>2011</v>
      </c>
      <c r="F169" s="34"/>
      <c r="G169" s="34" t="s">
        <v>1370</v>
      </c>
      <c r="H169" s="34" t="s">
        <v>359</v>
      </c>
      <c r="I169" s="34">
        <v>1</v>
      </c>
      <c r="J169" s="34" t="e">
        <f>VLOOKUP(H169,#REF!,9,FALSE)</f>
        <v>#REF!</v>
      </c>
      <c r="K169" s="34" t="e">
        <f t="shared" si="9"/>
        <v>#REF!</v>
      </c>
      <c r="L169" s="34" t="s">
        <v>1426</v>
      </c>
      <c r="M169" s="34">
        <f t="shared" si="13"/>
        <v>0</v>
      </c>
      <c r="N169" s="17">
        <f t="shared" si="10"/>
        <v>0</v>
      </c>
      <c r="O169" s="17">
        <v>0</v>
      </c>
      <c r="P169" s="34"/>
    </row>
    <row r="170" spans="1:16" x14ac:dyDescent="0.25">
      <c r="A170" s="34">
        <v>329</v>
      </c>
      <c r="B170" s="34" t="s">
        <v>1427</v>
      </c>
      <c r="C170" s="34" t="s">
        <v>1425</v>
      </c>
      <c r="D170" s="34" t="s">
        <v>360</v>
      </c>
      <c r="E170" s="34">
        <v>2011</v>
      </c>
      <c r="F170" s="34"/>
      <c r="G170" s="34" t="s">
        <v>1370</v>
      </c>
      <c r="H170" s="34" t="s">
        <v>359</v>
      </c>
      <c r="I170" s="34">
        <v>6</v>
      </c>
      <c r="J170" s="34" t="e">
        <f>VLOOKUP(H170,#REF!,9,FALSE)</f>
        <v>#REF!</v>
      </c>
      <c r="K170" s="34" t="e">
        <f t="shared" si="9"/>
        <v>#REF!</v>
      </c>
      <c r="L170" s="34" t="s">
        <v>1426</v>
      </c>
      <c r="M170" s="34">
        <f t="shared" si="13"/>
        <v>0</v>
      </c>
      <c r="N170" s="17">
        <f t="shared" si="10"/>
        <v>0</v>
      </c>
      <c r="O170" s="17">
        <v>0</v>
      </c>
      <c r="P170" s="34"/>
    </row>
    <row r="171" spans="1:16" x14ac:dyDescent="0.25">
      <c r="A171" s="8">
        <v>330</v>
      </c>
      <c r="B171" s="8" t="s">
        <v>1428</v>
      </c>
      <c r="C171" s="8" t="s">
        <v>1425</v>
      </c>
      <c r="D171" s="8" t="s">
        <v>360</v>
      </c>
      <c r="E171" s="8">
        <v>2011</v>
      </c>
      <c r="F171" s="8"/>
      <c r="G171" s="8" t="s">
        <v>1370</v>
      </c>
      <c r="H171" s="34" t="s">
        <v>359</v>
      </c>
      <c r="I171" s="8">
        <v>12</v>
      </c>
      <c r="J171" s="34" t="e">
        <f>VLOOKUP(H171,#REF!,9,FALSE)</f>
        <v>#REF!</v>
      </c>
      <c r="K171" s="34" t="e">
        <f t="shared" si="9"/>
        <v>#REF!</v>
      </c>
      <c r="L171" s="8" t="s">
        <v>1426</v>
      </c>
      <c r="M171" s="8">
        <f t="shared" si="13"/>
        <v>0</v>
      </c>
      <c r="N171" s="17">
        <f t="shared" si="10"/>
        <v>0</v>
      </c>
      <c r="O171" s="17">
        <v>0</v>
      </c>
      <c r="P171" s="8"/>
    </row>
    <row r="172" spans="1:16" x14ac:dyDescent="0.25">
      <c r="A172" s="8">
        <v>141</v>
      </c>
      <c r="B172" s="8" t="s">
        <v>366</v>
      </c>
      <c r="C172" s="8" t="s">
        <v>365</v>
      </c>
      <c r="D172" s="8" t="s">
        <v>364</v>
      </c>
      <c r="E172" s="8">
        <v>2006</v>
      </c>
      <c r="F172" s="8"/>
      <c r="G172" s="8" t="s">
        <v>958</v>
      </c>
      <c r="H172" s="34" t="s">
        <v>363</v>
      </c>
      <c r="I172" s="8">
        <v>12</v>
      </c>
      <c r="J172" s="34" t="e">
        <f>VLOOKUP(H172,#REF!,9,FALSE)</f>
        <v>#REF!</v>
      </c>
      <c r="K172" s="34" t="e">
        <f t="shared" si="9"/>
        <v>#REF!</v>
      </c>
      <c r="L172" s="8"/>
      <c r="M172" s="8">
        <f t="shared" si="13"/>
        <v>0</v>
      </c>
      <c r="N172" s="17">
        <f t="shared" si="10"/>
        <v>0</v>
      </c>
      <c r="O172" s="17">
        <v>0</v>
      </c>
      <c r="P172" s="8"/>
    </row>
    <row r="173" spans="1:16" x14ac:dyDescent="0.25">
      <c r="A173" s="8">
        <v>111</v>
      </c>
      <c r="B173" s="8" t="s">
        <v>373</v>
      </c>
      <c r="C173" s="8" t="s">
        <v>1652</v>
      </c>
      <c r="D173" s="8" t="s">
        <v>364</v>
      </c>
      <c r="E173" s="8">
        <v>2006</v>
      </c>
      <c r="F173" s="8"/>
      <c r="G173" s="8" t="s">
        <v>1429</v>
      </c>
      <c r="H173" s="31" t="s">
        <v>371</v>
      </c>
      <c r="I173" s="8">
        <v>1</v>
      </c>
      <c r="J173" s="34" t="e">
        <f>VLOOKUP(H173,#REF!,9,FALSE)</f>
        <v>#REF!</v>
      </c>
      <c r="K173" s="34" t="e">
        <f t="shared" si="9"/>
        <v>#REF!</v>
      </c>
      <c r="L173" s="8"/>
      <c r="M173" s="8">
        <f t="shared" si="13"/>
        <v>0</v>
      </c>
      <c r="N173" s="17">
        <f t="shared" si="10"/>
        <v>0</v>
      </c>
      <c r="O173" s="17">
        <v>0</v>
      </c>
      <c r="P173" s="8"/>
    </row>
    <row r="174" spans="1:16" x14ac:dyDescent="0.25">
      <c r="A174" s="8">
        <v>373</v>
      </c>
      <c r="B174" s="8" t="s">
        <v>1653</v>
      </c>
      <c r="C174" s="8" t="s">
        <v>1654</v>
      </c>
      <c r="D174" s="8" t="s">
        <v>1351</v>
      </c>
      <c r="E174" s="8">
        <v>1998</v>
      </c>
      <c r="F174" s="8"/>
      <c r="G174" s="8" t="s">
        <v>1376</v>
      </c>
      <c r="H174" s="34" t="s">
        <v>381</v>
      </c>
      <c r="I174" s="8">
        <v>1</v>
      </c>
      <c r="J174" s="34" t="e">
        <f>VLOOKUP(H174,#REF!,9,FALSE)</f>
        <v>#REF!</v>
      </c>
      <c r="K174" s="34" t="e">
        <f t="shared" si="9"/>
        <v>#REF!</v>
      </c>
      <c r="L174" s="8"/>
      <c r="M174" s="8">
        <f t="shared" si="13"/>
        <v>0</v>
      </c>
      <c r="N174" s="17">
        <f t="shared" si="10"/>
        <v>0</v>
      </c>
      <c r="O174" s="17">
        <v>0</v>
      </c>
      <c r="P174" s="8"/>
    </row>
    <row r="175" spans="1:16" x14ac:dyDescent="0.25">
      <c r="A175" s="8">
        <v>374</v>
      </c>
      <c r="B175" s="8" t="s">
        <v>1655</v>
      </c>
      <c r="C175" s="8" t="s">
        <v>1654</v>
      </c>
      <c r="D175" s="8" t="s">
        <v>1351</v>
      </c>
      <c r="E175" s="8">
        <v>1998</v>
      </c>
      <c r="F175" s="8"/>
      <c r="G175" s="8" t="s">
        <v>1376</v>
      </c>
      <c r="H175" s="34" t="s">
        <v>381</v>
      </c>
      <c r="I175" s="8">
        <v>6</v>
      </c>
      <c r="J175" s="34" t="e">
        <f>VLOOKUP(H175,#REF!,9,FALSE)</f>
        <v>#REF!</v>
      </c>
      <c r="K175" s="34" t="e">
        <f t="shared" si="9"/>
        <v>#REF!</v>
      </c>
      <c r="L175" s="8"/>
      <c r="M175" s="8">
        <f t="shared" si="13"/>
        <v>0</v>
      </c>
      <c r="N175" s="17">
        <f t="shared" si="10"/>
        <v>0</v>
      </c>
      <c r="O175" s="17">
        <v>0</v>
      </c>
      <c r="P175" s="8"/>
    </row>
    <row r="176" spans="1:16" x14ac:dyDescent="0.25">
      <c r="A176" s="7">
        <v>375</v>
      </c>
      <c r="B176" s="7" t="s">
        <v>1656</v>
      </c>
      <c r="C176" s="7" t="s">
        <v>1654</v>
      </c>
      <c r="D176" s="8" t="s">
        <v>1351</v>
      </c>
      <c r="E176" s="7">
        <v>1998</v>
      </c>
      <c r="G176" s="7" t="s">
        <v>1376</v>
      </c>
      <c r="H176" s="34" t="s">
        <v>381</v>
      </c>
      <c r="I176" s="8">
        <v>12</v>
      </c>
      <c r="J176" s="34" t="e">
        <f>VLOOKUP(H176,#REF!,9,FALSE)</f>
        <v>#REF!</v>
      </c>
      <c r="K176" s="34" t="e">
        <f t="shared" si="9"/>
        <v>#REF!</v>
      </c>
      <c r="M176" s="7">
        <f t="shared" si="13"/>
        <v>0</v>
      </c>
      <c r="N176" s="17">
        <f t="shared" si="10"/>
        <v>0</v>
      </c>
      <c r="O176" s="17">
        <v>0</v>
      </c>
    </row>
    <row r="177" spans="1:16" x14ac:dyDescent="0.25">
      <c r="A177" s="7">
        <v>71</v>
      </c>
      <c r="B177" s="7" t="s">
        <v>1657</v>
      </c>
      <c r="C177" s="7" t="s">
        <v>1658</v>
      </c>
      <c r="D177" s="8" t="s">
        <v>387</v>
      </c>
      <c r="E177" s="7">
        <v>1985</v>
      </c>
      <c r="G177" s="7" t="s">
        <v>1429</v>
      </c>
      <c r="H177" s="31" t="s">
        <v>390</v>
      </c>
      <c r="I177" s="8">
        <v>1</v>
      </c>
      <c r="J177" s="34" t="e">
        <f>VLOOKUP(H177,#REF!,9,FALSE)</f>
        <v>#REF!</v>
      </c>
      <c r="K177" s="34" t="e">
        <f t="shared" si="9"/>
        <v>#REF!</v>
      </c>
      <c r="L177" s="7" t="s">
        <v>1659</v>
      </c>
      <c r="M177" s="7">
        <f t="shared" si="13"/>
        <v>0</v>
      </c>
      <c r="N177" s="17">
        <f t="shared" si="10"/>
        <v>0</v>
      </c>
      <c r="O177" s="17">
        <v>0</v>
      </c>
    </row>
    <row r="178" spans="1:16" x14ac:dyDescent="0.25">
      <c r="A178" s="7">
        <v>72</v>
      </c>
      <c r="B178" s="7" t="s">
        <v>1660</v>
      </c>
      <c r="C178" s="7" t="s">
        <v>1658</v>
      </c>
      <c r="D178" s="7" t="s">
        <v>387</v>
      </c>
      <c r="E178" s="7">
        <v>1985</v>
      </c>
      <c r="G178" s="7" t="s">
        <v>1429</v>
      </c>
      <c r="H178" s="5" t="s">
        <v>390</v>
      </c>
      <c r="I178" s="8">
        <v>6</v>
      </c>
      <c r="J178" s="34" t="e">
        <f>VLOOKUP(H178,#REF!,9,FALSE)</f>
        <v>#REF!</v>
      </c>
      <c r="K178" s="34" t="e">
        <f t="shared" si="9"/>
        <v>#REF!</v>
      </c>
      <c r="M178" s="7">
        <f t="shared" si="13"/>
        <v>0</v>
      </c>
      <c r="N178" s="17">
        <f t="shared" si="10"/>
        <v>0</v>
      </c>
      <c r="O178" s="17">
        <v>0</v>
      </c>
    </row>
    <row r="179" spans="1:16" x14ac:dyDescent="0.25">
      <c r="A179" s="8">
        <v>73</v>
      </c>
      <c r="B179" s="8" t="s">
        <v>1661</v>
      </c>
      <c r="C179" s="8" t="s">
        <v>1658</v>
      </c>
      <c r="D179" s="8" t="s">
        <v>387</v>
      </c>
      <c r="E179" s="8">
        <v>1985</v>
      </c>
      <c r="F179" s="8"/>
      <c r="G179" s="8" t="s">
        <v>1429</v>
      </c>
      <c r="H179" s="5" t="s">
        <v>390</v>
      </c>
      <c r="I179" s="8">
        <v>12</v>
      </c>
      <c r="J179" s="34" t="e">
        <f>VLOOKUP(H179,#REF!,9,FALSE)</f>
        <v>#REF!</v>
      </c>
      <c r="K179" s="34" t="e">
        <f t="shared" si="9"/>
        <v>#REF!</v>
      </c>
      <c r="L179" s="8"/>
      <c r="M179" s="8">
        <f t="shared" si="13"/>
        <v>0</v>
      </c>
      <c r="N179" s="17">
        <f t="shared" si="10"/>
        <v>0</v>
      </c>
      <c r="O179" s="17">
        <v>0</v>
      </c>
      <c r="P179" s="8"/>
    </row>
    <row r="180" spans="1:16" x14ac:dyDescent="0.25">
      <c r="A180" s="8">
        <v>122</v>
      </c>
      <c r="B180" s="8" t="s">
        <v>402</v>
      </c>
      <c r="C180" s="8" t="s">
        <v>401</v>
      </c>
      <c r="D180" s="8" t="s">
        <v>400</v>
      </c>
      <c r="E180" s="8">
        <v>2004</v>
      </c>
      <c r="F180" s="8"/>
      <c r="G180" s="8" t="s">
        <v>1429</v>
      </c>
      <c r="H180" s="11" t="s">
        <v>399</v>
      </c>
      <c r="I180" s="8">
        <v>12</v>
      </c>
      <c r="J180" s="34" t="e">
        <f>VLOOKUP(H180,#REF!,9,FALSE)</f>
        <v>#REF!</v>
      </c>
      <c r="K180" s="34" t="e">
        <f t="shared" si="9"/>
        <v>#REF!</v>
      </c>
      <c r="L180" s="8"/>
      <c r="M180" s="8">
        <f t="shared" si="13"/>
        <v>0</v>
      </c>
      <c r="N180" s="17">
        <f t="shared" si="10"/>
        <v>0</v>
      </c>
      <c r="O180" s="17">
        <v>0</v>
      </c>
      <c r="P180" s="8"/>
    </row>
    <row r="181" spans="1:16" x14ac:dyDescent="0.25">
      <c r="A181" s="8">
        <v>107</v>
      </c>
      <c r="B181" s="8" t="s">
        <v>406</v>
      </c>
      <c r="C181" s="8" t="s">
        <v>1662</v>
      </c>
      <c r="D181" s="8" t="s">
        <v>1353</v>
      </c>
      <c r="E181" s="8">
        <v>2004</v>
      </c>
      <c r="F181" s="8"/>
      <c r="G181" s="8" t="s">
        <v>1429</v>
      </c>
      <c r="H181" s="5" t="s">
        <v>403</v>
      </c>
      <c r="I181" s="8">
        <v>12</v>
      </c>
      <c r="J181" s="34" t="e">
        <f>VLOOKUP(H181,#REF!,9,FALSE)</f>
        <v>#REF!</v>
      </c>
      <c r="K181" s="34" t="e">
        <f t="shared" si="9"/>
        <v>#REF!</v>
      </c>
      <c r="L181" s="8"/>
      <c r="M181" s="8">
        <f t="shared" si="13"/>
        <v>0</v>
      </c>
      <c r="N181" s="17">
        <f t="shared" si="10"/>
        <v>0</v>
      </c>
      <c r="O181" s="17">
        <v>0</v>
      </c>
      <c r="P181" s="8"/>
    </row>
    <row r="182" spans="1:16" x14ac:dyDescent="0.25">
      <c r="A182" s="8">
        <v>108</v>
      </c>
      <c r="B182" s="8" t="s">
        <v>1663</v>
      </c>
      <c r="C182" s="8" t="s">
        <v>1664</v>
      </c>
      <c r="D182" s="8" t="s">
        <v>1353</v>
      </c>
      <c r="E182" s="8">
        <v>2004</v>
      </c>
      <c r="F182" s="8"/>
      <c r="G182" s="8" t="s">
        <v>1429</v>
      </c>
      <c r="H182" s="5" t="s">
        <v>3227</v>
      </c>
      <c r="I182" s="8">
        <v>1</v>
      </c>
      <c r="J182" s="34" t="e">
        <f>VLOOKUP(H182,#REF!,9,FALSE)</f>
        <v>#REF!</v>
      </c>
      <c r="K182" s="34" t="e">
        <f t="shared" si="9"/>
        <v>#REF!</v>
      </c>
      <c r="L182" s="8"/>
      <c r="M182" s="8">
        <v>0</v>
      </c>
      <c r="N182" s="17">
        <f t="shared" si="10"/>
        <v>1</v>
      </c>
      <c r="O182" s="17">
        <v>0</v>
      </c>
      <c r="P182" s="8"/>
    </row>
    <row r="183" spans="1:16" x14ac:dyDescent="0.25">
      <c r="A183" s="8">
        <v>109</v>
      </c>
      <c r="B183" s="8" t="s">
        <v>1665</v>
      </c>
      <c r="C183" s="8" t="s">
        <v>1664</v>
      </c>
      <c r="D183" s="8" t="s">
        <v>1353</v>
      </c>
      <c r="E183" s="8">
        <v>2004</v>
      </c>
      <c r="F183" s="8"/>
      <c r="G183" s="8" t="s">
        <v>1429</v>
      </c>
      <c r="H183" s="5" t="s">
        <v>3227</v>
      </c>
      <c r="I183" s="8">
        <v>6</v>
      </c>
      <c r="J183" s="34" t="e">
        <f>VLOOKUP(H183,#REF!,9,FALSE)</f>
        <v>#REF!</v>
      </c>
      <c r="K183" s="34" t="e">
        <f t="shared" si="9"/>
        <v>#REF!</v>
      </c>
      <c r="L183" s="8"/>
      <c r="M183" s="8">
        <v>0</v>
      </c>
      <c r="N183" s="17">
        <f t="shared" si="10"/>
        <v>1</v>
      </c>
      <c r="O183" s="17">
        <v>0</v>
      </c>
      <c r="P183" s="8"/>
    </row>
    <row r="184" spans="1:16" x14ac:dyDescent="0.25">
      <c r="A184" s="8">
        <v>110</v>
      </c>
      <c r="B184" s="8" t="s">
        <v>1666</v>
      </c>
      <c r="C184" s="8" t="s">
        <v>1664</v>
      </c>
      <c r="D184" s="8" t="s">
        <v>1353</v>
      </c>
      <c r="E184" s="8">
        <v>2004</v>
      </c>
      <c r="F184" s="8"/>
      <c r="G184" s="8" t="s">
        <v>1429</v>
      </c>
      <c r="H184" s="5" t="s">
        <v>3227</v>
      </c>
      <c r="I184" s="8">
        <v>12</v>
      </c>
      <c r="J184" s="34" t="e">
        <f>VLOOKUP(H184,#REF!,9,FALSE)</f>
        <v>#REF!</v>
      </c>
      <c r="K184" s="34" t="e">
        <f t="shared" si="9"/>
        <v>#REF!</v>
      </c>
      <c r="L184" s="8"/>
      <c r="M184" s="8">
        <v>0</v>
      </c>
      <c r="N184" s="17">
        <f t="shared" si="10"/>
        <v>1</v>
      </c>
      <c r="O184" s="17">
        <v>0</v>
      </c>
      <c r="P184" s="8"/>
    </row>
    <row r="185" spans="1:16" x14ac:dyDescent="0.25">
      <c r="A185" s="34">
        <v>221</v>
      </c>
      <c r="B185" s="34" t="s">
        <v>415</v>
      </c>
      <c r="C185" s="34" t="s">
        <v>1667</v>
      </c>
      <c r="D185" s="34" t="s">
        <v>412</v>
      </c>
      <c r="E185" s="34">
        <v>1998</v>
      </c>
      <c r="F185" s="34"/>
      <c r="G185" s="34" t="s">
        <v>131</v>
      </c>
      <c r="H185" s="34" t="s">
        <v>411</v>
      </c>
      <c r="I185" s="34">
        <v>12</v>
      </c>
      <c r="J185" s="34" t="e">
        <f>VLOOKUP(H185,#REF!,9,FALSE)</f>
        <v>#REF!</v>
      </c>
      <c r="K185" s="34" t="e">
        <f t="shared" si="9"/>
        <v>#REF!</v>
      </c>
      <c r="L185" s="34"/>
      <c r="M185" s="34">
        <f>IF(EXACT(H185,"_missing_"),1,0)</f>
        <v>0</v>
      </c>
      <c r="N185" s="17">
        <f t="shared" si="10"/>
        <v>0</v>
      </c>
      <c r="O185" s="17">
        <v>0</v>
      </c>
      <c r="P185" s="34"/>
    </row>
    <row r="186" spans="1:16" x14ac:dyDescent="0.25">
      <c r="A186" s="34">
        <v>222</v>
      </c>
      <c r="B186" s="34" t="s">
        <v>1668</v>
      </c>
      <c r="C186" s="34" t="s">
        <v>1669</v>
      </c>
      <c r="D186" s="34" t="s">
        <v>412</v>
      </c>
      <c r="E186" s="34">
        <v>1998</v>
      </c>
      <c r="F186" s="34"/>
      <c r="G186" s="34" t="s">
        <v>131</v>
      </c>
      <c r="H186" s="34" t="s">
        <v>3281</v>
      </c>
      <c r="I186" s="34">
        <v>1</v>
      </c>
      <c r="J186" s="34" t="e">
        <f>VLOOKUP(H186,#REF!,9,FALSE)</f>
        <v>#REF!</v>
      </c>
      <c r="K186" s="34" t="e">
        <f t="shared" si="9"/>
        <v>#REF!</v>
      </c>
      <c r="L186" s="34"/>
      <c r="M186" s="34">
        <v>0</v>
      </c>
      <c r="N186" s="17">
        <f t="shared" si="10"/>
        <v>1</v>
      </c>
      <c r="O186" s="17">
        <v>0</v>
      </c>
      <c r="P186" s="34"/>
    </row>
    <row r="187" spans="1:16" s="19" customFormat="1" x14ac:dyDescent="0.25">
      <c r="A187" s="34">
        <v>223</v>
      </c>
      <c r="B187" s="34" t="s">
        <v>1670</v>
      </c>
      <c r="C187" s="34" t="s">
        <v>1669</v>
      </c>
      <c r="D187" s="34" t="s">
        <v>412</v>
      </c>
      <c r="E187" s="34">
        <v>1998</v>
      </c>
      <c r="F187" s="34"/>
      <c r="G187" s="34" t="s">
        <v>131</v>
      </c>
      <c r="H187" s="34" t="s">
        <v>3281</v>
      </c>
      <c r="I187" s="34">
        <v>6</v>
      </c>
      <c r="J187" s="34" t="e">
        <f>VLOOKUP(H187,#REF!,9,FALSE)</f>
        <v>#REF!</v>
      </c>
      <c r="K187" s="34" t="e">
        <f t="shared" si="9"/>
        <v>#REF!</v>
      </c>
      <c r="L187" s="34"/>
      <c r="M187" s="34">
        <v>0</v>
      </c>
      <c r="N187" s="17">
        <f t="shared" si="10"/>
        <v>1</v>
      </c>
      <c r="O187" s="17">
        <v>0</v>
      </c>
      <c r="P187" s="34"/>
    </row>
    <row r="188" spans="1:16" s="19" customFormat="1" x14ac:dyDescent="0.25">
      <c r="A188" s="34">
        <v>224</v>
      </c>
      <c r="B188" s="34" t="s">
        <v>1671</v>
      </c>
      <c r="C188" s="34" t="s">
        <v>1669</v>
      </c>
      <c r="D188" s="34" t="s">
        <v>412</v>
      </c>
      <c r="E188" s="34">
        <v>1998</v>
      </c>
      <c r="F188" s="34"/>
      <c r="G188" s="34" t="s">
        <v>131</v>
      </c>
      <c r="H188" s="34" t="s">
        <v>3281</v>
      </c>
      <c r="I188" s="34">
        <v>12</v>
      </c>
      <c r="J188" s="34" t="e">
        <f>VLOOKUP(H188,#REF!,9,FALSE)</f>
        <v>#REF!</v>
      </c>
      <c r="K188" s="34" t="e">
        <f t="shared" si="9"/>
        <v>#REF!</v>
      </c>
      <c r="L188" s="34"/>
      <c r="M188" s="34">
        <v>0</v>
      </c>
      <c r="N188" s="17">
        <f t="shared" si="10"/>
        <v>1</v>
      </c>
      <c r="O188" s="17">
        <v>0</v>
      </c>
      <c r="P188" s="34"/>
    </row>
    <row r="189" spans="1:16" s="19" customFormat="1" x14ac:dyDescent="0.25">
      <c r="A189" s="34">
        <v>225</v>
      </c>
      <c r="B189" s="34" t="s">
        <v>420</v>
      </c>
      <c r="C189" s="34" t="s">
        <v>1672</v>
      </c>
      <c r="D189" s="34" t="s">
        <v>412</v>
      </c>
      <c r="E189" s="34">
        <v>1998</v>
      </c>
      <c r="F189" s="34"/>
      <c r="G189" s="34" t="s">
        <v>131</v>
      </c>
      <c r="H189" s="34" t="s">
        <v>417</v>
      </c>
      <c r="I189" s="34">
        <v>12</v>
      </c>
      <c r="J189" s="34" t="e">
        <f>VLOOKUP(H189,#REF!,9,FALSE)</f>
        <v>#REF!</v>
      </c>
      <c r="K189" s="34" t="e">
        <f t="shared" si="9"/>
        <v>#REF!</v>
      </c>
      <c r="L189" s="34"/>
      <c r="M189" s="34">
        <f>IF(EXACT(H189,"_missing_"),1,0)</f>
        <v>0</v>
      </c>
      <c r="N189" s="17">
        <f t="shared" si="10"/>
        <v>0</v>
      </c>
      <c r="O189" s="17">
        <v>0</v>
      </c>
      <c r="P189" s="34"/>
    </row>
    <row r="190" spans="1:16" s="19" customFormat="1" x14ac:dyDescent="0.25">
      <c r="A190" s="34">
        <v>226</v>
      </c>
      <c r="B190" s="34" t="s">
        <v>1673</v>
      </c>
      <c r="C190" s="34" t="s">
        <v>1674</v>
      </c>
      <c r="D190" s="34" t="s">
        <v>412</v>
      </c>
      <c r="E190" s="34">
        <v>1998</v>
      </c>
      <c r="F190" s="34"/>
      <c r="G190" s="34" t="s">
        <v>131</v>
      </c>
      <c r="H190" s="34" t="s">
        <v>3260</v>
      </c>
      <c r="I190" s="34">
        <v>1</v>
      </c>
      <c r="J190" s="34" t="e">
        <f>VLOOKUP(H190,#REF!,9,FALSE)</f>
        <v>#REF!</v>
      </c>
      <c r="K190" s="34" t="e">
        <f t="shared" si="9"/>
        <v>#REF!</v>
      </c>
      <c r="L190" s="34"/>
      <c r="M190" s="34">
        <v>0</v>
      </c>
      <c r="N190" s="17">
        <f t="shared" si="10"/>
        <v>1</v>
      </c>
      <c r="O190" s="17">
        <v>0</v>
      </c>
      <c r="P190" s="34"/>
    </row>
    <row r="191" spans="1:16" s="19" customFormat="1" x14ac:dyDescent="0.25">
      <c r="A191" s="34">
        <v>227</v>
      </c>
      <c r="B191" s="34" t="s">
        <v>1675</v>
      </c>
      <c r="C191" s="34" t="s">
        <v>1674</v>
      </c>
      <c r="D191" s="34" t="s">
        <v>412</v>
      </c>
      <c r="E191" s="34">
        <v>1998</v>
      </c>
      <c r="F191" s="34"/>
      <c r="G191" s="34" t="s">
        <v>131</v>
      </c>
      <c r="H191" s="34" t="s">
        <v>3260</v>
      </c>
      <c r="I191" s="34">
        <v>6</v>
      </c>
      <c r="J191" s="34" t="e">
        <f>VLOOKUP(H191,#REF!,9,FALSE)</f>
        <v>#REF!</v>
      </c>
      <c r="K191" s="34" t="e">
        <f t="shared" si="9"/>
        <v>#REF!</v>
      </c>
      <c r="L191" s="34"/>
      <c r="M191" s="34">
        <v>0</v>
      </c>
      <c r="N191" s="17">
        <f t="shared" si="10"/>
        <v>1</v>
      </c>
      <c r="O191" s="17">
        <v>0</v>
      </c>
      <c r="P191" s="34"/>
    </row>
    <row r="192" spans="1:16" s="19" customFormat="1" x14ac:dyDescent="0.25">
      <c r="A192" s="34">
        <v>228</v>
      </c>
      <c r="B192" s="34" t="s">
        <v>1676</v>
      </c>
      <c r="C192" s="34" t="s">
        <v>1674</v>
      </c>
      <c r="D192" s="34" t="s">
        <v>412</v>
      </c>
      <c r="E192" s="34">
        <v>1998</v>
      </c>
      <c r="F192" s="34"/>
      <c r="G192" s="34" t="s">
        <v>131</v>
      </c>
      <c r="H192" s="34" t="s">
        <v>3260</v>
      </c>
      <c r="I192" s="34">
        <v>12</v>
      </c>
      <c r="J192" s="34" t="e">
        <f>VLOOKUP(H192,#REF!,9,FALSE)</f>
        <v>#REF!</v>
      </c>
      <c r="K192" s="34" t="e">
        <f t="shared" si="9"/>
        <v>#REF!</v>
      </c>
      <c r="L192" s="34"/>
      <c r="M192" s="34">
        <v>0</v>
      </c>
      <c r="N192" s="17">
        <f t="shared" si="10"/>
        <v>1</v>
      </c>
      <c r="O192" s="17">
        <v>0</v>
      </c>
      <c r="P192" s="34"/>
    </row>
    <row r="193" spans="1:16" s="17" customFormat="1" x14ac:dyDescent="0.25">
      <c r="A193" s="35">
        <v>331</v>
      </c>
      <c r="B193" s="35" t="s">
        <v>1677</v>
      </c>
      <c r="C193" s="35" t="s">
        <v>1678</v>
      </c>
      <c r="D193" s="35" t="s">
        <v>427</v>
      </c>
      <c r="E193" s="35">
        <v>2002</v>
      </c>
      <c r="F193" s="35"/>
      <c r="G193" s="35" t="s">
        <v>1370</v>
      </c>
      <c r="H193" s="35" t="s">
        <v>426</v>
      </c>
      <c r="I193" s="35">
        <v>1</v>
      </c>
      <c r="J193" s="34" t="e">
        <f>VLOOKUP(H193,#REF!,9,FALSE)</f>
        <v>#REF!</v>
      </c>
      <c r="K193" s="34" t="e">
        <f t="shared" si="9"/>
        <v>#REF!</v>
      </c>
      <c r="L193" s="35"/>
      <c r="M193" s="8">
        <f>IF(EXACT(H193,"_missing_"),1,0)</f>
        <v>0</v>
      </c>
      <c r="N193" s="17">
        <f t="shared" si="10"/>
        <v>0</v>
      </c>
      <c r="O193" s="17">
        <v>1</v>
      </c>
      <c r="P193" s="35"/>
    </row>
    <row r="194" spans="1:16" s="17" customFormat="1" x14ac:dyDescent="0.25">
      <c r="A194" s="35">
        <v>332</v>
      </c>
      <c r="B194" s="35" t="s">
        <v>1679</v>
      </c>
      <c r="C194" s="35" t="s">
        <v>1678</v>
      </c>
      <c r="D194" s="35" t="s">
        <v>427</v>
      </c>
      <c r="E194" s="35">
        <v>2002</v>
      </c>
      <c r="F194" s="35"/>
      <c r="G194" s="35" t="s">
        <v>1370</v>
      </c>
      <c r="H194" s="35" t="s">
        <v>426</v>
      </c>
      <c r="I194" s="35">
        <v>6</v>
      </c>
      <c r="J194" s="34" t="e">
        <f>VLOOKUP(H194,#REF!,9,FALSE)</f>
        <v>#REF!</v>
      </c>
      <c r="K194" s="34" t="e">
        <f t="shared" ref="K194:K257" si="14">I194-J194</f>
        <v>#REF!</v>
      </c>
      <c r="L194" s="35"/>
      <c r="M194" s="8">
        <f>IF(EXACT(H194,"_missing_"),1,0)</f>
        <v>0</v>
      </c>
      <c r="N194" s="17">
        <f t="shared" ref="N194:N257" si="15">1*ISNUMBER(SEARCH("quarterly",C194))</f>
        <v>0</v>
      </c>
      <c r="O194" s="17">
        <v>1</v>
      </c>
      <c r="P194" s="35"/>
    </row>
    <row r="195" spans="1:16" x14ac:dyDescent="0.25">
      <c r="A195" s="35">
        <v>333</v>
      </c>
      <c r="B195" s="35" t="s">
        <v>1680</v>
      </c>
      <c r="C195" s="35" t="s">
        <v>1678</v>
      </c>
      <c r="D195" s="35" t="s">
        <v>427</v>
      </c>
      <c r="E195" s="35">
        <v>2002</v>
      </c>
      <c r="F195" s="35"/>
      <c r="G195" s="35" t="s">
        <v>1370</v>
      </c>
      <c r="H195" s="35" t="s">
        <v>426</v>
      </c>
      <c r="I195" s="35">
        <v>12</v>
      </c>
      <c r="J195" s="34" t="e">
        <f>VLOOKUP(H195,#REF!,9,FALSE)</f>
        <v>#REF!</v>
      </c>
      <c r="K195" s="34" t="e">
        <f t="shared" si="14"/>
        <v>#REF!</v>
      </c>
      <c r="L195" s="35"/>
      <c r="M195" s="8">
        <f>IF(EXACT(H195,"_missing_"),1,0)</f>
        <v>0</v>
      </c>
      <c r="N195" s="17">
        <f t="shared" si="15"/>
        <v>0</v>
      </c>
      <c r="O195" s="17">
        <v>1</v>
      </c>
      <c r="P195" s="35"/>
    </row>
    <row r="196" spans="1:16" x14ac:dyDescent="0.25">
      <c r="A196" s="34">
        <v>452</v>
      </c>
      <c r="B196" s="34" t="s">
        <v>443</v>
      </c>
      <c r="C196" s="34" t="s">
        <v>442</v>
      </c>
      <c r="D196" s="34" t="s">
        <v>1161</v>
      </c>
      <c r="E196" s="34">
        <v>2002</v>
      </c>
      <c r="F196" s="34"/>
      <c r="G196" s="34" t="s">
        <v>1376</v>
      </c>
      <c r="H196" s="34" t="s">
        <v>440</v>
      </c>
      <c r="I196" s="34">
        <v>1</v>
      </c>
      <c r="J196" s="34" t="e">
        <f>VLOOKUP(H196,#REF!,9,FALSE)</f>
        <v>#REF!</v>
      </c>
      <c r="K196" s="34" t="e">
        <f t="shared" si="14"/>
        <v>#REF!</v>
      </c>
      <c r="L196" s="34"/>
      <c r="M196" s="8">
        <f>IF(EXACT(H196,"_missing_"),1,0)</f>
        <v>0</v>
      </c>
      <c r="N196" s="17">
        <f t="shared" si="15"/>
        <v>0</v>
      </c>
      <c r="O196" s="17">
        <v>0</v>
      </c>
      <c r="P196" s="34"/>
    </row>
    <row r="197" spans="1:16" x14ac:dyDescent="0.25">
      <c r="A197" s="35">
        <v>244</v>
      </c>
      <c r="B197" s="35" t="s">
        <v>453</v>
      </c>
      <c r="C197" s="35" t="s">
        <v>1681</v>
      </c>
      <c r="D197" s="35" t="s">
        <v>450</v>
      </c>
      <c r="E197" s="35">
        <v>2013</v>
      </c>
      <c r="F197" s="35"/>
      <c r="G197" s="35" t="s">
        <v>1370</v>
      </c>
      <c r="H197" s="35" t="s">
        <v>449</v>
      </c>
      <c r="I197" s="34">
        <v>12</v>
      </c>
      <c r="J197" s="34" t="e">
        <f>VLOOKUP(H197,#REF!,9,FALSE)</f>
        <v>#REF!</v>
      </c>
      <c r="K197" s="34" t="e">
        <f t="shared" si="14"/>
        <v>#REF!</v>
      </c>
      <c r="L197" s="35"/>
      <c r="M197" s="35">
        <v>0</v>
      </c>
      <c r="N197" s="17">
        <f t="shared" si="15"/>
        <v>0</v>
      </c>
      <c r="O197" s="17">
        <v>1</v>
      </c>
      <c r="P197" s="35"/>
    </row>
    <row r="198" spans="1:16" s="19" customFormat="1" x14ac:dyDescent="0.25">
      <c r="A198" s="35">
        <v>245</v>
      </c>
      <c r="B198" s="35" t="s">
        <v>1682</v>
      </c>
      <c r="C198" s="35" t="s">
        <v>1683</v>
      </c>
      <c r="D198" s="35" t="s">
        <v>450</v>
      </c>
      <c r="E198" s="35">
        <v>2013</v>
      </c>
      <c r="F198" s="35"/>
      <c r="G198" s="35" t="s">
        <v>1370</v>
      </c>
      <c r="H198" s="35" t="s">
        <v>3406</v>
      </c>
      <c r="I198" s="34">
        <v>12</v>
      </c>
      <c r="J198" s="34" t="e">
        <f>VLOOKUP(H198,#REF!,9,FALSE)</f>
        <v>#REF!</v>
      </c>
      <c r="K198" s="34" t="e">
        <f t="shared" si="14"/>
        <v>#REF!</v>
      </c>
      <c r="L198" s="35" t="s">
        <v>3407</v>
      </c>
      <c r="M198" s="35">
        <v>0</v>
      </c>
      <c r="N198" s="17">
        <f t="shared" si="15"/>
        <v>0</v>
      </c>
      <c r="O198" s="17">
        <v>1</v>
      </c>
      <c r="P198" s="35"/>
    </row>
    <row r="199" spans="1:16" s="19" customFormat="1" x14ac:dyDescent="0.25">
      <c r="A199" s="34">
        <v>282</v>
      </c>
      <c r="B199" s="34" t="s">
        <v>1684</v>
      </c>
      <c r="C199" s="34" t="s">
        <v>1685</v>
      </c>
      <c r="D199" s="34" t="s">
        <v>1329</v>
      </c>
      <c r="E199" s="34">
        <v>2001</v>
      </c>
      <c r="F199" s="34"/>
      <c r="G199" s="34" t="s">
        <v>1370</v>
      </c>
      <c r="H199" s="34" t="s">
        <v>459</v>
      </c>
      <c r="I199" s="34">
        <v>1</v>
      </c>
      <c r="J199" s="34" t="e">
        <f>VLOOKUP(H199,#REF!,9,FALSE)</f>
        <v>#REF!</v>
      </c>
      <c r="K199" s="34" t="e">
        <f t="shared" si="14"/>
        <v>#REF!</v>
      </c>
      <c r="L199" s="34"/>
      <c r="M199" s="34">
        <f t="shared" ref="M199:M213" si="16">IF(EXACT(H199,"_missing_"),1,0)</f>
        <v>0</v>
      </c>
      <c r="N199" s="17">
        <f t="shared" si="15"/>
        <v>0</v>
      </c>
      <c r="O199" s="17">
        <v>0</v>
      </c>
      <c r="P199" s="34"/>
    </row>
    <row r="200" spans="1:16" s="19" customFormat="1" x14ac:dyDescent="0.25">
      <c r="A200" s="34">
        <v>283</v>
      </c>
      <c r="B200" s="34" t="s">
        <v>1686</v>
      </c>
      <c r="C200" s="34" t="s">
        <v>1685</v>
      </c>
      <c r="D200" s="34" t="s">
        <v>1329</v>
      </c>
      <c r="E200" s="34">
        <v>2001</v>
      </c>
      <c r="F200" s="34"/>
      <c r="G200" s="34" t="s">
        <v>1370</v>
      </c>
      <c r="H200" s="34" t="s">
        <v>459</v>
      </c>
      <c r="I200" s="34">
        <v>6</v>
      </c>
      <c r="J200" s="34" t="e">
        <f>VLOOKUP(H200,#REF!,9,FALSE)</f>
        <v>#REF!</v>
      </c>
      <c r="K200" s="34" t="e">
        <f t="shared" si="14"/>
        <v>#REF!</v>
      </c>
      <c r="L200" s="34"/>
      <c r="M200" s="34">
        <f t="shared" si="16"/>
        <v>0</v>
      </c>
      <c r="N200" s="17">
        <f t="shared" si="15"/>
        <v>0</v>
      </c>
      <c r="O200" s="17">
        <v>0</v>
      </c>
      <c r="P200" s="34"/>
    </row>
    <row r="201" spans="1:16" s="19" customFormat="1" x14ac:dyDescent="0.25">
      <c r="A201" s="34">
        <v>284</v>
      </c>
      <c r="B201" s="34" t="s">
        <v>1687</v>
      </c>
      <c r="C201" s="34" t="s">
        <v>1685</v>
      </c>
      <c r="D201" s="34" t="s">
        <v>1329</v>
      </c>
      <c r="E201" s="34">
        <v>2001</v>
      </c>
      <c r="F201" s="34"/>
      <c r="G201" s="34" t="s">
        <v>1370</v>
      </c>
      <c r="H201" s="34" t="s">
        <v>459</v>
      </c>
      <c r="I201" s="34">
        <v>12</v>
      </c>
      <c r="J201" s="34" t="e">
        <f>VLOOKUP(H201,#REF!,9,FALSE)</f>
        <v>#REF!</v>
      </c>
      <c r="K201" s="34" t="e">
        <f t="shared" si="14"/>
        <v>#REF!</v>
      </c>
      <c r="L201" s="34"/>
      <c r="M201" s="34">
        <f t="shared" si="16"/>
        <v>0</v>
      </c>
      <c r="N201" s="17">
        <f t="shared" si="15"/>
        <v>0</v>
      </c>
      <c r="O201" s="17">
        <v>0</v>
      </c>
      <c r="P201" s="34"/>
    </row>
    <row r="202" spans="1:16" s="19" customFormat="1" x14ac:dyDescent="0.25">
      <c r="A202" s="34">
        <v>78</v>
      </c>
      <c r="B202" s="34" t="s">
        <v>1688</v>
      </c>
      <c r="C202" s="34" t="s">
        <v>1689</v>
      </c>
      <c r="D202" s="34" t="s">
        <v>1329</v>
      </c>
      <c r="E202" s="34">
        <v>2001</v>
      </c>
      <c r="F202" s="34"/>
      <c r="G202" s="34" t="s">
        <v>1429</v>
      </c>
      <c r="H202" s="5" t="s">
        <v>455</v>
      </c>
      <c r="I202" s="34">
        <v>1</v>
      </c>
      <c r="J202" s="34" t="e">
        <f>VLOOKUP(H202,#REF!,9,FALSE)</f>
        <v>#REF!</v>
      </c>
      <c r="K202" s="34" t="e">
        <f t="shared" si="14"/>
        <v>#REF!</v>
      </c>
      <c r="L202" s="34"/>
      <c r="M202" s="34">
        <f t="shared" si="16"/>
        <v>0</v>
      </c>
      <c r="N202" s="17">
        <f t="shared" si="15"/>
        <v>0</v>
      </c>
      <c r="O202" s="17">
        <v>0</v>
      </c>
      <c r="P202" s="34"/>
    </row>
    <row r="203" spans="1:16" s="19" customFormat="1" x14ac:dyDescent="0.25">
      <c r="A203" s="34">
        <v>79</v>
      </c>
      <c r="B203" s="34" t="s">
        <v>1690</v>
      </c>
      <c r="C203" s="34" t="s">
        <v>1689</v>
      </c>
      <c r="D203" s="34" t="s">
        <v>1329</v>
      </c>
      <c r="E203" s="34">
        <v>2001</v>
      </c>
      <c r="F203" s="34"/>
      <c r="G203" s="34" t="s">
        <v>1429</v>
      </c>
      <c r="H203" s="5" t="s">
        <v>455</v>
      </c>
      <c r="I203" s="34">
        <v>6</v>
      </c>
      <c r="J203" s="34" t="e">
        <f>VLOOKUP(H203,#REF!,9,FALSE)</f>
        <v>#REF!</v>
      </c>
      <c r="K203" s="34" t="e">
        <f t="shared" si="14"/>
        <v>#REF!</v>
      </c>
      <c r="L203" s="34"/>
      <c r="M203" s="34">
        <f t="shared" si="16"/>
        <v>0</v>
      </c>
      <c r="N203" s="17">
        <f t="shared" si="15"/>
        <v>0</v>
      </c>
      <c r="O203" s="17">
        <v>0</v>
      </c>
      <c r="P203" s="34"/>
    </row>
    <row r="204" spans="1:16" x14ac:dyDescent="0.25">
      <c r="A204" s="8">
        <v>80</v>
      </c>
      <c r="B204" s="8" t="s">
        <v>1691</v>
      </c>
      <c r="C204" s="8" t="s">
        <v>1689</v>
      </c>
      <c r="D204" s="8" t="s">
        <v>1329</v>
      </c>
      <c r="E204" s="8">
        <v>2001</v>
      </c>
      <c r="F204" s="8"/>
      <c r="G204" s="8" t="s">
        <v>1429</v>
      </c>
      <c r="H204" s="5" t="s">
        <v>455</v>
      </c>
      <c r="I204" s="8">
        <v>12</v>
      </c>
      <c r="J204" s="34" t="e">
        <f>VLOOKUP(H204,#REF!,9,FALSE)</f>
        <v>#REF!</v>
      </c>
      <c r="K204" s="34" t="e">
        <f t="shared" si="14"/>
        <v>#REF!</v>
      </c>
      <c r="L204" s="8"/>
      <c r="M204" s="8">
        <f t="shared" si="16"/>
        <v>0</v>
      </c>
      <c r="N204" s="17">
        <f t="shared" si="15"/>
        <v>0</v>
      </c>
      <c r="O204" s="17">
        <v>0</v>
      </c>
      <c r="P204" s="8"/>
    </row>
    <row r="205" spans="1:16" x14ac:dyDescent="0.25">
      <c r="A205" s="19">
        <v>135</v>
      </c>
      <c r="B205" s="19" t="s">
        <v>466</v>
      </c>
      <c r="C205" s="19" t="s">
        <v>1692</v>
      </c>
      <c r="D205" s="19" t="s">
        <v>463</v>
      </c>
      <c r="E205" s="19">
        <v>2003</v>
      </c>
      <c r="F205" s="19"/>
      <c r="G205" s="19" t="s">
        <v>958</v>
      </c>
      <c r="H205" s="19" t="s">
        <v>462</v>
      </c>
      <c r="I205" s="34">
        <v>12</v>
      </c>
      <c r="J205" s="34" t="e">
        <f>VLOOKUP(H205,#REF!,9,FALSE)</f>
        <v>#REF!</v>
      </c>
      <c r="K205" s="34" t="e">
        <f t="shared" si="14"/>
        <v>#REF!</v>
      </c>
      <c r="L205" s="19"/>
      <c r="M205" s="19">
        <f t="shared" si="16"/>
        <v>0</v>
      </c>
      <c r="N205" s="35">
        <f t="shared" si="15"/>
        <v>0</v>
      </c>
      <c r="O205" s="35">
        <v>1</v>
      </c>
      <c r="P205" s="19"/>
    </row>
    <row r="206" spans="1:16" x14ac:dyDescent="0.25">
      <c r="A206" s="34">
        <v>67</v>
      </c>
      <c r="B206" s="34" t="s">
        <v>471</v>
      </c>
      <c r="C206" s="34" t="s">
        <v>1693</v>
      </c>
      <c r="D206" s="34" t="s">
        <v>469</v>
      </c>
      <c r="E206" s="34">
        <v>1992</v>
      </c>
      <c r="F206" s="34"/>
      <c r="G206" s="34" t="s">
        <v>1429</v>
      </c>
      <c r="H206" s="34" t="s">
        <v>468</v>
      </c>
      <c r="I206" s="34">
        <v>12</v>
      </c>
      <c r="J206" s="34" t="e">
        <f>VLOOKUP(H206,#REF!,9,FALSE)</f>
        <v>#REF!</v>
      </c>
      <c r="K206" s="34" t="e">
        <f t="shared" si="14"/>
        <v>#REF!</v>
      </c>
      <c r="L206" s="34"/>
      <c r="M206" s="34">
        <f t="shared" si="16"/>
        <v>0</v>
      </c>
      <c r="N206" s="17">
        <f t="shared" si="15"/>
        <v>0</v>
      </c>
      <c r="O206" s="17">
        <v>0</v>
      </c>
      <c r="P206" s="34"/>
    </row>
    <row r="207" spans="1:16" s="19" customFormat="1" x14ac:dyDescent="0.25">
      <c r="A207" s="34">
        <v>68</v>
      </c>
      <c r="B207" s="34" t="s">
        <v>1694</v>
      </c>
      <c r="C207" s="34" t="s">
        <v>1695</v>
      </c>
      <c r="D207" s="34" t="s">
        <v>469</v>
      </c>
      <c r="E207" s="34">
        <v>1992</v>
      </c>
      <c r="F207" s="34"/>
      <c r="G207" s="34" t="s">
        <v>1429</v>
      </c>
      <c r="H207" s="2" t="s">
        <v>3206</v>
      </c>
      <c r="I207" s="34">
        <v>1</v>
      </c>
      <c r="J207" s="34" t="e">
        <f>VLOOKUP(H207,#REF!,9,FALSE)</f>
        <v>#REF!</v>
      </c>
      <c r="K207" s="34" t="e">
        <f t="shared" si="14"/>
        <v>#REF!</v>
      </c>
      <c r="L207" s="34" t="s">
        <v>3188</v>
      </c>
      <c r="M207" s="34">
        <f t="shared" si="16"/>
        <v>0</v>
      </c>
      <c r="N207" s="17">
        <f t="shared" si="15"/>
        <v>1</v>
      </c>
      <c r="O207" s="17">
        <v>0</v>
      </c>
      <c r="P207" s="34"/>
    </row>
    <row r="208" spans="1:16" s="19" customFormat="1" x14ac:dyDescent="0.25">
      <c r="A208" s="34">
        <v>69</v>
      </c>
      <c r="B208" s="34" t="s">
        <v>1696</v>
      </c>
      <c r="C208" s="34" t="s">
        <v>1695</v>
      </c>
      <c r="D208" s="34" t="s">
        <v>469</v>
      </c>
      <c r="E208" s="34">
        <v>1992</v>
      </c>
      <c r="F208" s="34"/>
      <c r="G208" s="34" t="s">
        <v>1429</v>
      </c>
      <c r="H208" s="2" t="s">
        <v>3206</v>
      </c>
      <c r="I208" s="34">
        <v>6</v>
      </c>
      <c r="J208" s="34" t="e">
        <f>VLOOKUP(H208,#REF!,9,FALSE)</f>
        <v>#REF!</v>
      </c>
      <c r="K208" s="34" t="e">
        <f t="shared" si="14"/>
        <v>#REF!</v>
      </c>
      <c r="L208" s="34" t="s">
        <v>3188</v>
      </c>
      <c r="M208" s="34">
        <f t="shared" si="16"/>
        <v>0</v>
      </c>
      <c r="N208" s="17">
        <f t="shared" si="15"/>
        <v>1</v>
      </c>
      <c r="O208" s="17">
        <v>0</v>
      </c>
      <c r="P208" s="34"/>
    </row>
    <row r="209" spans="1:16" s="19" customFormat="1" x14ac:dyDescent="0.25">
      <c r="A209" s="34">
        <v>70</v>
      </c>
      <c r="B209" s="34" t="s">
        <v>1697</v>
      </c>
      <c r="C209" s="34" t="s">
        <v>1695</v>
      </c>
      <c r="D209" s="34" t="s">
        <v>469</v>
      </c>
      <c r="E209" s="34">
        <v>1992</v>
      </c>
      <c r="F209" s="34"/>
      <c r="G209" s="34" t="s">
        <v>1429</v>
      </c>
      <c r="H209" s="2" t="s">
        <v>3206</v>
      </c>
      <c r="I209" s="34">
        <v>12</v>
      </c>
      <c r="J209" s="34" t="e">
        <f>VLOOKUP(H209,#REF!,9,FALSE)</f>
        <v>#REF!</v>
      </c>
      <c r="K209" s="34" t="e">
        <f t="shared" si="14"/>
        <v>#REF!</v>
      </c>
      <c r="L209" s="34" t="s">
        <v>3188</v>
      </c>
      <c r="M209" s="34">
        <f t="shared" si="16"/>
        <v>0</v>
      </c>
      <c r="N209" s="17">
        <f t="shared" si="15"/>
        <v>1</v>
      </c>
      <c r="O209" s="17">
        <v>0</v>
      </c>
      <c r="P209" s="34"/>
    </row>
    <row r="210" spans="1:16" s="19" customFormat="1" x14ac:dyDescent="0.25">
      <c r="A210" s="8">
        <v>237</v>
      </c>
      <c r="B210" s="8" t="s">
        <v>475</v>
      </c>
      <c r="C210" s="8" t="s">
        <v>1430</v>
      </c>
      <c r="D210" s="8" t="s">
        <v>469</v>
      </c>
      <c r="E210" s="8">
        <v>1992</v>
      </c>
      <c r="F210" s="8"/>
      <c r="G210" s="8" t="s">
        <v>131</v>
      </c>
      <c r="H210" s="8" t="s">
        <v>473</v>
      </c>
      <c r="I210" s="8">
        <v>1</v>
      </c>
      <c r="J210" s="34" t="e">
        <f>VLOOKUP(H210,#REF!,9,FALSE)</f>
        <v>#REF!</v>
      </c>
      <c r="K210" s="34" t="e">
        <f t="shared" si="14"/>
        <v>#REF!</v>
      </c>
      <c r="L210" s="8"/>
      <c r="M210" s="8">
        <f t="shared" si="16"/>
        <v>0</v>
      </c>
      <c r="N210" s="17">
        <f t="shared" si="15"/>
        <v>0</v>
      </c>
      <c r="O210" s="17">
        <v>0</v>
      </c>
      <c r="P210" s="8"/>
    </row>
    <row r="211" spans="1:16" s="19" customFormat="1" x14ac:dyDescent="0.25">
      <c r="A211" s="34">
        <v>238</v>
      </c>
      <c r="B211" s="34" t="s">
        <v>1431</v>
      </c>
      <c r="C211" s="34" t="s">
        <v>1432</v>
      </c>
      <c r="D211" s="34" t="s">
        <v>469</v>
      </c>
      <c r="E211" s="34">
        <v>1992</v>
      </c>
      <c r="F211" s="34"/>
      <c r="G211" s="34" t="s">
        <v>131</v>
      </c>
      <c r="H211" s="34" t="s">
        <v>476</v>
      </c>
      <c r="I211" s="34">
        <v>1</v>
      </c>
      <c r="J211" s="34" t="e">
        <f>VLOOKUP(H211,#REF!,9,FALSE)</f>
        <v>#REF!</v>
      </c>
      <c r="K211" s="34" t="e">
        <f t="shared" si="14"/>
        <v>#REF!</v>
      </c>
      <c r="L211" s="34"/>
      <c r="M211" s="34">
        <f t="shared" si="16"/>
        <v>0</v>
      </c>
      <c r="N211" s="17">
        <f t="shared" si="15"/>
        <v>1</v>
      </c>
      <c r="O211" s="17">
        <v>0</v>
      </c>
      <c r="P211" s="34"/>
    </row>
    <row r="212" spans="1:16" s="19" customFormat="1" x14ac:dyDescent="0.25">
      <c r="A212" s="34">
        <v>239</v>
      </c>
      <c r="B212" s="34" t="s">
        <v>1433</v>
      </c>
      <c r="C212" s="34" t="s">
        <v>1432</v>
      </c>
      <c r="D212" s="34" t="s">
        <v>469</v>
      </c>
      <c r="E212" s="34">
        <v>1992</v>
      </c>
      <c r="F212" s="34"/>
      <c r="G212" s="34" t="s">
        <v>131</v>
      </c>
      <c r="H212" s="34" t="s">
        <v>476</v>
      </c>
      <c r="I212" s="34">
        <v>6</v>
      </c>
      <c r="J212" s="34" t="e">
        <f>VLOOKUP(H212,#REF!,9,FALSE)</f>
        <v>#REF!</v>
      </c>
      <c r="K212" s="34" t="e">
        <f t="shared" si="14"/>
        <v>#REF!</v>
      </c>
      <c r="L212" s="34"/>
      <c r="M212" s="34">
        <f t="shared" si="16"/>
        <v>0</v>
      </c>
      <c r="N212" s="17">
        <f t="shared" si="15"/>
        <v>1</v>
      </c>
      <c r="O212" s="17">
        <v>0</v>
      </c>
      <c r="P212" s="34"/>
    </row>
    <row r="213" spans="1:16" s="19" customFormat="1" x14ac:dyDescent="0.25">
      <c r="A213" s="34">
        <v>240</v>
      </c>
      <c r="B213" s="34" t="s">
        <v>1434</v>
      </c>
      <c r="C213" s="34" t="s">
        <v>1432</v>
      </c>
      <c r="D213" s="34" t="s">
        <v>469</v>
      </c>
      <c r="E213" s="34">
        <v>1992</v>
      </c>
      <c r="F213" s="34"/>
      <c r="G213" s="34" t="s">
        <v>131</v>
      </c>
      <c r="H213" s="34" t="s">
        <v>476</v>
      </c>
      <c r="I213" s="34">
        <v>12</v>
      </c>
      <c r="J213" s="34" t="e">
        <f>VLOOKUP(H213,#REF!,9,FALSE)</f>
        <v>#REF!</v>
      </c>
      <c r="K213" s="34" t="e">
        <f t="shared" si="14"/>
        <v>#REF!</v>
      </c>
      <c r="L213" s="34"/>
      <c r="M213" s="34">
        <f t="shared" si="16"/>
        <v>0</v>
      </c>
      <c r="N213" s="17">
        <f t="shared" si="15"/>
        <v>1</v>
      </c>
      <c r="O213" s="17">
        <v>0</v>
      </c>
      <c r="P213" s="34"/>
    </row>
    <row r="214" spans="1:16" s="19" customFormat="1" x14ac:dyDescent="0.25">
      <c r="A214" s="35">
        <v>198</v>
      </c>
      <c r="B214" s="35" t="s">
        <v>481</v>
      </c>
      <c r="C214" s="35" t="s">
        <v>1698</v>
      </c>
      <c r="D214" s="35" t="s">
        <v>1699</v>
      </c>
      <c r="E214" s="35">
        <v>2015</v>
      </c>
      <c r="F214" s="35"/>
      <c r="G214" s="35" t="s">
        <v>131</v>
      </c>
      <c r="H214" s="35" t="s">
        <v>479</v>
      </c>
      <c r="I214" s="35">
        <v>12</v>
      </c>
      <c r="J214" s="34" t="e">
        <f>VLOOKUP(H214,#REF!,9,FALSE)</f>
        <v>#REF!</v>
      </c>
      <c r="K214" s="34" t="e">
        <f t="shared" si="14"/>
        <v>#REF!</v>
      </c>
      <c r="L214" s="35"/>
      <c r="M214" s="35">
        <v>0</v>
      </c>
      <c r="N214" s="17">
        <f t="shared" si="15"/>
        <v>0</v>
      </c>
      <c r="O214" s="17">
        <v>1</v>
      </c>
      <c r="P214" s="35"/>
    </row>
    <row r="215" spans="1:16" x14ac:dyDescent="0.25">
      <c r="A215" s="35">
        <v>199</v>
      </c>
      <c r="B215" s="35" t="s">
        <v>1700</v>
      </c>
      <c r="C215" s="35" t="s">
        <v>1701</v>
      </c>
      <c r="D215" s="35" t="s">
        <v>1699</v>
      </c>
      <c r="E215" s="35">
        <v>2015</v>
      </c>
      <c r="F215" s="35"/>
      <c r="G215" s="35" t="s">
        <v>131</v>
      </c>
      <c r="H215" s="35" t="s">
        <v>3401</v>
      </c>
      <c r="I215" s="35">
        <v>1</v>
      </c>
      <c r="J215" s="34" t="e">
        <f>VLOOKUP(H215,#REF!,9,FALSE)</f>
        <v>#REF!</v>
      </c>
      <c r="K215" s="34" t="e">
        <f t="shared" si="14"/>
        <v>#REF!</v>
      </c>
      <c r="L215" s="35" t="s">
        <v>3404</v>
      </c>
      <c r="M215" s="35">
        <v>0</v>
      </c>
      <c r="N215" s="17">
        <f t="shared" si="15"/>
        <v>0</v>
      </c>
      <c r="O215" s="17">
        <v>1</v>
      </c>
      <c r="P215" s="35"/>
    </row>
    <row r="216" spans="1:16" x14ac:dyDescent="0.25">
      <c r="A216" s="35">
        <v>200</v>
      </c>
      <c r="B216" s="35" t="s">
        <v>1702</v>
      </c>
      <c r="C216" s="35" t="s">
        <v>3402</v>
      </c>
      <c r="D216" s="35" t="s">
        <v>1699</v>
      </c>
      <c r="E216" s="35">
        <v>2015</v>
      </c>
      <c r="F216" s="35"/>
      <c r="G216" s="35" t="s">
        <v>131</v>
      </c>
      <c r="H216" s="35" t="s">
        <v>3403</v>
      </c>
      <c r="I216" s="35">
        <v>1</v>
      </c>
      <c r="J216" s="34" t="e">
        <f>VLOOKUP(H216,#REF!,9,FALSE)</f>
        <v>#REF!</v>
      </c>
      <c r="K216" s="34" t="e">
        <f t="shared" si="14"/>
        <v>#REF!</v>
      </c>
      <c r="L216" s="35" t="s">
        <v>3405</v>
      </c>
      <c r="M216" s="35">
        <v>0</v>
      </c>
      <c r="N216" s="17">
        <f t="shared" si="15"/>
        <v>1</v>
      </c>
      <c r="O216" s="17">
        <v>1</v>
      </c>
      <c r="P216" s="35"/>
    </row>
    <row r="217" spans="1:16" x14ac:dyDescent="0.25">
      <c r="A217" s="35">
        <v>201</v>
      </c>
      <c r="B217" s="35" t="s">
        <v>1703</v>
      </c>
      <c r="C217" s="35" t="s">
        <v>3402</v>
      </c>
      <c r="D217" s="35" t="s">
        <v>1699</v>
      </c>
      <c r="E217" s="35">
        <v>2015</v>
      </c>
      <c r="F217" s="35"/>
      <c r="G217" s="35" t="s">
        <v>131</v>
      </c>
      <c r="H217" s="35" t="s">
        <v>3403</v>
      </c>
      <c r="I217" s="35">
        <v>6</v>
      </c>
      <c r="J217" s="34" t="e">
        <f>VLOOKUP(H217,#REF!,9,FALSE)</f>
        <v>#REF!</v>
      </c>
      <c r="K217" s="34" t="e">
        <f t="shared" si="14"/>
        <v>#REF!</v>
      </c>
      <c r="L217" s="35" t="s">
        <v>3405</v>
      </c>
      <c r="M217" s="35">
        <v>0</v>
      </c>
      <c r="N217" s="17">
        <f t="shared" si="15"/>
        <v>1</v>
      </c>
      <c r="O217" s="17">
        <v>0</v>
      </c>
      <c r="P217" s="35"/>
    </row>
    <row r="218" spans="1:16" x14ac:dyDescent="0.25">
      <c r="A218" s="35">
        <v>202</v>
      </c>
      <c r="B218" s="35" t="s">
        <v>1704</v>
      </c>
      <c r="C218" s="35" t="s">
        <v>3402</v>
      </c>
      <c r="D218" s="35" t="s">
        <v>1699</v>
      </c>
      <c r="E218" s="35">
        <v>2015</v>
      </c>
      <c r="F218" s="35"/>
      <c r="G218" s="35" t="s">
        <v>131</v>
      </c>
      <c r="H218" s="35" t="s">
        <v>3403</v>
      </c>
      <c r="I218" s="35">
        <v>12</v>
      </c>
      <c r="J218" s="34" t="e">
        <f>VLOOKUP(H218,#REF!,9,FALSE)</f>
        <v>#REF!</v>
      </c>
      <c r="K218" s="34" t="e">
        <f t="shared" si="14"/>
        <v>#REF!</v>
      </c>
      <c r="L218" s="35" t="s">
        <v>3405</v>
      </c>
      <c r="M218" s="35">
        <v>0</v>
      </c>
      <c r="N218" s="17">
        <f t="shared" si="15"/>
        <v>1</v>
      </c>
      <c r="O218" s="17">
        <v>0</v>
      </c>
      <c r="P218" s="35"/>
    </row>
    <row r="219" spans="1:16" x14ac:dyDescent="0.25">
      <c r="A219" s="34">
        <v>364</v>
      </c>
      <c r="B219" s="34" t="s">
        <v>1705</v>
      </c>
      <c r="C219" s="34" t="s">
        <v>1706</v>
      </c>
      <c r="D219" s="34" t="s">
        <v>489</v>
      </c>
      <c r="E219" s="34">
        <v>1973</v>
      </c>
      <c r="F219" s="34"/>
      <c r="G219" s="34" t="s">
        <v>1376</v>
      </c>
      <c r="H219" s="34" t="s">
        <v>488</v>
      </c>
      <c r="I219" s="34">
        <v>1</v>
      </c>
      <c r="J219" s="34" t="e">
        <f>VLOOKUP(H219,#REF!,9,FALSE)</f>
        <v>#REF!</v>
      </c>
      <c r="K219" s="34" t="e">
        <f t="shared" si="14"/>
        <v>#REF!</v>
      </c>
      <c r="L219" s="34"/>
      <c r="M219" s="34">
        <f t="shared" ref="M219:M235" si="17">IF(EXACT(H219,"_missing_"),1,0)</f>
        <v>0</v>
      </c>
      <c r="N219" s="17">
        <f t="shared" si="15"/>
        <v>0</v>
      </c>
      <c r="O219" s="17">
        <v>0</v>
      </c>
      <c r="P219" s="34"/>
    </row>
    <row r="220" spans="1:16" x14ac:dyDescent="0.25">
      <c r="A220" s="34">
        <v>365</v>
      </c>
      <c r="B220" s="34" t="s">
        <v>1707</v>
      </c>
      <c r="C220" s="34" t="s">
        <v>1706</v>
      </c>
      <c r="D220" s="34" t="s">
        <v>489</v>
      </c>
      <c r="E220" s="34">
        <v>1973</v>
      </c>
      <c r="F220" s="34"/>
      <c r="G220" s="34" t="s">
        <v>1376</v>
      </c>
      <c r="H220" s="34" t="s">
        <v>488</v>
      </c>
      <c r="I220" s="34">
        <v>6</v>
      </c>
      <c r="J220" s="34" t="e">
        <f>VLOOKUP(H220,#REF!,9,FALSE)</f>
        <v>#REF!</v>
      </c>
      <c r="K220" s="34" t="e">
        <f t="shared" si="14"/>
        <v>#REF!</v>
      </c>
      <c r="L220" s="34"/>
      <c r="M220" s="34">
        <f t="shared" si="17"/>
        <v>0</v>
      </c>
      <c r="N220" s="17">
        <f t="shared" si="15"/>
        <v>0</v>
      </c>
      <c r="O220" s="17">
        <v>0</v>
      </c>
      <c r="P220" s="34"/>
    </row>
    <row r="221" spans="1:16" x14ac:dyDescent="0.25">
      <c r="A221" s="34">
        <v>366</v>
      </c>
      <c r="B221" s="34" t="s">
        <v>1708</v>
      </c>
      <c r="C221" s="34" t="s">
        <v>1706</v>
      </c>
      <c r="D221" s="34" t="s">
        <v>489</v>
      </c>
      <c r="E221" s="34">
        <v>1973</v>
      </c>
      <c r="F221" s="34"/>
      <c r="G221" s="34" t="s">
        <v>1376</v>
      </c>
      <c r="H221" s="34" t="s">
        <v>488</v>
      </c>
      <c r="I221" s="34">
        <v>12</v>
      </c>
      <c r="J221" s="34" t="e">
        <f>VLOOKUP(H221,#REF!,9,FALSE)</f>
        <v>#REF!</v>
      </c>
      <c r="K221" s="34" t="e">
        <f t="shared" si="14"/>
        <v>#REF!</v>
      </c>
      <c r="L221" s="34"/>
      <c r="M221" s="34">
        <f t="shared" si="17"/>
        <v>0</v>
      </c>
      <c r="N221" s="17">
        <f t="shared" si="15"/>
        <v>0</v>
      </c>
      <c r="O221" s="17">
        <v>0</v>
      </c>
      <c r="P221" s="34"/>
    </row>
    <row r="222" spans="1:16" s="19" customFormat="1" x14ac:dyDescent="0.25">
      <c r="A222" s="34">
        <v>1</v>
      </c>
      <c r="B222" s="34" t="s">
        <v>1709</v>
      </c>
      <c r="C222" s="34" t="s">
        <v>1710</v>
      </c>
      <c r="D222" s="34" t="s">
        <v>1354</v>
      </c>
      <c r="E222" s="34">
        <v>1984</v>
      </c>
      <c r="F222" s="34"/>
      <c r="G222" s="34" t="s">
        <v>684</v>
      </c>
      <c r="H222" s="5" t="s">
        <v>496</v>
      </c>
      <c r="I222" s="34">
        <v>1</v>
      </c>
      <c r="J222" s="34" t="e">
        <f>VLOOKUP(H222,#REF!,9,FALSE)</f>
        <v>#REF!</v>
      </c>
      <c r="K222" s="34" t="e">
        <f t="shared" si="14"/>
        <v>#REF!</v>
      </c>
      <c r="L222" s="34"/>
      <c r="M222" s="34">
        <f t="shared" si="17"/>
        <v>0</v>
      </c>
      <c r="N222" s="17">
        <f t="shared" si="15"/>
        <v>0</v>
      </c>
      <c r="O222" s="17">
        <v>0</v>
      </c>
      <c r="P222" s="34"/>
    </row>
    <row r="223" spans="1:16" s="19" customFormat="1" x14ac:dyDescent="0.25">
      <c r="A223" s="34">
        <v>2</v>
      </c>
      <c r="B223" s="34" t="s">
        <v>1711</v>
      </c>
      <c r="C223" s="34" t="s">
        <v>498</v>
      </c>
      <c r="D223" s="34" t="s">
        <v>1354</v>
      </c>
      <c r="E223" s="34">
        <v>1984</v>
      </c>
      <c r="F223" s="34"/>
      <c r="G223" s="34" t="s">
        <v>684</v>
      </c>
      <c r="H223" s="5" t="s">
        <v>496</v>
      </c>
      <c r="I223" s="34">
        <v>6</v>
      </c>
      <c r="J223" s="34" t="e">
        <f>VLOOKUP(H223,#REF!,9,FALSE)</f>
        <v>#REF!</v>
      </c>
      <c r="K223" s="34" t="e">
        <f t="shared" si="14"/>
        <v>#REF!</v>
      </c>
      <c r="L223" s="34"/>
      <c r="M223" s="34">
        <f t="shared" si="17"/>
        <v>0</v>
      </c>
      <c r="N223" s="17">
        <f t="shared" si="15"/>
        <v>0</v>
      </c>
      <c r="O223" s="17">
        <v>0</v>
      </c>
      <c r="P223" s="34"/>
    </row>
    <row r="224" spans="1:16" s="19" customFormat="1" x14ac:dyDescent="0.25">
      <c r="A224" s="8">
        <v>3</v>
      </c>
      <c r="B224" s="8" t="s">
        <v>1712</v>
      </c>
      <c r="C224" s="8" t="s">
        <v>498</v>
      </c>
      <c r="D224" s="8" t="s">
        <v>1354</v>
      </c>
      <c r="E224" s="8">
        <v>1984</v>
      </c>
      <c r="F224" s="8"/>
      <c r="G224" s="8" t="s">
        <v>684</v>
      </c>
      <c r="H224" s="5" t="s">
        <v>496</v>
      </c>
      <c r="I224" s="8">
        <v>12</v>
      </c>
      <c r="J224" s="34" t="e">
        <f>VLOOKUP(H224,#REF!,9,FALSE)</f>
        <v>#REF!</v>
      </c>
      <c r="K224" s="34" t="e">
        <f t="shared" si="14"/>
        <v>#REF!</v>
      </c>
      <c r="L224" s="8"/>
      <c r="M224" s="8">
        <f t="shared" si="17"/>
        <v>0</v>
      </c>
      <c r="N224" s="17">
        <f t="shared" si="15"/>
        <v>0</v>
      </c>
      <c r="O224" s="17">
        <v>0</v>
      </c>
      <c r="P224" s="8"/>
    </row>
    <row r="225" spans="1:16" x14ac:dyDescent="0.25">
      <c r="A225" s="34">
        <v>308</v>
      </c>
      <c r="B225" s="34" t="s">
        <v>3487</v>
      </c>
      <c r="C225" s="34" t="s">
        <v>1714</v>
      </c>
      <c r="D225" s="34" t="s">
        <v>517</v>
      </c>
      <c r="E225" s="34">
        <v>2005</v>
      </c>
      <c r="F225" s="34"/>
      <c r="G225" s="34" t="s">
        <v>1370</v>
      </c>
      <c r="H225" s="34" t="s">
        <v>501</v>
      </c>
      <c r="I225" s="34">
        <v>1</v>
      </c>
      <c r="J225" s="34" t="e">
        <f>VLOOKUP(H225,#REF!,9,FALSE)</f>
        <v>#REF!</v>
      </c>
      <c r="K225" s="34" t="e">
        <f t="shared" si="14"/>
        <v>#REF!</v>
      </c>
      <c r="L225" s="34" t="s">
        <v>3491</v>
      </c>
      <c r="M225" s="34">
        <f t="shared" si="17"/>
        <v>0</v>
      </c>
      <c r="N225" s="17">
        <f t="shared" si="15"/>
        <v>1</v>
      </c>
      <c r="O225" s="17">
        <v>0</v>
      </c>
      <c r="P225" s="34"/>
    </row>
    <row r="226" spans="1:16" x14ac:dyDescent="0.25">
      <c r="A226" s="8">
        <v>309</v>
      </c>
      <c r="B226" s="8" t="s">
        <v>3489</v>
      </c>
      <c r="C226" s="8" t="s">
        <v>1714</v>
      </c>
      <c r="D226" s="8" t="s">
        <v>517</v>
      </c>
      <c r="E226" s="8">
        <v>2005</v>
      </c>
      <c r="F226" s="8"/>
      <c r="G226" s="8" t="s">
        <v>1370</v>
      </c>
      <c r="H226" s="34" t="s">
        <v>501</v>
      </c>
      <c r="I226" s="8">
        <v>6</v>
      </c>
      <c r="J226" s="34" t="e">
        <f>VLOOKUP(H226,#REF!,9,FALSE)</f>
        <v>#REF!</v>
      </c>
      <c r="K226" s="34" t="e">
        <f t="shared" si="14"/>
        <v>#REF!</v>
      </c>
      <c r="L226" s="8" t="s">
        <v>3491</v>
      </c>
      <c r="M226" s="8">
        <f t="shared" si="17"/>
        <v>0</v>
      </c>
      <c r="N226" s="17">
        <f t="shared" si="15"/>
        <v>1</v>
      </c>
      <c r="O226" s="17">
        <v>0</v>
      </c>
      <c r="P226" s="8"/>
    </row>
    <row r="227" spans="1:16" x14ac:dyDescent="0.25">
      <c r="A227" s="8">
        <v>310</v>
      </c>
      <c r="B227" s="8" t="s">
        <v>3488</v>
      </c>
      <c r="C227" s="8" t="s">
        <v>1714</v>
      </c>
      <c r="D227" s="8" t="s">
        <v>517</v>
      </c>
      <c r="E227" s="8">
        <v>2005</v>
      </c>
      <c r="F227" s="8"/>
      <c r="G227" s="8" t="s">
        <v>1370</v>
      </c>
      <c r="H227" s="34" t="s">
        <v>501</v>
      </c>
      <c r="I227" s="8">
        <v>12</v>
      </c>
      <c r="J227" s="34" t="e">
        <f>VLOOKUP(H227,#REF!,9,FALSE)</f>
        <v>#REF!</v>
      </c>
      <c r="K227" s="34" t="e">
        <f t="shared" si="14"/>
        <v>#REF!</v>
      </c>
      <c r="L227" s="34" t="s">
        <v>3491</v>
      </c>
      <c r="M227" s="8">
        <f t="shared" si="17"/>
        <v>0</v>
      </c>
      <c r="N227" s="17">
        <f t="shared" si="15"/>
        <v>1</v>
      </c>
      <c r="O227" s="17">
        <v>0</v>
      </c>
      <c r="P227" s="8"/>
    </row>
    <row r="228" spans="1:16" x14ac:dyDescent="0.25">
      <c r="A228" s="8">
        <v>307</v>
      </c>
      <c r="B228" s="8" t="s">
        <v>504</v>
      </c>
      <c r="C228" s="8" t="s">
        <v>1713</v>
      </c>
      <c r="D228" s="8" t="s">
        <v>517</v>
      </c>
      <c r="E228" s="8">
        <v>2005</v>
      </c>
      <c r="F228" s="8"/>
      <c r="G228" s="8" t="s">
        <v>1370</v>
      </c>
      <c r="H228" s="34" t="s">
        <v>3490</v>
      </c>
      <c r="I228" s="8">
        <v>1</v>
      </c>
      <c r="J228" s="34" t="e">
        <f>VLOOKUP(H228,#REF!,9,FALSE)</f>
        <v>#REF!</v>
      </c>
      <c r="K228" s="34" t="e">
        <f t="shared" si="14"/>
        <v>#REF!</v>
      </c>
      <c r="L228" s="34" t="s">
        <v>3492</v>
      </c>
      <c r="M228" s="8">
        <f t="shared" si="17"/>
        <v>0</v>
      </c>
      <c r="N228" s="17">
        <f t="shared" si="15"/>
        <v>0</v>
      </c>
      <c r="O228" s="17">
        <v>0</v>
      </c>
      <c r="P228" s="8"/>
    </row>
    <row r="229" spans="1:16" x14ac:dyDescent="0.25">
      <c r="A229" s="8">
        <v>317</v>
      </c>
      <c r="B229" s="8" t="s">
        <v>507</v>
      </c>
      <c r="C229" s="8" t="s">
        <v>1438</v>
      </c>
      <c r="D229" s="8" t="s">
        <v>517</v>
      </c>
      <c r="E229" s="8">
        <v>2004</v>
      </c>
      <c r="F229" s="8"/>
      <c r="G229" s="8" t="s">
        <v>1370</v>
      </c>
      <c r="H229" s="34" t="s">
        <v>505</v>
      </c>
      <c r="I229" s="8">
        <v>1</v>
      </c>
      <c r="J229" s="34" t="e">
        <f>VLOOKUP(H229,#REF!,9,FALSE)</f>
        <v>#REF!</v>
      </c>
      <c r="K229" s="34" t="e">
        <f t="shared" si="14"/>
        <v>#REF!</v>
      </c>
      <c r="L229" s="34" t="s">
        <v>1435</v>
      </c>
      <c r="M229" s="8">
        <f t="shared" si="17"/>
        <v>0</v>
      </c>
      <c r="N229" s="17">
        <f t="shared" si="15"/>
        <v>0</v>
      </c>
      <c r="O229" s="17">
        <v>0</v>
      </c>
      <c r="P229" s="8"/>
    </row>
    <row r="230" spans="1:16" x14ac:dyDescent="0.25">
      <c r="A230" s="8">
        <v>312</v>
      </c>
      <c r="B230" s="8" t="s">
        <v>519</v>
      </c>
      <c r="C230" s="8" t="s">
        <v>518</v>
      </c>
      <c r="D230" s="8" t="s">
        <v>517</v>
      </c>
      <c r="E230" s="8">
        <v>2004</v>
      </c>
      <c r="F230" s="8"/>
      <c r="G230" s="8" t="s">
        <v>1370</v>
      </c>
      <c r="H230" s="34" t="s">
        <v>516</v>
      </c>
      <c r="I230" s="8">
        <v>1</v>
      </c>
      <c r="J230" s="34" t="e">
        <f>VLOOKUP(H230,#REF!,9,FALSE)</f>
        <v>#REF!</v>
      </c>
      <c r="K230" s="34" t="e">
        <f t="shared" si="14"/>
        <v>#REF!</v>
      </c>
      <c r="L230" s="8" t="s">
        <v>1435</v>
      </c>
      <c r="M230" s="8">
        <f t="shared" si="17"/>
        <v>0</v>
      </c>
      <c r="N230" s="17">
        <f t="shared" si="15"/>
        <v>0</v>
      </c>
      <c r="O230" s="17">
        <v>0</v>
      </c>
      <c r="P230" s="8"/>
    </row>
    <row r="231" spans="1:16" x14ac:dyDescent="0.25">
      <c r="A231" s="34">
        <v>313</v>
      </c>
      <c r="B231" s="34" t="s">
        <v>522</v>
      </c>
      <c r="C231" s="34" t="s">
        <v>1436</v>
      </c>
      <c r="D231" s="34" t="s">
        <v>517</v>
      </c>
      <c r="E231" s="34">
        <v>2004</v>
      </c>
      <c r="F231" s="34"/>
      <c r="G231" s="34" t="s">
        <v>1370</v>
      </c>
      <c r="H231" s="34" t="s">
        <v>520</v>
      </c>
      <c r="I231" s="34">
        <v>1</v>
      </c>
      <c r="J231" s="34" t="e">
        <f>VLOOKUP(H231,#REF!,9,FALSE)</f>
        <v>#REF!</v>
      </c>
      <c r="K231" s="34" t="e">
        <f t="shared" si="14"/>
        <v>#REF!</v>
      </c>
      <c r="L231" s="34" t="s">
        <v>1435</v>
      </c>
      <c r="M231" s="34">
        <f t="shared" si="17"/>
        <v>0</v>
      </c>
      <c r="N231" s="17">
        <f t="shared" si="15"/>
        <v>0</v>
      </c>
      <c r="O231" s="17">
        <v>0</v>
      </c>
      <c r="P231" s="34"/>
    </row>
    <row r="232" spans="1:16" x14ac:dyDescent="0.25">
      <c r="A232" s="34">
        <v>314</v>
      </c>
      <c r="B232" s="34" t="s">
        <v>525</v>
      </c>
      <c r="C232" s="34" t="s">
        <v>1437</v>
      </c>
      <c r="D232" s="34" t="s">
        <v>517</v>
      </c>
      <c r="E232" s="34">
        <v>2004</v>
      </c>
      <c r="F232" s="34"/>
      <c r="G232" s="34" t="s">
        <v>1370</v>
      </c>
      <c r="H232" s="34" t="s">
        <v>523</v>
      </c>
      <c r="I232" s="34">
        <v>1</v>
      </c>
      <c r="J232" s="34" t="e">
        <f>VLOOKUP(H232,#REF!,9,FALSE)</f>
        <v>#REF!</v>
      </c>
      <c r="K232" s="34" t="e">
        <f t="shared" si="14"/>
        <v>#REF!</v>
      </c>
      <c r="L232" s="34" t="s">
        <v>1435</v>
      </c>
      <c r="M232" s="34">
        <f t="shared" si="17"/>
        <v>0</v>
      </c>
      <c r="N232" s="17">
        <f t="shared" si="15"/>
        <v>0</v>
      </c>
      <c r="O232" s="17">
        <v>0</v>
      </c>
      <c r="P232" s="34"/>
    </row>
    <row r="233" spans="1:16" x14ac:dyDescent="0.25">
      <c r="A233" s="34">
        <v>316</v>
      </c>
      <c r="B233" s="34" t="s">
        <v>510</v>
      </c>
      <c r="C233" s="34" t="s">
        <v>509</v>
      </c>
      <c r="D233" s="34" t="s">
        <v>517</v>
      </c>
      <c r="E233" s="34">
        <v>2004</v>
      </c>
      <c r="F233" s="34"/>
      <c r="G233" s="34" t="s">
        <v>1370</v>
      </c>
      <c r="H233" s="34" t="s">
        <v>508</v>
      </c>
      <c r="I233" s="34">
        <v>1</v>
      </c>
      <c r="J233" s="34" t="e">
        <f>VLOOKUP(H233,#REF!,9,FALSE)</f>
        <v>#REF!</v>
      </c>
      <c r="K233" s="34" t="e">
        <f t="shared" si="14"/>
        <v>#REF!</v>
      </c>
      <c r="L233" s="34" t="s">
        <v>1435</v>
      </c>
      <c r="M233" s="34">
        <f t="shared" si="17"/>
        <v>0</v>
      </c>
      <c r="N233" s="17">
        <f t="shared" si="15"/>
        <v>0</v>
      </c>
      <c r="O233" s="17">
        <v>0</v>
      </c>
      <c r="P233" s="34"/>
    </row>
    <row r="234" spans="1:16" x14ac:dyDescent="0.25">
      <c r="A234" s="34">
        <v>315</v>
      </c>
      <c r="B234" s="34" t="s">
        <v>513</v>
      </c>
      <c r="C234" s="34" t="s">
        <v>512</v>
      </c>
      <c r="D234" s="34" t="s">
        <v>517</v>
      </c>
      <c r="E234" s="34">
        <v>2004</v>
      </c>
      <c r="F234" s="34"/>
      <c r="G234" s="34" t="s">
        <v>1370</v>
      </c>
      <c r="H234" s="34" t="s">
        <v>511</v>
      </c>
      <c r="I234" s="34">
        <v>1</v>
      </c>
      <c r="J234" s="34" t="e">
        <f>VLOOKUP(H234,#REF!,9,FALSE)</f>
        <v>#REF!</v>
      </c>
      <c r="K234" s="34" t="e">
        <f t="shared" si="14"/>
        <v>#REF!</v>
      </c>
      <c r="L234" s="34" t="s">
        <v>1435</v>
      </c>
      <c r="M234" s="34">
        <f t="shared" si="17"/>
        <v>0</v>
      </c>
      <c r="N234" s="17">
        <f t="shared" si="15"/>
        <v>0</v>
      </c>
      <c r="O234" s="17">
        <v>0</v>
      </c>
      <c r="P234" s="34"/>
    </row>
    <row r="235" spans="1:16" x14ac:dyDescent="0.25">
      <c r="A235" s="34">
        <v>113</v>
      </c>
      <c r="B235" s="34" t="s">
        <v>539</v>
      </c>
      <c r="C235" s="34" t="s">
        <v>1715</v>
      </c>
      <c r="D235" s="34" t="s">
        <v>527</v>
      </c>
      <c r="E235" s="34">
        <v>1998</v>
      </c>
      <c r="F235" s="34"/>
      <c r="G235" s="34" t="s">
        <v>1429</v>
      </c>
      <c r="H235" s="34" t="s">
        <v>537</v>
      </c>
      <c r="I235" s="34">
        <v>1</v>
      </c>
      <c r="J235" s="34" t="e">
        <f>VLOOKUP(H235,#REF!,9,FALSE)</f>
        <v>#REF!</v>
      </c>
      <c r="K235" s="34" t="e">
        <f t="shared" si="14"/>
        <v>#REF!</v>
      </c>
      <c r="L235" s="34"/>
      <c r="M235" s="34">
        <f t="shared" si="17"/>
        <v>0</v>
      </c>
      <c r="N235" s="17">
        <f t="shared" si="15"/>
        <v>0</v>
      </c>
      <c r="O235" s="17">
        <v>0</v>
      </c>
      <c r="P235" s="5"/>
    </row>
    <row r="236" spans="1:16" x14ac:dyDescent="0.25">
      <c r="A236" s="34">
        <v>263</v>
      </c>
      <c r="B236" s="34" t="s">
        <v>529</v>
      </c>
      <c r="C236" s="34" t="s">
        <v>1716</v>
      </c>
      <c r="D236" s="34" t="s">
        <v>527</v>
      </c>
      <c r="E236" s="34">
        <v>1998</v>
      </c>
      <c r="F236" s="34"/>
      <c r="G236" s="34" t="s">
        <v>1370</v>
      </c>
      <c r="H236" s="5" t="s">
        <v>526</v>
      </c>
      <c r="I236" s="34">
        <v>1</v>
      </c>
      <c r="J236" s="34" t="e">
        <f>VLOOKUP(H236,#REF!,9,FALSE)</f>
        <v>#REF!</v>
      </c>
      <c r="K236" s="34" t="e">
        <f t="shared" si="14"/>
        <v>#REF!</v>
      </c>
      <c r="L236" s="34"/>
      <c r="M236" s="34">
        <v>0</v>
      </c>
      <c r="N236" s="17">
        <f t="shared" si="15"/>
        <v>0</v>
      </c>
      <c r="O236" s="17">
        <v>0</v>
      </c>
      <c r="P236" s="34"/>
    </row>
    <row r="237" spans="1:16" x14ac:dyDescent="0.25">
      <c r="A237" s="8">
        <v>112</v>
      </c>
      <c r="B237" s="8" t="s">
        <v>536</v>
      </c>
      <c r="C237" s="8" t="s">
        <v>1717</v>
      </c>
      <c r="D237" s="8" t="s">
        <v>527</v>
      </c>
      <c r="E237" s="8">
        <v>1998</v>
      </c>
      <c r="F237" s="8"/>
      <c r="G237" s="8" t="s">
        <v>1429</v>
      </c>
      <c r="H237" s="5" t="s">
        <v>534</v>
      </c>
      <c r="I237" s="8">
        <v>1</v>
      </c>
      <c r="J237" s="34" t="e">
        <f>VLOOKUP(H237,#REF!,9,FALSE)</f>
        <v>#REF!</v>
      </c>
      <c r="K237" s="34" t="e">
        <f t="shared" si="14"/>
        <v>#REF!</v>
      </c>
      <c r="L237" s="8"/>
      <c r="M237" s="8">
        <f>IF(EXACT(H237,"_missing_"),1,0)</f>
        <v>0</v>
      </c>
      <c r="N237" s="17">
        <f t="shared" si="15"/>
        <v>0</v>
      </c>
      <c r="O237" s="17">
        <v>0</v>
      </c>
      <c r="P237" s="8"/>
    </row>
    <row r="238" spans="1:16" x14ac:dyDescent="0.25">
      <c r="A238" s="8">
        <v>264</v>
      </c>
      <c r="B238" s="8" t="s">
        <v>533</v>
      </c>
      <c r="C238" s="8" t="s">
        <v>1718</v>
      </c>
      <c r="D238" s="8" t="s">
        <v>527</v>
      </c>
      <c r="E238" s="8">
        <v>1998</v>
      </c>
      <c r="F238" s="8"/>
      <c r="G238" s="8" t="s">
        <v>1370</v>
      </c>
      <c r="H238" s="10" t="s">
        <v>531</v>
      </c>
      <c r="I238" s="8">
        <v>1</v>
      </c>
      <c r="J238" s="34" t="e">
        <f>VLOOKUP(H238,#REF!,9,FALSE)</f>
        <v>#REF!</v>
      </c>
      <c r="K238" s="34" t="e">
        <f t="shared" si="14"/>
        <v>#REF!</v>
      </c>
      <c r="L238" s="8"/>
      <c r="M238" s="8">
        <v>0</v>
      </c>
      <c r="N238" s="17">
        <f t="shared" si="15"/>
        <v>0</v>
      </c>
      <c r="O238" s="17">
        <v>0</v>
      </c>
      <c r="P238" s="8"/>
    </row>
    <row r="239" spans="1:16" x14ac:dyDescent="0.25">
      <c r="A239" s="35">
        <v>318</v>
      </c>
      <c r="B239" s="35" t="s">
        <v>1719</v>
      </c>
      <c r="C239" s="35" t="s">
        <v>1720</v>
      </c>
      <c r="D239" s="35" t="s">
        <v>1355</v>
      </c>
      <c r="E239" s="35">
        <v>2006</v>
      </c>
      <c r="F239" s="35"/>
      <c r="G239" s="35" t="s">
        <v>1370</v>
      </c>
      <c r="H239" s="35" t="s">
        <v>540</v>
      </c>
      <c r="I239" s="35">
        <v>12</v>
      </c>
      <c r="J239" s="34" t="e">
        <f>VLOOKUP(H239,#REF!,9,FALSE)</f>
        <v>#REF!</v>
      </c>
      <c r="K239" s="34" t="e">
        <f t="shared" si="14"/>
        <v>#REF!</v>
      </c>
      <c r="L239" s="35"/>
      <c r="M239" s="35">
        <v>0</v>
      </c>
      <c r="N239" s="35">
        <f t="shared" si="15"/>
        <v>0</v>
      </c>
      <c r="O239" s="35">
        <v>1</v>
      </c>
      <c r="P239" s="35"/>
    </row>
    <row r="240" spans="1:16" x14ac:dyDescent="0.25">
      <c r="A240" s="35">
        <v>319</v>
      </c>
      <c r="B240" s="35" t="s">
        <v>1721</v>
      </c>
      <c r="C240" s="35" t="s">
        <v>1722</v>
      </c>
      <c r="D240" s="35" t="s">
        <v>1355</v>
      </c>
      <c r="E240" s="35">
        <v>2006</v>
      </c>
      <c r="F240" s="35"/>
      <c r="G240" s="35" t="s">
        <v>1370</v>
      </c>
      <c r="H240" s="35" t="s">
        <v>3425</v>
      </c>
      <c r="I240" s="35">
        <v>12</v>
      </c>
      <c r="J240" s="34" t="e">
        <f>VLOOKUP(H240,#REF!,9,FALSE)</f>
        <v>#REF!</v>
      </c>
      <c r="K240" s="34" t="e">
        <f t="shared" si="14"/>
        <v>#REF!</v>
      </c>
      <c r="L240" s="35" t="s">
        <v>3426</v>
      </c>
      <c r="M240" s="35">
        <v>0</v>
      </c>
      <c r="N240" s="35">
        <f t="shared" si="15"/>
        <v>0</v>
      </c>
      <c r="O240" s="35">
        <v>1</v>
      </c>
      <c r="P240" s="35"/>
    </row>
    <row r="241" spans="1:16" x14ac:dyDescent="0.25">
      <c r="A241" s="8">
        <v>370</v>
      </c>
      <c r="B241" s="8" t="s">
        <v>1443</v>
      </c>
      <c r="C241" s="8" t="s">
        <v>1444</v>
      </c>
      <c r="D241" s="8" t="s">
        <v>545</v>
      </c>
      <c r="E241" s="8">
        <v>2014</v>
      </c>
      <c r="F241" s="8"/>
      <c r="G241" s="8" t="s">
        <v>1376</v>
      </c>
      <c r="H241" s="5" t="s">
        <v>432</v>
      </c>
      <c r="I241" s="8">
        <v>1</v>
      </c>
      <c r="J241" s="34" t="e">
        <f>VLOOKUP(H241,#REF!,9,FALSE)</f>
        <v>#REF!</v>
      </c>
      <c r="K241" s="34" t="e">
        <f t="shared" si="14"/>
        <v>#REF!</v>
      </c>
      <c r="L241" s="8"/>
      <c r="M241" s="8">
        <f t="shared" ref="M241:M250" si="18">IF(EXACT(H241,"_missing_"),1,0)</f>
        <v>0</v>
      </c>
      <c r="N241" s="17">
        <f t="shared" si="15"/>
        <v>0</v>
      </c>
      <c r="O241" s="17">
        <v>0</v>
      </c>
      <c r="P241" s="8"/>
    </row>
    <row r="242" spans="1:16" x14ac:dyDescent="0.25">
      <c r="A242" s="8">
        <v>371</v>
      </c>
      <c r="B242" s="8" t="s">
        <v>1445</v>
      </c>
      <c r="C242" s="8" t="s">
        <v>1444</v>
      </c>
      <c r="D242" s="8" t="s">
        <v>545</v>
      </c>
      <c r="E242" s="8">
        <v>2014</v>
      </c>
      <c r="F242" s="8"/>
      <c r="G242" s="8" t="s">
        <v>1376</v>
      </c>
      <c r="H242" s="34" t="s">
        <v>432</v>
      </c>
      <c r="I242" s="8">
        <v>6</v>
      </c>
      <c r="J242" s="34" t="e">
        <f>VLOOKUP(H242,#REF!,9,FALSE)</f>
        <v>#REF!</v>
      </c>
      <c r="K242" s="34" t="e">
        <f t="shared" si="14"/>
        <v>#REF!</v>
      </c>
      <c r="L242" s="8"/>
      <c r="M242" s="8">
        <f t="shared" si="18"/>
        <v>0</v>
      </c>
      <c r="N242" s="17">
        <f t="shared" si="15"/>
        <v>0</v>
      </c>
      <c r="O242" s="17">
        <v>0</v>
      </c>
      <c r="P242" s="8"/>
    </row>
    <row r="243" spans="1:16" x14ac:dyDescent="0.25">
      <c r="A243" s="8">
        <v>372</v>
      </c>
      <c r="B243" s="8" t="s">
        <v>1446</v>
      </c>
      <c r="C243" s="8" t="s">
        <v>1444</v>
      </c>
      <c r="D243" s="8" t="s">
        <v>545</v>
      </c>
      <c r="E243" s="8">
        <v>2014</v>
      </c>
      <c r="F243" s="8"/>
      <c r="G243" s="8" t="s">
        <v>1376</v>
      </c>
      <c r="H243" s="34" t="s">
        <v>432</v>
      </c>
      <c r="I243" s="8">
        <v>12</v>
      </c>
      <c r="J243" s="34" t="e">
        <f>VLOOKUP(H243,#REF!,9,FALSE)</f>
        <v>#REF!</v>
      </c>
      <c r="K243" s="34" t="e">
        <f t="shared" si="14"/>
        <v>#REF!</v>
      </c>
      <c r="L243" s="8"/>
      <c r="M243" s="8">
        <f t="shared" si="18"/>
        <v>0</v>
      </c>
      <c r="N243" s="17">
        <f t="shared" si="15"/>
        <v>0</v>
      </c>
      <c r="O243" s="17">
        <v>0</v>
      </c>
      <c r="P243" s="8"/>
    </row>
    <row r="244" spans="1:16" x14ac:dyDescent="0.25">
      <c r="A244" s="8">
        <v>367</v>
      </c>
      <c r="B244" s="8" t="s">
        <v>1439</v>
      </c>
      <c r="C244" s="8" t="s">
        <v>1440</v>
      </c>
      <c r="D244" s="8" t="s">
        <v>545</v>
      </c>
      <c r="E244" s="8">
        <v>2014</v>
      </c>
      <c r="F244" s="8"/>
      <c r="G244" s="8" t="s">
        <v>1376</v>
      </c>
      <c r="H244" s="34" t="s">
        <v>544</v>
      </c>
      <c r="I244" s="8">
        <v>1</v>
      </c>
      <c r="J244" s="34" t="e">
        <f>VLOOKUP(H244,#REF!,9,FALSE)</f>
        <v>#REF!</v>
      </c>
      <c r="K244" s="34" t="e">
        <f t="shared" si="14"/>
        <v>#REF!</v>
      </c>
      <c r="L244" s="8"/>
      <c r="M244" s="8">
        <f t="shared" si="18"/>
        <v>0</v>
      </c>
      <c r="N244" s="17">
        <f t="shared" si="15"/>
        <v>0</v>
      </c>
      <c r="O244" s="17">
        <v>0</v>
      </c>
      <c r="P244" s="8"/>
    </row>
    <row r="245" spans="1:16" x14ac:dyDescent="0.25">
      <c r="A245" s="34">
        <v>368</v>
      </c>
      <c r="B245" s="34" t="s">
        <v>1441</v>
      </c>
      <c r="C245" s="34" t="s">
        <v>1440</v>
      </c>
      <c r="D245" s="34" t="s">
        <v>545</v>
      </c>
      <c r="E245" s="34">
        <v>2014</v>
      </c>
      <c r="F245" s="34"/>
      <c r="G245" s="34" t="s">
        <v>1376</v>
      </c>
      <c r="H245" s="5" t="s">
        <v>544</v>
      </c>
      <c r="I245" s="34">
        <v>6</v>
      </c>
      <c r="J245" s="34" t="e">
        <f>VLOOKUP(H245,#REF!,9,FALSE)</f>
        <v>#REF!</v>
      </c>
      <c r="K245" s="34" t="e">
        <f t="shared" si="14"/>
        <v>#REF!</v>
      </c>
      <c r="L245" s="34"/>
      <c r="M245" s="34">
        <f t="shared" si="18"/>
        <v>0</v>
      </c>
      <c r="N245" s="17">
        <f t="shared" si="15"/>
        <v>0</v>
      </c>
      <c r="O245" s="17">
        <v>0</v>
      </c>
      <c r="P245" s="34"/>
    </row>
    <row r="246" spans="1:16" x14ac:dyDescent="0.25">
      <c r="A246" s="34">
        <v>369</v>
      </c>
      <c r="B246" s="34" t="s">
        <v>1442</v>
      </c>
      <c r="C246" s="34" t="s">
        <v>1440</v>
      </c>
      <c r="D246" s="34" t="s">
        <v>545</v>
      </c>
      <c r="E246" s="34">
        <v>2014</v>
      </c>
      <c r="F246" s="34"/>
      <c r="G246" s="34" t="s">
        <v>1376</v>
      </c>
      <c r="H246" s="5" t="s">
        <v>544</v>
      </c>
      <c r="I246" s="34">
        <v>12</v>
      </c>
      <c r="J246" s="34" t="e">
        <f>VLOOKUP(H246,#REF!,9,FALSE)</f>
        <v>#REF!</v>
      </c>
      <c r="K246" s="34" t="e">
        <f t="shared" si="14"/>
        <v>#REF!</v>
      </c>
      <c r="L246" s="34"/>
      <c r="M246" s="34">
        <f t="shared" si="18"/>
        <v>0</v>
      </c>
      <c r="N246" s="17">
        <f t="shared" si="15"/>
        <v>0</v>
      </c>
      <c r="O246" s="17">
        <v>0</v>
      </c>
      <c r="P246" s="34"/>
    </row>
    <row r="247" spans="1:16" x14ac:dyDescent="0.25">
      <c r="A247" s="34">
        <v>31</v>
      </c>
      <c r="B247" s="34" t="s">
        <v>1723</v>
      </c>
      <c r="C247" s="34" t="s">
        <v>1724</v>
      </c>
      <c r="D247" s="34" t="s">
        <v>549</v>
      </c>
      <c r="E247" s="34">
        <v>2004</v>
      </c>
      <c r="F247" s="34"/>
      <c r="G247" s="34" t="s">
        <v>684</v>
      </c>
      <c r="H247" s="5" t="s">
        <v>548</v>
      </c>
      <c r="I247" s="34">
        <v>1</v>
      </c>
      <c r="J247" s="34" t="e">
        <f>VLOOKUP(H247,#REF!,9,FALSE)</f>
        <v>#REF!</v>
      </c>
      <c r="K247" s="34" t="e">
        <f t="shared" si="14"/>
        <v>#REF!</v>
      </c>
      <c r="L247" s="34"/>
      <c r="M247" s="34">
        <f t="shared" si="18"/>
        <v>0</v>
      </c>
      <c r="N247" s="17">
        <f t="shared" si="15"/>
        <v>0</v>
      </c>
      <c r="O247" s="17">
        <v>0</v>
      </c>
      <c r="P247" s="34"/>
    </row>
    <row r="248" spans="1:16" s="19" customFormat="1" x14ac:dyDescent="0.25">
      <c r="A248" s="8">
        <v>32</v>
      </c>
      <c r="B248" s="8" t="s">
        <v>1725</v>
      </c>
      <c r="C248" s="8" t="s">
        <v>1724</v>
      </c>
      <c r="D248" s="8" t="s">
        <v>549</v>
      </c>
      <c r="E248" s="8">
        <v>2004</v>
      </c>
      <c r="F248" s="8"/>
      <c r="G248" s="8" t="s">
        <v>684</v>
      </c>
      <c r="H248" s="5" t="s">
        <v>548</v>
      </c>
      <c r="I248" s="8">
        <v>6</v>
      </c>
      <c r="J248" s="34" t="e">
        <f>VLOOKUP(H248,#REF!,9,FALSE)</f>
        <v>#REF!</v>
      </c>
      <c r="K248" s="34" t="e">
        <f t="shared" si="14"/>
        <v>#REF!</v>
      </c>
      <c r="L248" s="8"/>
      <c r="M248" s="8">
        <f t="shared" si="18"/>
        <v>0</v>
      </c>
      <c r="N248" s="17">
        <f t="shared" si="15"/>
        <v>0</v>
      </c>
      <c r="O248" s="17">
        <v>0</v>
      </c>
      <c r="P248" s="8"/>
    </row>
    <row r="249" spans="1:16" s="19" customFormat="1" x14ac:dyDescent="0.25">
      <c r="A249" s="8">
        <v>33</v>
      </c>
      <c r="B249" s="8" t="s">
        <v>1726</v>
      </c>
      <c r="C249" s="8" t="s">
        <v>1724</v>
      </c>
      <c r="D249" s="8" t="s">
        <v>549</v>
      </c>
      <c r="E249" s="8">
        <v>2004</v>
      </c>
      <c r="F249" s="8"/>
      <c r="G249" s="8" t="s">
        <v>684</v>
      </c>
      <c r="H249" s="5" t="s">
        <v>548</v>
      </c>
      <c r="I249" s="8">
        <v>12</v>
      </c>
      <c r="J249" s="34" t="e">
        <f>VLOOKUP(H249,#REF!,9,FALSE)</f>
        <v>#REF!</v>
      </c>
      <c r="K249" s="34" t="e">
        <f t="shared" si="14"/>
        <v>#REF!</v>
      </c>
      <c r="L249" s="8"/>
      <c r="M249" s="8">
        <f t="shared" si="18"/>
        <v>0</v>
      </c>
      <c r="N249" s="17">
        <f t="shared" si="15"/>
        <v>0</v>
      </c>
      <c r="O249" s="17">
        <v>0</v>
      </c>
      <c r="P249" s="8"/>
    </row>
    <row r="250" spans="1:16" s="19" customFormat="1" x14ac:dyDescent="0.25">
      <c r="A250" s="8">
        <v>306</v>
      </c>
      <c r="B250" s="8" t="s">
        <v>559</v>
      </c>
      <c r="C250" s="8" t="s">
        <v>1727</v>
      </c>
      <c r="D250" s="8" t="s">
        <v>555</v>
      </c>
      <c r="E250" s="8">
        <v>2003</v>
      </c>
      <c r="F250" s="8"/>
      <c r="G250" s="8" t="s">
        <v>1370</v>
      </c>
      <c r="H250" s="34" t="s">
        <v>554</v>
      </c>
      <c r="I250" s="8">
        <v>1</v>
      </c>
      <c r="J250" s="34" t="e">
        <f>VLOOKUP(H250,#REF!,9,FALSE)</f>
        <v>#REF!</v>
      </c>
      <c r="K250" s="34" t="e">
        <f t="shared" si="14"/>
        <v>#REF!</v>
      </c>
      <c r="L250" s="8"/>
      <c r="M250" s="8">
        <f t="shared" si="18"/>
        <v>0</v>
      </c>
      <c r="N250" s="17">
        <f t="shared" si="15"/>
        <v>0</v>
      </c>
      <c r="O250" s="17">
        <v>0</v>
      </c>
      <c r="P250" s="8"/>
    </row>
    <row r="251" spans="1:16" s="19" customFormat="1" x14ac:dyDescent="0.25">
      <c r="A251" s="35">
        <v>161</v>
      </c>
      <c r="B251" s="35" t="s">
        <v>1730</v>
      </c>
      <c r="C251" s="35" t="s">
        <v>1731</v>
      </c>
      <c r="D251" s="35" t="s">
        <v>1356</v>
      </c>
      <c r="E251" s="35">
        <v>2012</v>
      </c>
      <c r="F251" s="35"/>
      <c r="G251" s="35" t="s">
        <v>958</v>
      </c>
      <c r="H251" s="35" t="s">
        <v>3447</v>
      </c>
      <c r="I251" s="35">
        <v>12</v>
      </c>
      <c r="J251" s="34" t="e">
        <f>VLOOKUP(H251,#REF!,9,FALSE)</f>
        <v>#REF!</v>
      </c>
      <c r="K251" s="34" t="e">
        <f t="shared" si="14"/>
        <v>#REF!</v>
      </c>
      <c r="L251" s="35" t="s">
        <v>3408</v>
      </c>
      <c r="M251" s="35">
        <v>0</v>
      </c>
      <c r="N251" s="35">
        <f t="shared" si="15"/>
        <v>0</v>
      </c>
      <c r="O251" s="35">
        <v>1</v>
      </c>
      <c r="P251" s="35"/>
    </row>
    <row r="252" spans="1:16" s="19" customFormat="1" x14ac:dyDescent="0.25">
      <c r="A252" s="34">
        <v>159</v>
      </c>
      <c r="B252" s="34" t="s">
        <v>576</v>
      </c>
      <c r="C252" s="34" t="s">
        <v>1728</v>
      </c>
      <c r="D252" s="34" t="s">
        <v>1356</v>
      </c>
      <c r="E252" s="34">
        <v>2011</v>
      </c>
      <c r="F252" s="34"/>
      <c r="G252" s="34" t="s">
        <v>958</v>
      </c>
      <c r="H252" s="29" t="s">
        <v>572</v>
      </c>
      <c r="I252" s="34">
        <v>12</v>
      </c>
      <c r="J252" s="34" t="e">
        <f>VLOOKUP(H252,#REF!,9,FALSE)</f>
        <v>#REF!</v>
      </c>
      <c r="K252" s="34" t="e">
        <f t="shared" si="14"/>
        <v>#REF!</v>
      </c>
      <c r="L252" s="34"/>
      <c r="M252" s="34">
        <f>IF(EXACT(H252,"_missing_"),1,0)</f>
        <v>0</v>
      </c>
      <c r="N252" s="17">
        <f t="shared" si="15"/>
        <v>0</v>
      </c>
      <c r="O252" s="17">
        <v>0</v>
      </c>
      <c r="P252" s="34"/>
    </row>
    <row r="253" spans="1:16" s="19" customFormat="1" x14ac:dyDescent="0.25">
      <c r="A253" s="35">
        <v>160</v>
      </c>
      <c r="B253" s="35" t="s">
        <v>582</v>
      </c>
      <c r="C253" s="35" t="s">
        <v>1729</v>
      </c>
      <c r="D253" s="35" t="s">
        <v>1356</v>
      </c>
      <c r="E253" s="35">
        <v>2011</v>
      </c>
      <c r="F253" s="35"/>
      <c r="G253" s="35" t="s">
        <v>958</v>
      </c>
      <c r="H253" s="35" t="s">
        <v>579</v>
      </c>
      <c r="I253" s="8">
        <v>12</v>
      </c>
      <c r="J253" s="34" t="e">
        <f>VLOOKUP(H253,#REF!,9,FALSE)</f>
        <v>#REF!</v>
      </c>
      <c r="K253" s="34" t="e">
        <f t="shared" si="14"/>
        <v>#REF!</v>
      </c>
      <c r="L253" s="35"/>
      <c r="M253" s="35">
        <f>IF(EXACT(H253,"_missing_"),1,0)</f>
        <v>0</v>
      </c>
      <c r="N253" s="35">
        <f t="shared" si="15"/>
        <v>0</v>
      </c>
      <c r="O253" s="35">
        <v>1</v>
      </c>
      <c r="P253" s="35"/>
    </row>
    <row r="254" spans="1:16" x14ac:dyDescent="0.25">
      <c r="A254" s="7">
        <v>285</v>
      </c>
      <c r="B254" s="7" t="s">
        <v>586</v>
      </c>
      <c r="C254" s="7" t="s">
        <v>1732</v>
      </c>
      <c r="D254" s="8" t="s">
        <v>584</v>
      </c>
      <c r="E254" s="7">
        <v>2009</v>
      </c>
      <c r="G254" s="7" t="s">
        <v>1370</v>
      </c>
      <c r="H254" s="34" t="s">
        <v>583</v>
      </c>
      <c r="I254" s="8">
        <v>12</v>
      </c>
      <c r="J254" s="34" t="e">
        <f>VLOOKUP(H254,#REF!,9,FALSE)</f>
        <v>#REF!</v>
      </c>
      <c r="K254" s="34" t="e">
        <f t="shared" si="14"/>
        <v>#REF!</v>
      </c>
      <c r="M254" s="7">
        <f>IF(EXACT(H254,"_missing_"),1,0)</f>
        <v>0</v>
      </c>
      <c r="N254" s="17">
        <f t="shared" si="15"/>
        <v>0</v>
      </c>
      <c r="O254" s="17">
        <v>0</v>
      </c>
    </row>
    <row r="255" spans="1:16" x14ac:dyDescent="0.25">
      <c r="A255" s="8">
        <v>286</v>
      </c>
      <c r="B255" s="8" t="s">
        <v>1733</v>
      </c>
      <c r="C255" s="8" t="s">
        <v>1734</v>
      </c>
      <c r="D255" s="8" t="s">
        <v>584</v>
      </c>
      <c r="E255" s="8">
        <v>2009</v>
      </c>
      <c r="F255" s="8"/>
      <c r="G255" s="8" t="s">
        <v>1370</v>
      </c>
      <c r="H255" s="34" t="s">
        <v>3254</v>
      </c>
      <c r="I255" s="8">
        <v>1</v>
      </c>
      <c r="J255" s="34" t="e">
        <f>VLOOKUP(H255,#REF!,9,FALSE)</f>
        <v>#REF!</v>
      </c>
      <c r="K255" s="34" t="e">
        <f t="shared" si="14"/>
        <v>#REF!</v>
      </c>
      <c r="L255" s="8"/>
      <c r="M255" s="8">
        <v>0</v>
      </c>
      <c r="N255" s="17">
        <f t="shared" si="15"/>
        <v>1</v>
      </c>
      <c r="O255" s="17">
        <v>0</v>
      </c>
      <c r="P255" s="8"/>
    </row>
    <row r="256" spans="1:16" x14ac:dyDescent="0.25">
      <c r="A256" s="8">
        <v>287</v>
      </c>
      <c r="B256" s="8" t="s">
        <v>1735</v>
      </c>
      <c r="C256" s="8" t="s">
        <v>1734</v>
      </c>
      <c r="D256" s="8" t="s">
        <v>584</v>
      </c>
      <c r="E256" s="8">
        <v>2009</v>
      </c>
      <c r="F256" s="8"/>
      <c r="G256" s="8" t="s">
        <v>1370</v>
      </c>
      <c r="H256" s="34" t="s">
        <v>3254</v>
      </c>
      <c r="I256" s="8">
        <v>6</v>
      </c>
      <c r="J256" s="34" t="e">
        <f>VLOOKUP(H256,#REF!,9,FALSE)</f>
        <v>#REF!</v>
      </c>
      <c r="K256" s="34" t="e">
        <f t="shared" si="14"/>
        <v>#REF!</v>
      </c>
      <c r="L256" s="8"/>
      <c r="M256" s="8">
        <v>0</v>
      </c>
      <c r="N256" s="17">
        <f t="shared" si="15"/>
        <v>1</v>
      </c>
      <c r="O256" s="17">
        <v>0</v>
      </c>
      <c r="P256" s="8"/>
    </row>
    <row r="257" spans="1:16" x14ac:dyDescent="0.25">
      <c r="A257" s="8">
        <v>288</v>
      </c>
      <c r="B257" s="8" t="s">
        <v>1736</v>
      </c>
      <c r="C257" s="8" t="s">
        <v>1734</v>
      </c>
      <c r="D257" s="8" t="s">
        <v>584</v>
      </c>
      <c r="E257" s="8">
        <v>2009</v>
      </c>
      <c r="F257" s="8"/>
      <c r="G257" s="8" t="s">
        <v>1370</v>
      </c>
      <c r="H257" s="34" t="s">
        <v>3254</v>
      </c>
      <c r="I257" s="8">
        <v>12</v>
      </c>
      <c r="J257" s="34" t="e">
        <f>VLOOKUP(H257,#REF!,9,FALSE)</f>
        <v>#REF!</v>
      </c>
      <c r="K257" s="34" t="e">
        <f t="shared" si="14"/>
        <v>#REF!</v>
      </c>
      <c r="L257" s="8"/>
      <c r="M257" s="8">
        <v>0</v>
      </c>
      <c r="N257" s="17">
        <f t="shared" si="15"/>
        <v>1</v>
      </c>
      <c r="O257" s="17">
        <v>0</v>
      </c>
      <c r="P257" s="8"/>
    </row>
    <row r="258" spans="1:16" x14ac:dyDescent="0.25">
      <c r="A258" s="7">
        <v>415</v>
      </c>
      <c r="B258" s="7" t="s">
        <v>1737</v>
      </c>
      <c r="C258" s="7" t="s">
        <v>592</v>
      </c>
      <c r="D258" s="7" t="s">
        <v>593</v>
      </c>
      <c r="E258" s="7">
        <v>2000</v>
      </c>
      <c r="G258" s="7" t="s">
        <v>1376</v>
      </c>
      <c r="H258" s="34" t="s">
        <v>592</v>
      </c>
      <c r="I258" s="8">
        <v>1</v>
      </c>
      <c r="J258" s="34" t="e">
        <f>VLOOKUP(H258,#REF!,9,FALSE)</f>
        <v>#REF!</v>
      </c>
      <c r="K258" s="34" t="e">
        <f t="shared" ref="K258:K321" si="19">I258-J258</f>
        <v>#REF!</v>
      </c>
      <c r="L258" s="8"/>
      <c r="M258" s="7">
        <f>IF(EXACT(H258,"_missing_"),1,0)</f>
        <v>0</v>
      </c>
      <c r="N258" s="17">
        <f t="shared" ref="N258:N321" si="20">1*ISNUMBER(SEARCH("quarterly",C258))</f>
        <v>0</v>
      </c>
      <c r="O258" s="17">
        <v>0</v>
      </c>
    </row>
    <row r="259" spans="1:16" x14ac:dyDescent="0.25">
      <c r="A259" s="34">
        <v>416</v>
      </c>
      <c r="B259" s="34" t="s">
        <v>1738</v>
      </c>
      <c r="C259" s="34" t="s">
        <v>592</v>
      </c>
      <c r="D259" s="34" t="s">
        <v>593</v>
      </c>
      <c r="E259" s="34">
        <v>2000</v>
      </c>
      <c r="F259" s="34"/>
      <c r="G259" s="34" t="s">
        <v>1376</v>
      </c>
      <c r="H259" s="34" t="s">
        <v>592</v>
      </c>
      <c r="I259" s="34">
        <v>6</v>
      </c>
      <c r="J259" s="34" t="e">
        <f>VLOOKUP(H259,#REF!,9,FALSE)</f>
        <v>#REF!</v>
      </c>
      <c r="K259" s="34" t="e">
        <f t="shared" si="19"/>
        <v>#REF!</v>
      </c>
      <c r="L259" s="34"/>
      <c r="M259" s="34">
        <f>IF(EXACT(H259,"_missing_"),1,0)</f>
        <v>0</v>
      </c>
      <c r="N259" s="17">
        <f t="shared" si="20"/>
        <v>0</v>
      </c>
      <c r="O259" s="17">
        <v>0</v>
      </c>
      <c r="P259" s="34"/>
    </row>
    <row r="260" spans="1:16" x14ac:dyDescent="0.25">
      <c r="A260" s="7">
        <v>417</v>
      </c>
      <c r="B260" s="7" t="s">
        <v>1739</v>
      </c>
      <c r="C260" s="7" t="s">
        <v>592</v>
      </c>
      <c r="D260" s="7" t="s">
        <v>593</v>
      </c>
      <c r="E260" s="7">
        <v>2000</v>
      </c>
      <c r="G260" s="7" t="s">
        <v>1376</v>
      </c>
      <c r="H260" s="34" t="s">
        <v>592</v>
      </c>
      <c r="I260" s="8">
        <v>12</v>
      </c>
      <c r="J260" s="34" t="e">
        <f>VLOOKUP(H260,#REF!,9,FALSE)</f>
        <v>#REF!</v>
      </c>
      <c r="K260" s="34" t="e">
        <f t="shared" si="19"/>
        <v>#REF!</v>
      </c>
      <c r="L260" s="8"/>
      <c r="M260" s="7">
        <f>IF(EXACT(H260,"_missing_"),1,0)</f>
        <v>0</v>
      </c>
      <c r="N260" s="17">
        <f t="shared" si="20"/>
        <v>0</v>
      </c>
      <c r="O260" s="17">
        <v>0</v>
      </c>
    </row>
    <row r="261" spans="1:16" x14ac:dyDescent="0.25">
      <c r="A261" s="35">
        <v>180</v>
      </c>
      <c r="B261" s="35" t="s">
        <v>598</v>
      </c>
      <c r="C261" s="35" t="s">
        <v>597</v>
      </c>
      <c r="D261" s="35" t="s">
        <v>596</v>
      </c>
      <c r="E261" s="35">
        <v>1996</v>
      </c>
      <c r="F261" s="35"/>
      <c r="G261" s="35" t="s">
        <v>131</v>
      </c>
      <c r="H261" s="35" t="s">
        <v>595</v>
      </c>
      <c r="I261" s="35">
        <v>1</v>
      </c>
      <c r="J261" s="34" t="e">
        <f>VLOOKUP(H261,#REF!,9,FALSE)</f>
        <v>#REF!</v>
      </c>
      <c r="K261" s="34" t="e">
        <f t="shared" si="19"/>
        <v>#REF!</v>
      </c>
      <c r="L261" s="35" t="s">
        <v>3349</v>
      </c>
      <c r="M261" s="35">
        <v>0</v>
      </c>
      <c r="N261" s="17">
        <f t="shared" si="20"/>
        <v>0</v>
      </c>
      <c r="O261" s="35">
        <v>0</v>
      </c>
      <c r="P261" s="35"/>
    </row>
    <row r="262" spans="1:16" x14ac:dyDescent="0.25">
      <c r="A262" s="35">
        <v>190</v>
      </c>
      <c r="B262" s="35" t="s">
        <v>1740</v>
      </c>
      <c r="C262" s="35" t="s">
        <v>1741</v>
      </c>
      <c r="D262" s="35" t="s">
        <v>596</v>
      </c>
      <c r="E262" s="35">
        <v>1996</v>
      </c>
      <c r="F262" s="35"/>
      <c r="G262" s="35" t="s">
        <v>131</v>
      </c>
      <c r="H262" s="35" t="s">
        <v>3350</v>
      </c>
      <c r="I262" s="35">
        <v>1</v>
      </c>
      <c r="J262" s="34" t="e">
        <f>VLOOKUP(H262,#REF!,9,FALSE)</f>
        <v>#REF!</v>
      </c>
      <c r="K262" s="34" t="e">
        <f t="shared" si="19"/>
        <v>#REF!</v>
      </c>
      <c r="L262" s="35" t="s">
        <v>3349</v>
      </c>
      <c r="M262" s="35">
        <v>0</v>
      </c>
      <c r="N262" s="17">
        <f t="shared" si="20"/>
        <v>1</v>
      </c>
      <c r="O262" s="17">
        <v>1</v>
      </c>
      <c r="P262" s="35"/>
    </row>
    <row r="263" spans="1:16" x14ac:dyDescent="0.25">
      <c r="A263" s="35">
        <v>191</v>
      </c>
      <c r="B263" s="35" t="s">
        <v>1742</v>
      </c>
      <c r="C263" s="35" t="s">
        <v>1741</v>
      </c>
      <c r="D263" s="35" t="s">
        <v>596</v>
      </c>
      <c r="E263" s="35">
        <v>1996</v>
      </c>
      <c r="F263" s="35"/>
      <c r="G263" s="35" t="s">
        <v>131</v>
      </c>
      <c r="H263" s="35" t="s">
        <v>3350</v>
      </c>
      <c r="I263" s="35">
        <v>6</v>
      </c>
      <c r="J263" s="34" t="e">
        <f>VLOOKUP(H263,#REF!,9,FALSE)</f>
        <v>#REF!</v>
      </c>
      <c r="K263" s="34" t="e">
        <f t="shared" si="19"/>
        <v>#REF!</v>
      </c>
      <c r="L263" s="35" t="s">
        <v>3349</v>
      </c>
      <c r="M263" s="35">
        <v>0</v>
      </c>
      <c r="N263" s="17">
        <f t="shared" si="20"/>
        <v>1</v>
      </c>
      <c r="O263" s="17">
        <v>1</v>
      </c>
      <c r="P263" s="35"/>
    </row>
    <row r="264" spans="1:16" x14ac:dyDescent="0.25">
      <c r="A264" s="35">
        <v>192</v>
      </c>
      <c r="B264" s="35" t="s">
        <v>1743</v>
      </c>
      <c r="C264" s="35" t="s">
        <v>1741</v>
      </c>
      <c r="D264" s="35" t="s">
        <v>596</v>
      </c>
      <c r="E264" s="35">
        <v>1996</v>
      </c>
      <c r="F264" s="35"/>
      <c r="G264" s="35" t="s">
        <v>131</v>
      </c>
      <c r="H264" s="35" t="s">
        <v>3350</v>
      </c>
      <c r="I264" s="35">
        <v>12</v>
      </c>
      <c r="J264" s="34" t="e">
        <f>VLOOKUP(H264,#REF!,9,FALSE)</f>
        <v>#REF!</v>
      </c>
      <c r="K264" s="34" t="e">
        <f t="shared" si="19"/>
        <v>#REF!</v>
      </c>
      <c r="L264" s="35" t="s">
        <v>3349</v>
      </c>
      <c r="M264" s="35">
        <v>0</v>
      </c>
      <c r="N264" s="17">
        <f t="shared" si="20"/>
        <v>1</v>
      </c>
      <c r="O264" s="17">
        <v>1</v>
      </c>
      <c r="P264" s="35"/>
    </row>
    <row r="265" spans="1:16" x14ac:dyDescent="0.25">
      <c r="A265" s="8">
        <v>25</v>
      </c>
      <c r="B265" s="8" t="s">
        <v>1744</v>
      </c>
      <c r="C265" s="8" t="s">
        <v>1745</v>
      </c>
      <c r="D265" s="8" t="s">
        <v>1746</v>
      </c>
      <c r="E265" s="8">
        <v>1984</v>
      </c>
      <c r="F265" s="8"/>
      <c r="G265" s="8" t="s">
        <v>684</v>
      </c>
      <c r="H265" s="8" t="s">
        <v>182</v>
      </c>
      <c r="I265" s="8">
        <v>1</v>
      </c>
      <c r="J265" s="34" t="e">
        <f>VLOOKUP(H265,#REF!,9,FALSE)</f>
        <v>#REF!</v>
      </c>
      <c r="K265" s="34" t="e">
        <f t="shared" si="19"/>
        <v>#REF!</v>
      </c>
      <c r="L265" s="8" t="s">
        <v>1538</v>
      </c>
      <c r="M265" s="8">
        <f>IF(EXACT(H265,"_missing_"),1,0)</f>
        <v>0</v>
      </c>
      <c r="N265" s="17">
        <f t="shared" si="20"/>
        <v>0</v>
      </c>
      <c r="O265" s="17">
        <v>0</v>
      </c>
      <c r="P265" s="8"/>
    </row>
    <row r="266" spans="1:16" x14ac:dyDescent="0.25">
      <c r="A266" s="8">
        <v>26</v>
      </c>
      <c r="B266" s="8" t="s">
        <v>1747</v>
      </c>
      <c r="C266" s="8" t="s">
        <v>1745</v>
      </c>
      <c r="D266" s="8" t="s">
        <v>1746</v>
      </c>
      <c r="E266" s="8">
        <v>1984</v>
      </c>
      <c r="F266" s="8"/>
      <c r="G266" s="8" t="s">
        <v>684</v>
      </c>
      <c r="H266" s="8" t="s">
        <v>182</v>
      </c>
      <c r="I266" s="8">
        <v>6</v>
      </c>
      <c r="J266" s="34" t="e">
        <f>VLOOKUP(H266,#REF!,9,FALSE)</f>
        <v>#REF!</v>
      </c>
      <c r="K266" s="34" t="e">
        <f t="shared" si="19"/>
        <v>#REF!</v>
      </c>
      <c r="L266" s="8" t="s">
        <v>1538</v>
      </c>
      <c r="M266" s="8">
        <f>IF(EXACT(H266,"_missing_"),1,0)</f>
        <v>0</v>
      </c>
      <c r="N266" s="17">
        <f t="shared" si="20"/>
        <v>0</v>
      </c>
      <c r="O266" s="17">
        <v>0</v>
      </c>
      <c r="P266" s="8"/>
    </row>
    <row r="267" spans="1:16" x14ac:dyDescent="0.25">
      <c r="A267" s="8">
        <v>27</v>
      </c>
      <c r="B267" s="8" t="s">
        <v>1748</v>
      </c>
      <c r="C267" s="8" t="s">
        <v>1745</v>
      </c>
      <c r="D267" s="8" t="s">
        <v>1746</v>
      </c>
      <c r="E267" s="8">
        <v>1984</v>
      </c>
      <c r="F267" s="8"/>
      <c r="G267" s="8" t="s">
        <v>684</v>
      </c>
      <c r="H267" s="30" t="s">
        <v>182</v>
      </c>
      <c r="I267" s="8">
        <v>12</v>
      </c>
      <c r="J267" s="34" t="e">
        <f>VLOOKUP(H267,#REF!,9,FALSE)</f>
        <v>#REF!</v>
      </c>
      <c r="K267" s="34" t="e">
        <f t="shared" si="19"/>
        <v>#REF!</v>
      </c>
      <c r="L267" s="8" t="s">
        <v>1538</v>
      </c>
      <c r="M267" s="8">
        <f>IF(EXACT(H267,"_missing_"),1,0)</f>
        <v>0</v>
      </c>
      <c r="N267" s="17">
        <f t="shared" si="20"/>
        <v>0</v>
      </c>
      <c r="O267" s="17">
        <v>0</v>
      </c>
      <c r="P267" s="8"/>
    </row>
    <row r="268" spans="1:16" x14ac:dyDescent="0.25">
      <c r="A268" s="35">
        <v>339</v>
      </c>
      <c r="B268" s="35" t="s">
        <v>1753</v>
      </c>
      <c r="C268" s="35" t="s">
        <v>1754</v>
      </c>
      <c r="D268" s="35" t="s">
        <v>1357</v>
      </c>
      <c r="E268" s="35">
        <v>2008</v>
      </c>
      <c r="F268" s="35"/>
      <c r="G268" s="35" t="s">
        <v>1370</v>
      </c>
      <c r="H268" s="32" t="s">
        <v>616</v>
      </c>
      <c r="I268" s="35">
        <v>1</v>
      </c>
      <c r="J268" s="34" t="e">
        <f>VLOOKUP(H268,#REF!,9,FALSE)</f>
        <v>#REF!</v>
      </c>
      <c r="K268" s="34" t="e">
        <f t="shared" si="19"/>
        <v>#REF!</v>
      </c>
      <c r="L268" s="35" t="s">
        <v>3383</v>
      </c>
      <c r="M268" s="35">
        <v>0</v>
      </c>
      <c r="N268" s="17">
        <f t="shared" si="20"/>
        <v>0</v>
      </c>
      <c r="O268" s="17">
        <v>1</v>
      </c>
      <c r="P268" s="35"/>
    </row>
    <row r="269" spans="1:16" x14ac:dyDescent="0.25">
      <c r="A269" s="35">
        <v>343</v>
      </c>
      <c r="B269" s="35" t="s">
        <v>1761</v>
      </c>
      <c r="C269" s="35" t="s">
        <v>1762</v>
      </c>
      <c r="D269" s="35" t="s">
        <v>1357</v>
      </c>
      <c r="E269" s="35">
        <v>2008</v>
      </c>
      <c r="F269" s="35"/>
      <c r="G269" s="35" t="s">
        <v>1370</v>
      </c>
      <c r="H269" s="32" t="s">
        <v>3384</v>
      </c>
      <c r="I269" s="35">
        <v>1</v>
      </c>
      <c r="J269" s="34" t="e">
        <f>VLOOKUP(H269,#REF!,9,FALSE)</f>
        <v>#REF!</v>
      </c>
      <c r="K269" s="34" t="e">
        <f t="shared" si="19"/>
        <v>#REF!</v>
      </c>
      <c r="L269" s="35" t="s">
        <v>3393</v>
      </c>
      <c r="M269" s="35">
        <v>0</v>
      </c>
      <c r="N269" s="17">
        <f t="shared" si="20"/>
        <v>0</v>
      </c>
      <c r="O269" s="17">
        <v>1</v>
      </c>
      <c r="P269" s="35"/>
    </row>
    <row r="270" spans="1:16" x14ac:dyDescent="0.25">
      <c r="A270" s="35">
        <v>344</v>
      </c>
      <c r="B270" s="35" t="s">
        <v>1763</v>
      </c>
      <c r="C270" s="35" t="s">
        <v>1764</v>
      </c>
      <c r="D270" s="35" t="s">
        <v>1357</v>
      </c>
      <c r="E270" s="35">
        <v>2008</v>
      </c>
      <c r="F270" s="35"/>
      <c r="G270" s="35" t="s">
        <v>1370</v>
      </c>
      <c r="H270" s="32" t="s">
        <v>3385</v>
      </c>
      <c r="I270" s="35">
        <v>1</v>
      </c>
      <c r="J270" s="34" t="e">
        <f>VLOOKUP(H270,#REF!,9,FALSE)</f>
        <v>#REF!</v>
      </c>
      <c r="K270" s="34" t="e">
        <f t="shared" si="19"/>
        <v>#REF!</v>
      </c>
      <c r="L270" s="35" t="s">
        <v>3394</v>
      </c>
      <c r="M270" s="35">
        <v>0</v>
      </c>
      <c r="N270" s="17">
        <f t="shared" si="20"/>
        <v>0</v>
      </c>
      <c r="O270" s="17">
        <v>1</v>
      </c>
      <c r="P270" s="35"/>
    </row>
    <row r="271" spans="1:16" x14ac:dyDescent="0.25">
      <c r="A271" s="35">
        <v>345</v>
      </c>
      <c r="B271" s="35" t="s">
        <v>1765</v>
      </c>
      <c r="C271" s="35" t="s">
        <v>1766</v>
      </c>
      <c r="D271" s="35" t="s">
        <v>1357</v>
      </c>
      <c r="E271" s="35">
        <v>2008</v>
      </c>
      <c r="F271" s="35"/>
      <c r="G271" s="35" t="s">
        <v>1370</v>
      </c>
      <c r="H271" s="32" t="s">
        <v>3386</v>
      </c>
      <c r="I271" s="35">
        <v>1</v>
      </c>
      <c r="J271" s="34" t="e">
        <f>VLOOKUP(H271,#REF!,9,FALSE)</f>
        <v>#REF!</v>
      </c>
      <c r="K271" s="34" t="e">
        <f t="shared" si="19"/>
        <v>#REF!</v>
      </c>
      <c r="L271" s="35" t="s">
        <v>3393</v>
      </c>
      <c r="M271" s="35">
        <v>0</v>
      </c>
      <c r="N271" s="17">
        <f t="shared" si="20"/>
        <v>0</v>
      </c>
      <c r="O271" s="17">
        <v>1</v>
      </c>
      <c r="P271" s="35"/>
    </row>
    <row r="272" spans="1:16" x14ac:dyDescent="0.25">
      <c r="A272" s="35">
        <v>346</v>
      </c>
      <c r="B272" s="35" t="s">
        <v>1767</v>
      </c>
      <c r="C272" s="35" t="s">
        <v>1768</v>
      </c>
      <c r="D272" s="35" t="s">
        <v>1357</v>
      </c>
      <c r="E272" s="35">
        <v>2008</v>
      </c>
      <c r="F272" s="35"/>
      <c r="G272" s="35" t="s">
        <v>1370</v>
      </c>
      <c r="H272" s="35" t="s">
        <v>3387</v>
      </c>
      <c r="I272" s="35">
        <v>1</v>
      </c>
      <c r="J272" s="34" t="e">
        <f>VLOOKUP(H272,#REF!,9,FALSE)</f>
        <v>#REF!</v>
      </c>
      <c r="K272" s="34" t="e">
        <f t="shared" si="19"/>
        <v>#REF!</v>
      </c>
      <c r="L272" s="35" t="s">
        <v>3394</v>
      </c>
      <c r="M272" s="35">
        <v>0</v>
      </c>
      <c r="N272" s="17">
        <f t="shared" si="20"/>
        <v>0</v>
      </c>
      <c r="O272" s="17">
        <v>1</v>
      </c>
      <c r="P272" s="35"/>
    </row>
    <row r="273" spans="1:16" x14ac:dyDescent="0.25">
      <c r="A273" s="35">
        <v>337</v>
      </c>
      <c r="B273" s="35" t="s">
        <v>1749</v>
      </c>
      <c r="C273" s="35" t="s">
        <v>1750</v>
      </c>
      <c r="D273" s="35" t="s">
        <v>1357</v>
      </c>
      <c r="E273" s="35">
        <v>2008</v>
      </c>
      <c r="F273" s="35"/>
      <c r="G273" s="35" t="s">
        <v>1370</v>
      </c>
      <c r="H273" s="35" t="s">
        <v>3391</v>
      </c>
      <c r="I273" s="35">
        <v>1</v>
      </c>
      <c r="J273" s="34" t="e">
        <f>VLOOKUP(H273,#REF!,9,FALSE)</f>
        <v>#REF!</v>
      </c>
      <c r="K273" s="34" t="e">
        <f t="shared" si="19"/>
        <v>#REF!</v>
      </c>
      <c r="L273" s="35" t="s">
        <v>3393</v>
      </c>
      <c r="M273" s="35">
        <v>0</v>
      </c>
      <c r="N273" s="17">
        <f t="shared" si="20"/>
        <v>0</v>
      </c>
      <c r="O273" s="17">
        <v>1</v>
      </c>
      <c r="P273" s="35"/>
    </row>
    <row r="274" spans="1:16" x14ac:dyDescent="0.25">
      <c r="A274" s="35">
        <v>338</v>
      </c>
      <c r="B274" s="35" t="s">
        <v>1751</v>
      </c>
      <c r="C274" s="35" t="s">
        <v>1752</v>
      </c>
      <c r="D274" s="35" t="s">
        <v>1357</v>
      </c>
      <c r="E274" s="35">
        <v>2008</v>
      </c>
      <c r="F274" s="35"/>
      <c r="G274" s="35" t="s">
        <v>1370</v>
      </c>
      <c r="H274" s="35" t="s">
        <v>3392</v>
      </c>
      <c r="I274" s="35">
        <v>1</v>
      </c>
      <c r="J274" s="34" t="e">
        <f>VLOOKUP(H274,#REF!,9,FALSE)</f>
        <v>#REF!</v>
      </c>
      <c r="K274" s="34" t="e">
        <f t="shared" si="19"/>
        <v>#REF!</v>
      </c>
      <c r="L274" s="35" t="s">
        <v>3394</v>
      </c>
      <c r="M274" s="35">
        <v>0</v>
      </c>
      <c r="N274" s="17">
        <f t="shared" si="20"/>
        <v>0</v>
      </c>
      <c r="O274" s="17">
        <v>1</v>
      </c>
      <c r="P274" s="35"/>
    </row>
    <row r="275" spans="1:16" x14ac:dyDescent="0.25">
      <c r="A275" s="35">
        <v>340</v>
      </c>
      <c r="B275" s="35" t="s">
        <v>1755</v>
      </c>
      <c r="C275" s="35" t="s">
        <v>1756</v>
      </c>
      <c r="D275" s="35" t="s">
        <v>1357</v>
      </c>
      <c r="E275" s="35">
        <v>2008</v>
      </c>
      <c r="F275" s="35"/>
      <c r="G275" s="35" t="s">
        <v>1370</v>
      </c>
      <c r="H275" s="35" t="s">
        <v>3388</v>
      </c>
      <c r="I275" s="35">
        <v>1</v>
      </c>
      <c r="J275" s="34" t="e">
        <f>VLOOKUP(H275,#REF!,9,FALSE)</f>
        <v>#REF!</v>
      </c>
      <c r="K275" s="34" t="e">
        <f t="shared" si="19"/>
        <v>#REF!</v>
      </c>
      <c r="L275" s="35" t="s">
        <v>3394</v>
      </c>
      <c r="M275" s="35">
        <v>0</v>
      </c>
      <c r="N275" s="17">
        <f t="shared" si="20"/>
        <v>0</v>
      </c>
      <c r="O275" s="17">
        <v>1</v>
      </c>
      <c r="P275" s="35"/>
    </row>
    <row r="276" spans="1:16" x14ac:dyDescent="0.25">
      <c r="A276" s="35">
        <v>341</v>
      </c>
      <c r="B276" s="35" t="s">
        <v>1757</v>
      </c>
      <c r="C276" s="35" t="s">
        <v>1758</v>
      </c>
      <c r="D276" s="35" t="s">
        <v>1357</v>
      </c>
      <c r="E276" s="35">
        <v>2008</v>
      </c>
      <c r="F276" s="35"/>
      <c r="G276" s="35" t="s">
        <v>1370</v>
      </c>
      <c r="H276" s="35" t="s">
        <v>3389</v>
      </c>
      <c r="I276" s="35">
        <v>1</v>
      </c>
      <c r="J276" s="34" t="e">
        <f>VLOOKUP(H276,#REF!,9,FALSE)</f>
        <v>#REF!</v>
      </c>
      <c r="K276" s="34" t="e">
        <f t="shared" si="19"/>
        <v>#REF!</v>
      </c>
      <c r="L276" s="35" t="s">
        <v>3393</v>
      </c>
      <c r="M276" s="35">
        <v>0</v>
      </c>
      <c r="N276" s="17">
        <f t="shared" si="20"/>
        <v>0</v>
      </c>
      <c r="O276" s="17">
        <v>1</v>
      </c>
      <c r="P276" s="35"/>
    </row>
    <row r="277" spans="1:16" x14ac:dyDescent="0.25">
      <c r="A277" s="35">
        <v>342</v>
      </c>
      <c r="B277" s="35" t="s">
        <v>1759</v>
      </c>
      <c r="C277" s="35" t="s">
        <v>1760</v>
      </c>
      <c r="D277" s="35" t="s">
        <v>1357</v>
      </c>
      <c r="E277" s="35">
        <v>2008</v>
      </c>
      <c r="F277" s="35"/>
      <c r="G277" s="35" t="s">
        <v>1370</v>
      </c>
      <c r="H277" s="35" t="s">
        <v>3390</v>
      </c>
      <c r="I277" s="35">
        <v>1</v>
      </c>
      <c r="J277" s="34" t="e">
        <f>VLOOKUP(H277,#REF!,9,FALSE)</f>
        <v>#REF!</v>
      </c>
      <c r="K277" s="34" t="e">
        <f t="shared" si="19"/>
        <v>#REF!</v>
      </c>
      <c r="L277" s="35" t="s">
        <v>3394</v>
      </c>
      <c r="M277" s="35">
        <v>0</v>
      </c>
      <c r="N277" s="17">
        <f t="shared" si="20"/>
        <v>0</v>
      </c>
      <c r="O277" s="17">
        <v>1</v>
      </c>
      <c r="P277" s="35"/>
    </row>
    <row r="278" spans="1:16" x14ac:dyDescent="0.25">
      <c r="A278" s="34">
        <v>133</v>
      </c>
      <c r="B278" s="34" t="s">
        <v>632</v>
      </c>
      <c r="C278" s="34" t="s">
        <v>1769</v>
      </c>
      <c r="D278" s="34" t="s">
        <v>1358</v>
      </c>
      <c r="E278" s="34">
        <v>2004</v>
      </c>
      <c r="F278" s="34"/>
      <c r="G278" s="34" t="s">
        <v>958</v>
      </c>
      <c r="H278" s="5" t="s">
        <v>629</v>
      </c>
      <c r="I278" s="34">
        <v>12</v>
      </c>
      <c r="J278" s="34" t="e">
        <f>VLOOKUP(H278,#REF!,9,FALSE)</f>
        <v>#REF!</v>
      </c>
      <c r="K278" s="34" t="e">
        <f t="shared" si="19"/>
        <v>#REF!</v>
      </c>
      <c r="L278" s="34"/>
      <c r="M278" s="34">
        <f>IF(EXACT(H278,"_missing_"),1,0)</f>
        <v>0</v>
      </c>
      <c r="N278" s="17">
        <f t="shared" si="20"/>
        <v>0</v>
      </c>
      <c r="O278" s="17">
        <v>0</v>
      </c>
      <c r="P278" s="34"/>
    </row>
    <row r="279" spans="1:16" x14ac:dyDescent="0.25">
      <c r="A279" s="34">
        <v>266</v>
      </c>
      <c r="B279" s="34" t="s">
        <v>625</v>
      </c>
      <c r="C279" s="34" t="s">
        <v>1448</v>
      </c>
      <c r="D279" s="34" t="s">
        <v>623</v>
      </c>
      <c r="E279" s="34">
        <v>2013</v>
      </c>
      <c r="F279" s="34"/>
      <c r="G279" s="34" t="s">
        <v>1370</v>
      </c>
      <c r="H279" s="34" t="s">
        <v>622</v>
      </c>
      <c r="I279" s="34">
        <v>1</v>
      </c>
      <c r="J279" s="34" t="e">
        <f>VLOOKUP(H279,#REF!,9,FALSE)</f>
        <v>#REF!</v>
      </c>
      <c r="K279" s="34" t="e">
        <f t="shared" si="19"/>
        <v>#REF!</v>
      </c>
      <c r="L279" s="34"/>
      <c r="M279" s="34">
        <f>IF(EXACT(H279,"_missing_"),1,0)</f>
        <v>0</v>
      </c>
      <c r="N279" s="17">
        <f t="shared" si="20"/>
        <v>0</v>
      </c>
      <c r="O279" s="17">
        <v>0</v>
      </c>
      <c r="P279" s="34"/>
    </row>
    <row r="280" spans="1:16" x14ac:dyDescent="0.25">
      <c r="A280" s="34">
        <v>265</v>
      </c>
      <c r="B280" s="34" t="s">
        <v>628</v>
      </c>
      <c r="C280" s="34" t="s">
        <v>1447</v>
      </c>
      <c r="D280" s="34" t="s">
        <v>623</v>
      </c>
      <c r="E280" s="34">
        <v>2013</v>
      </c>
      <c r="F280" s="34"/>
      <c r="G280" s="34" t="s">
        <v>1370</v>
      </c>
      <c r="H280" s="34" t="s">
        <v>626</v>
      </c>
      <c r="I280" s="34">
        <v>1</v>
      </c>
      <c r="J280" s="34" t="e">
        <f>VLOOKUP(H280,#REF!,9,FALSE)</f>
        <v>#REF!</v>
      </c>
      <c r="K280" s="34" t="e">
        <f t="shared" si="19"/>
        <v>#REF!</v>
      </c>
      <c r="L280" s="34"/>
      <c r="M280" s="34">
        <f>IF(EXACT(H280,"_missing_"),1,0)</f>
        <v>0</v>
      </c>
      <c r="N280" s="17">
        <f t="shared" si="20"/>
        <v>0</v>
      </c>
      <c r="O280" s="17">
        <v>0</v>
      </c>
      <c r="P280" s="34"/>
    </row>
    <row r="281" spans="1:16" x14ac:dyDescent="0.25">
      <c r="A281" s="35">
        <v>134</v>
      </c>
      <c r="B281" s="35" t="s">
        <v>1793</v>
      </c>
      <c r="C281" s="35" t="s">
        <v>1794</v>
      </c>
      <c r="D281" s="35" t="s">
        <v>3428</v>
      </c>
      <c r="E281" s="35">
        <v>2004</v>
      </c>
      <c r="F281" s="35"/>
      <c r="G281" s="35" t="s">
        <v>958</v>
      </c>
      <c r="H281" s="33" t="s">
        <v>1793</v>
      </c>
      <c r="I281" s="35">
        <v>1</v>
      </c>
      <c r="J281" s="34" t="e">
        <f>VLOOKUP(H281,#REF!,9,FALSE)</f>
        <v>#REF!</v>
      </c>
      <c r="K281" s="34" t="e">
        <f t="shared" si="19"/>
        <v>#REF!</v>
      </c>
      <c r="L281" s="35" t="s">
        <v>3429</v>
      </c>
      <c r="M281" s="35">
        <v>0</v>
      </c>
      <c r="N281" s="35">
        <f t="shared" si="20"/>
        <v>0</v>
      </c>
      <c r="O281" s="35">
        <v>1</v>
      </c>
      <c r="P281" s="35"/>
    </row>
    <row r="282" spans="1:16" x14ac:dyDescent="0.25">
      <c r="A282" s="35">
        <v>46</v>
      </c>
      <c r="B282" s="35" t="s">
        <v>1774</v>
      </c>
      <c r="C282" s="35" t="s">
        <v>1775</v>
      </c>
      <c r="D282" s="35" t="s">
        <v>647</v>
      </c>
      <c r="E282" s="35">
        <v>2007</v>
      </c>
      <c r="F282" s="35"/>
      <c r="G282" s="35" t="s">
        <v>684</v>
      </c>
      <c r="H282" s="36" t="s">
        <v>646</v>
      </c>
      <c r="I282" s="35">
        <v>1</v>
      </c>
      <c r="J282" s="34" t="e">
        <f>VLOOKUP(H282,#REF!,9,FALSE)</f>
        <v>#REF!</v>
      </c>
      <c r="K282" s="34" t="e">
        <f t="shared" si="19"/>
        <v>#REF!</v>
      </c>
      <c r="L282" s="35" t="s">
        <v>3467</v>
      </c>
      <c r="M282" s="35">
        <v>0</v>
      </c>
      <c r="N282" s="17">
        <f t="shared" si="20"/>
        <v>0</v>
      </c>
      <c r="O282" s="17">
        <v>1</v>
      </c>
      <c r="P282" s="35"/>
    </row>
    <row r="283" spans="1:16" x14ac:dyDescent="0.25">
      <c r="A283" s="35">
        <v>47</v>
      </c>
      <c r="B283" s="35" t="s">
        <v>1776</v>
      </c>
      <c r="C283" s="35" t="s">
        <v>1775</v>
      </c>
      <c r="D283" s="35" t="s">
        <v>647</v>
      </c>
      <c r="E283" s="35">
        <v>2007</v>
      </c>
      <c r="F283" s="35"/>
      <c r="G283" s="35" t="s">
        <v>684</v>
      </c>
      <c r="H283" s="36" t="s">
        <v>646</v>
      </c>
      <c r="I283" s="35">
        <v>6</v>
      </c>
      <c r="J283" s="34" t="e">
        <f>VLOOKUP(H283,#REF!,9,FALSE)</f>
        <v>#REF!</v>
      </c>
      <c r="K283" s="34" t="e">
        <f t="shared" si="19"/>
        <v>#REF!</v>
      </c>
      <c r="L283" s="35" t="s">
        <v>3467</v>
      </c>
      <c r="M283" s="35">
        <v>0</v>
      </c>
      <c r="N283" s="17">
        <f t="shared" si="20"/>
        <v>0</v>
      </c>
      <c r="O283" s="17">
        <v>1</v>
      </c>
      <c r="P283" s="35"/>
    </row>
    <row r="284" spans="1:16" x14ac:dyDescent="0.25">
      <c r="A284" s="35">
        <v>48</v>
      </c>
      <c r="B284" s="35" t="s">
        <v>1777</v>
      </c>
      <c r="C284" s="35" t="s">
        <v>1775</v>
      </c>
      <c r="D284" s="35" t="s">
        <v>647</v>
      </c>
      <c r="E284" s="35">
        <v>2007</v>
      </c>
      <c r="F284" s="35"/>
      <c r="G284" s="35" t="s">
        <v>684</v>
      </c>
      <c r="H284" s="36" t="s">
        <v>646</v>
      </c>
      <c r="I284" s="35">
        <v>12</v>
      </c>
      <c r="J284" s="34" t="e">
        <f>VLOOKUP(H284,#REF!,9,FALSE)</f>
        <v>#REF!</v>
      </c>
      <c r="K284" s="34" t="e">
        <f t="shared" si="19"/>
        <v>#REF!</v>
      </c>
      <c r="L284" s="35" t="s">
        <v>3467</v>
      </c>
      <c r="M284" s="35">
        <v>0</v>
      </c>
      <c r="N284" s="17">
        <f t="shared" si="20"/>
        <v>0</v>
      </c>
      <c r="O284" s="17">
        <v>1</v>
      </c>
      <c r="P284" s="35"/>
    </row>
    <row r="285" spans="1:16" x14ac:dyDescent="0.25">
      <c r="A285" s="35">
        <v>43</v>
      </c>
      <c r="B285" s="35" t="s">
        <v>1770</v>
      </c>
      <c r="C285" s="35" t="s">
        <v>1771</v>
      </c>
      <c r="D285" s="35" t="s">
        <v>647</v>
      </c>
      <c r="E285" s="35">
        <v>2007</v>
      </c>
      <c r="F285" s="35"/>
      <c r="G285" s="35" t="s">
        <v>684</v>
      </c>
      <c r="H285" s="36" t="s">
        <v>650</v>
      </c>
      <c r="I285" s="35">
        <v>1</v>
      </c>
      <c r="J285" s="34" t="e">
        <f>VLOOKUP(H285,#REF!,9,FALSE)</f>
        <v>#REF!</v>
      </c>
      <c r="K285" s="34" t="e">
        <f t="shared" si="19"/>
        <v>#REF!</v>
      </c>
      <c r="L285" s="35"/>
      <c r="M285" s="35">
        <v>0</v>
      </c>
      <c r="N285" s="17">
        <f t="shared" si="20"/>
        <v>0</v>
      </c>
      <c r="O285" s="17">
        <v>1</v>
      </c>
      <c r="P285" s="35"/>
    </row>
    <row r="286" spans="1:16" s="19" customFormat="1" x14ac:dyDescent="0.25">
      <c r="A286" s="35">
        <v>44</v>
      </c>
      <c r="B286" s="35" t="s">
        <v>1772</v>
      </c>
      <c r="C286" s="35" t="s">
        <v>1771</v>
      </c>
      <c r="D286" s="35" t="s">
        <v>647</v>
      </c>
      <c r="E286" s="35">
        <v>2007</v>
      </c>
      <c r="F286" s="35"/>
      <c r="G286" s="35" t="s">
        <v>684</v>
      </c>
      <c r="H286" s="35" t="s">
        <v>650</v>
      </c>
      <c r="I286" s="35">
        <v>6</v>
      </c>
      <c r="J286" s="34" t="e">
        <f>VLOOKUP(H286,#REF!,9,FALSE)</f>
        <v>#REF!</v>
      </c>
      <c r="K286" s="34" t="e">
        <f t="shared" si="19"/>
        <v>#REF!</v>
      </c>
      <c r="L286" s="35"/>
      <c r="M286" s="35">
        <v>0</v>
      </c>
      <c r="N286" s="17">
        <f t="shared" si="20"/>
        <v>0</v>
      </c>
      <c r="O286" s="17">
        <v>1</v>
      </c>
      <c r="P286" s="35"/>
    </row>
    <row r="287" spans="1:16" s="19" customFormat="1" x14ac:dyDescent="0.25">
      <c r="A287" s="35">
        <v>45</v>
      </c>
      <c r="B287" s="35" t="s">
        <v>1773</v>
      </c>
      <c r="C287" s="35" t="s">
        <v>1771</v>
      </c>
      <c r="D287" s="35" t="s">
        <v>647</v>
      </c>
      <c r="E287" s="35">
        <v>2007</v>
      </c>
      <c r="F287" s="35"/>
      <c r="G287" s="35" t="s">
        <v>684</v>
      </c>
      <c r="H287" s="32" t="s">
        <v>650</v>
      </c>
      <c r="I287" s="35">
        <v>12</v>
      </c>
      <c r="J287" s="34" t="e">
        <f>VLOOKUP(H287,#REF!,9,FALSE)</f>
        <v>#REF!</v>
      </c>
      <c r="K287" s="34" t="e">
        <f t="shared" si="19"/>
        <v>#REF!</v>
      </c>
      <c r="L287" s="35"/>
      <c r="M287" s="35">
        <v>0</v>
      </c>
      <c r="N287" s="17">
        <f t="shared" si="20"/>
        <v>0</v>
      </c>
      <c r="O287" s="17">
        <v>1</v>
      </c>
      <c r="P287" s="35"/>
    </row>
    <row r="288" spans="1:16" s="19" customFormat="1" x14ac:dyDescent="0.25">
      <c r="A288" s="34">
        <v>443</v>
      </c>
      <c r="B288" s="34" t="s">
        <v>1778</v>
      </c>
      <c r="C288" s="34" t="s">
        <v>96</v>
      </c>
      <c r="D288" s="34" t="s">
        <v>1779</v>
      </c>
      <c r="E288" s="34">
        <v>2015</v>
      </c>
      <c r="F288" s="34"/>
      <c r="G288" s="34" t="s">
        <v>1376</v>
      </c>
      <c r="H288" s="12" t="s">
        <v>3286</v>
      </c>
      <c r="I288" s="34">
        <v>1</v>
      </c>
      <c r="J288" s="34" t="e">
        <f>VLOOKUP(H288,#REF!,9,FALSE)</f>
        <v>#REF!</v>
      </c>
      <c r="K288" s="34" t="e">
        <f t="shared" si="19"/>
        <v>#REF!</v>
      </c>
      <c r="L288" s="34" t="s">
        <v>3185</v>
      </c>
      <c r="M288" s="34">
        <f>IF(EXACT(H288,"_missing_"),1,0)</f>
        <v>0</v>
      </c>
      <c r="N288" s="17">
        <f t="shared" si="20"/>
        <v>0</v>
      </c>
      <c r="O288" s="17">
        <v>0</v>
      </c>
      <c r="P288" s="34"/>
    </row>
    <row r="289" spans="1:16" s="19" customFormat="1" x14ac:dyDescent="0.25">
      <c r="A289" s="34">
        <v>444</v>
      </c>
      <c r="B289" s="34" t="s">
        <v>1780</v>
      </c>
      <c r="C289" s="34" t="s">
        <v>96</v>
      </c>
      <c r="D289" s="34" t="s">
        <v>1779</v>
      </c>
      <c r="E289" s="34">
        <v>2015</v>
      </c>
      <c r="F289" s="34"/>
      <c r="G289" s="34" t="s">
        <v>1376</v>
      </c>
      <c r="H289" s="12" t="s">
        <v>3286</v>
      </c>
      <c r="I289" s="34">
        <v>6</v>
      </c>
      <c r="J289" s="34" t="e">
        <f>VLOOKUP(H289,#REF!,9,FALSE)</f>
        <v>#REF!</v>
      </c>
      <c r="K289" s="34" t="e">
        <f t="shared" si="19"/>
        <v>#REF!</v>
      </c>
      <c r="L289" s="34" t="s">
        <v>3185</v>
      </c>
      <c r="M289" s="34">
        <f>IF(EXACT(H289,"_missing_"),1,0)</f>
        <v>0</v>
      </c>
      <c r="N289" s="17">
        <f t="shared" si="20"/>
        <v>0</v>
      </c>
      <c r="O289" s="17">
        <v>0</v>
      </c>
      <c r="P289" s="34"/>
    </row>
    <row r="290" spans="1:16" s="19" customFormat="1" x14ac:dyDescent="0.25">
      <c r="A290" s="34">
        <v>445</v>
      </c>
      <c r="B290" s="34" t="s">
        <v>1781</v>
      </c>
      <c r="C290" s="34" t="s">
        <v>96</v>
      </c>
      <c r="D290" s="34" t="s">
        <v>1779</v>
      </c>
      <c r="E290" s="34">
        <v>2015</v>
      </c>
      <c r="F290" s="34"/>
      <c r="G290" s="34" t="s">
        <v>1376</v>
      </c>
      <c r="H290" s="12" t="s">
        <v>3286</v>
      </c>
      <c r="I290" s="34">
        <v>12</v>
      </c>
      <c r="J290" s="34" t="e">
        <f>VLOOKUP(H290,#REF!,9,FALSE)</f>
        <v>#REF!</v>
      </c>
      <c r="K290" s="34" t="e">
        <f t="shared" si="19"/>
        <v>#REF!</v>
      </c>
      <c r="L290" s="34" t="s">
        <v>3185</v>
      </c>
      <c r="M290" s="34">
        <f>IF(EXACT(H290,"_missing_"),1,0)</f>
        <v>0</v>
      </c>
      <c r="N290" s="17">
        <f t="shared" si="20"/>
        <v>0</v>
      </c>
      <c r="O290" s="17">
        <v>0</v>
      </c>
      <c r="P290" s="34"/>
    </row>
    <row r="291" spans="1:16" s="19" customFormat="1" x14ac:dyDescent="0.25">
      <c r="A291" s="35">
        <v>274</v>
      </c>
      <c r="B291" s="35" t="s">
        <v>1783</v>
      </c>
      <c r="C291" s="35" t="s">
        <v>1784</v>
      </c>
      <c r="D291" s="35" t="s">
        <v>654</v>
      </c>
      <c r="E291" s="35">
        <v>2005</v>
      </c>
      <c r="F291" s="35"/>
      <c r="G291" s="35" t="s">
        <v>1370</v>
      </c>
      <c r="H291" s="35" t="s">
        <v>653</v>
      </c>
      <c r="I291" s="35">
        <v>1</v>
      </c>
      <c r="J291" s="34" t="e">
        <f>VLOOKUP(H291,#REF!,9,FALSE)</f>
        <v>#REF!</v>
      </c>
      <c r="K291" s="34" t="e">
        <f t="shared" si="19"/>
        <v>#REF!</v>
      </c>
      <c r="L291" s="35"/>
      <c r="M291" s="35">
        <f>IF(EXACT(H291,"_missing_"),1,0)</f>
        <v>0</v>
      </c>
      <c r="N291" s="35">
        <f t="shared" si="20"/>
        <v>0</v>
      </c>
      <c r="O291" s="35">
        <v>1</v>
      </c>
      <c r="P291" s="35"/>
    </row>
    <row r="292" spans="1:16" s="19" customFormat="1" x14ac:dyDescent="0.25">
      <c r="A292" s="35">
        <v>275</v>
      </c>
      <c r="B292" s="35" t="s">
        <v>1785</v>
      </c>
      <c r="C292" s="35" t="s">
        <v>1786</v>
      </c>
      <c r="D292" s="35" t="s">
        <v>654</v>
      </c>
      <c r="E292" s="35">
        <v>2005</v>
      </c>
      <c r="F292" s="35"/>
      <c r="G292" s="35" t="s">
        <v>1370</v>
      </c>
      <c r="H292" s="35" t="s">
        <v>3411</v>
      </c>
      <c r="I292" s="35">
        <v>1</v>
      </c>
      <c r="J292" s="34" t="e">
        <f>VLOOKUP(H292,#REF!,9,FALSE)</f>
        <v>#REF!</v>
      </c>
      <c r="K292" s="34" t="e">
        <f t="shared" si="19"/>
        <v>#REF!</v>
      </c>
      <c r="L292" s="35" t="s">
        <v>3413</v>
      </c>
      <c r="M292" s="35">
        <v>0</v>
      </c>
      <c r="N292" s="35">
        <f t="shared" si="20"/>
        <v>0</v>
      </c>
      <c r="O292" s="35">
        <v>1</v>
      </c>
      <c r="P292" s="35"/>
    </row>
    <row r="293" spans="1:16" s="19" customFormat="1" x14ac:dyDescent="0.25">
      <c r="A293" s="35">
        <v>273</v>
      </c>
      <c r="B293" s="35" t="s">
        <v>1782</v>
      </c>
      <c r="C293" s="35" t="s">
        <v>3409</v>
      </c>
      <c r="D293" s="35" t="s">
        <v>654</v>
      </c>
      <c r="E293" s="35">
        <v>2005</v>
      </c>
      <c r="F293" s="35"/>
      <c r="G293" s="35" t="s">
        <v>1370</v>
      </c>
      <c r="H293" s="35" t="s">
        <v>3410</v>
      </c>
      <c r="I293" s="35">
        <v>1</v>
      </c>
      <c r="J293" s="34" t="e">
        <f>VLOOKUP(H293,#REF!,9,FALSE)</f>
        <v>#REF!</v>
      </c>
      <c r="K293" s="34" t="e">
        <f t="shared" si="19"/>
        <v>#REF!</v>
      </c>
      <c r="L293" s="35" t="s">
        <v>3412</v>
      </c>
      <c r="M293" s="35">
        <v>0</v>
      </c>
      <c r="N293" s="35">
        <f t="shared" si="20"/>
        <v>0</v>
      </c>
      <c r="O293" s="35">
        <v>1</v>
      </c>
      <c r="P293" s="35"/>
    </row>
    <row r="294" spans="1:16" s="19" customFormat="1" x14ac:dyDescent="0.25">
      <c r="A294" s="35">
        <v>267</v>
      </c>
      <c r="B294" s="35" t="s">
        <v>1787</v>
      </c>
      <c r="C294" s="35" t="s">
        <v>1788</v>
      </c>
      <c r="D294" s="35" t="s">
        <v>659</v>
      </c>
      <c r="E294" s="35">
        <v>2006</v>
      </c>
      <c r="F294" s="35"/>
      <c r="G294" s="35" t="s">
        <v>1370</v>
      </c>
      <c r="H294" s="35" t="s">
        <v>658</v>
      </c>
      <c r="I294" s="35">
        <v>1</v>
      </c>
      <c r="J294" s="34" t="e">
        <f>VLOOKUP(H294,#REF!,9,FALSE)</f>
        <v>#REF!</v>
      </c>
      <c r="K294" s="34" t="e">
        <f t="shared" si="19"/>
        <v>#REF!</v>
      </c>
      <c r="L294" s="35"/>
      <c r="M294" s="35">
        <v>0</v>
      </c>
      <c r="N294" s="17">
        <f t="shared" si="20"/>
        <v>0</v>
      </c>
      <c r="O294" s="17">
        <v>1</v>
      </c>
      <c r="P294" s="35"/>
    </row>
    <row r="295" spans="1:16" s="19" customFormat="1" x14ac:dyDescent="0.25">
      <c r="A295" s="35">
        <v>268</v>
      </c>
      <c r="B295" s="35" t="s">
        <v>1789</v>
      </c>
      <c r="C295" s="35" t="s">
        <v>1790</v>
      </c>
      <c r="D295" s="35" t="s">
        <v>659</v>
      </c>
      <c r="E295" s="35">
        <v>2006</v>
      </c>
      <c r="F295" s="35"/>
      <c r="G295" s="35" t="s">
        <v>1370</v>
      </c>
      <c r="H295" s="35" t="s">
        <v>3380</v>
      </c>
      <c r="I295" s="35">
        <v>1</v>
      </c>
      <c r="J295" s="34" t="e">
        <f>VLOOKUP(H295,#REF!,9,FALSE)</f>
        <v>#REF!</v>
      </c>
      <c r="K295" s="34" t="e">
        <f t="shared" si="19"/>
        <v>#REF!</v>
      </c>
      <c r="L295" s="35" t="s">
        <v>3382</v>
      </c>
      <c r="M295" s="35">
        <v>0</v>
      </c>
      <c r="N295" s="17">
        <f t="shared" si="20"/>
        <v>0</v>
      </c>
      <c r="O295" s="17">
        <v>1</v>
      </c>
      <c r="P295" s="35"/>
    </row>
    <row r="296" spans="1:16" x14ac:dyDescent="0.25">
      <c r="A296" s="35">
        <v>269</v>
      </c>
      <c r="B296" s="35" t="s">
        <v>1791</v>
      </c>
      <c r="C296" s="35" t="s">
        <v>1792</v>
      </c>
      <c r="D296" s="35" t="s">
        <v>659</v>
      </c>
      <c r="E296" s="35">
        <v>2006</v>
      </c>
      <c r="F296" s="35"/>
      <c r="G296" s="35" t="s">
        <v>1370</v>
      </c>
      <c r="H296" s="35" t="s">
        <v>3381</v>
      </c>
      <c r="I296" s="35">
        <v>1</v>
      </c>
      <c r="J296" s="34" t="e">
        <f>VLOOKUP(H296,#REF!,9,FALSE)</f>
        <v>#REF!</v>
      </c>
      <c r="K296" s="34" t="e">
        <f t="shared" si="19"/>
        <v>#REF!</v>
      </c>
      <c r="L296" s="35" t="s">
        <v>3382</v>
      </c>
      <c r="M296" s="35">
        <v>0</v>
      </c>
      <c r="N296" s="17">
        <f t="shared" si="20"/>
        <v>0</v>
      </c>
      <c r="O296" s="17">
        <v>1</v>
      </c>
      <c r="P296" s="35"/>
    </row>
    <row r="297" spans="1:16" x14ac:dyDescent="0.25">
      <c r="A297" s="8">
        <v>165</v>
      </c>
      <c r="B297" s="8" t="s">
        <v>1796</v>
      </c>
      <c r="C297" s="8" t="s">
        <v>1797</v>
      </c>
      <c r="D297" s="8" t="s">
        <v>1795</v>
      </c>
      <c r="E297" s="8">
        <v>2015</v>
      </c>
      <c r="F297" s="8"/>
      <c r="G297" s="8" t="s">
        <v>131</v>
      </c>
      <c r="H297" s="8" t="s">
        <v>600</v>
      </c>
      <c r="I297" s="34">
        <v>1</v>
      </c>
      <c r="J297" s="34" t="e">
        <f>VLOOKUP(H297,#REF!,9,FALSE)</f>
        <v>#REF!</v>
      </c>
      <c r="K297" s="34" t="e">
        <f t="shared" si="19"/>
        <v>#REF!</v>
      </c>
      <c r="L297" s="8"/>
      <c r="M297" s="8">
        <f t="shared" ref="M297:M318" si="21">IF(EXACT(H297,"_missing_"),1,0)</f>
        <v>0</v>
      </c>
      <c r="N297" s="17">
        <f t="shared" si="20"/>
        <v>0</v>
      </c>
      <c r="O297" s="17">
        <v>0</v>
      </c>
      <c r="P297" s="8"/>
    </row>
    <row r="298" spans="1:16" x14ac:dyDescent="0.25">
      <c r="A298" s="8">
        <v>166</v>
      </c>
      <c r="B298" s="8" t="s">
        <v>1798</v>
      </c>
      <c r="C298" s="8" t="s">
        <v>1797</v>
      </c>
      <c r="D298" s="8" t="s">
        <v>1795</v>
      </c>
      <c r="E298" s="8">
        <v>2015</v>
      </c>
      <c r="F298" s="8"/>
      <c r="G298" s="8" t="s">
        <v>131</v>
      </c>
      <c r="H298" s="8" t="s">
        <v>600</v>
      </c>
      <c r="I298" s="34">
        <v>6</v>
      </c>
      <c r="J298" s="34" t="e">
        <f>VLOOKUP(H298,#REF!,9,FALSE)</f>
        <v>#REF!</v>
      </c>
      <c r="K298" s="34" t="e">
        <f t="shared" si="19"/>
        <v>#REF!</v>
      </c>
      <c r="L298" s="8"/>
      <c r="M298" s="8">
        <f t="shared" si="21"/>
        <v>0</v>
      </c>
      <c r="N298" s="17">
        <f t="shared" si="20"/>
        <v>0</v>
      </c>
      <c r="O298" s="17">
        <v>0</v>
      </c>
      <c r="P298" s="8"/>
    </row>
    <row r="299" spans="1:16" x14ac:dyDescent="0.25">
      <c r="A299" s="8">
        <v>167</v>
      </c>
      <c r="B299" s="8" t="s">
        <v>1799</v>
      </c>
      <c r="C299" s="8" t="s">
        <v>1797</v>
      </c>
      <c r="D299" s="8" t="s">
        <v>1795</v>
      </c>
      <c r="E299" s="8">
        <v>2015</v>
      </c>
      <c r="F299" s="8"/>
      <c r="G299" s="8" t="s">
        <v>131</v>
      </c>
      <c r="H299" s="34" t="s">
        <v>600</v>
      </c>
      <c r="I299" s="8">
        <v>12</v>
      </c>
      <c r="J299" s="34" t="e">
        <f>VLOOKUP(H299,#REF!,9,FALSE)</f>
        <v>#REF!</v>
      </c>
      <c r="K299" s="34" t="e">
        <f t="shared" si="19"/>
        <v>#REF!</v>
      </c>
      <c r="L299" s="8"/>
      <c r="M299" s="8">
        <f t="shared" si="21"/>
        <v>0</v>
      </c>
      <c r="N299" s="17">
        <f t="shared" si="20"/>
        <v>0</v>
      </c>
      <c r="O299" s="17">
        <v>0</v>
      </c>
      <c r="P299" s="8"/>
    </row>
    <row r="300" spans="1:16" x14ac:dyDescent="0.25">
      <c r="A300" s="8">
        <v>300</v>
      </c>
      <c r="B300" s="8" t="s">
        <v>1800</v>
      </c>
      <c r="C300" s="8" t="s">
        <v>1801</v>
      </c>
      <c r="D300" s="8" t="s">
        <v>1802</v>
      </c>
      <c r="E300" s="8">
        <v>2009</v>
      </c>
      <c r="F300" s="8"/>
      <c r="G300" s="8" t="s">
        <v>1370</v>
      </c>
      <c r="H300" s="8" t="s">
        <v>604</v>
      </c>
      <c r="I300" s="8">
        <v>1</v>
      </c>
      <c r="J300" s="34" t="e">
        <f>VLOOKUP(H300,#REF!,9,FALSE)</f>
        <v>#REF!</v>
      </c>
      <c r="K300" s="34" t="e">
        <f t="shared" si="19"/>
        <v>#REF!</v>
      </c>
      <c r="L300" s="8"/>
      <c r="M300" s="8">
        <f t="shared" si="21"/>
        <v>0</v>
      </c>
      <c r="N300" s="17">
        <f t="shared" si="20"/>
        <v>0</v>
      </c>
      <c r="O300" s="17">
        <v>0</v>
      </c>
      <c r="P300" s="8"/>
    </row>
    <row r="301" spans="1:16" x14ac:dyDescent="0.25">
      <c r="A301" s="8">
        <v>301</v>
      </c>
      <c r="B301" s="8" t="s">
        <v>1803</v>
      </c>
      <c r="C301" s="8" t="s">
        <v>1801</v>
      </c>
      <c r="D301" s="8" t="s">
        <v>1802</v>
      </c>
      <c r="E301" s="8">
        <v>2009</v>
      </c>
      <c r="F301" s="8"/>
      <c r="G301" s="8" t="s">
        <v>1370</v>
      </c>
      <c r="H301" s="34" t="s">
        <v>604</v>
      </c>
      <c r="I301" s="8">
        <v>6</v>
      </c>
      <c r="J301" s="34" t="e">
        <f>VLOOKUP(H301,#REF!,9,FALSE)</f>
        <v>#REF!</v>
      </c>
      <c r="K301" s="34" t="e">
        <f t="shared" si="19"/>
        <v>#REF!</v>
      </c>
      <c r="L301" s="8"/>
      <c r="M301" s="8">
        <f t="shared" si="21"/>
        <v>0</v>
      </c>
      <c r="N301" s="17">
        <f t="shared" si="20"/>
        <v>0</v>
      </c>
      <c r="O301" s="17">
        <v>0</v>
      </c>
      <c r="P301" s="8"/>
    </row>
    <row r="302" spans="1:16" x14ac:dyDescent="0.25">
      <c r="A302" s="7">
        <v>302</v>
      </c>
      <c r="B302" s="7" t="s">
        <v>1804</v>
      </c>
      <c r="C302" s="7" t="s">
        <v>1801</v>
      </c>
      <c r="D302" s="7" t="s">
        <v>1802</v>
      </c>
      <c r="E302" s="8">
        <v>2009</v>
      </c>
      <c r="G302" s="7" t="s">
        <v>1370</v>
      </c>
      <c r="H302" s="8" t="s">
        <v>604</v>
      </c>
      <c r="I302" s="34">
        <v>12</v>
      </c>
      <c r="J302" s="34" t="e">
        <f>VLOOKUP(H302,#REF!,9,FALSE)</f>
        <v>#REF!</v>
      </c>
      <c r="K302" s="34" t="e">
        <f t="shared" si="19"/>
        <v>#REF!</v>
      </c>
      <c r="M302" s="8">
        <f t="shared" si="21"/>
        <v>0</v>
      </c>
      <c r="N302" s="17">
        <f t="shared" si="20"/>
        <v>0</v>
      </c>
      <c r="O302" s="17">
        <v>0</v>
      </c>
    </row>
    <row r="303" spans="1:16" x14ac:dyDescent="0.25">
      <c r="A303" s="7">
        <v>418</v>
      </c>
      <c r="B303" s="7" t="s">
        <v>691</v>
      </c>
      <c r="C303" s="7" t="s">
        <v>1805</v>
      </c>
      <c r="D303" s="7" t="s">
        <v>688</v>
      </c>
      <c r="E303" s="7">
        <v>1990</v>
      </c>
      <c r="G303" s="7" t="s">
        <v>1376</v>
      </c>
      <c r="H303" s="8" t="s">
        <v>687</v>
      </c>
      <c r="I303" s="8">
        <v>1</v>
      </c>
      <c r="J303" s="34" t="e">
        <f>VLOOKUP(H303,#REF!,9,FALSE)</f>
        <v>#REF!</v>
      </c>
      <c r="K303" s="34" t="e">
        <f t="shared" si="19"/>
        <v>#REF!</v>
      </c>
      <c r="M303" s="8">
        <f t="shared" si="21"/>
        <v>0</v>
      </c>
      <c r="N303" s="17">
        <f t="shared" si="20"/>
        <v>0</v>
      </c>
      <c r="O303" s="17">
        <v>0</v>
      </c>
    </row>
    <row r="304" spans="1:16" x14ac:dyDescent="0.25">
      <c r="A304" s="34">
        <v>19</v>
      </c>
      <c r="B304" s="34" t="s">
        <v>1806</v>
      </c>
      <c r="C304" s="34" t="s">
        <v>1807</v>
      </c>
      <c r="D304" s="34" t="s">
        <v>673</v>
      </c>
      <c r="E304" s="34">
        <v>2006</v>
      </c>
      <c r="F304" s="34"/>
      <c r="G304" s="34" t="s">
        <v>684</v>
      </c>
      <c r="H304" s="5" t="s">
        <v>672</v>
      </c>
      <c r="I304" s="34">
        <v>1</v>
      </c>
      <c r="J304" s="34" t="e">
        <f>VLOOKUP(H304,#REF!,9,FALSE)</f>
        <v>#REF!</v>
      </c>
      <c r="K304" s="34" t="e">
        <f t="shared" si="19"/>
        <v>#REF!</v>
      </c>
      <c r="L304" s="34"/>
      <c r="M304" s="34">
        <f t="shared" si="21"/>
        <v>0</v>
      </c>
      <c r="N304" s="17">
        <f t="shared" si="20"/>
        <v>0</v>
      </c>
      <c r="O304" s="17">
        <v>0</v>
      </c>
      <c r="P304" s="34"/>
    </row>
    <row r="305" spans="1:16" x14ac:dyDescent="0.25">
      <c r="A305" s="8">
        <v>20</v>
      </c>
      <c r="B305" s="8" t="s">
        <v>1808</v>
      </c>
      <c r="C305" s="8" t="s">
        <v>1807</v>
      </c>
      <c r="D305" s="8" t="s">
        <v>673</v>
      </c>
      <c r="E305" s="8">
        <v>2006</v>
      </c>
      <c r="F305" s="8"/>
      <c r="G305" s="8" t="s">
        <v>684</v>
      </c>
      <c r="H305" s="5" t="s">
        <v>672</v>
      </c>
      <c r="I305" s="8">
        <v>6</v>
      </c>
      <c r="J305" s="34" t="e">
        <f>VLOOKUP(H305,#REF!,9,FALSE)</f>
        <v>#REF!</v>
      </c>
      <c r="K305" s="34" t="e">
        <f t="shared" si="19"/>
        <v>#REF!</v>
      </c>
      <c r="L305" s="8"/>
      <c r="M305" s="8">
        <f t="shared" si="21"/>
        <v>0</v>
      </c>
      <c r="N305" s="17">
        <f t="shared" si="20"/>
        <v>0</v>
      </c>
      <c r="O305" s="17">
        <v>0</v>
      </c>
      <c r="P305" s="8"/>
    </row>
    <row r="306" spans="1:16" x14ac:dyDescent="0.25">
      <c r="A306" s="8">
        <v>21</v>
      </c>
      <c r="B306" s="8" t="s">
        <v>1809</v>
      </c>
      <c r="C306" s="8" t="s">
        <v>1807</v>
      </c>
      <c r="D306" s="8" t="s">
        <v>673</v>
      </c>
      <c r="E306" s="8">
        <v>2006</v>
      </c>
      <c r="F306" s="8"/>
      <c r="G306" s="8" t="s">
        <v>684</v>
      </c>
      <c r="H306" s="5" t="s">
        <v>672</v>
      </c>
      <c r="I306" s="8">
        <v>12</v>
      </c>
      <c r="J306" s="34" t="e">
        <f>VLOOKUP(H306,#REF!,9,FALSE)</f>
        <v>#REF!</v>
      </c>
      <c r="K306" s="34" t="e">
        <f t="shared" si="19"/>
        <v>#REF!</v>
      </c>
      <c r="L306" s="8"/>
      <c r="M306" s="8">
        <f t="shared" si="21"/>
        <v>0</v>
      </c>
      <c r="N306" s="17">
        <f t="shared" si="20"/>
        <v>0</v>
      </c>
      <c r="O306" s="17">
        <v>0</v>
      </c>
      <c r="P306" s="8"/>
    </row>
    <row r="307" spans="1:16" ht="17.25" x14ac:dyDescent="0.25">
      <c r="A307" s="8">
        <v>13</v>
      </c>
      <c r="B307" s="8" t="s">
        <v>1810</v>
      </c>
      <c r="C307" s="8" t="s">
        <v>1811</v>
      </c>
      <c r="D307" s="8" t="s">
        <v>679</v>
      </c>
      <c r="E307" s="8">
        <v>1993</v>
      </c>
      <c r="F307" s="8"/>
      <c r="G307" s="8" t="s">
        <v>684</v>
      </c>
      <c r="H307" s="31" t="s">
        <v>678</v>
      </c>
      <c r="I307" s="8">
        <v>1</v>
      </c>
      <c r="J307" s="34" t="e">
        <f>VLOOKUP(H307,#REF!,9,FALSE)</f>
        <v>#REF!</v>
      </c>
      <c r="K307" s="34" t="e">
        <f t="shared" si="19"/>
        <v>#REF!</v>
      </c>
      <c r="L307" s="8"/>
      <c r="M307" s="8">
        <f t="shared" si="21"/>
        <v>0</v>
      </c>
      <c r="N307" s="17">
        <f t="shared" si="20"/>
        <v>0</v>
      </c>
      <c r="O307" s="17">
        <v>0</v>
      </c>
      <c r="P307" s="8"/>
    </row>
    <row r="308" spans="1:16" ht="17.25" x14ac:dyDescent="0.25">
      <c r="A308" s="8">
        <v>14</v>
      </c>
      <c r="B308" s="8" t="s">
        <v>1812</v>
      </c>
      <c r="C308" s="8" t="s">
        <v>1811</v>
      </c>
      <c r="D308" s="8" t="s">
        <v>679</v>
      </c>
      <c r="E308" s="8">
        <v>1993</v>
      </c>
      <c r="F308" s="8"/>
      <c r="G308" s="8" t="s">
        <v>684</v>
      </c>
      <c r="H308" s="5" t="s">
        <v>678</v>
      </c>
      <c r="I308" s="8">
        <v>6</v>
      </c>
      <c r="J308" s="34" t="e">
        <f>VLOOKUP(H308,#REF!,9,FALSE)</f>
        <v>#REF!</v>
      </c>
      <c r="K308" s="34" t="e">
        <f t="shared" si="19"/>
        <v>#REF!</v>
      </c>
      <c r="L308" s="8"/>
      <c r="M308" s="8">
        <f t="shared" si="21"/>
        <v>0</v>
      </c>
      <c r="N308" s="17">
        <f t="shared" si="20"/>
        <v>0</v>
      </c>
      <c r="O308" s="17">
        <v>0</v>
      </c>
      <c r="P308" s="8"/>
    </row>
    <row r="309" spans="1:16" ht="17.25" x14ac:dyDescent="0.25">
      <c r="A309" s="8">
        <v>15</v>
      </c>
      <c r="B309" s="8" t="s">
        <v>1813</v>
      </c>
      <c r="C309" s="8" t="s">
        <v>1811</v>
      </c>
      <c r="D309" s="8" t="s">
        <v>679</v>
      </c>
      <c r="E309" s="8">
        <v>1993</v>
      </c>
      <c r="F309" s="8"/>
      <c r="G309" s="8" t="s">
        <v>684</v>
      </c>
      <c r="H309" s="5" t="s">
        <v>678</v>
      </c>
      <c r="I309" s="8">
        <v>12</v>
      </c>
      <c r="J309" s="34" t="e">
        <f>VLOOKUP(H309,#REF!,9,FALSE)</f>
        <v>#REF!</v>
      </c>
      <c r="K309" s="34" t="e">
        <f t="shared" si="19"/>
        <v>#REF!</v>
      </c>
      <c r="L309" s="8"/>
      <c r="M309" s="8">
        <f t="shared" si="21"/>
        <v>0</v>
      </c>
      <c r="N309" s="17">
        <f t="shared" si="20"/>
        <v>0</v>
      </c>
      <c r="O309" s="17">
        <v>0</v>
      </c>
      <c r="P309" s="8"/>
    </row>
    <row r="310" spans="1:16" ht="17.25" x14ac:dyDescent="0.25">
      <c r="A310" s="34">
        <v>10</v>
      </c>
      <c r="B310" s="34" t="s">
        <v>1814</v>
      </c>
      <c r="C310" s="34" t="s">
        <v>1815</v>
      </c>
      <c r="D310" s="34" t="s">
        <v>679</v>
      </c>
      <c r="E310" s="34">
        <v>1993</v>
      </c>
      <c r="F310" s="34"/>
      <c r="G310" s="34" t="s">
        <v>684</v>
      </c>
      <c r="H310" s="31" t="s">
        <v>682</v>
      </c>
      <c r="I310" s="34">
        <v>1</v>
      </c>
      <c r="J310" s="34" t="e">
        <f>VLOOKUP(H310,#REF!,9,FALSE)</f>
        <v>#REF!</v>
      </c>
      <c r="K310" s="34" t="e">
        <f t="shared" si="19"/>
        <v>#REF!</v>
      </c>
      <c r="L310" s="34"/>
      <c r="M310" s="34">
        <f t="shared" si="21"/>
        <v>0</v>
      </c>
      <c r="N310" s="17">
        <f t="shared" si="20"/>
        <v>0</v>
      </c>
      <c r="O310" s="17">
        <v>0</v>
      </c>
      <c r="P310" s="34"/>
    </row>
    <row r="311" spans="1:16" ht="17.25" x14ac:dyDescent="0.25">
      <c r="A311" s="34">
        <v>11</v>
      </c>
      <c r="B311" s="34" t="s">
        <v>1816</v>
      </c>
      <c r="C311" s="34" t="s">
        <v>1815</v>
      </c>
      <c r="D311" s="34" t="s">
        <v>679</v>
      </c>
      <c r="E311" s="34">
        <v>1993</v>
      </c>
      <c r="F311" s="34"/>
      <c r="G311" s="34" t="s">
        <v>684</v>
      </c>
      <c r="H311" s="31" t="s">
        <v>682</v>
      </c>
      <c r="I311" s="34">
        <v>6</v>
      </c>
      <c r="J311" s="34" t="e">
        <f>VLOOKUP(H311,#REF!,9,FALSE)</f>
        <v>#REF!</v>
      </c>
      <c r="K311" s="34" t="e">
        <f t="shared" si="19"/>
        <v>#REF!</v>
      </c>
      <c r="L311" s="34"/>
      <c r="M311" s="34">
        <f t="shared" si="21"/>
        <v>0</v>
      </c>
      <c r="N311" s="17">
        <f t="shared" si="20"/>
        <v>0</v>
      </c>
      <c r="O311" s="17">
        <v>0</v>
      </c>
      <c r="P311" s="34"/>
    </row>
    <row r="312" spans="1:16" ht="17.25" x14ac:dyDescent="0.25">
      <c r="A312" s="34">
        <v>12</v>
      </c>
      <c r="B312" s="34" t="s">
        <v>1817</v>
      </c>
      <c r="C312" s="34" t="s">
        <v>1815</v>
      </c>
      <c r="D312" s="34" t="s">
        <v>679</v>
      </c>
      <c r="E312" s="34">
        <v>1993</v>
      </c>
      <c r="F312" s="34"/>
      <c r="G312" s="34" t="s">
        <v>684</v>
      </c>
      <c r="H312" s="31" t="s">
        <v>682</v>
      </c>
      <c r="I312" s="34">
        <v>12</v>
      </c>
      <c r="J312" s="34" t="e">
        <f>VLOOKUP(H312,#REF!,9,FALSE)</f>
        <v>#REF!</v>
      </c>
      <c r="K312" s="34" t="e">
        <f t="shared" si="19"/>
        <v>#REF!</v>
      </c>
      <c r="L312" s="34"/>
      <c r="M312" s="34">
        <f t="shared" si="21"/>
        <v>0</v>
      </c>
      <c r="N312" s="17">
        <f t="shared" si="20"/>
        <v>0</v>
      </c>
      <c r="O312" s="17">
        <v>0</v>
      </c>
      <c r="P312" s="34"/>
    </row>
    <row r="313" spans="1:16" x14ac:dyDescent="0.25">
      <c r="A313" s="34">
        <v>270</v>
      </c>
      <c r="B313" s="34" t="s">
        <v>1818</v>
      </c>
      <c r="C313" s="34" t="s">
        <v>1819</v>
      </c>
      <c r="D313" s="34" t="s">
        <v>1820</v>
      </c>
      <c r="E313" s="34">
        <v>2005</v>
      </c>
      <c r="F313" s="34"/>
      <c r="G313" s="34" t="s">
        <v>1370</v>
      </c>
      <c r="H313" s="34" t="s">
        <v>188</v>
      </c>
      <c r="I313" s="34">
        <v>1</v>
      </c>
      <c r="J313" s="34" t="e">
        <f>VLOOKUP(H313,#REF!,9,FALSE)</f>
        <v>#REF!</v>
      </c>
      <c r="K313" s="34" t="e">
        <f t="shared" si="19"/>
        <v>#REF!</v>
      </c>
      <c r="L313" s="34"/>
      <c r="M313" s="34">
        <f t="shared" si="21"/>
        <v>0</v>
      </c>
      <c r="N313" s="17">
        <f t="shared" si="20"/>
        <v>0</v>
      </c>
      <c r="O313" s="17">
        <v>0</v>
      </c>
      <c r="P313" s="34"/>
    </row>
    <row r="314" spans="1:16" s="19" customFormat="1" x14ac:dyDescent="0.25">
      <c r="A314" s="34">
        <v>271</v>
      </c>
      <c r="B314" s="34" t="s">
        <v>1821</v>
      </c>
      <c r="C314" s="34" t="s">
        <v>1819</v>
      </c>
      <c r="D314" s="34" t="s">
        <v>1820</v>
      </c>
      <c r="E314" s="34">
        <v>2005</v>
      </c>
      <c r="F314" s="34"/>
      <c r="G314" s="34" t="s">
        <v>1370</v>
      </c>
      <c r="H314" s="34" t="s">
        <v>188</v>
      </c>
      <c r="I314" s="34">
        <v>6</v>
      </c>
      <c r="J314" s="34" t="e">
        <f>VLOOKUP(H314,#REF!,9,FALSE)</f>
        <v>#REF!</v>
      </c>
      <c r="K314" s="34" t="e">
        <f t="shared" si="19"/>
        <v>#REF!</v>
      </c>
      <c r="L314" s="34"/>
      <c r="M314" s="34">
        <f t="shared" si="21"/>
        <v>0</v>
      </c>
      <c r="N314" s="17">
        <f t="shared" si="20"/>
        <v>0</v>
      </c>
      <c r="O314" s="17">
        <v>0</v>
      </c>
      <c r="P314" s="34"/>
    </row>
    <row r="315" spans="1:16" s="19" customFormat="1" x14ac:dyDescent="0.25">
      <c r="A315" s="34">
        <v>272</v>
      </c>
      <c r="B315" s="34" t="s">
        <v>1822</v>
      </c>
      <c r="C315" s="34" t="s">
        <v>1819</v>
      </c>
      <c r="D315" s="34" t="s">
        <v>1820</v>
      </c>
      <c r="E315" s="34">
        <v>2005</v>
      </c>
      <c r="F315" s="34"/>
      <c r="G315" s="34" t="s">
        <v>1370</v>
      </c>
      <c r="H315" s="34" t="s">
        <v>188</v>
      </c>
      <c r="I315" s="34">
        <v>12</v>
      </c>
      <c r="J315" s="34" t="e">
        <f>VLOOKUP(H315,#REF!,9,FALSE)</f>
        <v>#REF!</v>
      </c>
      <c r="K315" s="34" t="e">
        <f t="shared" si="19"/>
        <v>#REF!</v>
      </c>
      <c r="L315" s="34"/>
      <c r="M315" s="34">
        <f t="shared" si="21"/>
        <v>0</v>
      </c>
      <c r="N315" s="17">
        <f t="shared" si="20"/>
        <v>0</v>
      </c>
      <c r="O315" s="17">
        <v>0</v>
      </c>
      <c r="P315" s="34"/>
    </row>
    <row r="316" spans="1:16" s="19" customFormat="1" x14ac:dyDescent="0.25">
      <c r="A316" s="34">
        <v>422</v>
      </c>
      <c r="B316" s="34" t="s">
        <v>1823</v>
      </c>
      <c r="C316" s="34" t="s">
        <v>1824</v>
      </c>
      <c r="D316" s="34" t="s">
        <v>700</v>
      </c>
      <c r="E316" s="34">
        <v>2014</v>
      </c>
      <c r="F316" s="34"/>
      <c r="G316" s="34" t="s">
        <v>1376</v>
      </c>
      <c r="H316" s="34" t="s">
        <v>699</v>
      </c>
      <c r="I316" s="34">
        <v>1</v>
      </c>
      <c r="J316" s="34" t="e">
        <f>VLOOKUP(H316,#REF!,9,FALSE)</f>
        <v>#REF!</v>
      </c>
      <c r="K316" s="34" t="e">
        <f t="shared" si="19"/>
        <v>#REF!</v>
      </c>
      <c r="L316" s="34"/>
      <c r="M316" s="34">
        <f t="shared" si="21"/>
        <v>0</v>
      </c>
      <c r="N316" s="17">
        <f t="shared" si="20"/>
        <v>0</v>
      </c>
      <c r="O316" s="17">
        <v>0</v>
      </c>
      <c r="P316" s="34"/>
    </row>
    <row r="317" spans="1:16" s="19" customFormat="1" x14ac:dyDescent="0.25">
      <c r="A317" s="34">
        <v>423</v>
      </c>
      <c r="B317" s="34" t="s">
        <v>1825</v>
      </c>
      <c r="C317" s="34" t="s">
        <v>1824</v>
      </c>
      <c r="D317" s="34" t="s">
        <v>700</v>
      </c>
      <c r="E317" s="34">
        <v>2014</v>
      </c>
      <c r="F317" s="34"/>
      <c r="G317" s="34" t="s">
        <v>1376</v>
      </c>
      <c r="H317" s="34" t="s">
        <v>699</v>
      </c>
      <c r="I317" s="34">
        <v>6</v>
      </c>
      <c r="J317" s="34" t="e">
        <f>VLOOKUP(H317,#REF!,9,FALSE)</f>
        <v>#REF!</v>
      </c>
      <c r="K317" s="34" t="e">
        <f t="shared" si="19"/>
        <v>#REF!</v>
      </c>
      <c r="L317" s="34"/>
      <c r="M317" s="34">
        <f t="shared" si="21"/>
        <v>0</v>
      </c>
      <c r="N317" s="17">
        <f t="shared" si="20"/>
        <v>0</v>
      </c>
      <c r="O317" s="17">
        <v>0</v>
      </c>
      <c r="P317" s="34"/>
    </row>
    <row r="318" spans="1:16" s="19" customFormat="1" x14ac:dyDescent="0.25">
      <c r="A318" s="34">
        <v>424</v>
      </c>
      <c r="B318" s="34" t="s">
        <v>1826</v>
      </c>
      <c r="C318" s="34" t="s">
        <v>1824</v>
      </c>
      <c r="D318" s="34" t="s">
        <v>700</v>
      </c>
      <c r="E318" s="34">
        <v>2014</v>
      </c>
      <c r="F318" s="34"/>
      <c r="G318" s="34" t="s">
        <v>1376</v>
      </c>
      <c r="H318" s="34" t="s">
        <v>699</v>
      </c>
      <c r="I318" s="34">
        <v>12</v>
      </c>
      <c r="J318" s="34" t="e">
        <f>VLOOKUP(H318,#REF!,9,FALSE)</f>
        <v>#REF!</v>
      </c>
      <c r="K318" s="34" t="e">
        <f t="shared" si="19"/>
        <v>#REF!</v>
      </c>
      <c r="L318" s="34"/>
      <c r="M318" s="34">
        <f t="shared" si="21"/>
        <v>0</v>
      </c>
      <c r="N318" s="17">
        <f t="shared" si="20"/>
        <v>0</v>
      </c>
      <c r="O318" s="17">
        <v>0</v>
      </c>
      <c r="P318" s="34"/>
    </row>
    <row r="319" spans="1:16" x14ac:dyDescent="0.25">
      <c r="A319" s="35">
        <v>124</v>
      </c>
      <c r="B319" s="35" t="s">
        <v>1827</v>
      </c>
      <c r="C319" s="35" t="s">
        <v>1828</v>
      </c>
      <c r="D319" s="35" t="s">
        <v>704</v>
      </c>
      <c r="E319" s="35">
        <v>1996</v>
      </c>
      <c r="F319" s="35"/>
      <c r="G319" s="35" t="s">
        <v>1429</v>
      </c>
      <c r="H319" s="35" t="s">
        <v>703</v>
      </c>
      <c r="I319" s="35">
        <v>1</v>
      </c>
      <c r="J319" s="34" t="e">
        <f>VLOOKUP(H319,#REF!,9,FALSE)</f>
        <v>#REF!</v>
      </c>
      <c r="K319" s="34" t="e">
        <f t="shared" si="19"/>
        <v>#REF!</v>
      </c>
      <c r="L319" s="35" t="s">
        <v>3371</v>
      </c>
      <c r="M319" s="35">
        <v>0</v>
      </c>
      <c r="N319" s="17">
        <f t="shared" si="20"/>
        <v>0</v>
      </c>
      <c r="O319" s="17">
        <v>1</v>
      </c>
      <c r="P319" s="35"/>
    </row>
    <row r="320" spans="1:16" x14ac:dyDescent="0.25">
      <c r="A320" s="17">
        <v>125</v>
      </c>
      <c r="B320" s="17" t="s">
        <v>1829</v>
      </c>
      <c r="C320" s="17" t="s">
        <v>1828</v>
      </c>
      <c r="D320" s="17" t="s">
        <v>704</v>
      </c>
      <c r="E320" s="17">
        <v>1996</v>
      </c>
      <c r="F320" s="17"/>
      <c r="G320" s="17" t="s">
        <v>1429</v>
      </c>
      <c r="H320" s="17" t="s">
        <v>703</v>
      </c>
      <c r="I320" s="17">
        <v>6</v>
      </c>
      <c r="J320" s="34" t="e">
        <f>VLOOKUP(H320,#REF!,9,FALSE)</f>
        <v>#REF!</v>
      </c>
      <c r="K320" s="34" t="e">
        <f t="shared" si="19"/>
        <v>#REF!</v>
      </c>
      <c r="L320" s="35" t="s">
        <v>3371</v>
      </c>
      <c r="M320" s="35">
        <v>0</v>
      </c>
      <c r="N320" s="17">
        <f t="shared" si="20"/>
        <v>0</v>
      </c>
      <c r="O320" s="17">
        <v>0</v>
      </c>
      <c r="P320" s="17"/>
    </row>
    <row r="321" spans="1:16" x14ac:dyDescent="0.25">
      <c r="A321" s="17">
        <v>126</v>
      </c>
      <c r="B321" s="17" t="s">
        <v>1830</v>
      </c>
      <c r="C321" s="17" t="s">
        <v>1828</v>
      </c>
      <c r="D321" s="17" t="s">
        <v>704</v>
      </c>
      <c r="E321" s="17">
        <v>1996</v>
      </c>
      <c r="F321" s="17"/>
      <c r="G321" s="17" t="s">
        <v>1429</v>
      </c>
      <c r="H321" s="17" t="s">
        <v>703</v>
      </c>
      <c r="I321" s="17">
        <v>12</v>
      </c>
      <c r="J321" s="34" t="e">
        <f>VLOOKUP(H321,#REF!,9,FALSE)</f>
        <v>#REF!</v>
      </c>
      <c r="K321" s="34" t="e">
        <f t="shared" si="19"/>
        <v>#REF!</v>
      </c>
      <c r="L321" s="35" t="s">
        <v>3371</v>
      </c>
      <c r="M321" s="35">
        <v>0</v>
      </c>
      <c r="N321" s="17">
        <f t="shared" si="20"/>
        <v>0</v>
      </c>
      <c r="O321" s="17">
        <v>0</v>
      </c>
      <c r="P321" s="17"/>
    </row>
    <row r="322" spans="1:16" x14ac:dyDescent="0.25">
      <c r="A322" s="35">
        <v>123</v>
      </c>
      <c r="B322" s="35" t="s">
        <v>1831</v>
      </c>
      <c r="C322" s="35" t="s">
        <v>1832</v>
      </c>
      <c r="D322" s="35" t="s">
        <v>704</v>
      </c>
      <c r="E322" s="35">
        <v>1996</v>
      </c>
      <c r="F322" s="35"/>
      <c r="G322" s="35" t="s">
        <v>1429</v>
      </c>
      <c r="H322" s="35" t="s">
        <v>3370</v>
      </c>
      <c r="I322" s="35">
        <v>1</v>
      </c>
      <c r="J322" s="34" t="e">
        <f>VLOOKUP(H322,#REF!,9,FALSE)</f>
        <v>#REF!</v>
      </c>
      <c r="K322" s="34" t="e">
        <f t="shared" ref="K322:K385" si="22">I322-J322</f>
        <v>#REF!</v>
      </c>
      <c r="L322" s="35" t="s">
        <v>3372</v>
      </c>
      <c r="M322" s="35">
        <v>0</v>
      </c>
      <c r="N322" s="17">
        <f t="shared" ref="N322:N385" si="23">1*ISNUMBER(SEARCH("quarterly",C322))</f>
        <v>0</v>
      </c>
      <c r="O322" s="17">
        <v>1</v>
      </c>
      <c r="P322" s="35"/>
    </row>
    <row r="323" spans="1:16" x14ac:dyDescent="0.25">
      <c r="A323" s="34">
        <v>81</v>
      </c>
      <c r="B323" s="34" t="s">
        <v>720</v>
      </c>
      <c r="C323" s="34" t="s">
        <v>1833</v>
      </c>
      <c r="D323" s="34" t="s">
        <v>1359</v>
      </c>
      <c r="E323" s="34">
        <v>1994</v>
      </c>
      <c r="F323" s="34"/>
      <c r="G323" s="34" t="s">
        <v>1429</v>
      </c>
      <c r="H323" s="5" t="s">
        <v>717</v>
      </c>
      <c r="I323" s="34">
        <v>12</v>
      </c>
      <c r="J323" s="34" t="e">
        <f>VLOOKUP(H323,#REF!,9,FALSE)</f>
        <v>#REF!</v>
      </c>
      <c r="K323" s="34" t="e">
        <f t="shared" si="22"/>
        <v>#REF!</v>
      </c>
      <c r="L323" s="34"/>
      <c r="M323" s="34">
        <f>IF(EXACT(H323,"_missing_"),1,0)</f>
        <v>0</v>
      </c>
      <c r="N323" s="17">
        <f t="shared" si="23"/>
        <v>0</v>
      </c>
      <c r="O323" s="17">
        <v>0</v>
      </c>
      <c r="P323" s="34"/>
    </row>
    <row r="324" spans="1:16" s="19" customFormat="1" x14ac:dyDescent="0.25">
      <c r="A324" s="8">
        <v>82</v>
      </c>
      <c r="B324" s="8" t="s">
        <v>1834</v>
      </c>
      <c r="C324" s="8" t="s">
        <v>1835</v>
      </c>
      <c r="D324" s="8" t="s">
        <v>1359</v>
      </c>
      <c r="E324" s="8">
        <v>1994</v>
      </c>
      <c r="F324" s="8"/>
      <c r="G324" s="8" t="s">
        <v>1429</v>
      </c>
      <c r="H324" s="5" t="s">
        <v>3196</v>
      </c>
      <c r="I324" s="8">
        <v>1</v>
      </c>
      <c r="J324" s="34" t="e">
        <f>VLOOKUP(H324,#REF!,9,FALSE)</f>
        <v>#REF!</v>
      </c>
      <c r="K324" s="34" t="e">
        <f t="shared" si="22"/>
        <v>#REF!</v>
      </c>
      <c r="L324" s="8"/>
      <c r="M324" s="8">
        <v>0</v>
      </c>
      <c r="N324" s="17">
        <f t="shared" si="23"/>
        <v>1</v>
      </c>
      <c r="O324" s="17">
        <v>0</v>
      </c>
      <c r="P324" s="8"/>
    </row>
    <row r="325" spans="1:16" s="19" customFormat="1" x14ac:dyDescent="0.25">
      <c r="A325" s="34">
        <v>83</v>
      </c>
      <c r="B325" s="34" t="s">
        <v>1836</v>
      </c>
      <c r="C325" s="34" t="s">
        <v>1835</v>
      </c>
      <c r="D325" s="34" t="s">
        <v>1359</v>
      </c>
      <c r="E325" s="34">
        <v>1994</v>
      </c>
      <c r="F325" s="34"/>
      <c r="G325" s="34" t="s">
        <v>1429</v>
      </c>
      <c r="H325" s="5" t="s">
        <v>3196</v>
      </c>
      <c r="I325" s="34">
        <v>6</v>
      </c>
      <c r="J325" s="34" t="e">
        <f>VLOOKUP(H325,#REF!,9,FALSE)</f>
        <v>#REF!</v>
      </c>
      <c r="K325" s="34" t="e">
        <f t="shared" si="22"/>
        <v>#REF!</v>
      </c>
      <c r="L325" s="34"/>
      <c r="M325" s="34">
        <v>0</v>
      </c>
      <c r="N325" s="17">
        <f t="shared" si="23"/>
        <v>1</v>
      </c>
      <c r="O325" s="17">
        <v>0</v>
      </c>
      <c r="P325" s="34"/>
    </row>
    <row r="326" spans="1:16" x14ac:dyDescent="0.25">
      <c r="A326" s="34">
        <v>84</v>
      </c>
      <c r="B326" s="34" t="s">
        <v>1837</v>
      </c>
      <c r="C326" s="34" t="s">
        <v>1835</v>
      </c>
      <c r="D326" s="34" t="s">
        <v>1359</v>
      </c>
      <c r="E326" s="34">
        <v>1994</v>
      </c>
      <c r="F326" s="34"/>
      <c r="G326" s="34" t="s">
        <v>1429</v>
      </c>
      <c r="H326" s="5" t="s">
        <v>3196</v>
      </c>
      <c r="I326" s="34">
        <v>12</v>
      </c>
      <c r="J326" s="34" t="e">
        <f>VLOOKUP(H326,#REF!,9,FALSE)</f>
        <v>#REF!</v>
      </c>
      <c r="K326" s="34" t="e">
        <f t="shared" si="22"/>
        <v>#REF!</v>
      </c>
      <c r="L326" s="34"/>
      <c r="M326" s="34">
        <v>0</v>
      </c>
      <c r="N326" s="17">
        <f t="shared" si="23"/>
        <v>1</v>
      </c>
      <c r="O326" s="17">
        <v>0</v>
      </c>
      <c r="P326" s="34"/>
    </row>
    <row r="327" spans="1:16" x14ac:dyDescent="0.25">
      <c r="A327" s="7">
        <v>97</v>
      </c>
      <c r="B327" s="7" t="s">
        <v>712</v>
      </c>
      <c r="C327" s="7" t="s">
        <v>1838</v>
      </c>
      <c r="D327" s="7" t="s">
        <v>1359</v>
      </c>
      <c r="E327" s="7">
        <v>1994</v>
      </c>
      <c r="G327" s="7" t="s">
        <v>1429</v>
      </c>
      <c r="H327" s="5" t="s">
        <v>708</v>
      </c>
      <c r="I327" s="34">
        <v>12</v>
      </c>
      <c r="J327" s="34" t="e">
        <f>VLOOKUP(H327,#REF!,9,FALSE)</f>
        <v>#REF!</v>
      </c>
      <c r="K327" s="34" t="e">
        <f t="shared" si="22"/>
        <v>#REF!</v>
      </c>
      <c r="M327" s="8">
        <f>IF(EXACT(H327,"_missing_"),1,0)</f>
        <v>0</v>
      </c>
      <c r="N327" s="17">
        <f t="shared" si="23"/>
        <v>0</v>
      </c>
      <c r="O327" s="17">
        <v>0</v>
      </c>
    </row>
    <row r="328" spans="1:16" x14ac:dyDescent="0.25">
      <c r="A328" s="8">
        <v>98</v>
      </c>
      <c r="B328" s="8" t="s">
        <v>715</v>
      </c>
      <c r="C328" s="8" t="s">
        <v>714</v>
      </c>
      <c r="D328" s="8" t="s">
        <v>1359</v>
      </c>
      <c r="E328" s="8">
        <v>1994</v>
      </c>
      <c r="F328" s="8"/>
      <c r="G328" s="8" t="s">
        <v>1429</v>
      </c>
      <c r="H328" s="5" t="s">
        <v>713</v>
      </c>
      <c r="I328" s="8">
        <v>12</v>
      </c>
      <c r="J328" s="34" t="e">
        <f>VLOOKUP(H328,#REF!,9,FALSE)</f>
        <v>#REF!</v>
      </c>
      <c r="K328" s="34" t="e">
        <f t="shared" si="22"/>
        <v>#REF!</v>
      </c>
      <c r="L328" s="8"/>
      <c r="M328" s="8">
        <f>IF(EXACT(H328,"_missing_"),1,0)</f>
        <v>0</v>
      </c>
      <c r="N328" s="17">
        <f t="shared" si="23"/>
        <v>0</v>
      </c>
      <c r="O328" s="17">
        <v>0</v>
      </c>
      <c r="P328" s="8"/>
    </row>
    <row r="329" spans="1:16" x14ac:dyDescent="0.25">
      <c r="A329" s="7">
        <v>241</v>
      </c>
      <c r="B329" s="7" t="s">
        <v>1839</v>
      </c>
      <c r="C329" s="7" t="s">
        <v>1840</v>
      </c>
      <c r="D329" s="7" t="s">
        <v>1359</v>
      </c>
      <c r="E329" s="7">
        <v>1994</v>
      </c>
      <c r="G329" s="7" t="s">
        <v>131</v>
      </c>
      <c r="H329" s="8" t="s">
        <v>3248</v>
      </c>
      <c r="I329" s="8">
        <v>1</v>
      </c>
      <c r="J329" s="34" t="e">
        <f>VLOOKUP(H329,#REF!,9,FALSE)</f>
        <v>#REF!</v>
      </c>
      <c r="K329" s="34" t="e">
        <f t="shared" si="22"/>
        <v>#REF!</v>
      </c>
      <c r="M329" s="8">
        <v>0</v>
      </c>
      <c r="N329" s="17">
        <f t="shared" si="23"/>
        <v>1</v>
      </c>
      <c r="O329" s="17">
        <v>0</v>
      </c>
    </row>
    <row r="330" spans="1:16" x14ac:dyDescent="0.25">
      <c r="A330" s="8">
        <v>242</v>
      </c>
      <c r="B330" s="8" t="s">
        <v>1841</v>
      </c>
      <c r="C330" s="8" t="s">
        <v>1840</v>
      </c>
      <c r="D330" s="8" t="s">
        <v>1359</v>
      </c>
      <c r="E330" s="8">
        <v>1994</v>
      </c>
      <c r="F330" s="8"/>
      <c r="G330" s="8" t="s">
        <v>131</v>
      </c>
      <c r="H330" s="34" t="s">
        <v>3248</v>
      </c>
      <c r="I330" s="8">
        <v>6</v>
      </c>
      <c r="J330" s="34" t="e">
        <f>VLOOKUP(H330,#REF!,9,FALSE)</f>
        <v>#REF!</v>
      </c>
      <c r="K330" s="34" t="e">
        <f t="shared" si="22"/>
        <v>#REF!</v>
      </c>
      <c r="L330" s="8"/>
      <c r="M330" s="8">
        <v>0</v>
      </c>
      <c r="N330" s="17">
        <f t="shared" si="23"/>
        <v>1</v>
      </c>
      <c r="O330" s="17">
        <v>0</v>
      </c>
      <c r="P330" s="8"/>
    </row>
    <row r="331" spans="1:16" x14ac:dyDescent="0.25">
      <c r="A331" s="8">
        <v>243</v>
      </c>
      <c r="B331" s="8" t="s">
        <v>1842</v>
      </c>
      <c r="C331" s="8" t="s">
        <v>1840</v>
      </c>
      <c r="D331" s="8" t="s">
        <v>1359</v>
      </c>
      <c r="E331" s="8">
        <v>1994</v>
      </c>
      <c r="F331" s="8"/>
      <c r="G331" s="8" t="s">
        <v>131</v>
      </c>
      <c r="H331" s="8" t="s">
        <v>3248</v>
      </c>
      <c r="I331" s="8">
        <v>12</v>
      </c>
      <c r="J331" s="34" t="e">
        <f>VLOOKUP(H331,#REF!,9,FALSE)</f>
        <v>#REF!</v>
      </c>
      <c r="K331" s="34" t="e">
        <f t="shared" si="22"/>
        <v>#REF!</v>
      </c>
      <c r="L331" s="8"/>
      <c r="M331" s="8">
        <v>0</v>
      </c>
      <c r="N331" s="17">
        <f t="shared" si="23"/>
        <v>1</v>
      </c>
      <c r="O331" s="17">
        <v>0</v>
      </c>
      <c r="P331" s="8"/>
    </row>
    <row r="332" spans="1:16" x14ac:dyDescent="0.25">
      <c r="A332" s="34">
        <v>290</v>
      </c>
      <c r="B332" s="34" t="s">
        <v>1843</v>
      </c>
      <c r="C332" s="34" t="s">
        <v>1844</v>
      </c>
      <c r="D332" s="34" t="s">
        <v>1360</v>
      </c>
      <c r="E332" s="34">
        <v>2001</v>
      </c>
      <c r="F332" s="34"/>
      <c r="G332" s="34" t="s">
        <v>1370</v>
      </c>
      <c r="H332" s="34" t="s">
        <v>721</v>
      </c>
      <c r="I332" s="34">
        <v>12</v>
      </c>
      <c r="J332" s="34" t="e">
        <f>VLOOKUP(H332,#REF!,9,FALSE)</f>
        <v>#REF!</v>
      </c>
      <c r="K332" s="34" t="e">
        <f t="shared" si="22"/>
        <v>#REF!</v>
      </c>
      <c r="L332" s="34"/>
      <c r="M332" s="34">
        <f>IF(EXACT(H332,"_missing_"),1,0)</f>
        <v>0</v>
      </c>
      <c r="N332" s="17">
        <f t="shared" si="23"/>
        <v>0</v>
      </c>
      <c r="O332" s="17">
        <v>0</v>
      </c>
      <c r="P332" s="34"/>
    </row>
    <row r="333" spans="1:16" x14ac:dyDescent="0.25">
      <c r="A333" s="8">
        <v>291</v>
      </c>
      <c r="B333" s="8" t="s">
        <v>1845</v>
      </c>
      <c r="C333" s="8" t="s">
        <v>1846</v>
      </c>
      <c r="D333" s="8" t="s">
        <v>1360</v>
      </c>
      <c r="E333" s="8">
        <v>2001</v>
      </c>
      <c r="F333" s="8"/>
      <c r="G333" s="8" t="s">
        <v>1370</v>
      </c>
      <c r="H333" s="8" t="s">
        <v>3219</v>
      </c>
      <c r="I333" s="8">
        <v>1</v>
      </c>
      <c r="J333" s="34" t="e">
        <f>VLOOKUP(H333,#REF!,9,FALSE)</f>
        <v>#REF!</v>
      </c>
      <c r="K333" s="34" t="e">
        <f t="shared" si="22"/>
        <v>#REF!</v>
      </c>
      <c r="L333" s="8"/>
      <c r="M333" s="8">
        <v>0</v>
      </c>
      <c r="N333" s="17">
        <f t="shared" si="23"/>
        <v>1</v>
      </c>
      <c r="O333" s="17">
        <v>0</v>
      </c>
      <c r="P333" s="8"/>
    </row>
    <row r="334" spans="1:16" x14ac:dyDescent="0.25">
      <c r="A334" s="8">
        <v>292</v>
      </c>
      <c r="B334" s="8" t="s">
        <v>1847</v>
      </c>
      <c r="C334" s="8" t="s">
        <v>1846</v>
      </c>
      <c r="D334" s="8" t="s">
        <v>1360</v>
      </c>
      <c r="E334" s="8">
        <v>2001</v>
      </c>
      <c r="F334" s="8"/>
      <c r="G334" s="8" t="s">
        <v>1370</v>
      </c>
      <c r="H334" s="8" t="s">
        <v>3219</v>
      </c>
      <c r="I334" s="8">
        <v>6</v>
      </c>
      <c r="J334" s="34" t="e">
        <f>VLOOKUP(H334,#REF!,9,FALSE)</f>
        <v>#REF!</v>
      </c>
      <c r="K334" s="34" t="e">
        <f t="shared" si="22"/>
        <v>#REF!</v>
      </c>
      <c r="L334" s="8"/>
      <c r="M334" s="8">
        <v>0</v>
      </c>
      <c r="N334" s="17">
        <f t="shared" si="23"/>
        <v>1</v>
      </c>
      <c r="O334" s="17">
        <v>0</v>
      </c>
      <c r="P334" s="8"/>
    </row>
    <row r="335" spans="1:16" x14ac:dyDescent="0.25">
      <c r="A335" s="7">
        <v>293</v>
      </c>
      <c r="B335" s="7" t="s">
        <v>1848</v>
      </c>
      <c r="C335" s="7" t="s">
        <v>1846</v>
      </c>
      <c r="D335" s="7" t="s">
        <v>1360</v>
      </c>
      <c r="E335" s="7">
        <v>2001</v>
      </c>
      <c r="G335" s="7" t="s">
        <v>1370</v>
      </c>
      <c r="H335" s="8" t="s">
        <v>3219</v>
      </c>
      <c r="I335" s="8">
        <v>12</v>
      </c>
      <c r="J335" s="34" t="e">
        <f>VLOOKUP(H335,#REF!,9,FALSE)</f>
        <v>#REF!</v>
      </c>
      <c r="K335" s="34" t="e">
        <f t="shared" si="22"/>
        <v>#REF!</v>
      </c>
      <c r="M335" s="8">
        <v>0</v>
      </c>
      <c r="N335" s="17">
        <f t="shared" si="23"/>
        <v>1</v>
      </c>
      <c r="O335" s="17">
        <v>0</v>
      </c>
    </row>
    <row r="336" spans="1:16" s="19" customFormat="1" x14ac:dyDescent="0.25">
      <c r="A336" s="8">
        <v>233</v>
      </c>
      <c r="B336" s="8" t="s">
        <v>733</v>
      </c>
      <c r="C336" s="8" t="s">
        <v>1849</v>
      </c>
      <c r="D336" s="8" t="s">
        <v>731</v>
      </c>
      <c r="E336" s="8">
        <v>2004</v>
      </c>
      <c r="F336" s="8"/>
      <c r="G336" s="8" t="s">
        <v>131</v>
      </c>
      <c r="H336" s="34" t="s">
        <v>730</v>
      </c>
      <c r="I336" s="8">
        <v>12</v>
      </c>
      <c r="J336" s="34" t="e">
        <f>VLOOKUP(H336,#REF!,9,FALSE)</f>
        <v>#REF!</v>
      </c>
      <c r="K336" s="34" t="e">
        <f t="shared" si="22"/>
        <v>#REF!</v>
      </c>
      <c r="L336" s="8"/>
      <c r="M336" s="8">
        <f>IF(EXACT(H336,"_missing_"),1,0)</f>
        <v>0</v>
      </c>
      <c r="N336" s="17">
        <f t="shared" si="23"/>
        <v>0</v>
      </c>
      <c r="O336" s="17">
        <v>0</v>
      </c>
      <c r="P336" s="8"/>
    </row>
    <row r="337" spans="1:16" s="19" customFormat="1" x14ac:dyDescent="0.25">
      <c r="A337" s="34">
        <v>234</v>
      </c>
      <c r="B337" s="34" t="s">
        <v>1850</v>
      </c>
      <c r="C337" s="34" t="s">
        <v>1851</v>
      </c>
      <c r="D337" s="34" t="s">
        <v>731</v>
      </c>
      <c r="E337" s="34">
        <v>2004</v>
      </c>
      <c r="F337" s="34"/>
      <c r="G337" s="34" t="s">
        <v>131</v>
      </c>
      <c r="H337" s="34" t="s">
        <v>3257</v>
      </c>
      <c r="I337" s="34">
        <v>1</v>
      </c>
      <c r="J337" s="34" t="e">
        <f>VLOOKUP(H337,#REF!,9,FALSE)</f>
        <v>#REF!</v>
      </c>
      <c r="K337" s="34" t="e">
        <f t="shared" si="22"/>
        <v>#REF!</v>
      </c>
      <c r="L337" s="34"/>
      <c r="M337" s="34">
        <v>0</v>
      </c>
      <c r="N337" s="17">
        <f t="shared" si="23"/>
        <v>1</v>
      </c>
      <c r="O337" s="17">
        <v>0</v>
      </c>
      <c r="P337" s="34"/>
    </row>
    <row r="338" spans="1:16" x14ac:dyDescent="0.25">
      <c r="A338" s="8">
        <v>235</v>
      </c>
      <c r="B338" s="8" t="s">
        <v>1852</v>
      </c>
      <c r="C338" s="8" t="s">
        <v>1851</v>
      </c>
      <c r="D338" s="8" t="s">
        <v>731</v>
      </c>
      <c r="E338" s="8">
        <v>2004</v>
      </c>
      <c r="F338" s="8"/>
      <c r="G338" s="8" t="s">
        <v>131</v>
      </c>
      <c r="H338" s="34" t="s">
        <v>3257</v>
      </c>
      <c r="I338" s="34">
        <v>6</v>
      </c>
      <c r="J338" s="34" t="e">
        <f>VLOOKUP(H338,#REF!,9,FALSE)</f>
        <v>#REF!</v>
      </c>
      <c r="K338" s="34" t="e">
        <f t="shared" si="22"/>
        <v>#REF!</v>
      </c>
      <c r="L338" s="8"/>
      <c r="M338" s="8">
        <v>0</v>
      </c>
      <c r="N338" s="17">
        <f t="shared" si="23"/>
        <v>1</v>
      </c>
      <c r="O338" s="17">
        <v>0</v>
      </c>
      <c r="P338" s="8"/>
    </row>
    <row r="339" spans="1:16" x14ac:dyDescent="0.25">
      <c r="A339" s="8">
        <v>236</v>
      </c>
      <c r="B339" s="8" t="s">
        <v>1853</v>
      </c>
      <c r="C339" s="8" t="s">
        <v>1851</v>
      </c>
      <c r="D339" s="8" t="s">
        <v>731</v>
      </c>
      <c r="E339" s="8">
        <v>2004</v>
      </c>
      <c r="F339" s="8"/>
      <c r="G339" s="8" t="s">
        <v>131</v>
      </c>
      <c r="H339" s="8" t="s">
        <v>3257</v>
      </c>
      <c r="I339" s="8">
        <v>12</v>
      </c>
      <c r="J339" s="34" t="e">
        <f>VLOOKUP(H339,#REF!,9,FALSE)</f>
        <v>#REF!</v>
      </c>
      <c r="K339" s="34" t="e">
        <f t="shared" si="22"/>
        <v>#REF!</v>
      </c>
      <c r="L339" s="8"/>
      <c r="M339" s="8">
        <v>0</v>
      </c>
      <c r="N339" s="17">
        <f t="shared" si="23"/>
        <v>1</v>
      </c>
      <c r="O339" s="17">
        <v>0</v>
      </c>
      <c r="P339" s="8"/>
    </row>
    <row r="340" spans="1:16" x14ac:dyDescent="0.25">
      <c r="A340" s="8">
        <v>261</v>
      </c>
      <c r="B340" s="8" t="s">
        <v>738</v>
      </c>
      <c r="C340" s="8" t="s">
        <v>737</v>
      </c>
      <c r="D340" s="8" t="s">
        <v>736</v>
      </c>
      <c r="E340" s="8">
        <v>2011</v>
      </c>
      <c r="F340" s="8"/>
      <c r="G340" s="8" t="s">
        <v>1370</v>
      </c>
      <c r="H340" s="8" t="s">
        <v>735</v>
      </c>
      <c r="I340" s="8">
        <v>12</v>
      </c>
      <c r="J340" s="34" t="e">
        <f>VLOOKUP(H340,#REF!,9,FALSE)</f>
        <v>#REF!</v>
      </c>
      <c r="K340" s="34" t="e">
        <f t="shared" si="22"/>
        <v>#REF!</v>
      </c>
      <c r="L340" s="8"/>
      <c r="M340" s="8">
        <f>IF(EXACT(H340,"_missing_"),1,0)</f>
        <v>0</v>
      </c>
      <c r="N340" s="17">
        <f t="shared" si="23"/>
        <v>0</v>
      </c>
      <c r="O340" s="17">
        <v>0</v>
      </c>
      <c r="P340" s="8"/>
    </row>
    <row r="341" spans="1:16" x14ac:dyDescent="0.25">
      <c r="A341" s="8">
        <v>85</v>
      </c>
      <c r="B341" s="8" t="s">
        <v>793</v>
      </c>
      <c r="C341" s="8" t="s">
        <v>1854</v>
      </c>
      <c r="D341" s="8" t="s">
        <v>1855</v>
      </c>
      <c r="E341" s="8">
        <v>1979</v>
      </c>
      <c r="F341" s="8"/>
      <c r="G341" s="8" t="s">
        <v>1429</v>
      </c>
      <c r="H341" s="5" t="s">
        <v>790</v>
      </c>
      <c r="I341" s="8">
        <v>1</v>
      </c>
      <c r="J341" s="34" t="e">
        <f>VLOOKUP(H341,#REF!,9,FALSE)</f>
        <v>#REF!</v>
      </c>
      <c r="K341" s="34" t="e">
        <f t="shared" si="22"/>
        <v>#REF!</v>
      </c>
      <c r="L341" s="8"/>
      <c r="M341" s="8">
        <f>IF(EXACT(H341,"_missing_"),1,0)</f>
        <v>0</v>
      </c>
      <c r="N341" s="17">
        <f t="shared" si="23"/>
        <v>0</v>
      </c>
      <c r="O341" s="17">
        <v>0</v>
      </c>
      <c r="P341" s="8"/>
    </row>
    <row r="342" spans="1:16" x14ac:dyDescent="0.25">
      <c r="A342" s="34">
        <v>86</v>
      </c>
      <c r="B342" s="34" t="s">
        <v>1856</v>
      </c>
      <c r="C342" s="34" t="s">
        <v>1857</v>
      </c>
      <c r="D342" s="34" t="s">
        <v>1855</v>
      </c>
      <c r="E342" s="34">
        <v>1979</v>
      </c>
      <c r="F342" s="34"/>
      <c r="G342" s="34" t="s">
        <v>1429</v>
      </c>
      <c r="H342" s="5" t="s">
        <v>3213</v>
      </c>
      <c r="I342" s="34">
        <v>1</v>
      </c>
      <c r="J342" s="34" t="e">
        <f>VLOOKUP(H342,#REF!,9,FALSE)</f>
        <v>#REF!</v>
      </c>
      <c r="K342" s="34" t="e">
        <f t="shared" si="22"/>
        <v>#REF!</v>
      </c>
      <c r="L342" s="34"/>
      <c r="M342" s="34">
        <v>0</v>
      </c>
      <c r="N342" s="17">
        <f t="shared" si="23"/>
        <v>1</v>
      </c>
      <c r="O342" s="17">
        <v>0</v>
      </c>
      <c r="P342" s="34"/>
    </row>
    <row r="343" spans="1:16" x14ac:dyDescent="0.25">
      <c r="A343" s="34">
        <v>87</v>
      </c>
      <c r="B343" s="34" t="s">
        <v>1858</v>
      </c>
      <c r="C343" s="34" t="s">
        <v>1857</v>
      </c>
      <c r="D343" s="34" t="s">
        <v>1855</v>
      </c>
      <c r="E343" s="34">
        <v>1979</v>
      </c>
      <c r="F343" s="34"/>
      <c r="G343" s="34" t="s">
        <v>1429</v>
      </c>
      <c r="H343" s="5" t="s">
        <v>3213</v>
      </c>
      <c r="I343" s="34">
        <v>6</v>
      </c>
      <c r="J343" s="34" t="e">
        <f>VLOOKUP(H343,#REF!,9,FALSE)</f>
        <v>#REF!</v>
      </c>
      <c r="K343" s="34" t="e">
        <f t="shared" si="22"/>
        <v>#REF!</v>
      </c>
      <c r="L343" s="34"/>
      <c r="M343" s="34">
        <v>0</v>
      </c>
      <c r="N343" s="17">
        <f t="shared" si="23"/>
        <v>1</v>
      </c>
      <c r="O343" s="17">
        <v>0</v>
      </c>
      <c r="P343" s="34"/>
    </row>
    <row r="344" spans="1:16" x14ac:dyDescent="0.25">
      <c r="A344" s="34">
        <v>88</v>
      </c>
      <c r="B344" s="34" t="s">
        <v>1859</v>
      </c>
      <c r="C344" s="34" t="s">
        <v>1857</v>
      </c>
      <c r="D344" s="34" t="s">
        <v>1855</v>
      </c>
      <c r="E344" s="34">
        <v>1979</v>
      </c>
      <c r="F344" s="34"/>
      <c r="G344" s="34" t="s">
        <v>1429</v>
      </c>
      <c r="H344" s="5" t="s">
        <v>3213</v>
      </c>
      <c r="I344" s="34">
        <v>12</v>
      </c>
      <c r="J344" s="34" t="e">
        <f>VLOOKUP(H344,#REF!,9,FALSE)</f>
        <v>#REF!</v>
      </c>
      <c r="K344" s="34" t="e">
        <f t="shared" si="22"/>
        <v>#REF!</v>
      </c>
      <c r="L344" s="34"/>
      <c r="M344" s="34">
        <v>0</v>
      </c>
      <c r="N344" s="17">
        <f t="shared" si="23"/>
        <v>1</v>
      </c>
      <c r="O344" s="17">
        <v>0</v>
      </c>
      <c r="P344" s="34"/>
    </row>
    <row r="345" spans="1:16" x14ac:dyDescent="0.25">
      <c r="A345" s="35">
        <v>394</v>
      </c>
      <c r="B345" s="35" t="s">
        <v>3421</v>
      </c>
      <c r="C345" s="35" t="s">
        <v>1861</v>
      </c>
      <c r="D345" s="35" t="s">
        <v>1361</v>
      </c>
      <c r="E345" s="35">
        <v>2006</v>
      </c>
      <c r="F345" s="35"/>
      <c r="G345" s="35" t="s">
        <v>1376</v>
      </c>
      <c r="H345" s="35" t="s">
        <v>739</v>
      </c>
      <c r="I345" s="35">
        <v>1</v>
      </c>
      <c r="J345" s="34" t="e">
        <f>VLOOKUP(H345,#REF!,9,FALSE)</f>
        <v>#REF!</v>
      </c>
      <c r="K345" s="34" t="e">
        <f t="shared" si="22"/>
        <v>#REF!</v>
      </c>
      <c r="L345" s="35" t="s">
        <v>3414</v>
      </c>
      <c r="M345" s="35">
        <v>0</v>
      </c>
      <c r="N345" s="17">
        <f t="shared" si="23"/>
        <v>0</v>
      </c>
      <c r="O345" s="17">
        <v>1</v>
      </c>
      <c r="P345" s="35"/>
    </row>
    <row r="346" spans="1:16" s="19" customFormat="1" x14ac:dyDescent="0.25">
      <c r="A346" s="19">
        <v>395</v>
      </c>
      <c r="B346" s="19" t="s">
        <v>3423</v>
      </c>
      <c r="C346" s="19" t="s">
        <v>1861</v>
      </c>
      <c r="D346" s="19" t="s">
        <v>1361</v>
      </c>
      <c r="E346" s="19">
        <v>2006</v>
      </c>
      <c r="G346" s="19" t="s">
        <v>1376</v>
      </c>
      <c r="H346" s="19" t="s">
        <v>739</v>
      </c>
      <c r="I346" s="19">
        <v>6</v>
      </c>
      <c r="J346" s="34" t="e">
        <f>VLOOKUP(H346,#REF!,9,FALSE)</f>
        <v>#REF!</v>
      </c>
      <c r="K346" s="34" t="e">
        <f t="shared" si="22"/>
        <v>#REF!</v>
      </c>
      <c r="L346" s="19" t="s">
        <v>3414</v>
      </c>
      <c r="M346" s="19">
        <v>0</v>
      </c>
      <c r="N346" s="17">
        <f t="shared" si="23"/>
        <v>0</v>
      </c>
      <c r="O346" s="17">
        <v>1</v>
      </c>
    </row>
    <row r="347" spans="1:16" s="19" customFormat="1" x14ac:dyDescent="0.25">
      <c r="A347" s="19">
        <v>396</v>
      </c>
      <c r="B347" s="19" t="s">
        <v>3422</v>
      </c>
      <c r="C347" s="19" t="s">
        <v>1861</v>
      </c>
      <c r="D347" s="19" t="s">
        <v>1361</v>
      </c>
      <c r="E347" s="19">
        <v>2006</v>
      </c>
      <c r="G347" s="19" t="s">
        <v>1376</v>
      </c>
      <c r="H347" s="19" t="s">
        <v>739</v>
      </c>
      <c r="I347" s="19">
        <v>12</v>
      </c>
      <c r="J347" s="34" t="e">
        <f>VLOOKUP(H347,#REF!,9,FALSE)</f>
        <v>#REF!</v>
      </c>
      <c r="K347" s="34" t="e">
        <f t="shared" si="22"/>
        <v>#REF!</v>
      </c>
      <c r="L347" s="19" t="s">
        <v>3414</v>
      </c>
      <c r="M347" s="19">
        <v>0</v>
      </c>
      <c r="N347" s="17">
        <f t="shared" si="23"/>
        <v>0</v>
      </c>
      <c r="O347" s="17">
        <v>1</v>
      </c>
    </row>
    <row r="348" spans="1:16" s="19" customFormat="1" x14ac:dyDescent="0.25">
      <c r="A348" s="19">
        <v>391</v>
      </c>
      <c r="B348" s="19" t="s">
        <v>3415</v>
      </c>
      <c r="C348" s="19" t="s">
        <v>1860</v>
      </c>
      <c r="D348" s="19" t="s">
        <v>1361</v>
      </c>
      <c r="E348" s="19">
        <v>2006</v>
      </c>
      <c r="G348" s="19" t="s">
        <v>1376</v>
      </c>
      <c r="H348" s="19" t="s">
        <v>3430</v>
      </c>
      <c r="I348" s="19">
        <v>1</v>
      </c>
      <c r="J348" s="34" t="e">
        <f>VLOOKUP(H348,#REF!,9,FALSE)</f>
        <v>#REF!</v>
      </c>
      <c r="K348" s="34" t="e">
        <f t="shared" si="22"/>
        <v>#REF!</v>
      </c>
      <c r="L348" s="19" t="s">
        <v>3424</v>
      </c>
      <c r="M348" s="19">
        <v>0</v>
      </c>
      <c r="N348" s="17">
        <f t="shared" si="23"/>
        <v>0</v>
      </c>
      <c r="O348" s="17">
        <v>1</v>
      </c>
    </row>
    <row r="349" spans="1:16" x14ac:dyDescent="0.25">
      <c r="A349" s="35">
        <v>392</v>
      </c>
      <c r="B349" s="35" t="s">
        <v>3420</v>
      </c>
      <c r="C349" s="35" t="s">
        <v>1860</v>
      </c>
      <c r="D349" s="35" t="s">
        <v>1361</v>
      </c>
      <c r="E349" s="35">
        <v>2006</v>
      </c>
      <c r="F349" s="35"/>
      <c r="G349" s="35" t="s">
        <v>1376</v>
      </c>
      <c r="H349" s="35" t="s">
        <v>3430</v>
      </c>
      <c r="I349" s="35">
        <v>6</v>
      </c>
      <c r="J349" s="34" t="e">
        <f>VLOOKUP(H349,#REF!,9,FALSE)</f>
        <v>#REF!</v>
      </c>
      <c r="K349" s="34" t="e">
        <f t="shared" si="22"/>
        <v>#REF!</v>
      </c>
      <c r="L349" s="35" t="s">
        <v>3424</v>
      </c>
      <c r="M349" s="35">
        <v>0</v>
      </c>
      <c r="N349" s="17">
        <f t="shared" si="23"/>
        <v>0</v>
      </c>
      <c r="O349" s="17">
        <v>1</v>
      </c>
      <c r="P349" s="35"/>
    </row>
    <row r="350" spans="1:16" x14ac:dyDescent="0.25">
      <c r="A350" s="35">
        <v>393</v>
      </c>
      <c r="B350" s="35" t="s">
        <v>3416</v>
      </c>
      <c r="C350" s="35" t="s">
        <v>1860</v>
      </c>
      <c r="D350" s="35" t="s">
        <v>1361</v>
      </c>
      <c r="E350" s="35">
        <v>2006</v>
      </c>
      <c r="F350" s="35"/>
      <c r="G350" s="35" t="s">
        <v>1376</v>
      </c>
      <c r="H350" s="35" t="s">
        <v>3430</v>
      </c>
      <c r="I350" s="35">
        <v>12</v>
      </c>
      <c r="J350" s="34" t="e">
        <f>VLOOKUP(H350,#REF!,9,FALSE)</f>
        <v>#REF!</v>
      </c>
      <c r="K350" s="34" t="e">
        <f t="shared" si="22"/>
        <v>#REF!</v>
      </c>
      <c r="L350" s="35" t="s">
        <v>3424</v>
      </c>
      <c r="M350" s="35">
        <v>0</v>
      </c>
      <c r="N350" s="17">
        <f t="shared" si="23"/>
        <v>0</v>
      </c>
      <c r="O350" s="17">
        <v>1</v>
      </c>
      <c r="P350" s="35"/>
    </row>
    <row r="351" spans="1:16" x14ac:dyDescent="0.25">
      <c r="A351" s="35">
        <v>397</v>
      </c>
      <c r="B351" s="35" t="s">
        <v>3417</v>
      </c>
      <c r="C351" s="35" t="s">
        <v>1862</v>
      </c>
      <c r="D351" s="35" t="s">
        <v>1361</v>
      </c>
      <c r="E351" s="35">
        <v>2006</v>
      </c>
      <c r="F351" s="35"/>
      <c r="G351" s="35" t="s">
        <v>1376</v>
      </c>
      <c r="H351" s="35" t="s">
        <v>3431</v>
      </c>
      <c r="I351" s="35">
        <v>1</v>
      </c>
      <c r="J351" s="34" t="e">
        <f>VLOOKUP(H351,#REF!,9,FALSE)</f>
        <v>#REF!</v>
      </c>
      <c r="K351" s="34" t="e">
        <f t="shared" si="22"/>
        <v>#REF!</v>
      </c>
      <c r="L351" s="35" t="s">
        <v>3424</v>
      </c>
      <c r="M351" s="35">
        <v>0</v>
      </c>
      <c r="N351" s="17">
        <f t="shared" si="23"/>
        <v>0</v>
      </c>
      <c r="O351" s="17">
        <v>1</v>
      </c>
      <c r="P351" s="35"/>
    </row>
    <row r="352" spans="1:16" x14ac:dyDescent="0.25">
      <c r="A352" s="35">
        <v>398</v>
      </c>
      <c r="B352" s="35" t="s">
        <v>3419</v>
      </c>
      <c r="C352" s="35" t="s">
        <v>1862</v>
      </c>
      <c r="D352" s="35" t="s">
        <v>1361</v>
      </c>
      <c r="E352" s="35">
        <v>2006</v>
      </c>
      <c r="F352" s="35"/>
      <c r="G352" s="35" t="s">
        <v>1376</v>
      </c>
      <c r="H352" s="35" t="s">
        <v>3431</v>
      </c>
      <c r="I352" s="35">
        <v>6</v>
      </c>
      <c r="J352" s="34" t="e">
        <f>VLOOKUP(H352,#REF!,9,FALSE)</f>
        <v>#REF!</v>
      </c>
      <c r="K352" s="34" t="e">
        <f t="shared" si="22"/>
        <v>#REF!</v>
      </c>
      <c r="L352" s="35" t="s">
        <v>3424</v>
      </c>
      <c r="M352" s="35">
        <v>0</v>
      </c>
      <c r="N352" s="17">
        <f t="shared" si="23"/>
        <v>0</v>
      </c>
      <c r="O352" s="17">
        <v>1</v>
      </c>
      <c r="P352" s="35"/>
    </row>
    <row r="353" spans="1:16" x14ac:dyDescent="0.25">
      <c r="A353" s="35">
        <v>399</v>
      </c>
      <c r="B353" s="35" t="s">
        <v>3418</v>
      </c>
      <c r="C353" s="35" t="s">
        <v>1862</v>
      </c>
      <c r="D353" s="35" t="s">
        <v>1361</v>
      </c>
      <c r="E353" s="35">
        <v>2006</v>
      </c>
      <c r="F353" s="35"/>
      <c r="G353" s="35" t="s">
        <v>1376</v>
      </c>
      <c r="H353" s="35" t="s">
        <v>3431</v>
      </c>
      <c r="I353" s="35">
        <v>12</v>
      </c>
      <c r="J353" s="34" t="e">
        <f>VLOOKUP(H353,#REF!,9,FALSE)</f>
        <v>#REF!</v>
      </c>
      <c r="K353" s="34" t="e">
        <f t="shared" si="22"/>
        <v>#REF!</v>
      </c>
      <c r="L353" s="35" t="s">
        <v>3424</v>
      </c>
      <c r="M353" s="35">
        <v>0</v>
      </c>
      <c r="N353" s="17">
        <f t="shared" si="23"/>
        <v>0</v>
      </c>
      <c r="O353" s="17">
        <v>1</v>
      </c>
      <c r="P353" s="35"/>
    </row>
    <row r="354" spans="1:16" x14ac:dyDescent="0.25">
      <c r="A354" s="34">
        <v>247</v>
      </c>
      <c r="B354" s="34" t="s">
        <v>758</v>
      </c>
      <c r="C354" s="34" t="s">
        <v>1863</v>
      </c>
      <c r="D354" s="34" t="s">
        <v>756</v>
      </c>
      <c r="E354" s="34">
        <v>2014</v>
      </c>
      <c r="F354" s="34"/>
      <c r="G354" s="34" t="s">
        <v>1370</v>
      </c>
      <c r="H354" s="34" t="s">
        <v>755</v>
      </c>
      <c r="I354" s="34">
        <v>12</v>
      </c>
      <c r="J354" s="34" t="e">
        <f>VLOOKUP(H354,#REF!,9,FALSE)</f>
        <v>#REF!</v>
      </c>
      <c r="K354" s="34" t="e">
        <f t="shared" si="22"/>
        <v>#REF!</v>
      </c>
      <c r="L354" s="34"/>
      <c r="M354" s="34">
        <f>IF(EXACT(H354,"_missing_"),1,0)</f>
        <v>0</v>
      </c>
      <c r="N354" s="17">
        <f t="shared" si="23"/>
        <v>0</v>
      </c>
      <c r="O354" s="17">
        <v>0</v>
      </c>
      <c r="P354" s="34"/>
    </row>
    <row r="355" spans="1:16" x14ac:dyDescent="0.25">
      <c r="A355" s="34">
        <v>99</v>
      </c>
      <c r="B355" s="34" t="s">
        <v>763</v>
      </c>
      <c r="C355" s="34" t="s">
        <v>1864</v>
      </c>
      <c r="D355" s="34" t="s">
        <v>760</v>
      </c>
      <c r="E355" s="34">
        <v>2011</v>
      </c>
      <c r="F355" s="34"/>
      <c r="G355" s="34" t="s">
        <v>1429</v>
      </c>
      <c r="H355" s="5" t="s">
        <v>759</v>
      </c>
      <c r="I355" s="34">
        <v>12</v>
      </c>
      <c r="J355" s="34" t="e">
        <f>VLOOKUP(H355,#REF!,9,FALSE)</f>
        <v>#REF!</v>
      </c>
      <c r="K355" s="34" t="e">
        <f t="shared" si="22"/>
        <v>#REF!</v>
      </c>
      <c r="L355" s="34"/>
      <c r="M355" s="34">
        <f>IF(EXACT(H355,"_missing_"),1,0)</f>
        <v>0</v>
      </c>
      <c r="N355" s="17">
        <f t="shared" si="23"/>
        <v>0</v>
      </c>
      <c r="O355" s="17">
        <v>0</v>
      </c>
      <c r="P355" s="34"/>
    </row>
    <row r="356" spans="1:16" x14ac:dyDescent="0.25">
      <c r="A356" s="7">
        <v>100</v>
      </c>
      <c r="B356" s="7" t="s">
        <v>1865</v>
      </c>
      <c r="C356" s="7" t="s">
        <v>1866</v>
      </c>
      <c r="D356" s="7" t="s">
        <v>760</v>
      </c>
      <c r="E356" s="7">
        <v>2011</v>
      </c>
      <c r="G356" s="7" t="s">
        <v>1429</v>
      </c>
      <c r="H356" s="5" t="s">
        <v>3234</v>
      </c>
      <c r="I356" s="8">
        <v>1</v>
      </c>
      <c r="J356" s="34" t="e">
        <f>VLOOKUP(H356,#REF!,9,FALSE)</f>
        <v>#REF!</v>
      </c>
      <c r="K356" s="34" t="e">
        <f t="shared" si="22"/>
        <v>#REF!</v>
      </c>
      <c r="L356" s="8"/>
      <c r="M356" s="8">
        <v>0</v>
      </c>
      <c r="N356" s="17">
        <f t="shared" si="23"/>
        <v>1</v>
      </c>
      <c r="O356" s="17">
        <v>0</v>
      </c>
    </row>
    <row r="357" spans="1:16" x14ac:dyDescent="0.25">
      <c r="A357" s="7">
        <v>101</v>
      </c>
      <c r="B357" s="7" t="s">
        <v>1867</v>
      </c>
      <c r="C357" s="7" t="s">
        <v>1866</v>
      </c>
      <c r="D357" s="7" t="s">
        <v>760</v>
      </c>
      <c r="E357" s="7">
        <v>2011</v>
      </c>
      <c r="G357" s="7" t="s">
        <v>1429</v>
      </c>
      <c r="H357" s="31" t="s">
        <v>3234</v>
      </c>
      <c r="I357" s="8">
        <v>6</v>
      </c>
      <c r="J357" s="34" t="e">
        <f>VLOOKUP(H357,#REF!,9,FALSE)</f>
        <v>#REF!</v>
      </c>
      <c r="K357" s="34" t="e">
        <f t="shared" si="22"/>
        <v>#REF!</v>
      </c>
      <c r="M357" s="8">
        <v>0</v>
      </c>
      <c r="N357" s="17">
        <f t="shared" si="23"/>
        <v>1</v>
      </c>
      <c r="O357" s="17">
        <v>0</v>
      </c>
    </row>
    <row r="358" spans="1:16" x14ac:dyDescent="0.25">
      <c r="A358" s="7">
        <v>102</v>
      </c>
      <c r="B358" s="7" t="s">
        <v>1868</v>
      </c>
      <c r="C358" s="7" t="s">
        <v>1866</v>
      </c>
      <c r="D358" s="7" t="s">
        <v>760</v>
      </c>
      <c r="E358" s="7">
        <v>2011</v>
      </c>
      <c r="G358" s="7" t="s">
        <v>1429</v>
      </c>
      <c r="H358" s="5" t="s">
        <v>3234</v>
      </c>
      <c r="I358" s="8">
        <v>12</v>
      </c>
      <c r="J358" s="34" t="e">
        <f>VLOOKUP(H358,#REF!,9,FALSE)</f>
        <v>#REF!</v>
      </c>
      <c r="K358" s="34" t="e">
        <f t="shared" si="22"/>
        <v>#REF!</v>
      </c>
      <c r="M358" s="8">
        <v>0</v>
      </c>
      <c r="N358" s="17">
        <f t="shared" si="23"/>
        <v>1</v>
      </c>
      <c r="O358" s="17">
        <v>0</v>
      </c>
    </row>
    <row r="359" spans="1:16" x14ac:dyDescent="0.25">
      <c r="A359" s="8">
        <v>142</v>
      </c>
      <c r="B359" s="8" t="s">
        <v>767</v>
      </c>
      <c r="C359" s="8" t="s">
        <v>766</v>
      </c>
      <c r="D359" s="8" t="s">
        <v>765</v>
      </c>
      <c r="E359" s="8">
        <v>2008</v>
      </c>
      <c r="F359" s="8"/>
      <c r="G359" s="8" t="s">
        <v>958</v>
      </c>
      <c r="H359" s="34" t="s">
        <v>764</v>
      </c>
      <c r="I359" s="8">
        <v>12</v>
      </c>
      <c r="J359" s="34" t="e">
        <f>VLOOKUP(H359,#REF!,9,FALSE)</f>
        <v>#REF!</v>
      </c>
      <c r="K359" s="34" t="e">
        <f t="shared" si="22"/>
        <v>#REF!</v>
      </c>
      <c r="L359" s="8"/>
      <c r="M359" s="8">
        <f>IF(EXACT(H359,"_missing_"),1,0)</f>
        <v>0</v>
      </c>
      <c r="N359" s="17">
        <f t="shared" si="23"/>
        <v>0</v>
      </c>
      <c r="O359" s="17">
        <v>1</v>
      </c>
      <c r="P359" s="8"/>
    </row>
    <row r="360" spans="1:16" x14ac:dyDescent="0.25">
      <c r="A360" s="35">
        <v>132</v>
      </c>
      <c r="B360" s="35" t="s">
        <v>1869</v>
      </c>
      <c r="C360" s="35" t="s">
        <v>1870</v>
      </c>
      <c r="D360" s="35" t="s">
        <v>765</v>
      </c>
      <c r="E360" s="35">
        <v>2008</v>
      </c>
      <c r="F360" s="35"/>
      <c r="G360" s="35" t="s">
        <v>958</v>
      </c>
      <c r="H360" s="35" t="s">
        <v>3361</v>
      </c>
      <c r="I360" s="35">
        <v>1</v>
      </c>
      <c r="J360" s="34" t="e">
        <f>VLOOKUP(H360,#REF!,9,FALSE)</f>
        <v>#REF!</v>
      </c>
      <c r="K360" s="34" t="e">
        <f t="shared" si="22"/>
        <v>#REF!</v>
      </c>
      <c r="L360" s="35" t="s">
        <v>3362</v>
      </c>
      <c r="M360" s="35">
        <v>0</v>
      </c>
      <c r="N360" s="35">
        <f t="shared" si="23"/>
        <v>0</v>
      </c>
      <c r="O360" s="35">
        <v>1</v>
      </c>
      <c r="P360" s="35"/>
    </row>
    <row r="361" spans="1:16" x14ac:dyDescent="0.25">
      <c r="A361" s="7">
        <v>55</v>
      </c>
      <c r="B361" s="7" t="s">
        <v>1454</v>
      </c>
      <c r="C361" s="7" t="s">
        <v>1455</v>
      </c>
      <c r="D361" s="8" t="s">
        <v>1451</v>
      </c>
      <c r="E361" s="8">
        <v>2010</v>
      </c>
      <c r="G361" s="7" t="s">
        <v>684</v>
      </c>
      <c r="H361" s="34" t="s">
        <v>3274</v>
      </c>
      <c r="I361" s="8">
        <v>1</v>
      </c>
      <c r="J361" s="34" t="e">
        <f>VLOOKUP(H361,#REF!,9,FALSE)</f>
        <v>#REF!</v>
      </c>
      <c r="K361" s="34" t="e">
        <f t="shared" si="22"/>
        <v>#REF!</v>
      </c>
      <c r="M361" s="8">
        <f t="shared" ref="M361:M373" si="24">IF(EXACT(H361,"_missing_"),1,0)</f>
        <v>0</v>
      </c>
      <c r="N361" s="17">
        <f t="shared" si="23"/>
        <v>0</v>
      </c>
      <c r="O361" s="17">
        <v>0</v>
      </c>
    </row>
    <row r="362" spans="1:16" x14ac:dyDescent="0.25">
      <c r="A362" s="7">
        <v>56</v>
      </c>
      <c r="B362" s="7" t="s">
        <v>1456</v>
      </c>
      <c r="C362" s="7" t="s">
        <v>1455</v>
      </c>
      <c r="D362" s="7" t="s">
        <v>1451</v>
      </c>
      <c r="E362" s="7">
        <v>2010</v>
      </c>
      <c r="G362" s="7" t="s">
        <v>684</v>
      </c>
      <c r="H362" s="34" t="s">
        <v>3274</v>
      </c>
      <c r="I362" s="8">
        <v>6</v>
      </c>
      <c r="J362" s="34" t="e">
        <f>VLOOKUP(H362,#REF!,9,FALSE)</f>
        <v>#REF!</v>
      </c>
      <c r="K362" s="34" t="e">
        <f t="shared" si="22"/>
        <v>#REF!</v>
      </c>
      <c r="M362" s="8">
        <f t="shared" si="24"/>
        <v>0</v>
      </c>
      <c r="N362" s="17">
        <f t="shared" si="23"/>
        <v>0</v>
      </c>
      <c r="O362" s="17">
        <v>0</v>
      </c>
    </row>
    <row r="363" spans="1:16" x14ac:dyDescent="0.25">
      <c r="A363" s="7">
        <v>57</v>
      </c>
      <c r="B363" s="7" t="s">
        <v>1457</v>
      </c>
      <c r="C363" s="7" t="s">
        <v>1455</v>
      </c>
      <c r="D363" s="7" t="s">
        <v>1451</v>
      </c>
      <c r="E363" s="7">
        <v>2010</v>
      </c>
      <c r="G363" s="7" t="s">
        <v>684</v>
      </c>
      <c r="H363" s="34" t="s">
        <v>3274</v>
      </c>
      <c r="I363" s="8">
        <v>12</v>
      </c>
      <c r="J363" s="34" t="e">
        <f>VLOOKUP(H363,#REF!,9,FALSE)</f>
        <v>#REF!</v>
      </c>
      <c r="K363" s="34" t="e">
        <f t="shared" si="22"/>
        <v>#REF!</v>
      </c>
      <c r="M363" s="8">
        <f t="shared" si="24"/>
        <v>0</v>
      </c>
      <c r="N363" s="17">
        <f t="shared" si="23"/>
        <v>0</v>
      </c>
      <c r="O363" s="17">
        <v>0</v>
      </c>
    </row>
    <row r="364" spans="1:16" x14ac:dyDescent="0.25">
      <c r="A364" s="7">
        <v>52</v>
      </c>
      <c r="B364" s="7" t="s">
        <v>1449</v>
      </c>
      <c r="C364" s="7" t="s">
        <v>1450</v>
      </c>
      <c r="D364" s="7" t="s">
        <v>1451</v>
      </c>
      <c r="E364" s="7">
        <v>2010</v>
      </c>
      <c r="G364" s="7" t="s">
        <v>684</v>
      </c>
      <c r="H364" s="34" t="s">
        <v>3276</v>
      </c>
      <c r="I364" s="8">
        <v>1</v>
      </c>
      <c r="J364" s="34" t="e">
        <f>VLOOKUP(H364,#REF!,9,FALSE)</f>
        <v>#REF!</v>
      </c>
      <c r="K364" s="34" t="e">
        <f t="shared" si="22"/>
        <v>#REF!</v>
      </c>
      <c r="M364" s="8">
        <f t="shared" si="24"/>
        <v>0</v>
      </c>
      <c r="N364" s="17">
        <f t="shared" si="23"/>
        <v>0</v>
      </c>
      <c r="O364" s="17">
        <v>0</v>
      </c>
    </row>
    <row r="365" spans="1:16" x14ac:dyDescent="0.25">
      <c r="A365" s="7">
        <v>53</v>
      </c>
      <c r="B365" s="7" t="s">
        <v>1452</v>
      </c>
      <c r="C365" s="7" t="s">
        <v>1450</v>
      </c>
      <c r="D365" s="7" t="s">
        <v>1451</v>
      </c>
      <c r="E365" s="7">
        <v>2010</v>
      </c>
      <c r="G365" s="7" t="s">
        <v>684</v>
      </c>
      <c r="H365" s="30" t="s">
        <v>3276</v>
      </c>
      <c r="I365" s="8">
        <v>6</v>
      </c>
      <c r="J365" s="34" t="e">
        <f>VLOOKUP(H365,#REF!,9,FALSE)</f>
        <v>#REF!</v>
      </c>
      <c r="K365" s="34" t="e">
        <f t="shared" si="22"/>
        <v>#REF!</v>
      </c>
      <c r="M365" s="8">
        <f t="shared" si="24"/>
        <v>0</v>
      </c>
      <c r="N365" s="17">
        <f t="shared" si="23"/>
        <v>0</v>
      </c>
      <c r="O365" s="17">
        <v>0</v>
      </c>
    </row>
    <row r="366" spans="1:16" x14ac:dyDescent="0.25">
      <c r="A366" s="7">
        <v>54</v>
      </c>
      <c r="B366" s="7" t="s">
        <v>1453</v>
      </c>
      <c r="C366" s="7" t="s">
        <v>1450</v>
      </c>
      <c r="D366" s="7" t="s">
        <v>1451</v>
      </c>
      <c r="E366" s="7">
        <v>2010</v>
      </c>
      <c r="G366" s="7" t="s">
        <v>684</v>
      </c>
      <c r="H366" s="30" t="s">
        <v>3276</v>
      </c>
      <c r="I366" s="8">
        <v>12</v>
      </c>
      <c r="J366" s="34" t="e">
        <f>VLOOKUP(H366,#REF!,9,FALSE)</f>
        <v>#REF!</v>
      </c>
      <c r="K366" s="34" t="e">
        <f t="shared" si="22"/>
        <v>#REF!</v>
      </c>
      <c r="M366" s="8">
        <f t="shared" si="24"/>
        <v>0</v>
      </c>
      <c r="N366" s="17">
        <f t="shared" si="23"/>
        <v>0</v>
      </c>
      <c r="O366" s="17">
        <v>0</v>
      </c>
    </row>
    <row r="367" spans="1:16" x14ac:dyDescent="0.25">
      <c r="A367" s="7">
        <v>385</v>
      </c>
      <c r="B367" s="7" t="s">
        <v>1871</v>
      </c>
      <c r="C367" s="7" t="s">
        <v>1872</v>
      </c>
      <c r="D367" s="7" t="s">
        <v>1873</v>
      </c>
      <c r="E367" s="7">
        <v>1982</v>
      </c>
      <c r="G367" s="7" t="s">
        <v>1376</v>
      </c>
      <c r="H367" s="34" t="s">
        <v>112</v>
      </c>
      <c r="I367" s="8">
        <v>1</v>
      </c>
      <c r="J367" s="34" t="e">
        <f>VLOOKUP(H367,#REF!,9,FALSE)</f>
        <v>#REF!</v>
      </c>
      <c r="K367" s="34" t="e">
        <f t="shared" si="22"/>
        <v>#REF!</v>
      </c>
      <c r="M367" s="8">
        <f t="shared" si="24"/>
        <v>0</v>
      </c>
      <c r="N367" s="17">
        <f t="shared" si="23"/>
        <v>0</v>
      </c>
      <c r="O367" s="17">
        <v>0</v>
      </c>
    </row>
    <row r="368" spans="1:16" x14ac:dyDescent="0.25">
      <c r="A368" s="7">
        <v>386</v>
      </c>
      <c r="B368" s="8" t="s">
        <v>1874</v>
      </c>
      <c r="C368" s="7" t="s">
        <v>1872</v>
      </c>
      <c r="D368" s="7" t="s">
        <v>1873</v>
      </c>
      <c r="E368" s="7">
        <v>1982</v>
      </c>
      <c r="G368" s="7" t="s">
        <v>1376</v>
      </c>
      <c r="H368" s="34" t="s">
        <v>112</v>
      </c>
      <c r="I368" s="8">
        <v>6</v>
      </c>
      <c r="J368" s="34" t="e">
        <f>VLOOKUP(H368,#REF!,9,FALSE)</f>
        <v>#REF!</v>
      </c>
      <c r="K368" s="34" t="e">
        <f t="shared" si="22"/>
        <v>#REF!</v>
      </c>
      <c r="M368" s="8">
        <f t="shared" si="24"/>
        <v>0</v>
      </c>
      <c r="N368" s="17">
        <f t="shared" si="23"/>
        <v>0</v>
      </c>
      <c r="O368" s="17">
        <v>0</v>
      </c>
    </row>
    <row r="369" spans="1:16" x14ac:dyDescent="0.25">
      <c r="A369" s="7">
        <v>387</v>
      </c>
      <c r="B369" s="8" t="s">
        <v>1875</v>
      </c>
      <c r="C369" s="7" t="s">
        <v>1872</v>
      </c>
      <c r="D369" s="7" t="s">
        <v>1873</v>
      </c>
      <c r="E369" s="7">
        <v>1982</v>
      </c>
      <c r="G369" s="7" t="s">
        <v>1376</v>
      </c>
      <c r="H369" s="34" t="s">
        <v>112</v>
      </c>
      <c r="I369" s="8">
        <v>12</v>
      </c>
      <c r="J369" s="34" t="e">
        <f>VLOOKUP(H369,#REF!,9,FALSE)</f>
        <v>#REF!</v>
      </c>
      <c r="K369" s="34" t="e">
        <f t="shared" si="22"/>
        <v>#REF!</v>
      </c>
      <c r="M369" s="8">
        <f t="shared" si="24"/>
        <v>0</v>
      </c>
      <c r="N369" s="17">
        <f t="shared" si="23"/>
        <v>0</v>
      </c>
      <c r="O369" s="17">
        <v>0</v>
      </c>
    </row>
    <row r="370" spans="1:16" x14ac:dyDescent="0.25">
      <c r="A370" s="7">
        <v>229</v>
      </c>
      <c r="B370" s="8" t="s">
        <v>779</v>
      </c>
      <c r="C370" s="7" t="s">
        <v>1876</v>
      </c>
      <c r="D370" s="7" t="s">
        <v>776</v>
      </c>
      <c r="E370" s="8">
        <v>2005</v>
      </c>
      <c r="G370" s="7" t="s">
        <v>131</v>
      </c>
      <c r="H370" s="34" t="s">
        <v>750</v>
      </c>
      <c r="I370" s="8">
        <v>12</v>
      </c>
      <c r="J370" s="34" t="e">
        <f>VLOOKUP(H370,#REF!,9,FALSE)</f>
        <v>#REF!</v>
      </c>
      <c r="K370" s="34" t="e">
        <f t="shared" si="22"/>
        <v>#REF!</v>
      </c>
      <c r="M370" s="8">
        <f t="shared" si="24"/>
        <v>0</v>
      </c>
      <c r="N370" s="17">
        <f t="shared" si="23"/>
        <v>0</v>
      </c>
      <c r="O370" s="17">
        <v>0</v>
      </c>
    </row>
    <row r="371" spans="1:16" x14ac:dyDescent="0.25">
      <c r="A371" s="8">
        <v>16</v>
      </c>
      <c r="B371" s="8" t="s">
        <v>1877</v>
      </c>
      <c r="C371" s="8" t="s">
        <v>1878</v>
      </c>
      <c r="D371" s="8" t="s">
        <v>1879</v>
      </c>
      <c r="E371" s="8">
        <v>1999</v>
      </c>
      <c r="F371" s="8"/>
      <c r="G371" s="8" t="s">
        <v>684</v>
      </c>
      <c r="H371" s="5" t="s">
        <v>566</v>
      </c>
      <c r="I371" s="8">
        <v>1</v>
      </c>
      <c r="J371" s="34" t="e">
        <f>VLOOKUP(H371,#REF!,9,FALSE)</f>
        <v>#REF!</v>
      </c>
      <c r="K371" s="34" t="e">
        <f t="shared" si="22"/>
        <v>#REF!</v>
      </c>
      <c r="L371" s="8"/>
      <c r="M371" s="8">
        <f t="shared" si="24"/>
        <v>0</v>
      </c>
      <c r="N371" s="17">
        <f t="shared" si="23"/>
        <v>0</v>
      </c>
      <c r="O371" s="17">
        <v>0</v>
      </c>
      <c r="P371" s="8"/>
    </row>
    <row r="372" spans="1:16" x14ac:dyDescent="0.25">
      <c r="A372" s="7">
        <v>17</v>
      </c>
      <c r="B372" s="8" t="s">
        <v>1880</v>
      </c>
      <c r="C372" s="7" t="s">
        <v>1878</v>
      </c>
      <c r="D372" s="7" t="s">
        <v>1879</v>
      </c>
      <c r="E372" s="7">
        <v>1999</v>
      </c>
      <c r="G372" s="7" t="s">
        <v>684</v>
      </c>
      <c r="H372" s="5" t="s">
        <v>566</v>
      </c>
      <c r="I372" s="8">
        <v>6</v>
      </c>
      <c r="J372" s="34" t="e">
        <f>VLOOKUP(H372,#REF!,9,FALSE)</f>
        <v>#REF!</v>
      </c>
      <c r="K372" s="34" t="e">
        <f t="shared" si="22"/>
        <v>#REF!</v>
      </c>
      <c r="M372" s="8">
        <f t="shared" si="24"/>
        <v>0</v>
      </c>
      <c r="N372" s="17">
        <f t="shared" si="23"/>
        <v>0</v>
      </c>
      <c r="O372" s="17">
        <v>0</v>
      </c>
    </row>
    <row r="373" spans="1:16" x14ac:dyDescent="0.25">
      <c r="A373" s="8">
        <v>18</v>
      </c>
      <c r="B373" s="8" t="s">
        <v>1881</v>
      </c>
      <c r="C373" s="8" t="s">
        <v>1878</v>
      </c>
      <c r="D373" s="8" t="s">
        <v>1879</v>
      </c>
      <c r="E373" s="8">
        <v>1999</v>
      </c>
      <c r="F373" s="8"/>
      <c r="G373" s="8" t="s">
        <v>684</v>
      </c>
      <c r="H373" s="5" t="s">
        <v>566</v>
      </c>
      <c r="I373" s="8">
        <v>12</v>
      </c>
      <c r="J373" s="34" t="e">
        <f>VLOOKUP(H373,#REF!,9,FALSE)</f>
        <v>#REF!</v>
      </c>
      <c r="K373" s="34" t="e">
        <f t="shared" si="22"/>
        <v>#REF!</v>
      </c>
      <c r="L373" s="8"/>
      <c r="M373" s="8">
        <f t="shared" si="24"/>
        <v>0</v>
      </c>
      <c r="N373" s="17">
        <f t="shared" si="23"/>
        <v>0</v>
      </c>
      <c r="O373" s="17">
        <v>0</v>
      </c>
      <c r="P373" s="8"/>
    </row>
    <row r="374" spans="1:16" x14ac:dyDescent="0.25">
      <c r="A374" s="35">
        <v>193</v>
      </c>
      <c r="B374" s="35" t="s">
        <v>1887</v>
      </c>
      <c r="C374" s="35" t="s">
        <v>1888</v>
      </c>
      <c r="D374" s="35" t="s">
        <v>799</v>
      </c>
      <c r="E374" s="35">
        <v>2013</v>
      </c>
      <c r="F374" s="35"/>
      <c r="G374" s="35" t="s">
        <v>131</v>
      </c>
      <c r="H374" s="35" t="s">
        <v>798</v>
      </c>
      <c r="I374" s="35">
        <v>12</v>
      </c>
      <c r="J374" s="34" t="e">
        <f>VLOOKUP(H374,#REF!,9,FALSE)</f>
        <v>#REF!</v>
      </c>
      <c r="K374" s="34" t="e">
        <f t="shared" si="22"/>
        <v>#REF!</v>
      </c>
      <c r="L374" s="35"/>
      <c r="M374" s="35">
        <v>0</v>
      </c>
      <c r="N374" s="17">
        <f t="shared" si="23"/>
        <v>0</v>
      </c>
      <c r="O374" s="17">
        <v>1</v>
      </c>
      <c r="P374" s="35"/>
    </row>
    <row r="375" spans="1:16" x14ac:dyDescent="0.25">
      <c r="A375" s="35">
        <v>194</v>
      </c>
      <c r="B375" s="35" t="s">
        <v>1889</v>
      </c>
      <c r="C375" s="35" t="s">
        <v>1890</v>
      </c>
      <c r="D375" s="35" t="s">
        <v>799</v>
      </c>
      <c r="E375" s="35">
        <v>2013</v>
      </c>
      <c r="F375" s="35"/>
      <c r="G375" s="35" t="s">
        <v>131</v>
      </c>
      <c r="H375" s="35" t="s">
        <v>3375</v>
      </c>
      <c r="I375" s="35">
        <v>1</v>
      </c>
      <c r="J375" s="34" t="e">
        <f>VLOOKUP(H375,#REF!,9,FALSE)</f>
        <v>#REF!</v>
      </c>
      <c r="K375" s="34" t="e">
        <f t="shared" si="22"/>
        <v>#REF!</v>
      </c>
      <c r="L375" s="35" t="s">
        <v>3378</v>
      </c>
      <c r="M375" s="35">
        <v>0</v>
      </c>
      <c r="N375" s="17">
        <f t="shared" si="23"/>
        <v>0</v>
      </c>
      <c r="O375" s="17">
        <v>1</v>
      </c>
      <c r="P375" s="35"/>
    </row>
    <row r="376" spans="1:16" x14ac:dyDescent="0.25">
      <c r="A376" s="35">
        <v>195</v>
      </c>
      <c r="B376" s="35" t="s">
        <v>1891</v>
      </c>
      <c r="C376" s="35" t="s">
        <v>3376</v>
      </c>
      <c r="D376" s="35" t="s">
        <v>799</v>
      </c>
      <c r="E376" s="35">
        <v>2013</v>
      </c>
      <c r="F376" s="35"/>
      <c r="G376" s="35" t="s">
        <v>131</v>
      </c>
      <c r="H376" s="35" t="s">
        <v>3427</v>
      </c>
      <c r="I376" s="35">
        <v>1</v>
      </c>
      <c r="J376" s="34" t="e">
        <f>VLOOKUP(H376,#REF!,9,FALSE)</f>
        <v>#REF!</v>
      </c>
      <c r="K376" s="34" t="e">
        <f t="shared" si="22"/>
        <v>#REF!</v>
      </c>
      <c r="L376" s="35" t="s">
        <v>3377</v>
      </c>
      <c r="M376" s="35">
        <v>0</v>
      </c>
      <c r="N376" s="17">
        <f t="shared" si="23"/>
        <v>1</v>
      </c>
      <c r="O376" s="17">
        <v>1</v>
      </c>
      <c r="P376" s="35"/>
    </row>
    <row r="377" spans="1:16" x14ac:dyDescent="0.25">
      <c r="A377" s="35">
        <v>196</v>
      </c>
      <c r="B377" s="35" t="s">
        <v>1892</v>
      </c>
      <c r="C377" s="35" t="s">
        <v>3376</v>
      </c>
      <c r="D377" s="35" t="s">
        <v>799</v>
      </c>
      <c r="E377" s="35">
        <v>2013</v>
      </c>
      <c r="F377" s="35"/>
      <c r="G377" s="35" t="s">
        <v>131</v>
      </c>
      <c r="H377" s="35" t="s">
        <v>3427</v>
      </c>
      <c r="I377" s="35">
        <v>6</v>
      </c>
      <c r="J377" s="34" t="e">
        <f>VLOOKUP(H377,#REF!,9,FALSE)</f>
        <v>#REF!</v>
      </c>
      <c r="K377" s="34" t="e">
        <f t="shared" si="22"/>
        <v>#REF!</v>
      </c>
      <c r="L377" s="35" t="s">
        <v>3377</v>
      </c>
      <c r="M377" s="35">
        <v>0</v>
      </c>
      <c r="N377" s="17">
        <f t="shared" si="23"/>
        <v>1</v>
      </c>
      <c r="O377" s="17">
        <v>0</v>
      </c>
      <c r="P377" s="35"/>
    </row>
    <row r="378" spans="1:16" x14ac:dyDescent="0.25">
      <c r="A378" s="35">
        <v>197</v>
      </c>
      <c r="B378" s="35" t="s">
        <v>1893</v>
      </c>
      <c r="C378" s="35" t="s">
        <v>3376</v>
      </c>
      <c r="D378" s="35" t="s">
        <v>799</v>
      </c>
      <c r="E378" s="35">
        <v>2013</v>
      </c>
      <c r="F378" s="35"/>
      <c r="G378" s="35" t="s">
        <v>131</v>
      </c>
      <c r="H378" s="35" t="s">
        <v>3427</v>
      </c>
      <c r="I378" s="35">
        <v>12</v>
      </c>
      <c r="J378" s="34" t="e">
        <f>VLOOKUP(H378,#REF!,9,FALSE)</f>
        <v>#REF!</v>
      </c>
      <c r="K378" s="34" t="e">
        <f t="shared" si="22"/>
        <v>#REF!</v>
      </c>
      <c r="L378" s="35" t="s">
        <v>3377</v>
      </c>
      <c r="M378" s="35">
        <v>0</v>
      </c>
      <c r="N378" s="17">
        <f t="shared" si="23"/>
        <v>1</v>
      </c>
      <c r="O378" s="17">
        <v>0</v>
      </c>
      <c r="P378" s="35"/>
    </row>
    <row r="379" spans="1:16" x14ac:dyDescent="0.25">
      <c r="A379" s="7">
        <v>256</v>
      </c>
      <c r="B379" s="7" t="s">
        <v>807</v>
      </c>
      <c r="C379" s="7" t="s">
        <v>1882</v>
      </c>
      <c r="D379" s="7" t="s">
        <v>799</v>
      </c>
      <c r="E379" s="8">
        <v>2011</v>
      </c>
      <c r="G379" s="7" t="s">
        <v>1370</v>
      </c>
      <c r="H379" s="34" t="s">
        <v>804</v>
      </c>
      <c r="I379" s="8">
        <v>12</v>
      </c>
      <c r="J379" s="34" t="e">
        <f>VLOOKUP(H379,#REF!,9,FALSE)</f>
        <v>#REF!</v>
      </c>
      <c r="K379" s="34" t="e">
        <f t="shared" si="22"/>
        <v>#REF!</v>
      </c>
      <c r="M379" s="8">
        <f>IF(EXACT(H379,"_missing_"),1,0)</f>
        <v>0</v>
      </c>
      <c r="N379" s="17">
        <f t="shared" si="23"/>
        <v>0</v>
      </c>
      <c r="O379" s="17">
        <v>0</v>
      </c>
    </row>
    <row r="380" spans="1:16" x14ac:dyDescent="0.25">
      <c r="A380" s="7">
        <v>257</v>
      </c>
      <c r="B380" s="7" t="s">
        <v>1883</v>
      </c>
      <c r="C380" s="7" t="s">
        <v>1884</v>
      </c>
      <c r="D380" s="8" t="s">
        <v>799</v>
      </c>
      <c r="E380" s="8">
        <v>2011</v>
      </c>
      <c r="G380" s="7" t="s">
        <v>1370</v>
      </c>
      <c r="H380" s="34" t="s">
        <v>3239</v>
      </c>
      <c r="I380" s="8">
        <v>1</v>
      </c>
      <c r="J380" s="34" t="e">
        <f>VLOOKUP(H380,#REF!,9,FALSE)</f>
        <v>#REF!</v>
      </c>
      <c r="K380" s="34" t="e">
        <f t="shared" si="22"/>
        <v>#REF!</v>
      </c>
      <c r="M380" s="8">
        <v>0</v>
      </c>
      <c r="N380" s="17">
        <f t="shared" si="23"/>
        <v>1</v>
      </c>
      <c r="O380" s="17">
        <v>0</v>
      </c>
    </row>
    <row r="381" spans="1:16" x14ac:dyDescent="0.25">
      <c r="A381" s="7">
        <v>258</v>
      </c>
      <c r="B381" s="7" t="s">
        <v>1885</v>
      </c>
      <c r="C381" s="7" t="s">
        <v>1884</v>
      </c>
      <c r="D381" s="7" t="s">
        <v>799</v>
      </c>
      <c r="E381" s="7">
        <v>2011</v>
      </c>
      <c r="G381" s="7" t="s">
        <v>1370</v>
      </c>
      <c r="H381" s="34" t="s">
        <v>3239</v>
      </c>
      <c r="I381" s="8">
        <v>6</v>
      </c>
      <c r="J381" s="34" t="e">
        <f>VLOOKUP(H381,#REF!,9,FALSE)</f>
        <v>#REF!</v>
      </c>
      <c r="K381" s="34" t="e">
        <f t="shared" si="22"/>
        <v>#REF!</v>
      </c>
      <c r="M381" s="8">
        <v>0</v>
      </c>
      <c r="N381" s="17">
        <f t="shared" si="23"/>
        <v>1</v>
      </c>
      <c r="O381" s="17">
        <v>0</v>
      </c>
    </row>
    <row r="382" spans="1:16" x14ac:dyDescent="0.25">
      <c r="A382" s="7">
        <v>259</v>
      </c>
      <c r="B382" s="7" t="s">
        <v>1886</v>
      </c>
      <c r="C382" s="7" t="s">
        <v>1884</v>
      </c>
      <c r="D382" s="7" t="s">
        <v>799</v>
      </c>
      <c r="E382" s="7">
        <v>2011</v>
      </c>
      <c r="G382" s="7" t="s">
        <v>1370</v>
      </c>
      <c r="H382" s="34" t="s">
        <v>3239</v>
      </c>
      <c r="I382" s="8">
        <v>12</v>
      </c>
      <c r="J382" s="34" t="e">
        <f>VLOOKUP(H382,#REF!,9,FALSE)</f>
        <v>#REF!</v>
      </c>
      <c r="K382" s="34" t="e">
        <f t="shared" si="22"/>
        <v>#REF!</v>
      </c>
      <c r="M382" s="8">
        <v>0</v>
      </c>
      <c r="N382" s="17">
        <f t="shared" si="23"/>
        <v>1</v>
      </c>
      <c r="O382" s="17">
        <v>0</v>
      </c>
    </row>
    <row r="383" spans="1:16" x14ac:dyDescent="0.25">
      <c r="A383" s="7">
        <v>320</v>
      </c>
      <c r="B383" s="7" t="s">
        <v>814</v>
      </c>
      <c r="C383" s="7" t="s">
        <v>1458</v>
      </c>
      <c r="D383" s="7" t="s">
        <v>812</v>
      </c>
      <c r="E383" s="7">
        <v>2014</v>
      </c>
      <c r="G383" s="7" t="s">
        <v>1370</v>
      </c>
      <c r="H383" s="11" t="s">
        <v>811</v>
      </c>
      <c r="I383" s="8">
        <v>1</v>
      </c>
      <c r="J383" s="34" t="e">
        <f>VLOOKUP(H383,#REF!,9,FALSE)</f>
        <v>#REF!</v>
      </c>
      <c r="K383" s="34" t="e">
        <f t="shared" si="22"/>
        <v>#REF!</v>
      </c>
      <c r="M383" s="8">
        <f t="shared" ref="M383:M397" si="25">IF(EXACT(H383,"_missing_"),1,0)</f>
        <v>0</v>
      </c>
      <c r="N383" s="17">
        <f t="shared" si="23"/>
        <v>0</v>
      </c>
      <c r="O383" s="17">
        <v>0</v>
      </c>
    </row>
    <row r="384" spans="1:16" x14ac:dyDescent="0.25">
      <c r="A384" s="7">
        <v>322</v>
      </c>
      <c r="B384" s="7" t="s">
        <v>1460</v>
      </c>
      <c r="C384" s="7" t="s">
        <v>1461</v>
      </c>
      <c r="D384" s="7" t="s">
        <v>812</v>
      </c>
      <c r="E384" s="7">
        <v>2014</v>
      </c>
      <c r="G384" s="7" t="s">
        <v>1370</v>
      </c>
      <c r="H384" s="34" t="s">
        <v>815</v>
      </c>
      <c r="I384" s="8">
        <v>1</v>
      </c>
      <c r="J384" s="34" t="e">
        <f>VLOOKUP(H384,#REF!,9,FALSE)</f>
        <v>#REF!</v>
      </c>
      <c r="K384" s="34" t="e">
        <f t="shared" si="22"/>
        <v>#REF!</v>
      </c>
      <c r="M384" s="8">
        <f t="shared" si="25"/>
        <v>0</v>
      </c>
      <c r="N384" s="17">
        <f t="shared" si="23"/>
        <v>1</v>
      </c>
      <c r="O384" s="17">
        <v>0</v>
      </c>
    </row>
    <row r="385" spans="1:16" x14ac:dyDescent="0.25">
      <c r="A385" s="7">
        <v>323</v>
      </c>
      <c r="B385" s="7" t="s">
        <v>1462</v>
      </c>
      <c r="C385" s="7" t="s">
        <v>1461</v>
      </c>
      <c r="D385" s="7" t="s">
        <v>812</v>
      </c>
      <c r="E385" s="7">
        <v>2014</v>
      </c>
      <c r="G385" s="7" t="s">
        <v>1370</v>
      </c>
      <c r="H385" s="34" t="s">
        <v>815</v>
      </c>
      <c r="I385" s="8">
        <v>6</v>
      </c>
      <c r="J385" s="34" t="e">
        <f>VLOOKUP(H385,#REF!,9,FALSE)</f>
        <v>#REF!</v>
      </c>
      <c r="K385" s="34" t="e">
        <f t="shared" si="22"/>
        <v>#REF!</v>
      </c>
      <c r="M385" s="8">
        <f t="shared" si="25"/>
        <v>0</v>
      </c>
      <c r="N385" s="17">
        <f t="shared" si="23"/>
        <v>1</v>
      </c>
      <c r="O385" s="17">
        <v>0</v>
      </c>
    </row>
    <row r="386" spans="1:16" x14ac:dyDescent="0.25">
      <c r="A386" s="7">
        <v>324</v>
      </c>
      <c r="B386" s="7" t="s">
        <v>1463</v>
      </c>
      <c r="C386" s="7" t="s">
        <v>1461</v>
      </c>
      <c r="D386" s="8" t="s">
        <v>812</v>
      </c>
      <c r="E386" s="7">
        <v>2014</v>
      </c>
      <c r="G386" s="7" t="s">
        <v>1370</v>
      </c>
      <c r="H386" s="5" t="s">
        <v>815</v>
      </c>
      <c r="I386" s="8">
        <v>12</v>
      </c>
      <c r="J386" s="34" t="e">
        <f>VLOOKUP(H386,#REF!,9,FALSE)</f>
        <v>#REF!</v>
      </c>
      <c r="K386" s="34" t="e">
        <f t="shared" ref="K386:K449" si="26">I386-J386</f>
        <v>#REF!</v>
      </c>
      <c r="M386" s="8">
        <f t="shared" si="25"/>
        <v>0</v>
      </c>
      <c r="N386" s="17">
        <f t="shared" ref="N386:N453" si="27">1*ISNUMBER(SEARCH("quarterly",C386))</f>
        <v>1</v>
      </c>
      <c r="O386" s="17">
        <v>0</v>
      </c>
    </row>
    <row r="387" spans="1:16" x14ac:dyDescent="0.25">
      <c r="A387" s="7">
        <v>321</v>
      </c>
      <c r="B387" s="7" t="s">
        <v>820</v>
      </c>
      <c r="C387" s="7" t="s">
        <v>1459</v>
      </c>
      <c r="D387" s="7" t="s">
        <v>812</v>
      </c>
      <c r="E387" s="7">
        <v>2014</v>
      </c>
      <c r="G387" s="7" t="s">
        <v>1370</v>
      </c>
      <c r="H387" s="11" t="s">
        <v>818</v>
      </c>
      <c r="I387" s="8">
        <v>1</v>
      </c>
      <c r="J387" s="34" t="e">
        <f>VLOOKUP(H387,#REF!,9,FALSE)</f>
        <v>#REF!</v>
      </c>
      <c r="K387" s="34" t="e">
        <f t="shared" si="26"/>
        <v>#REF!</v>
      </c>
      <c r="M387" s="8">
        <f t="shared" si="25"/>
        <v>0</v>
      </c>
      <c r="N387" s="17">
        <f t="shared" si="27"/>
        <v>0</v>
      </c>
      <c r="O387" s="17">
        <v>0</v>
      </c>
    </row>
    <row r="388" spans="1:16" x14ac:dyDescent="0.25">
      <c r="A388" s="8">
        <v>325</v>
      </c>
      <c r="B388" s="8" t="s">
        <v>1464</v>
      </c>
      <c r="C388" s="8" t="s">
        <v>1465</v>
      </c>
      <c r="D388" s="8" t="s">
        <v>812</v>
      </c>
      <c r="E388" s="8">
        <v>2014</v>
      </c>
      <c r="F388" s="8"/>
      <c r="G388" s="8" t="s">
        <v>1370</v>
      </c>
      <c r="H388" s="5" t="s">
        <v>821</v>
      </c>
      <c r="I388" s="8">
        <v>1</v>
      </c>
      <c r="J388" s="34" t="e">
        <f>VLOOKUP(H388,#REF!,9,FALSE)</f>
        <v>#REF!</v>
      </c>
      <c r="K388" s="34" t="e">
        <f t="shared" si="26"/>
        <v>#REF!</v>
      </c>
      <c r="L388" s="8"/>
      <c r="M388" s="8">
        <f t="shared" si="25"/>
        <v>0</v>
      </c>
      <c r="N388" s="17">
        <f t="shared" si="27"/>
        <v>1</v>
      </c>
      <c r="O388" s="17">
        <v>0</v>
      </c>
      <c r="P388" s="8"/>
    </row>
    <row r="389" spans="1:16" x14ac:dyDescent="0.25">
      <c r="A389" s="7">
        <v>326</v>
      </c>
      <c r="B389" s="7" t="s">
        <v>1466</v>
      </c>
      <c r="C389" s="7" t="s">
        <v>1465</v>
      </c>
      <c r="D389" s="7" t="s">
        <v>812</v>
      </c>
      <c r="E389" s="7">
        <v>2014</v>
      </c>
      <c r="G389" s="7" t="s">
        <v>1370</v>
      </c>
      <c r="H389" s="5" t="s">
        <v>821</v>
      </c>
      <c r="I389" s="8">
        <v>6</v>
      </c>
      <c r="J389" s="34" t="e">
        <f>VLOOKUP(H389,#REF!,9,FALSE)</f>
        <v>#REF!</v>
      </c>
      <c r="K389" s="34" t="e">
        <f t="shared" si="26"/>
        <v>#REF!</v>
      </c>
      <c r="M389" s="8">
        <f t="shared" si="25"/>
        <v>0</v>
      </c>
      <c r="N389" s="17">
        <f t="shared" si="27"/>
        <v>1</v>
      </c>
      <c r="O389" s="17">
        <v>0</v>
      </c>
      <c r="P389" s="8"/>
    </row>
    <row r="390" spans="1:16" x14ac:dyDescent="0.25">
      <c r="A390" s="7">
        <v>327</v>
      </c>
      <c r="B390" s="7" t="s">
        <v>1467</v>
      </c>
      <c r="C390" s="7" t="s">
        <v>1465</v>
      </c>
      <c r="D390" s="7" t="s">
        <v>812</v>
      </c>
      <c r="E390" s="7">
        <v>2014</v>
      </c>
      <c r="G390" s="7" t="s">
        <v>1370</v>
      </c>
      <c r="H390" s="5" t="s">
        <v>821</v>
      </c>
      <c r="I390" s="8">
        <v>12</v>
      </c>
      <c r="J390" s="34" t="e">
        <f>VLOOKUP(H390,#REF!,9,FALSE)</f>
        <v>#REF!</v>
      </c>
      <c r="K390" s="34" t="e">
        <f t="shared" si="26"/>
        <v>#REF!</v>
      </c>
      <c r="M390" s="8">
        <f t="shared" si="25"/>
        <v>0</v>
      </c>
      <c r="N390" s="17">
        <f t="shared" si="27"/>
        <v>1</v>
      </c>
      <c r="O390" s="17">
        <v>0</v>
      </c>
    </row>
    <row r="391" spans="1:16" x14ac:dyDescent="0.25">
      <c r="A391" s="7">
        <v>303</v>
      </c>
      <c r="B391" s="7" t="s">
        <v>1894</v>
      </c>
      <c r="C391" s="7" t="s">
        <v>1895</v>
      </c>
      <c r="D391" s="7" t="s">
        <v>846</v>
      </c>
      <c r="E391" s="7">
        <v>2012</v>
      </c>
      <c r="G391" s="7" t="s">
        <v>1370</v>
      </c>
      <c r="H391" s="34" t="s">
        <v>845</v>
      </c>
      <c r="I391" s="8">
        <v>1</v>
      </c>
      <c r="J391" s="34" t="e">
        <f>VLOOKUP(H391,#REF!,9,FALSE)</f>
        <v>#REF!</v>
      </c>
      <c r="K391" s="34" t="e">
        <f t="shared" si="26"/>
        <v>#REF!</v>
      </c>
      <c r="M391" s="8">
        <f t="shared" si="25"/>
        <v>0</v>
      </c>
      <c r="N391" s="17">
        <f t="shared" si="27"/>
        <v>0</v>
      </c>
      <c r="O391" s="17">
        <v>0</v>
      </c>
    </row>
    <row r="392" spans="1:16" x14ac:dyDescent="0.25">
      <c r="A392" s="8">
        <v>304</v>
      </c>
      <c r="B392" s="8" t="s">
        <v>1896</v>
      </c>
      <c r="C392" s="8" t="s">
        <v>1895</v>
      </c>
      <c r="D392" s="8" t="s">
        <v>846</v>
      </c>
      <c r="E392" s="8">
        <v>2012</v>
      </c>
      <c r="F392" s="8"/>
      <c r="G392" s="8" t="s">
        <v>1370</v>
      </c>
      <c r="H392" s="34" t="s">
        <v>845</v>
      </c>
      <c r="I392" s="8">
        <v>6</v>
      </c>
      <c r="J392" s="34" t="e">
        <f>VLOOKUP(H392,#REF!,9,FALSE)</f>
        <v>#REF!</v>
      </c>
      <c r="K392" s="34" t="e">
        <f t="shared" si="26"/>
        <v>#REF!</v>
      </c>
      <c r="L392" s="8"/>
      <c r="M392" s="8">
        <f t="shared" si="25"/>
        <v>0</v>
      </c>
      <c r="N392" s="17">
        <f t="shared" si="27"/>
        <v>0</v>
      </c>
      <c r="O392" s="17">
        <v>0</v>
      </c>
      <c r="P392" s="8"/>
    </row>
    <row r="393" spans="1:16" x14ac:dyDescent="0.25">
      <c r="A393" s="8">
        <v>305</v>
      </c>
      <c r="B393" s="8" t="s">
        <v>1897</v>
      </c>
      <c r="C393" s="8" t="s">
        <v>1895</v>
      </c>
      <c r="D393" s="8" t="s">
        <v>846</v>
      </c>
      <c r="E393" s="8">
        <v>2012</v>
      </c>
      <c r="F393" s="8"/>
      <c r="G393" s="8" t="s">
        <v>1370</v>
      </c>
      <c r="H393" s="34" t="s">
        <v>845</v>
      </c>
      <c r="I393" s="8">
        <v>12</v>
      </c>
      <c r="J393" s="34" t="e">
        <f>VLOOKUP(H393,#REF!,9,FALSE)</f>
        <v>#REF!</v>
      </c>
      <c r="K393" s="34" t="e">
        <f t="shared" si="26"/>
        <v>#REF!</v>
      </c>
      <c r="L393" s="8"/>
      <c r="M393" s="8">
        <f t="shared" si="25"/>
        <v>0</v>
      </c>
      <c r="N393" s="17">
        <f t="shared" si="27"/>
        <v>0</v>
      </c>
      <c r="O393" s="17">
        <v>0</v>
      </c>
      <c r="P393" s="8"/>
    </row>
    <row r="394" spans="1:16" x14ac:dyDescent="0.25">
      <c r="A394" s="7">
        <v>449</v>
      </c>
      <c r="B394" s="7" t="s">
        <v>1468</v>
      </c>
      <c r="C394" s="7" t="s">
        <v>1469</v>
      </c>
      <c r="D394" s="7" t="s">
        <v>1470</v>
      </c>
      <c r="E394" s="5">
        <v>2003</v>
      </c>
      <c r="G394" s="7" t="s">
        <v>1376</v>
      </c>
      <c r="H394" s="11" t="s">
        <v>849</v>
      </c>
      <c r="I394" s="8">
        <v>1</v>
      </c>
      <c r="J394" s="34" t="e">
        <f>VLOOKUP(H394,#REF!,9,FALSE)</f>
        <v>#REF!</v>
      </c>
      <c r="K394" s="34" t="e">
        <f t="shared" si="26"/>
        <v>#REF!</v>
      </c>
      <c r="M394" s="8">
        <f t="shared" si="25"/>
        <v>0</v>
      </c>
      <c r="N394" s="17">
        <f t="shared" si="27"/>
        <v>0</v>
      </c>
      <c r="O394" s="17">
        <v>0</v>
      </c>
    </row>
    <row r="395" spans="1:16" x14ac:dyDescent="0.25">
      <c r="A395" s="8">
        <v>450</v>
      </c>
      <c r="B395" s="8" t="s">
        <v>1471</v>
      </c>
      <c r="C395" s="8" t="s">
        <v>1469</v>
      </c>
      <c r="D395" s="8" t="s">
        <v>1470</v>
      </c>
      <c r="E395" s="5">
        <v>2003</v>
      </c>
      <c r="F395" s="8"/>
      <c r="G395" s="8" t="s">
        <v>1376</v>
      </c>
      <c r="H395" s="11" t="s">
        <v>849</v>
      </c>
      <c r="I395" s="8">
        <v>6</v>
      </c>
      <c r="J395" s="34" t="e">
        <f>VLOOKUP(H395,#REF!,9,FALSE)</f>
        <v>#REF!</v>
      </c>
      <c r="K395" s="34" t="e">
        <f t="shared" si="26"/>
        <v>#REF!</v>
      </c>
      <c r="L395" s="8"/>
      <c r="M395" s="8">
        <f t="shared" si="25"/>
        <v>0</v>
      </c>
      <c r="N395" s="17">
        <f t="shared" si="27"/>
        <v>0</v>
      </c>
      <c r="O395" s="17">
        <v>0</v>
      </c>
      <c r="P395" s="8"/>
    </row>
    <row r="396" spans="1:16" x14ac:dyDescent="0.25">
      <c r="A396" s="8">
        <v>451</v>
      </c>
      <c r="B396" s="8" t="s">
        <v>1472</v>
      </c>
      <c r="C396" s="8" t="s">
        <v>1469</v>
      </c>
      <c r="D396" s="8" t="s">
        <v>1470</v>
      </c>
      <c r="E396" s="5">
        <v>2003</v>
      </c>
      <c r="F396" s="8"/>
      <c r="G396" s="8" t="s">
        <v>1376</v>
      </c>
      <c r="H396" s="11" t="s">
        <v>849</v>
      </c>
      <c r="I396" s="8">
        <v>12</v>
      </c>
      <c r="J396" s="34" t="e">
        <f>VLOOKUP(H396,#REF!,9,FALSE)</f>
        <v>#REF!</v>
      </c>
      <c r="K396" s="34" t="e">
        <f t="shared" si="26"/>
        <v>#REF!</v>
      </c>
      <c r="L396" s="8"/>
      <c r="M396" s="8">
        <f t="shared" si="25"/>
        <v>0</v>
      </c>
      <c r="N396" s="17">
        <f t="shared" si="27"/>
        <v>0</v>
      </c>
      <c r="O396" s="17">
        <v>0</v>
      </c>
      <c r="P396" s="8"/>
    </row>
    <row r="397" spans="1:16" x14ac:dyDescent="0.25">
      <c r="A397" s="8">
        <v>114</v>
      </c>
      <c r="B397" s="8" t="s">
        <v>860</v>
      </c>
      <c r="C397" s="8" t="s">
        <v>1898</v>
      </c>
      <c r="D397" s="8" t="s">
        <v>1330</v>
      </c>
      <c r="E397" s="8">
        <v>2007</v>
      </c>
      <c r="F397" s="8"/>
      <c r="G397" s="8" t="s">
        <v>1429</v>
      </c>
      <c r="H397" s="5" t="s">
        <v>857</v>
      </c>
      <c r="I397" s="8">
        <v>12</v>
      </c>
      <c r="J397" s="34" t="e">
        <f>VLOOKUP(H397,#REF!,9,FALSE)</f>
        <v>#REF!</v>
      </c>
      <c r="K397" s="34" t="e">
        <f t="shared" si="26"/>
        <v>#REF!</v>
      </c>
      <c r="L397" s="8"/>
      <c r="M397" s="8">
        <f t="shared" si="25"/>
        <v>0</v>
      </c>
      <c r="N397" s="17">
        <f t="shared" si="27"/>
        <v>0</v>
      </c>
      <c r="O397" s="17">
        <v>0</v>
      </c>
      <c r="P397" s="8"/>
    </row>
    <row r="398" spans="1:16" x14ac:dyDescent="0.25">
      <c r="A398" s="7">
        <v>115</v>
      </c>
      <c r="B398" s="7" t="s">
        <v>1899</v>
      </c>
      <c r="C398" s="7" t="s">
        <v>1900</v>
      </c>
      <c r="D398" s="7" t="s">
        <v>1330</v>
      </c>
      <c r="E398" s="7">
        <v>2007</v>
      </c>
      <c r="G398" s="7" t="s">
        <v>1429</v>
      </c>
      <c r="H398" s="5" t="s">
        <v>3233</v>
      </c>
      <c r="I398" s="8">
        <v>1</v>
      </c>
      <c r="J398" s="34" t="e">
        <f>VLOOKUP(H398,#REF!,9,FALSE)</f>
        <v>#REF!</v>
      </c>
      <c r="K398" s="34" t="e">
        <f t="shared" si="26"/>
        <v>#REF!</v>
      </c>
      <c r="M398" s="8">
        <v>0</v>
      </c>
      <c r="N398" s="17">
        <f t="shared" si="27"/>
        <v>1</v>
      </c>
      <c r="O398" s="17">
        <v>0</v>
      </c>
    </row>
    <row r="399" spans="1:16" x14ac:dyDescent="0.25">
      <c r="A399" s="7">
        <v>116</v>
      </c>
      <c r="B399" s="7" t="s">
        <v>1901</v>
      </c>
      <c r="C399" s="7" t="s">
        <v>1900</v>
      </c>
      <c r="D399" s="7" t="s">
        <v>1330</v>
      </c>
      <c r="E399" s="7">
        <v>2007</v>
      </c>
      <c r="G399" s="7" t="s">
        <v>1429</v>
      </c>
      <c r="H399" s="31" t="s">
        <v>3233</v>
      </c>
      <c r="I399" s="8">
        <v>6</v>
      </c>
      <c r="J399" s="34" t="e">
        <f>VLOOKUP(H399,#REF!,9,FALSE)</f>
        <v>#REF!</v>
      </c>
      <c r="K399" s="34" t="e">
        <f t="shared" si="26"/>
        <v>#REF!</v>
      </c>
      <c r="M399" s="8">
        <v>0</v>
      </c>
      <c r="N399" s="17">
        <f t="shared" si="27"/>
        <v>1</v>
      </c>
      <c r="O399" s="17">
        <v>0</v>
      </c>
    </row>
    <row r="400" spans="1:16" x14ac:dyDescent="0.25">
      <c r="A400" s="7">
        <v>117</v>
      </c>
      <c r="B400" s="7" t="s">
        <v>1902</v>
      </c>
      <c r="C400" s="7" t="s">
        <v>1900</v>
      </c>
      <c r="D400" s="7" t="s">
        <v>1330</v>
      </c>
      <c r="E400" s="7">
        <v>2007</v>
      </c>
      <c r="G400" s="7" t="s">
        <v>1429</v>
      </c>
      <c r="H400" s="5" t="s">
        <v>3233</v>
      </c>
      <c r="I400" s="8">
        <v>12</v>
      </c>
      <c r="J400" s="34" t="e">
        <f>VLOOKUP(H400,#REF!,9,FALSE)</f>
        <v>#REF!</v>
      </c>
      <c r="K400" s="34" t="e">
        <f t="shared" si="26"/>
        <v>#REF!</v>
      </c>
      <c r="M400" s="8">
        <v>0</v>
      </c>
      <c r="N400" s="17">
        <f t="shared" si="27"/>
        <v>1</v>
      </c>
      <c r="O400" s="17">
        <v>0</v>
      </c>
    </row>
    <row r="401" spans="1:16" x14ac:dyDescent="0.25">
      <c r="A401" s="7">
        <v>118</v>
      </c>
      <c r="B401" s="7" t="s">
        <v>863</v>
      </c>
      <c r="C401" s="7" t="s">
        <v>1903</v>
      </c>
      <c r="D401" s="7" t="s">
        <v>1330</v>
      </c>
      <c r="E401" s="7">
        <v>2007</v>
      </c>
      <c r="G401" s="7" t="s">
        <v>1429</v>
      </c>
      <c r="H401" s="34" t="s">
        <v>861</v>
      </c>
      <c r="I401" s="8">
        <v>12</v>
      </c>
      <c r="J401" s="34" t="e">
        <f>VLOOKUP(H401,#REF!,9,FALSE)</f>
        <v>#REF!</v>
      </c>
      <c r="K401" s="34" t="e">
        <f t="shared" si="26"/>
        <v>#REF!</v>
      </c>
      <c r="M401" s="8">
        <f>IF(EXACT(H401,"_missing_"),1,0)</f>
        <v>0</v>
      </c>
      <c r="N401" s="17">
        <f t="shared" si="27"/>
        <v>0</v>
      </c>
      <c r="O401" s="17">
        <v>0</v>
      </c>
    </row>
    <row r="402" spans="1:16" x14ac:dyDescent="0.25">
      <c r="A402" s="7">
        <v>119</v>
      </c>
      <c r="B402" s="7" t="s">
        <v>1904</v>
      </c>
      <c r="C402" s="7" t="s">
        <v>1905</v>
      </c>
      <c r="D402" s="7" t="s">
        <v>1330</v>
      </c>
      <c r="E402" s="7">
        <v>2007</v>
      </c>
      <c r="G402" s="7" t="s">
        <v>1429</v>
      </c>
      <c r="H402" s="34" t="s">
        <v>3222</v>
      </c>
      <c r="I402" s="8">
        <v>1</v>
      </c>
      <c r="J402" s="34" t="e">
        <f>VLOOKUP(H402,#REF!,9,FALSE)</f>
        <v>#REF!</v>
      </c>
      <c r="K402" s="34" t="e">
        <f t="shared" si="26"/>
        <v>#REF!</v>
      </c>
      <c r="M402" s="8">
        <v>0</v>
      </c>
      <c r="N402" s="17">
        <f t="shared" si="27"/>
        <v>1</v>
      </c>
      <c r="O402" s="17">
        <v>0</v>
      </c>
    </row>
    <row r="403" spans="1:16" x14ac:dyDescent="0.25">
      <c r="A403" s="7">
        <v>120</v>
      </c>
      <c r="B403" s="7" t="s">
        <v>1906</v>
      </c>
      <c r="C403" s="7" t="s">
        <v>1905</v>
      </c>
      <c r="D403" s="7" t="s">
        <v>1330</v>
      </c>
      <c r="E403" s="7">
        <v>2007</v>
      </c>
      <c r="G403" s="7" t="s">
        <v>1429</v>
      </c>
      <c r="H403" s="34" t="s">
        <v>3222</v>
      </c>
      <c r="I403" s="8">
        <v>6</v>
      </c>
      <c r="J403" s="34" t="e">
        <f>VLOOKUP(H403,#REF!,9,FALSE)</f>
        <v>#REF!</v>
      </c>
      <c r="K403" s="34" t="e">
        <f t="shared" si="26"/>
        <v>#REF!</v>
      </c>
      <c r="M403" s="8">
        <v>0</v>
      </c>
      <c r="N403" s="17">
        <f t="shared" si="27"/>
        <v>1</v>
      </c>
      <c r="O403" s="17">
        <v>0</v>
      </c>
    </row>
    <row r="404" spans="1:16" x14ac:dyDescent="0.25">
      <c r="A404" s="7">
        <v>121</v>
      </c>
      <c r="B404" s="7" t="s">
        <v>1907</v>
      </c>
      <c r="C404" s="7" t="s">
        <v>1905</v>
      </c>
      <c r="D404" s="7" t="s">
        <v>1330</v>
      </c>
      <c r="E404" s="7">
        <v>2007</v>
      </c>
      <c r="G404" s="7" t="s">
        <v>1429</v>
      </c>
      <c r="H404" s="34" t="s">
        <v>3222</v>
      </c>
      <c r="I404" s="8">
        <v>12</v>
      </c>
      <c r="J404" s="34" t="e">
        <f>VLOOKUP(H404,#REF!,9,FALSE)</f>
        <v>#REF!</v>
      </c>
      <c r="K404" s="34" t="e">
        <f t="shared" si="26"/>
        <v>#REF!</v>
      </c>
      <c r="M404" s="8">
        <v>0</v>
      </c>
      <c r="N404" s="17">
        <f t="shared" si="27"/>
        <v>1</v>
      </c>
      <c r="O404" s="17">
        <v>0</v>
      </c>
    </row>
    <row r="405" spans="1:16" x14ac:dyDescent="0.25">
      <c r="A405" s="8">
        <v>213</v>
      </c>
      <c r="B405" s="8" t="s">
        <v>868</v>
      </c>
      <c r="C405" s="8" t="s">
        <v>1908</v>
      </c>
      <c r="D405" s="8" t="s">
        <v>865</v>
      </c>
      <c r="E405" s="8">
        <v>2000</v>
      </c>
      <c r="F405" s="8"/>
      <c r="G405" s="8" t="s">
        <v>131</v>
      </c>
      <c r="H405" s="34" t="s">
        <v>864</v>
      </c>
      <c r="I405" s="8">
        <v>1</v>
      </c>
      <c r="J405" s="34" t="e">
        <f>VLOOKUP(H405,#REF!,9,FALSE)</f>
        <v>#REF!</v>
      </c>
      <c r="K405" s="34" t="e">
        <f t="shared" si="26"/>
        <v>#REF!</v>
      </c>
      <c r="L405" s="8"/>
      <c r="M405" s="8">
        <f>IF(EXACT(H405,"_missing_"),1,0)</f>
        <v>0</v>
      </c>
      <c r="N405" s="17">
        <f t="shared" si="27"/>
        <v>0</v>
      </c>
      <c r="O405" s="17">
        <v>0</v>
      </c>
      <c r="P405" s="8"/>
    </row>
    <row r="406" spans="1:16" x14ac:dyDescent="0.25">
      <c r="A406" s="7">
        <v>214</v>
      </c>
      <c r="B406" s="7" t="s">
        <v>1909</v>
      </c>
      <c r="C406" s="7" t="s">
        <v>1910</v>
      </c>
      <c r="D406" s="7" t="s">
        <v>865</v>
      </c>
      <c r="E406" s="7">
        <v>2000</v>
      </c>
      <c r="G406" s="7" t="s">
        <v>131</v>
      </c>
      <c r="H406" s="34" t="s">
        <v>3278</v>
      </c>
      <c r="I406" s="8">
        <v>1</v>
      </c>
      <c r="J406" s="34" t="e">
        <f>VLOOKUP(H406,#REF!,9,FALSE)</f>
        <v>#REF!</v>
      </c>
      <c r="K406" s="34" t="e">
        <f t="shared" si="26"/>
        <v>#REF!</v>
      </c>
      <c r="M406" s="8">
        <v>0</v>
      </c>
      <c r="N406" s="17">
        <f t="shared" si="27"/>
        <v>1</v>
      </c>
      <c r="O406" s="17">
        <v>0</v>
      </c>
    </row>
    <row r="407" spans="1:16" x14ac:dyDescent="0.25">
      <c r="A407" s="7">
        <v>215</v>
      </c>
      <c r="B407" s="7" t="s">
        <v>1911</v>
      </c>
      <c r="C407" s="7" t="s">
        <v>1910</v>
      </c>
      <c r="D407" s="7" t="s">
        <v>865</v>
      </c>
      <c r="E407" s="7">
        <v>2000</v>
      </c>
      <c r="G407" s="7" t="s">
        <v>131</v>
      </c>
      <c r="H407" s="34" t="s">
        <v>3278</v>
      </c>
      <c r="I407" s="8">
        <v>6</v>
      </c>
      <c r="J407" s="34" t="e">
        <f>VLOOKUP(H407,#REF!,9,FALSE)</f>
        <v>#REF!</v>
      </c>
      <c r="K407" s="34" t="e">
        <f t="shared" si="26"/>
        <v>#REF!</v>
      </c>
      <c r="M407" s="8">
        <v>0</v>
      </c>
      <c r="N407" s="17">
        <f t="shared" si="27"/>
        <v>1</v>
      </c>
      <c r="O407" s="17">
        <v>0</v>
      </c>
    </row>
    <row r="408" spans="1:16" x14ac:dyDescent="0.25">
      <c r="A408" s="7">
        <v>216</v>
      </c>
      <c r="B408" s="7" t="s">
        <v>1912</v>
      </c>
      <c r="C408" s="7" t="s">
        <v>1910</v>
      </c>
      <c r="D408" s="7" t="s">
        <v>865</v>
      </c>
      <c r="E408" s="7">
        <v>2000</v>
      </c>
      <c r="G408" s="7" t="s">
        <v>131</v>
      </c>
      <c r="H408" s="34" t="s">
        <v>3278</v>
      </c>
      <c r="I408" s="8">
        <v>12</v>
      </c>
      <c r="J408" s="34" t="e">
        <f>VLOOKUP(H408,#REF!,9,FALSE)</f>
        <v>#REF!</v>
      </c>
      <c r="K408" s="34" t="e">
        <f t="shared" si="26"/>
        <v>#REF!</v>
      </c>
      <c r="M408" s="8">
        <v>0</v>
      </c>
      <c r="N408" s="17">
        <f t="shared" si="27"/>
        <v>1</v>
      </c>
      <c r="O408" s="17">
        <v>0</v>
      </c>
    </row>
    <row r="409" spans="1:16" x14ac:dyDescent="0.25">
      <c r="A409" s="7">
        <v>139</v>
      </c>
      <c r="B409" s="7" t="s">
        <v>874</v>
      </c>
      <c r="C409" s="7" t="s">
        <v>1913</v>
      </c>
      <c r="D409" s="7" t="s">
        <v>871</v>
      </c>
      <c r="E409" s="7">
        <v>2008</v>
      </c>
      <c r="G409" s="7" t="s">
        <v>958</v>
      </c>
      <c r="H409" s="5" t="s">
        <v>870</v>
      </c>
      <c r="I409" s="8">
        <v>12</v>
      </c>
      <c r="J409" s="34" t="e">
        <f>VLOOKUP(H409,#REF!,9,FALSE)</f>
        <v>#REF!</v>
      </c>
      <c r="K409" s="34" t="e">
        <f t="shared" si="26"/>
        <v>#REF!</v>
      </c>
      <c r="M409" s="8">
        <f t="shared" ref="M409:M422" si="28">IF(EXACT(H409,"_missing_"),1,0)</f>
        <v>0</v>
      </c>
      <c r="N409" s="17">
        <f t="shared" si="27"/>
        <v>0</v>
      </c>
      <c r="O409" s="17">
        <v>0</v>
      </c>
    </row>
    <row r="410" spans="1:16" x14ac:dyDescent="0.25">
      <c r="A410" s="7">
        <v>311</v>
      </c>
      <c r="B410" s="7" t="s">
        <v>882</v>
      </c>
      <c r="C410" s="7" t="s">
        <v>1914</v>
      </c>
      <c r="D410" s="7" t="s">
        <v>880</v>
      </c>
      <c r="E410" s="7">
        <v>2003</v>
      </c>
      <c r="G410" s="7" t="s">
        <v>1370</v>
      </c>
      <c r="H410" s="8" t="s">
        <v>879</v>
      </c>
      <c r="I410" s="8">
        <v>12</v>
      </c>
      <c r="J410" s="34" t="e">
        <f>VLOOKUP(H410,#REF!,9,FALSE)</f>
        <v>#REF!</v>
      </c>
      <c r="K410" s="34" t="e">
        <f t="shared" si="26"/>
        <v>#REF!</v>
      </c>
      <c r="M410" s="8">
        <f t="shared" si="28"/>
        <v>0</v>
      </c>
      <c r="N410" s="17">
        <f t="shared" si="27"/>
        <v>0</v>
      </c>
      <c r="O410" s="17">
        <v>0</v>
      </c>
    </row>
    <row r="411" spans="1:16" x14ac:dyDescent="0.25">
      <c r="A411" s="7">
        <v>157</v>
      </c>
      <c r="B411" s="7" t="s">
        <v>1916</v>
      </c>
      <c r="C411" s="7" t="s">
        <v>1917</v>
      </c>
      <c r="D411" s="7" t="s">
        <v>1069</v>
      </c>
      <c r="E411" s="7">
        <v>2005</v>
      </c>
      <c r="G411" s="7" t="s">
        <v>958</v>
      </c>
      <c r="H411" s="34" t="s">
        <v>743</v>
      </c>
      <c r="I411" s="8">
        <v>12</v>
      </c>
      <c r="J411" s="34" t="e">
        <f>VLOOKUP(H411,#REF!,9,FALSE)</f>
        <v>#REF!</v>
      </c>
      <c r="K411" s="34" t="e">
        <f t="shared" si="26"/>
        <v>#REF!</v>
      </c>
      <c r="M411" s="8">
        <f t="shared" si="28"/>
        <v>0</v>
      </c>
      <c r="N411" s="17">
        <f t="shared" si="27"/>
        <v>0</v>
      </c>
      <c r="O411" s="17">
        <v>0</v>
      </c>
    </row>
    <row r="412" spans="1:16" x14ac:dyDescent="0.25">
      <c r="A412" s="7">
        <v>151</v>
      </c>
      <c r="B412" s="7" t="s">
        <v>929</v>
      </c>
      <c r="C412" s="7" t="s">
        <v>1476</v>
      </c>
      <c r="D412" s="7" t="s">
        <v>1069</v>
      </c>
      <c r="E412" s="7">
        <v>2005</v>
      </c>
      <c r="G412" s="7" t="s">
        <v>958</v>
      </c>
      <c r="H412" s="12" t="s">
        <v>927</v>
      </c>
      <c r="I412" s="8">
        <v>12</v>
      </c>
      <c r="J412" s="34" t="e">
        <f>VLOOKUP(H412,#REF!,9,FALSE)</f>
        <v>#REF!</v>
      </c>
      <c r="K412" s="34" t="e">
        <f t="shared" si="26"/>
        <v>#REF!</v>
      </c>
      <c r="M412" s="8">
        <f t="shared" si="28"/>
        <v>0</v>
      </c>
      <c r="N412" s="17">
        <f t="shared" si="27"/>
        <v>0</v>
      </c>
      <c r="O412" s="17">
        <v>0</v>
      </c>
    </row>
    <row r="413" spans="1:16" x14ac:dyDescent="0.25">
      <c r="A413" s="7">
        <v>152</v>
      </c>
      <c r="B413" s="7" t="s">
        <v>938</v>
      </c>
      <c r="C413" s="7" t="s">
        <v>1477</v>
      </c>
      <c r="D413" s="7" t="s">
        <v>1069</v>
      </c>
      <c r="E413" s="7">
        <v>2005</v>
      </c>
      <c r="G413" s="7" t="s">
        <v>958</v>
      </c>
      <c r="H413" s="12" t="s">
        <v>937</v>
      </c>
      <c r="I413" s="8">
        <v>12</v>
      </c>
      <c r="J413" s="34" t="e">
        <f>VLOOKUP(H413,#REF!,9,FALSE)</f>
        <v>#REF!</v>
      </c>
      <c r="K413" s="34" t="e">
        <f t="shared" si="26"/>
        <v>#REF!</v>
      </c>
      <c r="M413" s="8">
        <f t="shared" si="28"/>
        <v>0</v>
      </c>
      <c r="N413" s="17">
        <f t="shared" si="27"/>
        <v>0</v>
      </c>
      <c r="O413" s="17">
        <v>0</v>
      </c>
    </row>
    <row r="414" spans="1:16" x14ac:dyDescent="0.25">
      <c r="A414" s="7">
        <v>150</v>
      </c>
      <c r="B414" s="7" t="s">
        <v>942</v>
      </c>
      <c r="C414" s="7" t="s">
        <v>1475</v>
      </c>
      <c r="D414" s="7" t="s">
        <v>1069</v>
      </c>
      <c r="E414" s="7">
        <v>2005</v>
      </c>
      <c r="G414" s="7" t="s">
        <v>958</v>
      </c>
      <c r="H414" s="12" t="s">
        <v>939</v>
      </c>
      <c r="I414" s="8">
        <v>12</v>
      </c>
      <c r="J414" s="34" t="e">
        <f>VLOOKUP(H414,#REF!,9,FALSE)</f>
        <v>#REF!</v>
      </c>
      <c r="K414" s="34" t="e">
        <f t="shared" si="26"/>
        <v>#REF!</v>
      </c>
      <c r="M414" s="8">
        <f t="shared" si="28"/>
        <v>0</v>
      </c>
      <c r="N414" s="17">
        <f t="shared" si="27"/>
        <v>0</v>
      </c>
      <c r="O414" s="17">
        <v>0</v>
      </c>
    </row>
    <row r="415" spans="1:16" x14ac:dyDescent="0.25">
      <c r="A415" s="7">
        <v>147</v>
      </c>
      <c r="B415" s="7" t="s">
        <v>933</v>
      </c>
      <c r="C415" s="7" t="s">
        <v>1473</v>
      </c>
      <c r="D415" s="7" t="s">
        <v>1069</v>
      </c>
      <c r="E415" s="7">
        <v>2005</v>
      </c>
      <c r="G415" s="7" t="s">
        <v>958</v>
      </c>
      <c r="H415" s="5" t="s">
        <v>930</v>
      </c>
      <c r="I415" s="8">
        <v>12</v>
      </c>
      <c r="J415" s="34" t="e">
        <f>VLOOKUP(H415,#REF!,9,FALSE)</f>
        <v>#REF!</v>
      </c>
      <c r="K415" s="34" t="e">
        <f t="shared" si="26"/>
        <v>#REF!</v>
      </c>
      <c r="M415" s="8">
        <f t="shared" si="28"/>
        <v>0</v>
      </c>
      <c r="N415" s="17">
        <f t="shared" si="27"/>
        <v>0</v>
      </c>
      <c r="O415" s="17">
        <v>0</v>
      </c>
    </row>
    <row r="416" spans="1:16" x14ac:dyDescent="0.25">
      <c r="A416" s="7">
        <v>148</v>
      </c>
      <c r="B416" s="7" t="s">
        <v>886</v>
      </c>
      <c r="C416" s="7" t="s">
        <v>885</v>
      </c>
      <c r="D416" s="7" t="s">
        <v>1069</v>
      </c>
      <c r="E416" s="7">
        <v>2005</v>
      </c>
      <c r="G416" s="7" t="s">
        <v>958</v>
      </c>
      <c r="H416" s="12" t="s">
        <v>883</v>
      </c>
      <c r="I416" s="8">
        <v>12</v>
      </c>
      <c r="J416" s="34" t="e">
        <f>VLOOKUP(H416,#REF!,9,FALSE)</f>
        <v>#REF!</v>
      </c>
      <c r="K416" s="34" t="e">
        <f t="shared" si="26"/>
        <v>#REF!</v>
      </c>
      <c r="M416" s="8">
        <f t="shared" si="28"/>
        <v>0</v>
      </c>
      <c r="N416" s="17">
        <f t="shared" si="27"/>
        <v>0</v>
      </c>
      <c r="O416" s="17">
        <v>0</v>
      </c>
    </row>
    <row r="417" spans="1:16" x14ac:dyDescent="0.25">
      <c r="A417" s="7">
        <v>149</v>
      </c>
      <c r="B417" s="7" t="s">
        <v>889</v>
      </c>
      <c r="C417" s="7" t="s">
        <v>1474</v>
      </c>
      <c r="D417" s="7" t="s">
        <v>1069</v>
      </c>
      <c r="E417" s="7">
        <v>2005</v>
      </c>
      <c r="G417" s="7" t="s">
        <v>958</v>
      </c>
      <c r="H417" s="12" t="s">
        <v>887</v>
      </c>
      <c r="I417" s="8">
        <v>12</v>
      </c>
      <c r="J417" s="34" t="e">
        <f>VLOOKUP(H417,#REF!,9,FALSE)</f>
        <v>#REF!</v>
      </c>
      <c r="K417" s="34" t="e">
        <f t="shared" si="26"/>
        <v>#REF!</v>
      </c>
      <c r="M417" s="8">
        <f t="shared" si="28"/>
        <v>0</v>
      </c>
      <c r="N417" s="17">
        <f t="shared" si="27"/>
        <v>0</v>
      </c>
      <c r="O417" s="17">
        <v>0</v>
      </c>
    </row>
    <row r="418" spans="1:16" x14ac:dyDescent="0.25">
      <c r="A418" s="8">
        <v>156</v>
      </c>
      <c r="B418" s="8" t="s">
        <v>1918</v>
      </c>
      <c r="C418" s="8" t="s">
        <v>1919</v>
      </c>
      <c r="D418" s="8" t="s">
        <v>1069</v>
      </c>
      <c r="E418" s="8">
        <v>2005</v>
      </c>
      <c r="F418" s="8"/>
      <c r="G418" s="8" t="s">
        <v>958</v>
      </c>
      <c r="H418" s="8" t="s">
        <v>893</v>
      </c>
      <c r="I418" s="8">
        <v>12</v>
      </c>
      <c r="J418" s="34" t="e">
        <f>VLOOKUP(H418,#REF!,9,FALSE)</f>
        <v>#REF!</v>
      </c>
      <c r="K418" s="34" t="e">
        <f t="shared" si="26"/>
        <v>#REF!</v>
      </c>
      <c r="L418" s="8"/>
      <c r="M418" s="8">
        <f t="shared" si="28"/>
        <v>0</v>
      </c>
      <c r="N418" s="17">
        <f t="shared" si="27"/>
        <v>0</v>
      </c>
      <c r="O418" s="17">
        <v>0</v>
      </c>
      <c r="P418" s="8"/>
    </row>
    <row r="419" spans="1:16" x14ac:dyDescent="0.25">
      <c r="A419" s="8">
        <v>155</v>
      </c>
      <c r="B419" s="8" t="s">
        <v>897</v>
      </c>
      <c r="C419" s="8" t="s">
        <v>1479</v>
      </c>
      <c r="D419" s="8" t="s">
        <v>1069</v>
      </c>
      <c r="E419" s="8">
        <v>2005</v>
      </c>
      <c r="F419" s="8"/>
      <c r="G419" s="8" t="s">
        <v>958</v>
      </c>
      <c r="H419" s="12" t="s">
        <v>895</v>
      </c>
      <c r="I419" s="8">
        <v>12</v>
      </c>
      <c r="J419" s="34" t="e">
        <f>VLOOKUP(H419,#REF!,9,FALSE)</f>
        <v>#REF!</v>
      </c>
      <c r="K419" s="34" t="e">
        <f t="shared" si="26"/>
        <v>#REF!</v>
      </c>
      <c r="L419" s="8"/>
      <c r="M419" s="8">
        <f t="shared" si="28"/>
        <v>0</v>
      </c>
      <c r="N419" s="17">
        <f t="shared" si="27"/>
        <v>0</v>
      </c>
      <c r="O419" s="17">
        <v>0</v>
      </c>
      <c r="P419" s="8"/>
    </row>
    <row r="420" spans="1:16" x14ac:dyDescent="0.25">
      <c r="A420" s="7">
        <v>153</v>
      </c>
      <c r="B420" s="7" t="s">
        <v>900</v>
      </c>
      <c r="C420" s="7" t="s">
        <v>899</v>
      </c>
      <c r="D420" s="7" t="s">
        <v>1069</v>
      </c>
      <c r="E420" s="7">
        <v>2005</v>
      </c>
      <c r="G420" s="7" t="s">
        <v>958</v>
      </c>
      <c r="H420" s="8" t="s">
        <v>898</v>
      </c>
      <c r="I420" s="8">
        <v>12</v>
      </c>
      <c r="J420" s="34" t="e">
        <f>VLOOKUP(H420,#REF!,9,FALSE)</f>
        <v>#REF!</v>
      </c>
      <c r="K420" s="34" t="e">
        <f t="shared" si="26"/>
        <v>#REF!</v>
      </c>
      <c r="M420" s="8">
        <f t="shared" si="28"/>
        <v>0</v>
      </c>
      <c r="N420" s="17">
        <f t="shared" si="27"/>
        <v>0</v>
      </c>
      <c r="O420" s="17">
        <v>0</v>
      </c>
    </row>
    <row r="421" spans="1:16" x14ac:dyDescent="0.25">
      <c r="A421" s="7">
        <v>154</v>
      </c>
      <c r="B421" s="7" t="s">
        <v>903</v>
      </c>
      <c r="C421" s="7" t="s">
        <v>1478</v>
      </c>
      <c r="D421" s="7" t="s">
        <v>1069</v>
      </c>
      <c r="E421" s="7">
        <v>2005</v>
      </c>
      <c r="G421" s="7" t="s">
        <v>958</v>
      </c>
      <c r="H421" s="30" t="s">
        <v>901</v>
      </c>
      <c r="I421" s="8">
        <v>1</v>
      </c>
      <c r="J421" s="34" t="e">
        <f>VLOOKUP(H421,#REF!,9,FALSE)</f>
        <v>#REF!</v>
      </c>
      <c r="K421" s="34" t="e">
        <f t="shared" si="26"/>
        <v>#REF!</v>
      </c>
      <c r="M421" s="8">
        <f t="shared" si="28"/>
        <v>0</v>
      </c>
      <c r="N421" s="17">
        <f t="shared" si="27"/>
        <v>0</v>
      </c>
      <c r="O421" s="17">
        <v>0</v>
      </c>
    </row>
    <row r="422" spans="1:16" x14ac:dyDescent="0.25">
      <c r="A422" s="7">
        <v>146</v>
      </c>
      <c r="B422" s="7" t="s">
        <v>918</v>
      </c>
      <c r="C422" s="7" t="s">
        <v>1915</v>
      </c>
      <c r="D422" s="7" t="s">
        <v>1069</v>
      </c>
      <c r="E422" s="7">
        <v>2005</v>
      </c>
      <c r="G422" s="7" t="s">
        <v>958</v>
      </c>
      <c r="H422" s="8" t="s">
        <v>3284</v>
      </c>
      <c r="I422" s="8">
        <v>12</v>
      </c>
      <c r="J422" s="34" t="e">
        <f>VLOOKUP(H422,#REF!,9,FALSE)</f>
        <v>#REF!</v>
      </c>
      <c r="K422" s="34" t="e">
        <f t="shared" si="26"/>
        <v>#REF!</v>
      </c>
      <c r="L422" s="7" t="s">
        <v>3187</v>
      </c>
      <c r="M422" s="8">
        <f t="shared" si="28"/>
        <v>0</v>
      </c>
      <c r="N422" s="17">
        <f t="shared" si="27"/>
        <v>0</v>
      </c>
      <c r="O422" s="17">
        <v>0</v>
      </c>
    </row>
    <row r="423" spans="1:16" x14ac:dyDescent="0.25">
      <c r="A423" s="35">
        <v>58</v>
      </c>
      <c r="B423" s="35" t="s">
        <v>1920</v>
      </c>
      <c r="C423" s="35" t="s">
        <v>1921</v>
      </c>
      <c r="D423" s="35" t="s">
        <v>1922</v>
      </c>
      <c r="E423" s="35">
        <v>1985</v>
      </c>
      <c r="F423" s="35"/>
      <c r="G423" s="35" t="s">
        <v>1429</v>
      </c>
      <c r="H423" s="35" t="s">
        <v>3351</v>
      </c>
      <c r="I423" s="35">
        <v>1</v>
      </c>
      <c r="J423" s="34" t="e">
        <f>VLOOKUP(H423,#REF!,9,FALSE)</f>
        <v>#REF!</v>
      </c>
      <c r="K423" s="34" t="e">
        <f t="shared" si="26"/>
        <v>#REF!</v>
      </c>
      <c r="L423" s="35" t="s">
        <v>3352</v>
      </c>
      <c r="M423" s="35">
        <v>0</v>
      </c>
      <c r="N423" s="35">
        <f t="shared" si="27"/>
        <v>0</v>
      </c>
      <c r="O423" s="35">
        <v>1</v>
      </c>
      <c r="P423" s="35"/>
    </row>
    <row r="424" spans="1:16" x14ac:dyDescent="0.25">
      <c r="A424" s="7">
        <v>60</v>
      </c>
      <c r="B424" s="7" t="s">
        <v>1923</v>
      </c>
      <c r="C424" s="7" t="s">
        <v>1924</v>
      </c>
      <c r="D424" s="7" t="s">
        <v>1922</v>
      </c>
      <c r="E424" s="7">
        <v>1985</v>
      </c>
      <c r="G424" s="7" t="s">
        <v>1429</v>
      </c>
      <c r="H424" s="8" t="s">
        <v>3191</v>
      </c>
      <c r="I424" s="8">
        <v>1</v>
      </c>
      <c r="J424" s="34" t="e">
        <f>VLOOKUP(H424,#REF!,9,FALSE)</f>
        <v>#REF!</v>
      </c>
      <c r="K424" s="34" t="e">
        <f t="shared" si="26"/>
        <v>#REF!</v>
      </c>
      <c r="M424" s="8">
        <v>0</v>
      </c>
      <c r="N424" s="17">
        <f t="shared" si="27"/>
        <v>1</v>
      </c>
      <c r="O424" s="17">
        <v>0</v>
      </c>
    </row>
    <row r="425" spans="1:16" x14ac:dyDescent="0.25">
      <c r="A425" s="7">
        <v>61</v>
      </c>
      <c r="B425" s="7" t="s">
        <v>1925</v>
      </c>
      <c r="C425" s="7" t="s">
        <v>1924</v>
      </c>
      <c r="D425" s="7" t="s">
        <v>1922</v>
      </c>
      <c r="E425" s="7">
        <v>1985</v>
      </c>
      <c r="G425" s="7" t="s">
        <v>1429</v>
      </c>
      <c r="H425" s="8" t="s">
        <v>3191</v>
      </c>
      <c r="I425" s="8">
        <v>6</v>
      </c>
      <c r="J425" s="34" t="e">
        <f>VLOOKUP(H425,#REF!,9,FALSE)</f>
        <v>#REF!</v>
      </c>
      <c r="K425" s="34" t="e">
        <f t="shared" si="26"/>
        <v>#REF!</v>
      </c>
      <c r="M425" s="8">
        <v>0</v>
      </c>
      <c r="N425" s="17">
        <f t="shared" si="27"/>
        <v>1</v>
      </c>
      <c r="O425" s="17">
        <v>0</v>
      </c>
    </row>
    <row r="426" spans="1:16" x14ac:dyDescent="0.25">
      <c r="A426" s="7">
        <v>62</v>
      </c>
      <c r="B426" s="7" t="s">
        <v>1926</v>
      </c>
      <c r="C426" s="7" t="s">
        <v>1924</v>
      </c>
      <c r="D426" s="7" t="s">
        <v>1922</v>
      </c>
      <c r="E426" s="7">
        <v>1985</v>
      </c>
      <c r="G426" s="7" t="s">
        <v>1429</v>
      </c>
      <c r="H426" s="8" t="s">
        <v>3191</v>
      </c>
      <c r="I426" s="8">
        <v>12</v>
      </c>
      <c r="J426" s="34" t="e">
        <f>VLOOKUP(H426,#REF!,9,FALSE)</f>
        <v>#REF!</v>
      </c>
      <c r="K426" s="34" t="e">
        <f t="shared" si="26"/>
        <v>#REF!</v>
      </c>
      <c r="M426" s="8">
        <v>0</v>
      </c>
      <c r="N426" s="17">
        <f t="shared" si="27"/>
        <v>1</v>
      </c>
      <c r="O426" s="17">
        <v>0</v>
      </c>
    </row>
    <row r="427" spans="1:16" x14ac:dyDescent="0.25">
      <c r="A427" s="7">
        <v>145</v>
      </c>
      <c r="B427" s="7" t="s">
        <v>1927</v>
      </c>
      <c r="C427" s="7" t="s">
        <v>1928</v>
      </c>
      <c r="D427" s="7" t="s">
        <v>917</v>
      </c>
      <c r="E427" s="7">
        <v>1996</v>
      </c>
      <c r="G427" s="7" t="s">
        <v>958</v>
      </c>
      <c r="H427" s="8" t="s">
        <v>916</v>
      </c>
      <c r="I427" s="8">
        <v>12</v>
      </c>
      <c r="J427" s="34" t="e">
        <f>VLOOKUP(H427,#REF!,9,FALSE)</f>
        <v>#REF!</v>
      </c>
      <c r="K427" s="34" t="e">
        <f t="shared" si="26"/>
        <v>#REF!</v>
      </c>
      <c r="M427" s="8">
        <f>IF(EXACT(H427,"_missing_"),1,0)</f>
        <v>0</v>
      </c>
      <c r="N427" s="17">
        <f t="shared" si="27"/>
        <v>0</v>
      </c>
      <c r="O427" s="17">
        <v>0</v>
      </c>
    </row>
    <row r="428" spans="1:16" x14ac:dyDescent="0.25">
      <c r="A428" s="8">
        <v>179</v>
      </c>
      <c r="B428" s="8" t="s">
        <v>923</v>
      </c>
      <c r="C428" s="8" t="s">
        <v>1929</v>
      </c>
      <c r="D428" s="8" t="s">
        <v>1331</v>
      </c>
      <c r="E428" s="8">
        <v>2008</v>
      </c>
      <c r="F428" s="8"/>
      <c r="G428" s="8" t="s">
        <v>131</v>
      </c>
      <c r="H428" s="8" t="s">
        <v>920</v>
      </c>
      <c r="I428" s="8">
        <v>12</v>
      </c>
      <c r="J428" s="34" t="e">
        <f>VLOOKUP(H428,#REF!,9,FALSE)</f>
        <v>#REF!</v>
      </c>
      <c r="K428" s="34" t="e">
        <f t="shared" si="26"/>
        <v>#REF!</v>
      </c>
      <c r="M428" s="8">
        <f>IF(EXACT(H428,"_missing_"),1,0)</f>
        <v>0</v>
      </c>
      <c r="N428" s="17">
        <f t="shared" si="27"/>
        <v>0</v>
      </c>
      <c r="O428" s="17">
        <v>0</v>
      </c>
      <c r="P428" s="8"/>
    </row>
    <row r="429" spans="1:16" x14ac:dyDescent="0.25">
      <c r="A429" s="35">
        <v>187</v>
      </c>
      <c r="B429" s="35" t="s">
        <v>1930</v>
      </c>
      <c r="C429" s="35" t="s">
        <v>1931</v>
      </c>
      <c r="D429" s="35" t="s">
        <v>1331</v>
      </c>
      <c r="E429" s="35">
        <v>2008</v>
      </c>
      <c r="F429" s="35"/>
      <c r="G429" s="35" t="s">
        <v>131</v>
      </c>
      <c r="H429" s="27" t="s">
        <v>3208</v>
      </c>
      <c r="I429" s="35">
        <v>1</v>
      </c>
      <c r="J429" s="34" t="e">
        <f>VLOOKUP(H429,#REF!,9,FALSE)</f>
        <v>#REF!</v>
      </c>
      <c r="K429" s="34" t="e">
        <f t="shared" si="26"/>
        <v>#REF!</v>
      </c>
      <c r="M429" s="35">
        <v>0</v>
      </c>
      <c r="N429" s="17">
        <f t="shared" si="27"/>
        <v>1</v>
      </c>
      <c r="O429" s="17">
        <v>1</v>
      </c>
      <c r="P429" s="35"/>
    </row>
    <row r="430" spans="1:16" x14ac:dyDescent="0.25">
      <c r="A430" s="35">
        <v>188</v>
      </c>
      <c r="B430" s="35" t="s">
        <v>1932</v>
      </c>
      <c r="C430" s="35" t="s">
        <v>1931</v>
      </c>
      <c r="D430" s="35" t="s">
        <v>1331</v>
      </c>
      <c r="E430" s="35">
        <v>2008</v>
      </c>
      <c r="F430" s="35"/>
      <c r="G430" s="35" t="s">
        <v>131</v>
      </c>
      <c r="H430" s="27" t="s">
        <v>3208</v>
      </c>
      <c r="I430" s="35">
        <v>6</v>
      </c>
      <c r="J430" s="34" t="e">
        <f>VLOOKUP(H430,#REF!,9,FALSE)</f>
        <v>#REF!</v>
      </c>
      <c r="K430" s="34" t="e">
        <f t="shared" si="26"/>
        <v>#REF!</v>
      </c>
      <c r="M430" s="35">
        <v>0</v>
      </c>
      <c r="N430" s="17">
        <f t="shared" si="27"/>
        <v>1</v>
      </c>
      <c r="O430" s="17">
        <v>1</v>
      </c>
      <c r="P430" s="35"/>
    </row>
    <row r="431" spans="1:16" x14ac:dyDescent="0.25">
      <c r="A431" s="35">
        <v>189</v>
      </c>
      <c r="B431" s="35" t="s">
        <v>1933</v>
      </c>
      <c r="C431" s="35" t="s">
        <v>1931</v>
      </c>
      <c r="D431" s="35" t="s">
        <v>1331</v>
      </c>
      <c r="E431" s="35">
        <v>2008</v>
      </c>
      <c r="F431" s="35"/>
      <c r="G431" s="35" t="s">
        <v>131</v>
      </c>
      <c r="H431" s="27" t="s">
        <v>3208</v>
      </c>
      <c r="I431" s="35">
        <v>12</v>
      </c>
      <c r="J431" s="34" t="e">
        <f>VLOOKUP(H431,#REF!,9,FALSE)</f>
        <v>#REF!</v>
      </c>
      <c r="K431" s="34" t="e">
        <f t="shared" si="26"/>
        <v>#REF!</v>
      </c>
      <c r="M431" s="35">
        <v>0</v>
      </c>
      <c r="N431" s="17">
        <f t="shared" si="27"/>
        <v>1</v>
      </c>
      <c r="O431" s="17">
        <v>1</v>
      </c>
      <c r="P431" s="35"/>
    </row>
    <row r="432" spans="1:16" x14ac:dyDescent="0.25">
      <c r="A432" s="7">
        <v>178</v>
      </c>
      <c r="B432" s="7" t="s">
        <v>936</v>
      </c>
      <c r="C432" s="7" t="s">
        <v>1934</v>
      </c>
      <c r="D432" s="7" t="s">
        <v>1331</v>
      </c>
      <c r="E432" s="7">
        <v>2008</v>
      </c>
      <c r="G432" s="7" t="s">
        <v>131</v>
      </c>
      <c r="H432" s="34" t="s">
        <v>934</v>
      </c>
      <c r="I432" s="8">
        <v>12</v>
      </c>
      <c r="J432" s="34" t="e">
        <f>VLOOKUP(H432,#REF!,9,FALSE)</f>
        <v>#REF!</v>
      </c>
      <c r="K432" s="34" t="e">
        <f t="shared" si="26"/>
        <v>#REF!</v>
      </c>
      <c r="M432" s="8">
        <f>IF(EXACT(H432,"_missing_"),1,0)</f>
        <v>0</v>
      </c>
      <c r="N432" s="17">
        <f t="shared" si="27"/>
        <v>0</v>
      </c>
      <c r="O432" s="17">
        <v>0</v>
      </c>
    </row>
    <row r="433" spans="1:16" x14ac:dyDescent="0.25">
      <c r="A433" s="7">
        <v>184</v>
      </c>
      <c r="B433" s="7" t="s">
        <v>1935</v>
      </c>
      <c r="C433" s="7" t="s">
        <v>1936</v>
      </c>
      <c r="D433" s="7" t="s">
        <v>1331</v>
      </c>
      <c r="E433" s="7">
        <v>2008</v>
      </c>
      <c r="G433" s="7" t="s">
        <v>131</v>
      </c>
      <c r="H433" s="34" t="s">
        <v>3263</v>
      </c>
      <c r="I433" s="8">
        <v>1</v>
      </c>
      <c r="J433" s="34" t="e">
        <f>VLOOKUP(H433,#REF!,9,FALSE)</f>
        <v>#REF!</v>
      </c>
      <c r="K433" s="34" t="e">
        <f t="shared" si="26"/>
        <v>#REF!</v>
      </c>
      <c r="M433" s="8">
        <v>0</v>
      </c>
      <c r="N433" s="17">
        <f t="shared" si="27"/>
        <v>1</v>
      </c>
      <c r="O433" s="17">
        <v>0</v>
      </c>
    </row>
    <row r="434" spans="1:16" x14ac:dyDescent="0.25">
      <c r="A434" s="7">
        <v>185</v>
      </c>
      <c r="B434" s="7" t="s">
        <v>1937</v>
      </c>
      <c r="C434" s="7" t="s">
        <v>1936</v>
      </c>
      <c r="D434" s="7" t="s">
        <v>1331</v>
      </c>
      <c r="E434" s="7">
        <v>2008</v>
      </c>
      <c r="G434" s="7" t="s">
        <v>131</v>
      </c>
      <c r="H434" s="34" t="s">
        <v>3263</v>
      </c>
      <c r="I434" s="8">
        <v>6</v>
      </c>
      <c r="J434" s="34" t="e">
        <f>VLOOKUP(H434,#REF!,9,FALSE)</f>
        <v>#REF!</v>
      </c>
      <c r="K434" s="34" t="e">
        <f t="shared" si="26"/>
        <v>#REF!</v>
      </c>
      <c r="M434" s="8">
        <v>0</v>
      </c>
      <c r="N434" s="17">
        <f t="shared" si="27"/>
        <v>1</v>
      </c>
      <c r="O434" s="17">
        <v>0</v>
      </c>
      <c r="P434" s="8"/>
    </row>
    <row r="435" spans="1:16" x14ac:dyDescent="0.25">
      <c r="A435" s="7">
        <v>186</v>
      </c>
      <c r="B435" s="7" t="s">
        <v>1938</v>
      </c>
      <c r="C435" s="7" t="s">
        <v>1936</v>
      </c>
      <c r="D435" s="7" t="s">
        <v>1331</v>
      </c>
      <c r="E435" s="7">
        <v>2008</v>
      </c>
      <c r="G435" s="7" t="s">
        <v>131</v>
      </c>
      <c r="H435" s="8" t="s">
        <v>3263</v>
      </c>
      <c r="I435" s="8">
        <v>12</v>
      </c>
      <c r="J435" s="34" t="e">
        <f>VLOOKUP(H435,#REF!,9,FALSE)</f>
        <v>#REF!</v>
      </c>
      <c r="K435" s="34" t="e">
        <f t="shared" si="26"/>
        <v>#REF!</v>
      </c>
      <c r="M435" s="8">
        <v>0</v>
      </c>
      <c r="N435" s="17">
        <f t="shared" si="27"/>
        <v>1</v>
      </c>
      <c r="O435" s="17">
        <v>0</v>
      </c>
    </row>
    <row r="436" spans="1:16" x14ac:dyDescent="0.25">
      <c r="A436" s="7">
        <v>177</v>
      </c>
      <c r="B436" s="7" t="s">
        <v>1939</v>
      </c>
      <c r="C436" s="7" t="s">
        <v>1940</v>
      </c>
      <c r="D436" s="7" t="s">
        <v>1331</v>
      </c>
      <c r="E436" s="7">
        <v>2008</v>
      </c>
      <c r="G436" s="7" t="s">
        <v>131</v>
      </c>
      <c r="H436" s="34" t="s">
        <v>3267</v>
      </c>
      <c r="I436" s="8">
        <v>12</v>
      </c>
      <c r="J436" s="34" t="e">
        <f>VLOOKUP(H436,#REF!,9,FALSE)</f>
        <v>#REF!</v>
      </c>
      <c r="K436" s="34" t="e">
        <f t="shared" si="26"/>
        <v>#REF!</v>
      </c>
      <c r="M436" s="8">
        <f t="shared" ref="M436:M448" si="29">IF(EXACT(H436,"_missing_"),1,0)</f>
        <v>0</v>
      </c>
      <c r="N436" s="17">
        <f t="shared" si="27"/>
        <v>0</v>
      </c>
      <c r="O436" s="17">
        <v>0</v>
      </c>
    </row>
    <row r="437" spans="1:16" x14ac:dyDescent="0.25">
      <c r="A437" s="7">
        <v>181</v>
      </c>
      <c r="B437" s="7" t="s">
        <v>1942</v>
      </c>
      <c r="C437" s="7" t="s">
        <v>3190</v>
      </c>
      <c r="D437" s="7" t="s">
        <v>1331</v>
      </c>
      <c r="E437" s="7">
        <v>2008</v>
      </c>
      <c r="G437" s="7" t="s">
        <v>131</v>
      </c>
      <c r="H437" s="8" t="s">
        <v>3266</v>
      </c>
      <c r="I437" s="8">
        <v>1</v>
      </c>
      <c r="J437" s="34" t="e">
        <f>VLOOKUP(H437,#REF!,9,FALSE)</f>
        <v>#REF!</v>
      </c>
      <c r="K437" s="34" t="e">
        <f t="shared" si="26"/>
        <v>#REF!</v>
      </c>
      <c r="M437" s="8">
        <f t="shared" si="29"/>
        <v>0</v>
      </c>
      <c r="N437" s="17">
        <f t="shared" si="27"/>
        <v>1</v>
      </c>
      <c r="O437" s="17">
        <v>0</v>
      </c>
    </row>
    <row r="438" spans="1:16" x14ac:dyDescent="0.25">
      <c r="A438" s="7">
        <v>182</v>
      </c>
      <c r="B438" s="7" t="s">
        <v>1944</v>
      </c>
      <c r="C438" s="7" t="s">
        <v>1943</v>
      </c>
      <c r="D438" s="7" t="s">
        <v>1331</v>
      </c>
      <c r="E438" s="7">
        <v>2008</v>
      </c>
      <c r="G438" s="7" t="s">
        <v>131</v>
      </c>
      <c r="H438" s="34" t="s">
        <v>3266</v>
      </c>
      <c r="I438" s="8">
        <v>6</v>
      </c>
      <c r="J438" s="34" t="e">
        <f>VLOOKUP(H438,#REF!,9,FALSE)</f>
        <v>#REF!</v>
      </c>
      <c r="K438" s="34" t="e">
        <f t="shared" si="26"/>
        <v>#REF!</v>
      </c>
      <c r="M438" s="8">
        <f t="shared" si="29"/>
        <v>0</v>
      </c>
      <c r="N438" s="17">
        <f t="shared" si="27"/>
        <v>0</v>
      </c>
      <c r="O438" s="17">
        <v>0</v>
      </c>
      <c r="P438" s="8"/>
    </row>
    <row r="439" spans="1:16" x14ac:dyDescent="0.25">
      <c r="A439" s="7">
        <v>183</v>
      </c>
      <c r="B439" s="7" t="s">
        <v>1945</v>
      </c>
      <c r="C439" s="7" t="s">
        <v>1943</v>
      </c>
      <c r="D439" s="7" t="s">
        <v>1331</v>
      </c>
      <c r="E439" s="7">
        <v>2008</v>
      </c>
      <c r="G439" s="7" t="s">
        <v>131</v>
      </c>
      <c r="H439" s="34" t="s">
        <v>3266</v>
      </c>
      <c r="I439" s="8">
        <v>12</v>
      </c>
      <c r="J439" s="34" t="e">
        <f>VLOOKUP(H439,#REF!,9,FALSE)</f>
        <v>#REF!</v>
      </c>
      <c r="K439" s="34" t="e">
        <f t="shared" si="26"/>
        <v>#REF!</v>
      </c>
      <c r="M439" s="8">
        <f t="shared" si="29"/>
        <v>0</v>
      </c>
      <c r="N439" s="17">
        <f t="shared" si="27"/>
        <v>0</v>
      </c>
      <c r="O439" s="17">
        <v>0</v>
      </c>
    </row>
    <row r="440" spans="1:16" x14ac:dyDescent="0.25">
      <c r="A440" s="35">
        <v>144</v>
      </c>
      <c r="B440" s="35" t="s">
        <v>953</v>
      </c>
      <c r="C440" s="35" t="s">
        <v>1946</v>
      </c>
      <c r="D440" s="35" t="s">
        <v>950</v>
      </c>
      <c r="E440" s="35">
        <v>2002</v>
      </c>
      <c r="F440" s="35"/>
      <c r="G440" s="35" t="s">
        <v>958</v>
      </c>
      <c r="H440" s="35" t="s">
        <v>949</v>
      </c>
      <c r="I440" s="8">
        <v>12</v>
      </c>
      <c r="J440" s="34" t="e">
        <f>VLOOKUP(H440,#REF!,9,FALSE)</f>
        <v>#REF!</v>
      </c>
      <c r="K440" s="34" t="e">
        <f t="shared" si="26"/>
        <v>#REF!</v>
      </c>
      <c r="L440" s="35"/>
      <c r="M440" s="35">
        <f t="shared" si="29"/>
        <v>0</v>
      </c>
      <c r="N440" s="35">
        <f t="shared" si="27"/>
        <v>0</v>
      </c>
      <c r="O440" s="35">
        <v>1</v>
      </c>
      <c r="P440" s="35"/>
    </row>
    <row r="441" spans="1:16" s="19" customFormat="1" x14ac:dyDescent="0.25">
      <c r="A441" s="34">
        <v>22</v>
      </c>
      <c r="B441" s="34" t="s">
        <v>1947</v>
      </c>
      <c r="C441" s="34" t="s">
        <v>1948</v>
      </c>
      <c r="D441" s="34" t="s">
        <v>950</v>
      </c>
      <c r="E441" s="34">
        <v>2011</v>
      </c>
      <c r="F441" s="34"/>
      <c r="G441" s="34" t="s">
        <v>684</v>
      </c>
      <c r="H441" s="5" t="s">
        <v>954</v>
      </c>
      <c r="I441" s="34">
        <v>1</v>
      </c>
      <c r="J441" s="34" t="e">
        <f>VLOOKUP(H441,#REF!,9,FALSE)</f>
        <v>#REF!</v>
      </c>
      <c r="K441" s="34" t="e">
        <f t="shared" si="26"/>
        <v>#REF!</v>
      </c>
      <c r="L441" s="34"/>
      <c r="M441" s="34">
        <f t="shared" si="29"/>
        <v>0</v>
      </c>
      <c r="N441" s="17">
        <f t="shared" si="27"/>
        <v>0</v>
      </c>
      <c r="O441" s="17">
        <v>0</v>
      </c>
      <c r="P441" s="34"/>
    </row>
    <row r="442" spans="1:16" s="19" customFormat="1" x14ac:dyDescent="0.25">
      <c r="A442" s="34">
        <v>23</v>
      </c>
      <c r="B442" s="34" t="s">
        <v>1949</v>
      </c>
      <c r="C442" s="34" t="s">
        <v>1948</v>
      </c>
      <c r="D442" s="34" t="s">
        <v>950</v>
      </c>
      <c r="E442" s="34">
        <v>2011</v>
      </c>
      <c r="F442" s="34"/>
      <c r="G442" s="34" t="s">
        <v>684</v>
      </c>
      <c r="H442" s="5" t="s">
        <v>954</v>
      </c>
      <c r="I442" s="34">
        <v>6</v>
      </c>
      <c r="J442" s="34" t="e">
        <f>VLOOKUP(H442,#REF!,9,FALSE)</f>
        <v>#REF!</v>
      </c>
      <c r="K442" s="34" t="e">
        <f t="shared" si="26"/>
        <v>#REF!</v>
      </c>
      <c r="L442" s="34"/>
      <c r="M442" s="34">
        <f t="shared" si="29"/>
        <v>0</v>
      </c>
      <c r="N442" s="17">
        <f t="shared" si="27"/>
        <v>0</v>
      </c>
      <c r="O442" s="17">
        <v>0</v>
      </c>
      <c r="P442" s="34"/>
    </row>
    <row r="443" spans="1:16" s="19" customFormat="1" x14ac:dyDescent="0.25">
      <c r="A443" s="34">
        <v>24</v>
      </c>
      <c r="B443" s="34" t="s">
        <v>1950</v>
      </c>
      <c r="C443" s="34" t="s">
        <v>1948</v>
      </c>
      <c r="D443" s="34" t="s">
        <v>950</v>
      </c>
      <c r="E443" s="34">
        <v>2011</v>
      </c>
      <c r="F443" s="34"/>
      <c r="G443" s="34" t="s">
        <v>684</v>
      </c>
      <c r="H443" s="5" t="s">
        <v>954</v>
      </c>
      <c r="I443" s="34">
        <v>12</v>
      </c>
      <c r="J443" s="34" t="e">
        <f>VLOOKUP(H443,#REF!,9,FALSE)</f>
        <v>#REF!</v>
      </c>
      <c r="K443" s="34" t="e">
        <f t="shared" si="26"/>
        <v>#REF!</v>
      </c>
      <c r="L443" s="34"/>
      <c r="M443" s="34">
        <f t="shared" si="29"/>
        <v>0</v>
      </c>
      <c r="N443" s="17">
        <f t="shared" si="27"/>
        <v>0</v>
      </c>
      <c r="O443" s="17">
        <v>0</v>
      </c>
      <c r="P443" s="34"/>
    </row>
    <row r="444" spans="1:16" s="19" customFormat="1" x14ac:dyDescent="0.25">
      <c r="A444" s="34">
        <v>127</v>
      </c>
      <c r="B444" s="34" t="s">
        <v>961</v>
      </c>
      <c r="C444" s="34" t="s">
        <v>1951</v>
      </c>
      <c r="D444" s="34" t="s">
        <v>1362</v>
      </c>
      <c r="E444" s="34">
        <v>2004</v>
      </c>
      <c r="F444" s="34"/>
      <c r="G444" s="34" t="s">
        <v>958</v>
      </c>
      <c r="H444" s="5" t="s">
        <v>958</v>
      </c>
      <c r="I444" s="34">
        <v>1</v>
      </c>
      <c r="J444" s="34" t="e">
        <f>VLOOKUP(H444,#REF!,9,FALSE)</f>
        <v>#REF!</v>
      </c>
      <c r="K444" s="34" t="e">
        <f t="shared" si="26"/>
        <v>#REF!</v>
      </c>
      <c r="L444" s="34"/>
      <c r="M444" s="34">
        <f t="shared" si="29"/>
        <v>0</v>
      </c>
      <c r="N444" s="17">
        <f t="shared" si="27"/>
        <v>0</v>
      </c>
      <c r="O444" s="17">
        <v>0</v>
      </c>
      <c r="P444" s="34"/>
    </row>
    <row r="445" spans="1:16" s="19" customFormat="1" x14ac:dyDescent="0.25">
      <c r="A445" s="34">
        <v>289</v>
      </c>
      <c r="B445" s="34" t="s">
        <v>966</v>
      </c>
      <c r="C445" s="34" t="s">
        <v>1952</v>
      </c>
      <c r="D445" s="34" t="s">
        <v>964</v>
      </c>
      <c r="E445" s="34">
        <v>2010</v>
      </c>
      <c r="F445" s="34"/>
      <c r="G445" s="34" t="s">
        <v>1370</v>
      </c>
      <c r="H445" s="34" t="s">
        <v>963</v>
      </c>
      <c r="I445" s="34">
        <v>12</v>
      </c>
      <c r="J445" s="34" t="e">
        <f>VLOOKUP(H445,#REF!,9,FALSE)</f>
        <v>#REF!</v>
      </c>
      <c r="K445" s="34" t="e">
        <f t="shared" si="26"/>
        <v>#REF!</v>
      </c>
      <c r="L445" s="34"/>
      <c r="M445" s="34">
        <f t="shared" si="29"/>
        <v>0</v>
      </c>
      <c r="N445" s="17">
        <f t="shared" si="27"/>
        <v>0</v>
      </c>
      <c r="O445" s="17">
        <v>0</v>
      </c>
      <c r="P445" s="34"/>
    </row>
    <row r="446" spans="1:16" s="19" customFormat="1" x14ac:dyDescent="0.25">
      <c r="A446" s="34">
        <v>299</v>
      </c>
      <c r="B446" s="34" t="s">
        <v>970</v>
      </c>
      <c r="C446" s="34" t="s">
        <v>1956</v>
      </c>
      <c r="D446" s="34" t="s">
        <v>968</v>
      </c>
      <c r="E446" s="34">
        <v>2016</v>
      </c>
      <c r="F446" s="34"/>
      <c r="G446" s="34" t="s">
        <v>1370</v>
      </c>
      <c r="H446" s="34" t="s">
        <v>967</v>
      </c>
      <c r="I446" s="34">
        <v>12</v>
      </c>
      <c r="J446" s="34" t="e">
        <f>VLOOKUP(H446,#REF!,9,FALSE)</f>
        <v>#REF!</v>
      </c>
      <c r="K446" s="34" t="e">
        <f t="shared" si="26"/>
        <v>#REF!</v>
      </c>
      <c r="L446" s="34"/>
      <c r="M446" s="34">
        <f t="shared" si="29"/>
        <v>0</v>
      </c>
      <c r="N446" s="17">
        <f t="shared" si="27"/>
        <v>0</v>
      </c>
      <c r="O446" s="17">
        <v>0</v>
      </c>
      <c r="P446" s="34"/>
    </row>
    <row r="447" spans="1:16" s="19" customFormat="1" x14ac:dyDescent="0.25">
      <c r="A447" s="34">
        <v>298</v>
      </c>
      <c r="B447" s="34" t="s">
        <v>1953</v>
      </c>
      <c r="C447" s="34" t="s">
        <v>1954</v>
      </c>
      <c r="D447" s="34" t="s">
        <v>968</v>
      </c>
      <c r="E447" s="34">
        <v>2016</v>
      </c>
      <c r="F447" s="34"/>
      <c r="G447" s="34" t="s">
        <v>1370</v>
      </c>
      <c r="H447" s="34" t="s">
        <v>972</v>
      </c>
      <c r="I447" s="34">
        <v>1</v>
      </c>
      <c r="J447" s="34" t="e">
        <f>VLOOKUP(H447,#REF!,9,FALSE)</f>
        <v>#REF!</v>
      </c>
      <c r="K447" s="34" t="e">
        <f t="shared" si="26"/>
        <v>#REF!</v>
      </c>
      <c r="L447" s="34"/>
      <c r="M447" s="34">
        <f t="shared" si="29"/>
        <v>0</v>
      </c>
      <c r="N447" s="17">
        <f t="shared" si="27"/>
        <v>0</v>
      </c>
      <c r="O447" s="17">
        <v>0</v>
      </c>
      <c r="P447" s="34"/>
    </row>
    <row r="448" spans="1:16" s="19" customFormat="1" x14ac:dyDescent="0.25">
      <c r="A448" s="34">
        <v>294</v>
      </c>
      <c r="B448" s="34" t="s">
        <v>987</v>
      </c>
      <c r="C448" s="34" t="s">
        <v>1480</v>
      </c>
      <c r="D448" s="34" t="s">
        <v>985</v>
      </c>
      <c r="E448" s="34">
        <v>2006</v>
      </c>
      <c r="F448" s="34"/>
      <c r="G448" s="34" t="s">
        <v>1370</v>
      </c>
      <c r="H448" s="11" t="s">
        <v>984</v>
      </c>
      <c r="I448" s="34">
        <v>1</v>
      </c>
      <c r="J448" s="34" t="e">
        <f>VLOOKUP(H448,#REF!,9,FALSE)</f>
        <v>#REF!</v>
      </c>
      <c r="K448" s="34" t="e">
        <f t="shared" si="26"/>
        <v>#REF!</v>
      </c>
      <c r="L448" s="34"/>
      <c r="M448" s="34">
        <f t="shared" si="29"/>
        <v>0</v>
      </c>
      <c r="N448" s="17">
        <f t="shared" si="27"/>
        <v>0</v>
      </c>
      <c r="O448" s="17">
        <v>0</v>
      </c>
      <c r="P448" s="34"/>
    </row>
    <row r="449" spans="1:1028" s="19" customFormat="1" x14ac:dyDescent="0.25">
      <c r="A449" s="34">
        <v>295</v>
      </c>
      <c r="B449" s="34" t="s">
        <v>1481</v>
      </c>
      <c r="C449" s="34" t="s">
        <v>1482</v>
      </c>
      <c r="D449" s="34" t="s">
        <v>985</v>
      </c>
      <c r="E449" s="34">
        <v>2006</v>
      </c>
      <c r="F449" s="34"/>
      <c r="G449" s="34" t="s">
        <v>1370</v>
      </c>
      <c r="H449" s="34" t="s">
        <v>988</v>
      </c>
      <c r="I449" s="34">
        <v>1</v>
      </c>
      <c r="J449" s="34" t="e">
        <f>VLOOKUP(H449,#REF!,9,FALSE)</f>
        <v>#REF!</v>
      </c>
      <c r="K449" s="34" t="e">
        <f t="shared" si="26"/>
        <v>#REF!</v>
      </c>
      <c r="L449" s="34"/>
      <c r="M449" s="34">
        <v>0</v>
      </c>
      <c r="N449" s="17">
        <f t="shared" si="27"/>
        <v>1</v>
      </c>
      <c r="O449" s="17">
        <v>0</v>
      </c>
      <c r="P449" s="34"/>
    </row>
    <row r="450" spans="1:1028" x14ac:dyDescent="0.25">
      <c r="A450" s="8">
        <v>296</v>
      </c>
      <c r="B450" s="8" t="s">
        <v>1483</v>
      </c>
      <c r="C450" s="8" t="s">
        <v>1482</v>
      </c>
      <c r="D450" s="8" t="s">
        <v>985</v>
      </c>
      <c r="E450" s="8">
        <v>2006</v>
      </c>
      <c r="F450" s="8"/>
      <c r="G450" s="8" t="s">
        <v>1370</v>
      </c>
      <c r="H450" s="8" t="s">
        <v>988</v>
      </c>
      <c r="I450" s="8">
        <v>6</v>
      </c>
      <c r="J450" s="34" t="e">
        <f>VLOOKUP(H450,#REF!,9,FALSE)</f>
        <v>#REF!</v>
      </c>
      <c r="K450" s="34" t="e">
        <f t="shared" ref="K450:K453" si="30">I450-J450</f>
        <v>#REF!</v>
      </c>
      <c r="L450" s="8"/>
      <c r="M450" s="8">
        <v>0</v>
      </c>
      <c r="N450" s="17">
        <f t="shared" si="27"/>
        <v>1</v>
      </c>
      <c r="O450" s="17">
        <v>0</v>
      </c>
      <c r="P450" s="8"/>
    </row>
    <row r="451" spans="1:1028" x14ac:dyDescent="0.25">
      <c r="A451" s="8">
        <v>297</v>
      </c>
      <c r="B451" s="8" t="s">
        <v>1484</v>
      </c>
      <c r="C451" s="8" t="s">
        <v>1482</v>
      </c>
      <c r="D451" s="8" t="s">
        <v>985</v>
      </c>
      <c r="E451" s="8">
        <v>2006</v>
      </c>
      <c r="F451" s="8"/>
      <c r="G451" s="8" t="s">
        <v>1370</v>
      </c>
      <c r="H451" s="8" t="s">
        <v>988</v>
      </c>
      <c r="I451" s="8">
        <v>12</v>
      </c>
      <c r="J451" s="34" t="e">
        <f>VLOOKUP(H451,#REF!,9,FALSE)</f>
        <v>#REF!</v>
      </c>
      <c r="K451" s="34" t="e">
        <f t="shared" si="30"/>
        <v>#REF!</v>
      </c>
      <c r="L451" s="8"/>
      <c r="M451" s="8">
        <v>0</v>
      </c>
      <c r="N451" s="17">
        <f t="shared" si="27"/>
        <v>1</v>
      </c>
      <c r="O451" s="17">
        <v>0</v>
      </c>
      <c r="P451" s="8"/>
    </row>
    <row r="452" spans="1:1028" x14ac:dyDescent="0.25">
      <c r="A452" s="8">
        <v>158</v>
      </c>
      <c r="B452" s="8" t="s">
        <v>1957</v>
      </c>
      <c r="C452" s="8" t="s">
        <v>1958</v>
      </c>
      <c r="D452" s="8" t="s">
        <v>1959</v>
      </c>
      <c r="E452" s="8">
        <v>2001</v>
      </c>
      <c r="F452" s="8"/>
      <c r="G452" s="8" t="s">
        <v>958</v>
      </c>
      <c r="H452" s="8" t="s">
        <v>990</v>
      </c>
      <c r="I452" s="8">
        <v>12</v>
      </c>
      <c r="J452" s="34" t="e">
        <f>VLOOKUP(H452,#REF!,9,FALSE)</f>
        <v>#REF!</v>
      </c>
      <c r="K452" s="34" t="e">
        <f t="shared" si="30"/>
        <v>#REF!</v>
      </c>
      <c r="L452" s="8"/>
      <c r="M452" s="8">
        <f>IF(EXACT(H452,"_missing_"),1,0)</f>
        <v>0</v>
      </c>
      <c r="N452" s="17">
        <f t="shared" si="27"/>
        <v>0</v>
      </c>
      <c r="O452" s="17">
        <v>0</v>
      </c>
      <c r="P452" s="8"/>
    </row>
    <row r="453" spans="1:1028" x14ac:dyDescent="0.25">
      <c r="A453" s="8">
        <v>136</v>
      </c>
      <c r="B453" s="8" t="s">
        <v>996</v>
      </c>
      <c r="C453" s="8" t="s">
        <v>1485</v>
      </c>
      <c r="D453" s="8" t="s">
        <v>994</v>
      </c>
      <c r="E453" s="8">
        <v>2008</v>
      </c>
      <c r="F453" s="8"/>
      <c r="G453" s="8" t="s">
        <v>958</v>
      </c>
      <c r="H453" s="11" t="s">
        <v>993</v>
      </c>
      <c r="I453" s="8">
        <v>12</v>
      </c>
      <c r="J453" s="34" t="e">
        <f>VLOOKUP(H453,#REF!,9,FALSE)</f>
        <v>#REF!</v>
      </c>
      <c r="K453" s="34" t="e">
        <f t="shared" si="30"/>
        <v>#REF!</v>
      </c>
      <c r="L453" s="8" t="s">
        <v>4793</v>
      </c>
      <c r="M453" s="8">
        <f>IF(EXACT(H453,"_missing_"),1,0)</f>
        <v>0</v>
      </c>
      <c r="N453" s="17">
        <f t="shared" si="27"/>
        <v>0</v>
      </c>
      <c r="O453" s="17">
        <v>0</v>
      </c>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c r="CP453" s="8"/>
      <c r="CQ453" s="8"/>
      <c r="CR453" s="8"/>
      <c r="CS453" s="8"/>
      <c r="CT453" s="8"/>
      <c r="CU453" s="8"/>
      <c r="CV453" s="8"/>
      <c r="CW453" s="8"/>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c r="EA453" s="8"/>
      <c r="EB453" s="8"/>
      <c r="EC453" s="8"/>
      <c r="ED453" s="8"/>
      <c r="EE453" s="8"/>
      <c r="EF453" s="8"/>
      <c r="EG453" s="8"/>
      <c r="EH453" s="8"/>
      <c r="EI453" s="8"/>
      <c r="EJ453" s="8"/>
      <c r="EK453" s="8"/>
      <c r="EL453" s="8"/>
      <c r="EM453" s="8"/>
      <c r="EN453" s="8"/>
      <c r="EO453" s="8"/>
      <c r="EP453" s="8"/>
      <c r="EQ453" s="8"/>
      <c r="ER453" s="8"/>
      <c r="ES453" s="8"/>
      <c r="ET453" s="8"/>
      <c r="EU453" s="8"/>
      <c r="EV453" s="8"/>
      <c r="EW453" s="8"/>
      <c r="EX453" s="8"/>
      <c r="EY453" s="8"/>
      <c r="EZ453" s="8"/>
      <c r="FA453" s="8"/>
      <c r="FB453" s="8"/>
      <c r="FC453" s="8"/>
      <c r="FD453" s="8"/>
      <c r="FE453" s="8"/>
      <c r="FF453" s="8"/>
      <c r="FG453" s="8"/>
      <c r="FH453" s="8"/>
      <c r="FI453" s="8"/>
      <c r="FJ453" s="8"/>
      <c r="FK453" s="8"/>
      <c r="FL453" s="8"/>
      <c r="FM453" s="8"/>
      <c r="FN453" s="8"/>
      <c r="FO453" s="8"/>
      <c r="FP453" s="8"/>
      <c r="FQ453" s="8"/>
      <c r="FR453" s="8"/>
      <c r="FS453" s="8"/>
      <c r="FT453" s="8"/>
      <c r="FU453" s="8"/>
      <c r="FV453" s="8"/>
      <c r="FW453" s="8"/>
      <c r="FX453" s="8"/>
      <c r="FY453" s="8"/>
      <c r="FZ453" s="8"/>
      <c r="GA453" s="8"/>
      <c r="GB453" s="8"/>
      <c r="GC453" s="8"/>
      <c r="GD453" s="8"/>
      <c r="GE453" s="8"/>
      <c r="GF453" s="8"/>
      <c r="GG453" s="8"/>
      <c r="GH453" s="8"/>
      <c r="GI453" s="8"/>
      <c r="GJ453" s="8"/>
      <c r="GK453" s="8"/>
      <c r="GL453" s="8"/>
      <c r="GM453" s="8"/>
      <c r="GN453" s="8"/>
      <c r="GO453" s="8"/>
      <c r="GP453" s="8"/>
      <c r="GQ453" s="8"/>
      <c r="GR453" s="8"/>
      <c r="GS453" s="8"/>
      <c r="GT453" s="8"/>
      <c r="GU453" s="8"/>
      <c r="GV453" s="8"/>
      <c r="GW453" s="8"/>
      <c r="GX453" s="8"/>
      <c r="GY453" s="8"/>
      <c r="GZ453" s="8"/>
      <c r="HA453" s="8"/>
      <c r="HB453" s="8"/>
      <c r="HC453" s="8"/>
      <c r="HD453" s="8"/>
      <c r="HE453" s="8"/>
      <c r="HF453" s="8"/>
      <c r="HG453" s="8"/>
      <c r="HH453" s="8"/>
      <c r="HI453" s="8"/>
      <c r="HJ453" s="8"/>
      <c r="HK453" s="8"/>
      <c r="HL453" s="8"/>
      <c r="HM453" s="8"/>
      <c r="HN453" s="8"/>
      <c r="HO453" s="8"/>
      <c r="HP453" s="8"/>
      <c r="HQ453" s="8"/>
      <c r="HR453" s="8"/>
      <c r="HS453" s="8"/>
      <c r="HT453" s="8"/>
      <c r="HU453" s="8"/>
      <c r="HV453" s="8"/>
      <c r="HW453" s="8"/>
      <c r="HX453" s="8"/>
      <c r="HY453" s="8"/>
      <c r="HZ453" s="8"/>
      <c r="IA453" s="8"/>
      <c r="IB453" s="8"/>
      <c r="IC453" s="8"/>
      <c r="ID453" s="8"/>
      <c r="IE453" s="8"/>
      <c r="IF453" s="8"/>
      <c r="IG453" s="8"/>
      <c r="IH453" s="8"/>
      <c r="II453" s="8"/>
      <c r="IJ453" s="8"/>
      <c r="IK453" s="8"/>
      <c r="IL453" s="8"/>
      <c r="IM453" s="8"/>
      <c r="IN453" s="8"/>
      <c r="IO453" s="8"/>
      <c r="IP453" s="8"/>
      <c r="IQ453" s="8"/>
      <c r="IR453" s="8"/>
      <c r="IS453" s="8"/>
      <c r="IT453" s="8"/>
      <c r="IU453" s="8"/>
      <c r="IV453" s="8"/>
      <c r="IW453" s="8"/>
      <c r="IX453" s="8"/>
      <c r="IY453" s="8"/>
      <c r="IZ453" s="8"/>
      <c r="JA453" s="8"/>
      <c r="JB453" s="8"/>
      <c r="JC453" s="8"/>
      <c r="JD453" s="8"/>
      <c r="JE453" s="8"/>
      <c r="JF453" s="8"/>
      <c r="JG453" s="8"/>
      <c r="JH453" s="8"/>
      <c r="JI453" s="8"/>
      <c r="JJ453" s="8"/>
      <c r="JK453" s="8"/>
      <c r="JL453" s="8"/>
      <c r="JM453" s="8"/>
      <c r="JN453" s="8"/>
      <c r="JO453" s="8"/>
      <c r="JP453" s="8"/>
      <c r="JQ453" s="8"/>
      <c r="JR453" s="8"/>
      <c r="JS453" s="8"/>
      <c r="JT453" s="8"/>
      <c r="JU453" s="8"/>
      <c r="JV453" s="8"/>
      <c r="JW453" s="8"/>
      <c r="JX453" s="8"/>
      <c r="JY453" s="8"/>
      <c r="JZ453" s="8"/>
      <c r="KA453" s="8"/>
      <c r="KB453" s="8"/>
      <c r="KC453" s="8"/>
      <c r="KD453" s="8"/>
      <c r="KE453" s="8"/>
      <c r="KF453" s="8"/>
      <c r="KG453" s="8"/>
      <c r="KH453" s="8"/>
      <c r="KI453" s="8"/>
      <c r="KJ453" s="8"/>
      <c r="KK453" s="8"/>
      <c r="KL453" s="8"/>
      <c r="KM453" s="8"/>
      <c r="KN453" s="8"/>
      <c r="KO453" s="8"/>
      <c r="KP453" s="8"/>
      <c r="KQ453" s="8"/>
      <c r="KR453" s="8"/>
      <c r="KS453" s="8"/>
      <c r="KT453" s="8"/>
      <c r="KU453" s="8"/>
      <c r="KV453" s="8"/>
      <c r="KW453" s="8"/>
      <c r="KX453" s="8"/>
      <c r="KY453" s="8"/>
      <c r="KZ453" s="8"/>
      <c r="LA453" s="8"/>
      <c r="LB453" s="8"/>
      <c r="LC453" s="8"/>
      <c r="LD453" s="8"/>
      <c r="LE453" s="8"/>
      <c r="LF453" s="8"/>
      <c r="LG453" s="8"/>
      <c r="LH453" s="8"/>
      <c r="LI453" s="8"/>
      <c r="LJ453" s="8"/>
      <c r="LK453" s="8"/>
      <c r="LL453" s="8"/>
      <c r="LM453" s="8"/>
      <c r="LN453" s="8"/>
      <c r="LO453" s="8"/>
      <c r="LP453" s="8"/>
      <c r="LQ453" s="8"/>
      <c r="LR453" s="8"/>
      <c r="LS453" s="8"/>
      <c r="LT453" s="8"/>
      <c r="LU453" s="8"/>
      <c r="LV453" s="8"/>
      <c r="LW453" s="8"/>
      <c r="LX453" s="8"/>
      <c r="LY453" s="8"/>
      <c r="LZ453" s="8"/>
      <c r="MA453" s="8"/>
      <c r="MB453" s="8"/>
      <c r="MC453" s="8"/>
      <c r="MD453" s="8"/>
      <c r="ME453" s="8"/>
      <c r="MF453" s="8"/>
      <c r="MG453" s="8"/>
      <c r="MH453" s="8"/>
      <c r="MI453" s="8"/>
      <c r="MJ453" s="8"/>
      <c r="MK453" s="8"/>
      <c r="ML453" s="8"/>
      <c r="MM453" s="8"/>
      <c r="MN453" s="8"/>
      <c r="MO453" s="8"/>
      <c r="MP453" s="8"/>
      <c r="MQ453" s="8"/>
      <c r="MR453" s="8"/>
      <c r="MS453" s="8"/>
      <c r="MT453" s="8"/>
      <c r="MU453" s="8"/>
      <c r="MV453" s="8"/>
      <c r="MW453" s="8"/>
      <c r="MX453" s="8"/>
      <c r="MY453" s="8"/>
      <c r="MZ453" s="8"/>
      <c r="NA453" s="8"/>
      <c r="NB453" s="8"/>
      <c r="NC453" s="8"/>
      <c r="ND453" s="8"/>
      <c r="NE453" s="8"/>
      <c r="NF453" s="8"/>
      <c r="NG453" s="8"/>
      <c r="NH453" s="8"/>
      <c r="NI453" s="8"/>
      <c r="NJ453" s="8"/>
      <c r="NK453" s="8"/>
      <c r="NL453" s="8"/>
      <c r="NM453" s="8"/>
      <c r="NN453" s="8"/>
      <c r="NO453" s="8"/>
      <c r="NP453" s="8"/>
      <c r="NQ453" s="8"/>
      <c r="NR453" s="8"/>
      <c r="NS453" s="8"/>
      <c r="NT453" s="8"/>
      <c r="NU453" s="8"/>
      <c r="NV453" s="8"/>
      <c r="NW453" s="8"/>
      <c r="NX453" s="8"/>
      <c r="NY453" s="8"/>
      <c r="NZ453" s="8"/>
      <c r="OA453" s="8"/>
      <c r="OB453" s="8"/>
      <c r="OC453" s="8"/>
      <c r="OD453" s="8"/>
      <c r="OE453" s="8"/>
      <c r="OF453" s="8"/>
      <c r="OG453" s="8"/>
      <c r="OH453" s="8"/>
      <c r="OI453" s="8"/>
      <c r="OJ453" s="8"/>
      <c r="OK453" s="8"/>
      <c r="OL453" s="8"/>
      <c r="OM453" s="8"/>
      <c r="ON453" s="8"/>
      <c r="OO453" s="8"/>
      <c r="OP453" s="8"/>
      <c r="OQ453" s="8"/>
      <c r="OR453" s="8"/>
      <c r="OS453" s="8"/>
      <c r="OT453" s="8"/>
      <c r="OU453" s="8"/>
      <c r="OV453" s="8"/>
      <c r="OW453" s="8"/>
      <c r="OX453" s="8"/>
      <c r="OY453" s="8"/>
      <c r="OZ453" s="8"/>
      <c r="PA453" s="8"/>
      <c r="PB453" s="8"/>
      <c r="PC453" s="8"/>
      <c r="PD453" s="8"/>
      <c r="PE453" s="8"/>
      <c r="PF453" s="8"/>
      <c r="PG453" s="8"/>
      <c r="PH453" s="8"/>
      <c r="PI453" s="8"/>
      <c r="PJ453" s="8"/>
      <c r="PK453" s="8"/>
      <c r="PL453" s="8"/>
      <c r="PM453" s="8"/>
      <c r="PN453" s="8"/>
      <c r="PO453" s="8"/>
      <c r="PP453" s="8"/>
      <c r="PQ453" s="8"/>
      <c r="PR453" s="8"/>
      <c r="PS453" s="8"/>
      <c r="PT453" s="8"/>
      <c r="PU453" s="8"/>
      <c r="PV453" s="8"/>
      <c r="PW453" s="8"/>
      <c r="PX453" s="8"/>
      <c r="PY453" s="8"/>
      <c r="PZ453" s="8"/>
      <c r="QA453" s="8"/>
      <c r="QB453" s="8"/>
      <c r="QC453" s="8"/>
      <c r="QD453" s="8"/>
      <c r="QE453" s="8"/>
      <c r="QF453" s="8"/>
      <c r="QG453" s="8"/>
      <c r="QH453" s="8"/>
      <c r="QI453" s="8"/>
      <c r="QJ453" s="8"/>
      <c r="QK453" s="8"/>
      <c r="QL453" s="8"/>
      <c r="QM453" s="8"/>
      <c r="QN453" s="8"/>
      <c r="QO453" s="8"/>
      <c r="QP453" s="8"/>
      <c r="QQ453" s="8"/>
      <c r="QR453" s="8"/>
      <c r="QS453" s="8"/>
      <c r="QT453" s="8"/>
      <c r="QU453" s="8"/>
      <c r="QV453" s="8"/>
      <c r="QW453" s="8"/>
      <c r="QX453" s="8"/>
      <c r="QY453" s="8"/>
      <c r="QZ453" s="8"/>
      <c r="RA453" s="8"/>
      <c r="RB453" s="8"/>
      <c r="RC453" s="8"/>
      <c r="RD453" s="8"/>
      <c r="RE453" s="8"/>
      <c r="RF453" s="8"/>
      <c r="RG453" s="8"/>
      <c r="RH453" s="8"/>
      <c r="RI453" s="8"/>
      <c r="RJ453" s="8"/>
      <c r="RK453" s="8"/>
      <c r="RL453" s="8"/>
      <c r="RM453" s="8"/>
      <c r="RN453" s="8"/>
      <c r="RO453" s="8"/>
      <c r="RP453" s="8"/>
      <c r="RQ453" s="8"/>
      <c r="RR453" s="8"/>
      <c r="RS453" s="8"/>
      <c r="RT453" s="8"/>
      <c r="RU453" s="8"/>
      <c r="RV453" s="8"/>
      <c r="RW453" s="8"/>
      <c r="RX453" s="8"/>
      <c r="RY453" s="8"/>
      <c r="RZ453" s="8"/>
      <c r="SA453" s="8"/>
      <c r="SB453" s="8"/>
      <c r="SC453" s="8"/>
      <c r="SD453" s="8"/>
      <c r="SE453" s="8"/>
      <c r="SF453" s="8"/>
      <c r="SG453" s="8"/>
      <c r="SH453" s="8"/>
      <c r="SI453" s="8"/>
      <c r="SJ453" s="8"/>
      <c r="SK453" s="8"/>
      <c r="SL453" s="8"/>
      <c r="SM453" s="8"/>
      <c r="SN453" s="8"/>
      <c r="SO453" s="8"/>
      <c r="SP453" s="8"/>
      <c r="SQ453" s="8"/>
      <c r="SR453" s="8"/>
      <c r="SS453" s="8"/>
      <c r="ST453" s="8"/>
      <c r="SU453" s="8"/>
      <c r="SV453" s="8"/>
      <c r="SW453" s="8"/>
      <c r="SX453" s="8"/>
      <c r="SY453" s="8"/>
      <c r="SZ453" s="8"/>
      <c r="TA453" s="8"/>
      <c r="TB453" s="8"/>
      <c r="TC453" s="8"/>
      <c r="TD453" s="8"/>
      <c r="TE453" s="8"/>
      <c r="TF453" s="8"/>
      <c r="TG453" s="8"/>
      <c r="TH453" s="8"/>
      <c r="TI453" s="8"/>
      <c r="TJ453" s="8"/>
      <c r="TK453" s="8"/>
      <c r="TL453" s="8"/>
      <c r="TM453" s="8"/>
      <c r="TN453" s="8"/>
      <c r="TO453" s="8"/>
      <c r="TP453" s="8"/>
      <c r="TQ453" s="8"/>
      <c r="TR453" s="8"/>
      <c r="TS453" s="8"/>
      <c r="TT453" s="8"/>
      <c r="TU453" s="8"/>
      <c r="TV453" s="8"/>
      <c r="TW453" s="8"/>
      <c r="TX453" s="8"/>
      <c r="TY453" s="8"/>
      <c r="TZ453" s="8"/>
      <c r="UA453" s="8"/>
      <c r="UB453" s="8"/>
      <c r="UC453" s="8"/>
      <c r="UD453" s="8"/>
      <c r="UE453" s="8"/>
      <c r="UF453" s="8"/>
      <c r="UG453" s="8"/>
      <c r="UH453" s="8"/>
      <c r="UI453" s="8"/>
      <c r="UJ453" s="8"/>
      <c r="UK453" s="8"/>
      <c r="UL453" s="8"/>
      <c r="UM453" s="8"/>
      <c r="UN453" s="8"/>
      <c r="UO453" s="8"/>
      <c r="UP453" s="8"/>
      <c r="UQ453" s="8"/>
      <c r="UR453" s="8"/>
      <c r="US453" s="8"/>
      <c r="UT453" s="8"/>
      <c r="UU453" s="8"/>
      <c r="UV453" s="8"/>
      <c r="UW453" s="8"/>
      <c r="UX453" s="8"/>
      <c r="UY453" s="8"/>
      <c r="UZ453" s="8"/>
      <c r="VA453" s="8"/>
      <c r="VB453" s="8"/>
      <c r="VC453" s="8"/>
      <c r="VD453" s="8"/>
      <c r="VE453" s="8"/>
      <c r="VF453" s="8"/>
      <c r="VG453" s="8"/>
      <c r="VH453" s="8"/>
      <c r="VI453" s="8"/>
      <c r="VJ453" s="8"/>
      <c r="VK453" s="8"/>
      <c r="VL453" s="8"/>
      <c r="VM453" s="8"/>
      <c r="VN453" s="8"/>
      <c r="VO453" s="8"/>
      <c r="VP453" s="8"/>
      <c r="VQ453" s="8"/>
      <c r="VR453" s="8"/>
      <c r="VS453" s="8"/>
      <c r="VT453" s="8"/>
      <c r="VU453" s="8"/>
      <c r="VV453" s="8"/>
      <c r="VW453" s="8"/>
      <c r="VX453" s="8"/>
      <c r="VY453" s="8"/>
      <c r="VZ453" s="8"/>
      <c r="WA453" s="8"/>
      <c r="WB453" s="8"/>
      <c r="WC453" s="8"/>
      <c r="WD453" s="8"/>
      <c r="WE453" s="8"/>
      <c r="WF453" s="8"/>
      <c r="WG453" s="8"/>
      <c r="WH453" s="8"/>
      <c r="WI453" s="8"/>
      <c r="WJ453" s="8"/>
      <c r="WK453" s="8"/>
      <c r="WL453" s="8"/>
      <c r="WM453" s="8"/>
      <c r="WN453" s="8"/>
      <c r="WO453" s="8"/>
      <c r="WP453" s="8"/>
      <c r="WQ453" s="8"/>
      <c r="WR453" s="8"/>
      <c r="WS453" s="8"/>
      <c r="WT453" s="8"/>
      <c r="WU453" s="8"/>
      <c r="WV453" s="8"/>
      <c r="WW453" s="8"/>
      <c r="WX453" s="8"/>
      <c r="WY453" s="8"/>
      <c r="WZ453" s="8"/>
      <c r="XA453" s="8"/>
      <c r="XB453" s="8"/>
      <c r="XC453" s="8"/>
      <c r="XD453" s="8"/>
      <c r="XE453" s="8"/>
      <c r="XF453" s="8"/>
      <c r="XG453" s="8"/>
      <c r="XH453" s="8"/>
      <c r="XI453" s="8"/>
      <c r="XJ453" s="8"/>
      <c r="XK453" s="8"/>
      <c r="XL453" s="8"/>
      <c r="XM453" s="8"/>
      <c r="XN453" s="8"/>
      <c r="XO453" s="8"/>
      <c r="XP453" s="8"/>
      <c r="XQ453" s="8"/>
      <c r="XR453" s="8"/>
      <c r="XS453" s="8"/>
      <c r="XT453" s="8"/>
      <c r="XU453" s="8"/>
      <c r="XV453" s="8"/>
      <c r="XW453" s="8"/>
      <c r="XX453" s="8"/>
      <c r="XY453" s="8"/>
      <c r="XZ453" s="8"/>
      <c r="YA453" s="8"/>
      <c r="YB453" s="8"/>
      <c r="YC453" s="8"/>
      <c r="YD453" s="8"/>
      <c r="YE453" s="8"/>
      <c r="YF453" s="8"/>
      <c r="YG453" s="8"/>
      <c r="YH453" s="8"/>
      <c r="YI453" s="8"/>
      <c r="YJ453" s="8"/>
      <c r="YK453" s="8"/>
      <c r="YL453" s="8"/>
      <c r="YM453" s="8"/>
      <c r="YN453" s="8"/>
      <c r="YO453" s="8"/>
      <c r="YP453" s="8"/>
      <c r="YQ453" s="8"/>
      <c r="YR453" s="8"/>
      <c r="YS453" s="8"/>
      <c r="YT453" s="8"/>
      <c r="YU453" s="8"/>
      <c r="YV453" s="8"/>
      <c r="YW453" s="8"/>
      <c r="YX453" s="8"/>
      <c r="YY453" s="8"/>
      <c r="YZ453" s="8"/>
      <c r="ZA453" s="8"/>
      <c r="ZB453" s="8"/>
      <c r="ZC453" s="8"/>
      <c r="ZD453" s="8"/>
      <c r="ZE453" s="8"/>
      <c r="ZF453" s="8"/>
      <c r="ZG453" s="8"/>
      <c r="ZH453" s="8"/>
      <c r="ZI453" s="8"/>
      <c r="ZJ453" s="8"/>
      <c r="ZK453" s="8"/>
      <c r="ZL453" s="8"/>
      <c r="ZM453" s="8"/>
      <c r="ZN453" s="8"/>
      <c r="ZO453" s="8"/>
      <c r="ZP453" s="8"/>
      <c r="ZQ453" s="8"/>
      <c r="ZR453" s="8"/>
      <c r="ZS453" s="8"/>
      <c r="ZT453" s="8"/>
      <c r="ZU453" s="8"/>
      <c r="ZV453" s="8"/>
      <c r="ZW453" s="8"/>
      <c r="ZX453" s="8"/>
      <c r="ZY453" s="8"/>
      <c r="ZZ453" s="8"/>
      <c r="AAA453" s="8"/>
      <c r="AAB453" s="8"/>
      <c r="AAC453" s="8"/>
      <c r="AAD453" s="8"/>
      <c r="AAE453" s="8"/>
      <c r="AAF453" s="8"/>
      <c r="AAG453" s="8"/>
      <c r="AAH453" s="8"/>
      <c r="AAI453" s="8"/>
      <c r="AAJ453" s="8"/>
      <c r="AAK453" s="8"/>
      <c r="AAL453" s="8"/>
      <c r="AAM453" s="8"/>
      <c r="AAN453" s="8"/>
      <c r="AAO453" s="8"/>
      <c r="AAP453" s="8"/>
      <c r="AAQ453" s="8"/>
      <c r="AAR453" s="8"/>
      <c r="AAS453" s="8"/>
      <c r="AAT453" s="8"/>
      <c r="AAU453" s="8"/>
      <c r="AAV453" s="8"/>
      <c r="AAW453" s="8"/>
      <c r="AAX453" s="8"/>
      <c r="AAY453" s="8"/>
      <c r="AAZ453" s="8"/>
      <c r="ABA453" s="8"/>
      <c r="ABB453" s="8"/>
      <c r="ABC453" s="8"/>
      <c r="ABD453" s="8"/>
      <c r="ABE453" s="8"/>
      <c r="ABF453" s="8"/>
      <c r="ABG453" s="8"/>
      <c r="ABH453" s="8"/>
      <c r="ABI453" s="8"/>
      <c r="ABJ453" s="8"/>
      <c r="ABK453" s="8"/>
      <c r="ABL453" s="8"/>
      <c r="ABM453" s="8"/>
      <c r="ABN453" s="8"/>
      <c r="ABO453" s="8"/>
      <c r="ABP453" s="8"/>
      <c r="ABQ453" s="8"/>
      <c r="ABR453" s="8"/>
      <c r="ABS453" s="8"/>
      <c r="ABT453" s="8"/>
      <c r="ABU453" s="8"/>
      <c r="ABV453" s="8"/>
      <c r="ABW453" s="8"/>
      <c r="ABX453" s="8"/>
      <c r="ABY453" s="8"/>
      <c r="ABZ453" s="8"/>
      <c r="ACA453" s="8"/>
      <c r="ACB453" s="8"/>
      <c r="ACC453" s="8"/>
      <c r="ACD453" s="8"/>
      <c r="ACE453" s="8"/>
      <c r="ACF453" s="8"/>
      <c r="ACG453" s="8"/>
      <c r="ACH453" s="8"/>
      <c r="ACI453" s="8"/>
      <c r="ACJ453" s="8"/>
      <c r="ACK453" s="8"/>
      <c r="ACL453" s="8"/>
      <c r="ACM453" s="8"/>
      <c r="ACN453" s="8"/>
      <c r="ACO453" s="8"/>
      <c r="ACP453" s="8"/>
      <c r="ACQ453" s="8"/>
      <c r="ACR453" s="8"/>
      <c r="ACS453" s="8"/>
      <c r="ACT453" s="8"/>
      <c r="ACU453" s="8"/>
      <c r="ACV453" s="8"/>
      <c r="ACW453" s="8"/>
      <c r="ACX453" s="8"/>
      <c r="ACY453" s="8"/>
      <c r="ACZ453" s="8"/>
      <c r="ADA453" s="8"/>
      <c r="ADB453" s="8"/>
      <c r="ADC453" s="8"/>
      <c r="ADD453" s="8"/>
      <c r="ADE453" s="8"/>
      <c r="ADF453" s="8"/>
      <c r="ADG453" s="8"/>
      <c r="ADH453" s="8"/>
      <c r="ADI453" s="8"/>
      <c r="ADJ453" s="8"/>
      <c r="ADK453" s="8"/>
      <c r="ADL453" s="8"/>
      <c r="ADM453" s="8"/>
      <c r="ADN453" s="8"/>
      <c r="ADO453" s="8"/>
      <c r="ADP453" s="8"/>
      <c r="ADQ453" s="8"/>
      <c r="ADR453" s="8"/>
      <c r="ADS453" s="8"/>
      <c r="ADT453" s="8"/>
      <c r="ADU453" s="8"/>
      <c r="ADV453" s="8"/>
      <c r="ADW453" s="8"/>
      <c r="ADX453" s="8"/>
      <c r="ADY453" s="8"/>
      <c r="ADZ453" s="8"/>
      <c r="AEA453" s="8"/>
      <c r="AEB453" s="8"/>
      <c r="AEC453" s="8"/>
      <c r="AED453" s="8"/>
      <c r="AEE453" s="8"/>
      <c r="AEF453" s="8"/>
      <c r="AEG453" s="8"/>
      <c r="AEH453" s="8"/>
      <c r="AEI453" s="8"/>
      <c r="AEJ453" s="8"/>
      <c r="AEK453" s="8"/>
      <c r="AEL453" s="8"/>
      <c r="AEM453" s="8"/>
      <c r="AEN453" s="8"/>
      <c r="AEO453" s="8"/>
      <c r="AEP453" s="8"/>
      <c r="AEQ453" s="8"/>
      <c r="AER453" s="8"/>
      <c r="AES453" s="8"/>
      <c r="AET453" s="8"/>
      <c r="AEU453" s="8"/>
      <c r="AEV453" s="8"/>
      <c r="AEW453" s="8"/>
      <c r="AEX453" s="8"/>
      <c r="AEY453" s="8"/>
      <c r="AEZ453" s="8"/>
      <c r="AFA453" s="8"/>
      <c r="AFB453" s="8"/>
      <c r="AFC453" s="8"/>
      <c r="AFD453" s="8"/>
      <c r="AFE453" s="8"/>
      <c r="AFF453" s="8"/>
      <c r="AFG453" s="8"/>
      <c r="AFH453" s="8"/>
      <c r="AFI453" s="8"/>
      <c r="AFJ453" s="8"/>
      <c r="AFK453" s="8"/>
      <c r="AFL453" s="8"/>
      <c r="AFM453" s="8"/>
      <c r="AFN453" s="8"/>
      <c r="AFO453" s="8"/>
      <c r="AFP453" s="8"/>
      <c r="AFQ453" s="8"/>
      <c r="AFR453" s="8"/>
      <c r="AFS453" s="8"/>
      <c r="AFT453" s="8"/>
      <c r="AFU453" s="8"/>
      <c r="AFV453" s="8"/>
      <c r="AFW453" s="8"/>
      <c r="AFX453" s="8"/>
      <c r="AFY453" s="8"/>
      <c r="AFZ453" s="8"/>
      <c r="AGA453" s="8"/>
      <c r="AGB453" s="8"/>
      <c r="AGC453" s="8"/>
      <c r="AGD453" s="8"/>
      <c r="AGE453" s="8"/>
      <c r="AGF453" s="8"/>
      <c r="AGG453" s="8"/>
      <c r="AGH453" s="8"/>
      <c r="AGI453" s="8"/>
      <c r="AGJ453" s="8"/>
      <c r="AGK453" s="8"/>
      <c r="AGL453" s="8"/>
      <c r="AGM453" s="8"/>
      <c r="AGN453" s="8"/>
      <c r="AGO453" s="8"/>
      <c r="AGP453" s="8"/>
      <c r="AGQ453" s="8"/>
      <c r="AGR453" s="8"/>
      <c r="AGS453" s="8"/>
      <c r="AGT453" s="8"/>
      <c r="AGU453" s="8"/>
      <c r="AGV453" s="8"/>
      <c r="AGW453" s="8"/>
      <c r="AGX453" s="8"/>
      <c r="AGY453" s="8"/>
      <c r="AGZ453" s="8"/>
      <c r="AHA453" s="8"/>
      <c r="AHB453" s="8"/>
      <c r="AHC453" s="8"/>
      <c r="AHD453" s="8"/>
      <c r="AHE453" s="8"/>
      <c r="AHF453" s="8"/>
      <c r="AHG453" s="8"/>
      <c r="AHH453" s="8"/>
      <c r="AHI453" s="8"/>
      <c r="AHJ453" s="8"/>
      <c r="AHK453" s="8"/>
      <c r="AHL453" s="8"/>
      <c r="AHM453" s="8"/>
      <c r="AHN453" s="8"/>
      <c r="AHO453" s="8"/>
      <c r="AHP453" s="8"/>
      <c r="AHQ453" s="8"/>
      <c r="AHR453" s="8"/>
      <c r="AHS453" s="8"/>
      <c r="AHT453" s="8"/>
      <c r="AHU453" s="8"/>
      <c r="AHV453" s="8"/>
      <c r="AHW453" s="8"/>
      <c r="AHX453" s="8"/>
      <c r="AHY453" s="8"/>
      <c r="AHZ453" s="8"/>
      <c r="AIA453" s="8"/>
      <c r="AIB453" s="8"/>
      <c r="AIC453" s="8"/>
      <c r="AID453" s="8"/>
      <c r="AIE453" s="8"/>
      <c r="AIF453" s="8"/>
      <c r="AIG453" s="8"/>
      <c r="AIH453" s="8"/>
      <c r="AII453" s="8"/>
      <c r="AIJ453" s="8"/>
      <c r="AIK453" s="8"/>
      <c r="AIL453" s="8"/>
      <c r="AIM453" s="8"/>
      <c r="AIN453" s="8"/>
      <c r="AIO453" s="8"/>
      <c r="AIP453" s="8"/>
      <c r="AIQ453" s="8"/>
      <c r="AIR453" s="8"/>
      <c r="AIS453" s="8"/>
      <c r="AIT453" s="8"/>
      <c r="AIU453" s="8"/>
      <c r="AIV453" s="8"/>
      <c r="AIW453" s="8"/>
      <c r="AIX453" s="8"/>
      <c r="AIY453" s="8"/>
      <c r="AIZ453" s="8"/>
      <c r="AJA453" s="8"/>
      <c r="AJB453" s="8"/>
      <c r="AJC453" s="8"/>
      <c r="AJD453" s="8"/>
      <c r="AJE453" s="8"/>
      <c r="AJF453" s="8"/>
      <c r="AJG453" s="8"/>
      <c r="AJH453" s="8"/>
      <c r="AJI453" s="8"/>
      <c r="AJJ453" s="8"/>
      <c r="AJK453" s="8"/>
      <c r="AJL453" s="8"/>
      <c r="AJM453" s="8"/>
      <c r="AJN453" s="8"/>
      <c r="AJO453" s="8"/>
      <c r="AJP453" s="8"/>
      <c r="AJQ453" s="8"/>
      <c r="AJR453" s="8"/>
      <c r="AJS453" s="8"/>
      <c r="AJT453" s="8"/>
      <c r="AJU453" s="8"/>
      <c r="AJV453" s="8"/>
      <c r="AJW453" s="8"/>
      <c r="AJX453" s="8"/>
      <c r="AJY453" s="8"/>
      <c r="AJZ453" s="8"/>
      <c r="AKA453" s="8"/>
      <c r="AKB453" s="8"/>
      <c r="AKC453" s="8"/>
      <c r="AKD453" s="8"/>
      <c r="AKE453" s="8"/>
      <c r="AKF453" s="8"/>
      <c r="AKG453" s="8"/>
      <c r="AKH453" s="8"/>
      <c r="AKI453" s="8"/>
      <c r="AKJ453" s="8"/>
      <c r="AKK453" s="8"/>
      <c r="AKL453" s="8"/>
      <c r="AKM453" s="8"/>
      <c r="AKN453" s="8"/>
      <c r="AKO453" s="8"/>
      <c r="AKP453" s="8"/>
      <c r="AKQ453" s="8"/>
      <c r="AKR453" s="8"/>
      <c r="AKS453" s="8"/>
      <c r="AKT453" s="8"/>
      <c r="AKU453" s="8"/>
      <c r="AKV453" s="8"/>
      <c r="AKW453" s="8"/>
      <c r="AKX453" s="8"/>
      <c r="AKY453" s="8"/>
      <c r="AKZ453" s="8"/>
      <c r="ALA453" s="8"/>
      <c r="ALB453" s="8"/>
      <c r="ALC453" s="8"/>
      <c r="ALD453" s="8"/>
      <c r="ALE453" s="8"/>
      <c r="ALF453" s="8"/>
      <c r="ALG453" s="8"/>
      <c r="ALH453" s="8"/>
      <c r="ALI453" s="8"/>
      <c r="ALJ453" s="8"/>
      <c r="ALK453" s="8"/>
      <c r="ALL453" s="8"/>
      <c r="ALM453" s="8"/>
      <c r="ALN453" s="8"/>
      <c r="ALO453" s="8"/>
      <c r="ALP453" s="8"/>
      <c r="ALQ453" s="8"/>
      <c r="ALR453" s="8"/>
      <c r="ALS453" s="8"/>
      <c r="ALT453" s="8"/>
      <c r="ALU453" s="8"/>
      <c r="ALV453" s="8"/>
      <c r="ALW453" s="8"/>
      <c r="ALX453" s="8"/>
      <c r="ALY453" s="8"/>
      <c r="ALZ453" s="8"/>
      <c r="AMA453" s="8"/>
      <c r="AMB453" s="8"/>
      <c r="AMC453" s="8"/>
      <c r="AMD453" s="8"/>
      <c r="AME453" s="8"/>
      <c r="AMF453" s="8"/>
      <c r="AMG453" s="8"/>
      <c r="AMH453" s="8"/>
      <c r="AMI453" s="8"/>
      <c r="AMJ453" s="8"/>
      <c r="AMK453" s="8"/>
      <c r="AML453" s="8"/>
      <c r="AMM453" s="8"/>
      <c r="AMN453" s="8"/>
    </row>
    <row r="454" spans="1:1028" x14ac:dyDescent="0.25">
      <c r="E454" s="6"/>
    </row>
    <row r="456" spans="1:1028" x14ac:dyDescent="0.25">
      <c r="E456" s="6"/>
    </row>
    <row r="458" spans="1:1028" x14ac:dyDescent="0.25">
      <c r="E458" s="6"/>
    </row>
    <row r="460" spans="1:1028" x14ac:dyDescent="0.25">
      <c r="E460" s="6"/>
    </row>
    <row r="462" spans="1:1028" x14ac:dyDescent="0.25">
      <c r="E462" s="6"/>
    </row>
  </sheetData>
  <sortState ref="A2:P453">
    <sortCondition ref="D2:D453"/>
    <sortCondition ref="H2:H453"/>
    <sortCondition ref="I2:I453"/>
    <sortCondition ref="B2:B453"/>
    <sortCondition descending="1" ref="M2:M453"/>
    <sortCondition descending="1" ref="O2:O453"/>
  </sortState>
  <conditionalFormatting sqref="H1:H3 L20 L52 P275:P278 L38 L59 L47 H40:H72 H15:H36 H74:H101 H103:H131 H135:H281 H297:H1048576 H285:H293">
    <cfRule type="containsText" dxfId="85" priority="52" operator="containsText" text="_missing_">
      <formula>NOT(ISERROR(SEARCH("_missing_",H1)))</formula>
    </cfRule>
  </conditionalFormatting>
  <conditionalFormatting sqref="H1:H3 H95:H96 H99:H101 H103:H107 H20:H25 L20 L52 H89 H279:H281 P275:P278 H293 L38 L59 L47 H52:H72 H74:H77 H80:H85 H112:H131 H40:H50 H32:H36 H286:H289 H297:H435 H135:H277 H440:H1048576">
    <cfRule type="containsText" dxfId="84" priority="53" operator="containsText" text="_revisit_">
      <formula>NOT(ISERROR(SEARCH("_revisit_",H1)))</formula>
    </cfRule>
  </conditionalFormatting>
  <conditionalFormatting sqref="H66">
    <cfRule type="containsText" dxfId="83" priority="54" operator="containsText" text="_missing_">
      <formula>NOT(ISERROR(SEARCH("_missing_",H66)))</formula>
    </cfRule>
  </conditionalFormatting>
  <conditionalFormatting sqref="H65">
    <cfRule type="containsText" dxfId="82" priority="55" operator="containsText" text="_missing_">
      <formula>NOT(ISERROR(SEARCH("_missing_",H65)))</formula>
    </cfRule>
  </conditionalFormatting>
  <conditionalFormatting sqref="H64">
    <cfRule type="containsText" dxfId="81" priority="56" operator="containsText" text="_missing_">
      <formula>NOT(ISERROR(SEARCH("_missing_",H64)))</formula>
    </cfRule>
  </conditionalFormatting>
  <conditionalFormatting sqref="H89 H82:H85">
    <cfRule type="containsText" dxfId="80" priority="57" operator="containsText" text="_missing_">
      <formula>NOT(ISERROR(SEARCH("_missing_",H82)))</formula>
    </cfRule>
  </conditionalFormatting>
  <conditionalFormatting sqref="H126">
    <cfRule type="containsText" dxfId="79" priority="58" operator="containsText" text="_missing_">
      <formula>NOT(ISERROR(SEARCH("_missing_",H126)))</formula>
    </cfRule>
  </conditionalFormatting>
  <conditionalFormatting sqref="H127">
    <cfRule type="containsText" dxfId="78" priority="59" operator="containsText" text="_missing_">
      <formula>NOT(ISERROR(SEARCH("_missing_",H127)))</formula>
    </cfRule>
  </conditionalFormatting>
  <conditionalFormatting sqref="M1:M1048576">
    <cfRule type="colorScale" priority="60">
      <colorScale>
        <cfvo type="min"/>
        <cfvo type="percentile" val="50"/>
        <cfvo type="max"/>
        <color rgb="FF63BE7B"/>
        <color rgb="FFFFEB84"/>
        <color rgb="FFF8696B"/>
      </colorScale>
    </cfRule>
  </conditionalFormatting>
  <conditionalFormatting sqref="H29:H31 L31">
    <cfRule type="containsText" dxfId="77" priority="61" operator="containsText" text="_missing_">
      <formula>NOT(ISERROR(SEARCH("_missing_",H29)))</formula>
    </cfRule>
  </conditionalFormatting>
  <conditionalFormatting sqref="H29:H31 L31">
    <cfRule type="containsText" dxfId="76" priority="62" operator="containsText" text="_revisit_">
      <formula>NOT(ISERROR(SEARCH("_revisit_",H29)))</formula>
    </cfRule>
  </conditionalFormatting>
  <conditionalFormatting sqref="L21">
    <cfRule type="containsText" dxfId="75" priority="63" operator="containsText" text="_missing_">
      <formula>NOT(ISERROR(SEARCH("_missing_",L21)))</formula>
    </cfRule>
  </conditionalFormatting>
  <conditionalFormatting sqref="L21">
    <cfRule type="containsText" dxfId="74" priority="64" operator="containsText" text="_revisit_">
      <formula>NOT(ISERROR(SEARCH("_revisit_",L21)))</formula>
    </cfRule>
  </conditionalFormatting>
  <conditionalFormatting sqref="L22">
    <cfRule type="containsText" dxfId="73" priority="65" operator="containsText" text="_missing_">
      <formula>NOT(ISERROR(SEARCH("_missing_",L22)))</formula>
    </cfRule>
  </conditionalFormatting>
  <conditionalFormatting sqref="L22">
    <cfRule type="containsText" dxfId="72" priority="66" operator="containsText" text="_revisit_">
      <formula>NOT(ISERROR(SEARCH("_revisit_",L22)))</formula>
    </cfRule>
  </conditionalFormatting>
  <conditionalFormatting sqref="H82">
    <cfRule type="containsText" dxfId="71" priority="67" operator="containsText" text="_missing_">
      <formula>NOT(ISERROR(SEARCH("_missing_",H82)))</formula>
    </cfRule>
  </conditionalFormatting>
  <conditionalFormatting sqref="H83">
    <cfRule type="containsText" dxfId="70" priority="68" operator="containsText" text="_missing_">
      <formula>NOT(ISERROR(SEARCH("_missing_",H83)))</formula>
    </cfRule>
  </conditionalFormatting>
  <conditionalFormatting sqref="H217:H220">
    <cfRule type="containsText" dxfId="69" priority="73" operator="containsText" text="_missing_">
      <formula>NOT(ISERROR(SEARCH("_missing_",H217)))</formula>
    </cfRule>
  </conditionalFormatting>
  <conditionalFormatting sqref="H217:H220">
    <cfRule type="containsText" dxfId="68" priority="74" operator="containsText" text="_revisit_">
      <formula>NOT(ISERROR(SEARCH("_revisit_",H217)))</formula>
    </cfRule>
  </conditionalFormatting>
  <conditionalFormatting sqref="H436">
    <cfRule type="containsText" dxfId="67" priority="75" operator="containsText" text="_missing_">
      <formula>NOT(ISERROR(SEARCH("_missing_",H436)))</formula>
    </cfRule>
  </conditionalFormatting>
  <conditionalFormatting sqref="H436">
    <cfRule type="containsText" dxfId="66" priority="76" operator="containsText" text="_revisit_">
      <formula>NOT(ISERROR(SEARCH("_revisit_",H436)))</formula>
    </cfRule>
  </conditionalFormatting>
  <conditionalFormatting sqref="H273:H278">
    <cfRule type="containsText" dxfId="65" priority="49" operator="containsText" text="_missing_">
      <formula>NOT(ISERROR(SEARCH("_missing_",H273)))</formula>
    </cfRule>
  </conditionalFormatting>
  <conditionalFormatting sqref="H273:H278">
    <cfRule type="containsText" dxfId="64" priority="50" operator="containsText" text="_revisit_">
      <formula>NOT(ISERROR(SEARCH("_revisit_",H273)))</formula>
    </cfRule>
  </conditionalFormatting>
  <conditionalFormatting sqref="L31 L38 L59 L47 H1:H11">
    <cfRule type="containsText" dxfId="63" priority="48" operator="containsText" text="_missing_">
      <formula>NOT(ISERROR(SEARCH("_missing_",H1)))</formula>
    </cfRule>
  </conditionalFormatting>
  <conditionalFormatting sqref="H32">
    <cfRule type="containsText" dxfId="62" priority="46" operator="containsText" text="_missing_">
      <formula>NOT(ISERROR(SEARCH("_missing_",H32)))</formula>
    </cfRule>
  </conditionalFormatting>
  <conditionalFormatting sqref="H32">
    <cfRule type="containsText" dxfId="61" priority="47" operator="containsText" text="_revisit_">
      <formula>NOT(ISERROR(SEARCH("_revisit_",H32)))</formula>
    </cfRule>
  </conditionalFormatting>
  <conditionalFormatting sqref="H33">
    <cfRule type="containsText" dxfId="60" priority="44" operator="containsText" text="_missing_">
      <formula>NOT(ISERROR(SEARCH("_missing_",H33)))</formula>
    </cfRule>
  </conditionalFormatting>
  <conditionalFormatting sqref="H33">
    <cfRule type="containsText" dxfId="59" priority="45" operator="containsText" text="_revisit_">
      <formula>NOT(ISERROR(SEARCH("_revisit_",H33)))</formula>
    </cfRule>
  </conditionalFormatting>
  <conditionalFormatting sqref="L49">
    <cfRule type="containsText" dxfId="58" priority="26" operator="containsText" text="_missing_">
      <formula>NOT(ISERROR(SEARCH("_missing_",L49)))</formula>
    </cfRule>
  </conditionalFormatting>
  <conditionalFormatting sqref="L39">
    <cfRule type="containsText" dxfId="57" priority="42" operator="containsText" text="_missing_">
      <formula>NOT(ISERROR(SEARCH("_missing_",L39)))</formula>
    </cfRule>
  </conditionalFormatting>
  <conditionalFormatting sqref="L39">
    <cfRule type="containsText" dxfId="56" priority="43" operator="containsText" text="_revisit_">
      <formula>NOT(ISERROR(SEARCH("_revisit_",L39)))</formula>
    </cfRule>
  </conditionalFormatting>
  <conditionalFormatting sqref="L39">
    <cfRule type="containsText" dxfId="55" priority="41" operator="containsText" text="_missing_">
      <formula>NOT(ISERROR(SEARCH("_missing_",L39)))</formula>
    </cfRule>
  </conditionalFormatting>
  <conditionalFormatting sqref="L40">
    <cfRule type="containsText" dxfId="54" priority="39" operator="containsText" text="_missing_">
      <formula>NOT(ISERROR(SEARCH("_missing_",L40)))</formula>
    </cfRule>
  </conditionalFormatting>
  <conditionalFormatting sqref="L40">
    <cfRule type="containsText" dxfId="53" priority="40" operator="containsText" text="_revisit_">
      <formula>NOT(ISERROR(SEARCH("_revisit_",L40)))</formula>
    </cfRule>
  </conditionalFormatting>
  <conditionalFormatting sqref="L40">
    <cfRule type="containsText" dxfId="52" priority="38" operator="containsText" text="_missing_">
      <formula>NOT(ISERROR(SEARCH("_missing_",L40)))</formula>
    </cfRule>
  </conditionalFormatting>
  <conditionalFormatting sqref="L60">
    <cfRule type="containsText" dxfId="51" priority="36" operator="containsText" text="_missing_">
      <formula>NOT(ISERROR(SEARCH("_missing_",L60)))</formula>
    </cfRule>
  </conditionalFormatting>
  <conditionalFormatting sqref="L60">
    <cfRule type="containsText" dxfId="50" priority="37" operator="containsText" text="_revisit_">
      <formula>NOT(ISERROR(SEARCH("_revisit_",L60)))</formula>
    </cfRule>
  </conditionalFormatting>
  <conditionalFormatting sqref="L60">
    <cfRule type="containsText" dxfId="49" priority="35" operator="containsText" text="_missing_">
      <formula>NOT(ISERROR(SEARCH("_missing_",L60)))</formula>
    </cfRule>
  </conditionalFormatting>
  <conditionalFormatting sqref="L61">
    <cfRule type="containsText" dxfId="48" priority="33" operator="containsText" text="_missing_">
      <formula>NOT(ISERROR(SEARCH("_missing_",L61)))</formula>
    </cfRule>
  </conditionalFormatting>
  <conditionalFormatting sqref="L61">
    <cfRule type="containsText" dxfId="47" priority="34" operator="containsText" text="_revisit_">
      <formula>NOT(ISERROR(SEARCH("_revisit_",L61)))</formula>
    </cfRule>
  </conditionalFormatting>
  <conditionalFormatting sqref="L61">
    <cfRule type="containsText" dxfId="46" priority="32" operator="containsText" text="_missing_">
      <formula>NOT(ISERROR(SEARCH("_missing_",L61)))</formula>
    </cfRule>
  </conditionalFormatting>
  <conditionalFormatting sqref="L48">
    <cfRule type="containsText" dxfId="45" priority="30" operator="containsText" text="_missing_">
      <formula>NOT(ISERROR(SEARCH("_missing_",L48)))</formula>
    </cfRule>
  </conditionalFormatting>
  <conditionalFormatting sqref="L48">
    <cfRule type="containsText" dxfId="44" priority="31" operator="containsText" text="_revisit_">
      <formula>NOT(ISERROR(SEARCH("_revisit_",L48)))</formula>
    </cfRule>
  </conditionalFormatting>
  <conditionalFormatting sqref="L48">
    <cfRule type="containsText" dxfId="43" priority="29" operator="containsText" text="_missing_">
      <formula>NOT(ISERROR(SEARCH("_missing_",L48)))</formula>
    </cfRule>
  </conditionalFormatting>
  <conditionalFormatting sqref="L49">
    <cfRule type="containsText" dxfId="42" priority="27" operator="containsText" text="_missing_">
      <formula>NOT(ISERROR(SEARCH("_missing_",L49)))</formula>
    </cfRule>
  </conditionalFormatting>
  <conditionalFormatting sqref="L49">
    <cfRule type="containsText" dxfId="41" priority="28" operator="containsText" text="_revisit_">
      <formula>NOT(ISERROR(SEARCH("_revisit_",L49)))</formula>
    </cfRule>
  </conditionalFormatting>
  <conditionalFormatting sqref="C1:C1048576">
    <cfRule type="containsText" dxfId="40" priority="25" operator="containsText" text="quarterly">
      <formula>NOT(ISERROR(SEARCH("quarterly",C1)))</formula>
    </cfRule>
  </conditionalFormatting>
  <conditionalFormatting sqref="H86">
    <cfRule type="containsText" dxfId="39" priority="23" operator="containsText" text="_revisit_">
      <formula>NOT(ISERROR(SEARCH("_revisit_",H86)))</formula>
    </cfRule>
  </conditionalFormatting>
  <conditionalFormatting sqref="H86">
    <cfRule type="containsText" dxfId="38" priority="24" operator="containsText" text="_missing_">
      <formula>NOT(ISERROR(SEARCH("_missing_",H86)))</formula>
    </cfRule>
  </conditionalFormatting>
  <conditionalFormatting sqref="H73">
    <cfRule type="containsText" dxfId="37" priority="21" operator="containsText" text="_missing_">
      <formula>NOT(ISERROR(SEARCH("_missing_",H73)))</formula>
    </cfRule>
  </conditionalFormatting>
  <conditionalFormatting sqref="H73">
    <cfRule type="containsText" dxfId="36" priority="22" operator="containsText" text="_revisit_">
      <formula>NOT(ISERROR(SEARCH("_revisit_",H73)))</formula>
    </cfRule>
  </conditionalFormatting>
  <conditionalFormatting sqref="H38:H39">
    <cfRule type="containsText" dxfId="35" priority="19" operator="containsText" text="_missing_">
      <formula>NOT(ISERROR(SEARCH("_missing_",H38)))</formula>
    </cfRule>
  </conditionalFormatting>
  <conditionalFormatting sqref="H38:H39">
    <cfRule type="containsText" dxfId="34" priority="20" operator="containsText" text="_revisit_">
      <formula>NOT(ISERROR(SEARCH("_revisit_",H38)))</formula>
    </cfRule>
  </conditionalFormatting>
  <conditionalFormatting sqref="H294:H296">
    <cfRule type="containsText" dxfId="33" priority="17" operator="containsText" text="_missing_">
      <formula>NOT(ISERROR(SEARCH("_missing_",H294)))</formula>
    </cfRule>
  </conditionalFormatting>
  <conditionalFormatting sqref="H294:H296">
    <cfRule type="containsText" dxfId="32" priority="18" operator="containsText" text="_revisit_">
      <formula>NOT(ISERROR(SEARCH("_revisit_",H294)))</formula>
    </cfRule>
  </conditionalFormatting>
  <conditionalFormatting sqref="O1:O1048576">
    <cfRule type="colorScale" priority="16">
      <colorScale>
        <cfvo type="min"/>
        <cfvo type="percentile" val="50"/>
        <cfvo type="max"/>
        <color rgb="FF63BE7B"/>
        <color rgb="FFFFEB84"/>
        <color rgb="FFF8696B"/>
      </colorScale>
    </cfRule>
  </conditionalFormatting>
  <conditionalFormatting sqref="N1:N1048576">
    <cfRule type="colorScale" priority="15">
      <colorScale>
        <cfvo type="min"/>
        <cfvo type="percentile" val="50"/>
        <cfvo type="max"/>
        <color rgb="FF63BE7B"/>
        <color rgb="FFFFEB84"/>
        <color rgb="FFF8696B"/>
      </colorScale>
    </cfRule>
  </conditionalFormatting>
  <conditionalFormatting sqref="L35">
    <cfRule type="containsText" dxfId="31" priority="13" operator="containsText" text="_missing_">
      <formula>NOT(ISERROR(SEARCH("_missing_",L35)))</formula>
    </cfRule>
  </conditionalFormatting>
  <conditionalFormatting sqref="L35">
    <cfRule type="containsText" dxfId="30" priority="14" operator="containsText" text="_revisit_">
      <formula>NOT(ISERROR(SEARCH("_revisit_",L35)))</formula>
    </cfRule>
  </conditionalFormatting>
  <conditionalFormatting sqref="L35">
    <cfRule type="containsText" dxfId="29" priority="12" operator="containsText" text="_missing_">
      <formula>NOT(ISERROR(SEARCH("_missing_",L35)))</formula>
    </cfRule>
  </conditionalFormatting>
  <conditionalFormatting sqref="L36">
    <cfRule type="containsText" dxfId="28" priority="10" operator="containsText" text="_missing_">
      <formula>NOT(ISERROR(SEARCH("_missing_",L36)))</formula>
    </cfRule>
  </conditionalFormatting>
  <conditionalFormatting sqref="L36">
    <cfRule type="containsText" dxfId="27" priority="11" operator="containsText" text="_revisit_">
      <formula>NOT(ISERROR(SEARCH("_revisit_",L36)))</formula>
    </cfRule>
  </conditionalFormatting>
  <conditionalFormatting sqref="L36">
    <cfRule type="containsText" dxfId="26" priority="9" operator="containsText" text="_missing_">
      <formula>NOT(ISERROR(SEARCH("_missing_",L36)))</formula>
    </cfRule>
  </conditionalFormatting>
  <conditionalFormatting sqref="L37">
    <cfRule type="containsText" dxfId="25" priority="7" operator="containsText" text="_missing_">
      <formula>NOT(ISERROR(SEARCH("_missing_",L37)))</formula>
    </cfRule>
  </conditionalFormatting>
  <conditionalFormatting sqref="L37">
    <cfRule type="containsText" dxfId="24" priority="8" operator="containsText" text="_revisit_">
      <formula>NOT(ISERROR(SEARCH("_revisit_",L37)))</formula>
    </cfRule>
  </conditionalFormatting>
  <conditionalFormatting sqref="L37">
    <cfRule type="containsText" dxfId="23" priority="6" operator="containsText" text="_missing_">
      <formula>NOT(ISERROR(SEARCH("_missing_",L37)))</formula>
    </cfRule>
  </conditionalFormatting>
  <conditionalFormatting sqref="H37">
    <cfRule type="containsText" dxfId="22" priority="4" operator="containsText" text="_missing_">
      <formula>NOT(ISERROR(SEARCH("_missing_",H37)))</formula>
    </cfRule>
  </conditionalFormatting>
  <conditionalFormatting sqref="H37">
    <cfRule type="containsText" dxfId="21" priority="5" operator="containsText" text="_revisit_">
      <formula>NOT(ISERROR(SEARCH("_revisit_",H37)))</formula>
    </cfRule>
  </conditionalFormatting>
  <conditionalFormatting sqref="H102">
    <cfRule type="containsText" dxfId="20" priority="2" operator="containsText" text="_missing_">
      <formula>NOT(ISERROR(SEARCH("_missing_",H102)))</formula>
    </cfRule>
  </conditionalFormatting>
  <conditionalFormatting sqref="H102">
    <cfRule type="containsText" dxfId="19" priority="3" operator="containsText" text="_revisit_">
      <formula>NOT(ISERROR(SEARCH("_revisit_",H102)))</formula>
    </cfRule>
  </conditionalFormatting>
  <conditionalFormatting sqref="H282:H284">
    <cfRule type="containsText" dxfId="18" priority="1" operator="containsText" text="_missing_">
      <formula>NOT(ISERROR(SEARCH("_missing_",H282)))</formula>
    </cfRule>
  </conditionalFormatting>
  <pageMargins left="0.7" right="0.7" top="0.75" bottom="0.75" header="0.51180555555555496" footer="0.51180555555555496"/>
  <pageSetup firstPageNumber="0"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98"/>
  <sheetViews>
    <sheetView topLeftCell="A62" workbookViewId="0">
      <selection activeCell="B81" sqref="B81"/>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s>
  <sheetData>
    <row r="1" spans="1:8" ht="15.75" x14ac:dyDescent="0.25">
      <c r="A1" s="14" t="s">
        <v>1960</v>
      </c>
      <c r="B1" s="14" t="s">
        <v>1326</v>
      </c>
      <c r="C1" s="14" t="s">
        <v>1961</v>
      </c>
      <c r="D1" s="14" t="s">
        <v>1962</v>
      </c>
      <c r="E1" s="14" t="s">
        <v>1963</v>
      </c>
      <c r="F1" s="14" t="s">
        <v>1964</v>
      </c>
      <c r="G1" s="14" t="s">
        <v>4592</v>
      </c>
      <c r="H1" s="14" t="s">
        <v>1222</v>
      </c>
    </row>
    <row r="2" spans="1:8" ht="15.75" x14ac:dyDescent="0.25">
      <c r="A2" s="15" t="s">
        <v>916</v>
      </c>
      <c r="B2" s="15" t="s">
        <v>1965</v>
      </c>
      <c r="C2" s="15">
        <v>1996</v>
      </c>
      <c r="D2" s="15">
        <v>1962</v>
      </c>
      <c r="E2" s="15">
        <v>1991</v>
      </c>
      <c r="F2" t="s">
        <v>916</v>
      </c>
      <c r="G2" t="e">
        <f>VLOOKUP(F2,BasicInfo!$B:$G,9,FALSE)</f>
        <v>#REF!</v>
      </c>
    </row>
    <row r="3" spans="1:8" ht="15.75" x14ac:dyDescent="0.25">
      <c r="A3" s="15" t="s">
        <v>204</v>
      </c>
      <c r="B3" s="15" t="s">
        <v>1991</v>
      </c>
      <c r="C3" s="15">
        <v>2004</v>
      </c>
      <c r="D3" s="15">
        <v>1980</v>
      </c>
      <c r="E3" s="15">
        <v>1998</v>
      </c>
      <c r="F3" s="5" t="s">
        <v>200</v>
      </c>
      <c r="G3" s="34" t="e">
        <f>VLOOKUP(F3,BasicInfo!$B:$G,9,FALSE)</f>
        <v>#REF!</v>
      </c>
    </row>
    <row r="4" spans="1:8" ht="15.75" x14ac:dyDescent="0.25">
      <c r="A4" s="15" t="s">
        <v>296</v>
      </c>
      <c r="B4" s="15" t="s">
        <v>1966</v>
      </c>
      <c r="C4" s="15">
        <v>2001</v>
      </c>
      <c r="D4" s="15">
        <v>1975</v>
      </c>
      <c r="E4" s="15">
        <v>1996</v>
      </c>
      <c r="F4" t="s">
        <v>293</v>
      </c>
      <c r="G4" s="34" t="e">
        <f>VLOOKUP(F4,BasicInfo!$B:$G,9,FALSE)</f>
        <v>#REF!</v>
      </c>
    </row>
    <row r="5" spans="1:8" ht="15.75" x14ac:dyDescent="0.25">
      <c r="A5" s="15" t="s">
        <v>907</v>
      </c>
      <c r="B5" s="15" t="s">
        <v>905</v>
      </c>
      <c r="C5" s="15">
        <v>1991</v>
      </c>
      <c r="D5" s="15">
        <v>1975</v>
      </c>
      <c r="E5" s="15">
        <v>1984</v>
      </c>
      <c r="F5" t="s">
        <v>904</v>
      </c>
      <c r="G5" s="34" t="e">
        <f>VLOOKUP(F5,BasicInfo!$B:$G,9,FALSE)</f>
        <v>#REF!</v>
      </c>
    </row>
    <row r="6" spans="1:8" ht="15.75" x14ac:dyDescent="0.25">
      <c r="A6" s="15" t="s">
        <v>538</v>
      </c>
      <c r="B6" s="15" t="s">
        <v>1967</v>
      </c>
      <c r="C6" s="15">
        <v>1998</v>
      </c>
      <c r="D6" s="15">
        <v>1975</v>
      </c>
      <c r="E6" s="15">
        <v>1993</v>
      </c>
      <c r="F6" t="s">
        <v>537</v>
      </c>
      <c r="G6" s="34" t="e">
        <f>VLOOKUP(F6,BasicInfo!$B:$G,9,FALSE)</f>
        <v>#REF!</v>
      </c>
    </row>
    <row r="7" spans="1:8" ht="15.75" x14ac:dyDescent="0.25">
      <c r="A7" s="15" t="s">
        <v>344</v>
      </c>
      <c r="B7" s="15" t="s">
        <v>1968</v>
      </c>
      <c r="C7" s="15">
        <v>2008</v>
      </c>
      <c r="D7" s="15">
        <v>1968</v>
      </c>
      <c r="E7" s="15">
        <v>2003</v>
      </c>
      <c r="F7" t="s">
        <v>342</v>
      </c>
      <c r="G7" s="34" t="e">
        <f>VLOOKUP(F7,BasicInfo!$B:$G,9,FALSE)</f>
        <v>#REF!</v>
      </c>
    </row>
    <row r="8" spans="1:8" ht="15.75" x14ac:dyDescent="0.25">
      <c r="A8" s="15" t="s">
        <v>922</v>
      </c>
      <c r="B8" s="15" t="s">
        <v>921</v>
      </c>
      <c r="C8" s="15">
        <v>2008</v>
      </c>
      <c r="D8" s="15">
        <v>1984</v>
      </c>
      <c r="E8" s="15">
        <v>2002</v>
      </c>
      <c r="F8" t="s">
        <v>920</v>
      </c>
      <c r="G8" s="34" t="e">
        <f>VLOOKUP(F8,BasicInfo!$B:$G,9,FALSE)</f>
        <v>#REF!</v>
      </c>
    </row>
    <row r="9" spans="1:8" ht="15.75" x14ac:dyDescent="0.25">
      <c r="A9" s="15" t="s">
        <v>488</v>
      </c>
      <c r="B9" s="15" t="s">
        <v>489</v>
      </c>
      <c r="C9" s="15">
        <v>1973</v>
      </c>
      <c r="D9" s="15">
        <v>1926</v>
      </c>
      <c r="E9" s="15">
        <v>1968</v>
      </c>
      <c r="F9" t="s">
        <v>488</v>
      </c>
      <c r="G9" s="34" t="e">
        <f>VLOOKUP(F9,BasicInfo!$B:$G,9,FALSE)</f>
        <v>#REF!</v>
      </c>
    </row>
    <row r="10" spans="1:8" ht="15.75" x14ac:dyDescent="0.25">
      <c r="A10" s="15" t="s">
        <v>97</v>
      </c>
      <c r="B10" s="15" t="s">
        <v>95</v>
      </c>
      <c r="C10" s="15">
        <v>1986</v>
      </c>
      <c r="D10" s="15">
        <v>1961</v>
      </c>
      <c r="E10" s="15">
        <v>1980</v>
      </c>
      <c r="F10" t="s">
        <v>94</v>
      </c>
      <c r="G10" s="34" t="e">
        <f>VLOOKUP(F10,BasicInfo!$B:$G,9,FALSE)</f>
        <v>#REF!</v>
      </c>
    </row>
    <row r="11" spans="1:8" ht="15.75" x14ac:dyDescent="0.25">
      <c r="A11" s="15" t="s">
        <v>485</v>
      </c>
      <c r="B11" s="15" t="s">
        <v>1248</v>
      </c>
      <c r="C11" s="15">
        <v>1992</v>
      </c>
      <c r="D11" s="15">
        <v>1963</v>
      </c>
      <c r="E11" s="15">
        <v>1980</v>
      </c>
      <c r="F11" t="s">
        <v>483</v>
      </c>
      <c r="G11" s="34" t="e">
        <f>VLOOKUP(F11,BasicInfo!$B:$G,9,FALSE)</f>
        <v>#REF!</v>
      </c>
    </row>
    <row r="12" spans="1:8" ht="15.75" x14ac:dyDescent="0.25">
      <c r="A12" s="15" t="s">
        <v>856</v>
      </c>
      <c r="B12" s="15" t="s">
        <v>1989</v>
      </c>
      <c r="C12" s="15">
        <v>2007</v>
      </c>
      <c r="D12" s="15">
        <v>1961</v>
      </c>
      <c r="E12" s="15">
        <v>2002</v>
      </c>
      <c r="F12" t="s">
        <v>853</v>
      </c>
      <c r="G12" s="34" t="e">
        <f>VLOOKUP(F12,BasicInfo!$B:$G,9,FALSE)</f>
        <v>#REF!</v>
      </c>
    </row>
    <row r="13" spans="1:8" ht="15.75" x14ac:dyDescent="0.25">
      <c r="A13" s="15" t="s">
        <v>719</v>
      </c>
      <c r="B13" s="15" t="s">
        <v>1969</v>
      </c>
      <c r="C13" s="15">
        <v>1994</v>
      </c>
      <c r="D13" s="15">
        <v>1968</v>
      </c>
      <c r="E13" s="15">
        <v>1990</v>
      </c>
      <c r="F13" t="s">
        <v>717</v>
      </c>
      <c r="G13" s="34" t="e">
        <f>VLOOKUP(F13,BasicInfo!$B:$G,9,FALSE)</f>
        <v>#REF!</v>
      </c>
    </row>
    <row r="14" spans="1:8" ht="15.75" x14ac:dyDescent="0.25">
      <c r="A14" s="15" t="s">
        <v>671</v>
      </c>
      <c r="B14" s="15" t="s">
        <v>1972</v>
      </c>
      <c r="C14" s="15">
        <v>2004</v>
      </c>
      <c r="D14" s="15">
        <v>1985</v>
      </c>
      <c r="E14" s="15">
        <v>1998</v>
      </c>
      <c r="F14" s="34" t="s">
        <v>668</v>
      </c>
      <c r="G14" s="34" t="e">
        <f>VLOOKUP(F14,BasicInfo!$B:$G,9,FALSE)</f>
        <v>#REF!</v>
      </c>
    </row>
    <row r="15" spans="1:8" ht="15.75" x14ac:dyDescent="0.25">
      <c r="A15" s="15" t="s">
        <v>925</v>
      </c>
      <c r="B15" s="15" t="s">
        <v>921</v>
      </c>
      <c r="C15" s="15">
        <v>2008</v>
      </c>
      <c r="D15" s="15">
        <v>1984</v>
      </c>
      <c r="E15" s="15">
        <v>2002</v>
      </c>
      <c r="F15" s="5" t="s">
        <v>924</v>
      </c>
      <c r="G15" s="34" t="e">
        <f>VLOOKUP(F15,BasicInfo!$B:$G,9,FALSE)</f>
        <v>#REF!</v>
      </c>
    </row>
    <row r="16" spans="1:8" ht="15.75" x14ac:dyDescent="0.25">
      <c r="A16" s="15" t="s">
        <v>745</v>
      </c>
      <c r="B16" s="15" t="s">
        <v>744</v>
      </c>
      <c r="C16" s="15">
        <v>2010</v>
      </c>
      <c r="D16" s="15">
        <v>1964</v>
      </c>
      <c r="E16" s="15">
        <v>2007</v>
      </c>
      <c r="F16" t="s">
        <v>743</v>
      </c>
      <c r="G16" s="34" t="e">
        <f>VLOOKUP(F16,BasicInfo!$B:$G,9,FALSE)</f>
        <v>#REF!</v>
      </c>
    </row>
    <row r="17" spans="1:7" ht="15.75" x14ac:dyDescent="0.25">
      <c r="A17" s="15" t="s">
        <v>198</v>
      </c>
      <c r="B17" s="15" t="s">
        <v>1971</v>
      </c>
      <c r="C17" s="15">
        <v>2004</v>
      </c>
      <c r="D17" s="15">
        <v>1981</v>
      </c>
      <c r="E17" s="15">
        <v>1996</v>
      </c>
      <c r="F17" t="s">
        <v>194</v>
      </c>
      <c r="G17" s="34" t="e">
        <f>VLOOKUP(F17,BasicInfo!$B:$G,9,FALSE)</f>
        <v>#REF!</v>
      </c>
    </row>
    <row r="18" spans="1:7" ht="15.75" x14ac:dyDescent="0.25">
      <c r="A18" s="15" t="s">
        <v>952</v>
      </c>
      <c r="B18" s="15" t="s">
        <v>1986</v>
      </c>
      <c r="C18" s="15">
        <v>2002</v>
      </c>
      <c r="D18" s="15">
        <v>1970</v>
      </c>
      <c r="E18" s="15">
        <v>1997</v>
      </c>
      <c r="F18" t="s">
        <v>949</v>
      </c>
      <c r="G18" s="34" t="e">
        <f>VLOOKUP(F18,BasicInfo!$B:$G,9,FALSE)</f>
        <v>#REF!</v>
      </c>
    </row>
    <row r="19" spans="1:7" ht="15.75" x14ac:dyDescent="0.25">
      <c r="A19" s="15" t="s">
        <v>35</v>
      </c>
      <c r="B19" s="15" t="s">
        <v>16</v>
      </c>
      <c r="C19" s="15">
        <v>1998</v>
      </c>
      <c r="D19" s="15">
        <v>1974</v>
      </c>
      <c r="E19" s="15">
        <v>1988</v>
      </c>
      <c r="F19" t="s">
        <v>33</v>
      </c>
      <c r="G19" s="34" t="e">
        <f>VLOOKUP(F19,BasicInfo!$B:$G,9,FALSE)</f>
        <v>#REF!</v>
      </c>
    </row>
    <row r="20" spans="1:7" ht="15.75" x14ac:dyDescent="0.25">
      <c r="A20" s="15" t="s">
        <v>941</v>
      </c>
      <c r="B20" s="15" t="s">
        <v>921</v>
      </c>
      <c r="C20" s="15">
        <v>2008</v>
      </c>
      <c r="D20" s="15">
        <v>1984</v>
      </c>
      <c r="E20" s="15">
        <v>2002</v>
      </c>
      <c r="F20" t="s">
        <v>939</v>
      </c>
      <c r="G20" s="34" t="e">
        <f>VLOOKUP(F20,BasicInfo!$B:$G,9,FALSE)</f>
        <v>#REF!</v>
      </c>
    </row>
    <row r="21" spans="1:7" ht="15.75" x14ac:dyDescent="0.25">
      <c r="A21" s="15" t="s">
        <v>932</v>
      </c>
      <c r="B21" s="15" t="s">
        <v>921</v>
      </c>
      <c r="C21" s="15">
        <v>2008</v>
      </c>
      <c r="D21" s="15">
        <v>1984</v>
      </c>
      <c r="E21" s="15">
        <v>2002</v>
      </c>
      <c r="F21" t="s">
        <v>930</v>
      </c>
      <c r="G21" s="34" t="e">
        <f>VLOOKUP(F21,BasicInfo!$B:$G,9,FALSE)</f>
        <v>#REF!</v>
      </c>
    </row>
    <row r="22" spans="1:7" ht="15.75" x14ac:dyDescent="0.25">
      <c r="A22" s="15" t="s">
        <v>944</v>
      </c>
      <c r="B22" s="15" t="s">
        <v>1331</v>
      </c>
      <c r="C22" s="15">
        <v>2008</v>
      </c>
      <c r="D22" s="15">
        <v>1984</v>
      </c>
      <c r="E22" s="15">
        <v>2002</v>
      </c>
      <c r="F22" s="34" t="s">
        <v>943</v>
      </c>
      <c r="G22" s="34" t="e">
        <f>VLOOKUP(F22,BasicInfo!$B:$G,9,FALSE)</f>
        <v>#REF!</v>
      </c>
    </row>
    <row r="23" spans="1:7" ht="15.75" x14ac:dyDescent="0.25">
      <c r="A23" s="15" t="s">
        <v>592</v>
      </c>
      <c r="B23" s="15" t="s">
        <v>593</v>
      </c>
      <c r="C23" s="15">
        <v>2000</v>
      </c>
      <c r="D23" s="15">
        <v>1963</v>
      </c>
      <c r="E23" s="15">
        <v>1993</v>
      </c>
      <c r="F23" s="34" t="s">
        <v>592</v>
      </c>
      <c r="G23" s="34" t="e">
        <f>VLOOKUP(F23,BasicInfo!$B:$G,9,FALSE)</f>
        <v>#REF!</v>
      </c>
    </row>
    <row r="24" spans="1:7" ht="15.75" x14ac:dyDescent="0.25">
      <c r="A24" s="15" t="s">
        <v>424</v>
      </c>
      <c r="B24" s="15" t="s">
        <v>1973</v>
      </c>
      <c r="C24" s="15">
        <v>2001</v>
      </c>
      <c r="D24" s="15">
        <v>1970</v>
      </c>
      <c r="E24" s="15">
        <v>1997</v>
      </c>
      <c r="F24" s="34" t="s">
        <v>422</v>
      </c>
      <c r="G24" s="34" t="e">
        <f>VLOOKUP(F24,BasicInfo!$B:$G,9,FALSE)</f>
        <v>#REF!</v>
      </c>
    </row>
    <row r="25" spans="1:7" ht="15.75" x14ac:dyDescent="0.25">
      <c r="A25" s="15" t="s">
        <v>948</v>
      </c>
      <c r="B25" s="15" t="s">
        <v>1974</v>
      </c>
      <c r="C25" s="15">
        <v>1999</v>
      </c>
      <c r="D25" s="15">
        <v>1975</v>
      </c>
      <c r="E25" s="15">
        <v>1989</v>
      </c>
      <c r="F25" s="34" t="s">
        <v>946</v>
      </c>
      <c r="G25" s="34" t="e">
        <f>VLOOKUP(F25,BasicInfo!$B:$G,9,FALSE)</f>
        <v>#REF!</v>
      </c>
    </row>
    <row r="26" spans="1:7" ht="15.75" x14ac:dyDescent="0.25">
      <c r="A26" s="15" t="s">
        <v>590</v>
      </c>
      <c r="B26" s="15" t="s">
        <v>1978</v>
      </c>
      <c r="C26" s="15">
        <v>2013</v>
      </c>
      <c r="D26" s="15">
        <v>1927</v>
      </c>
      <c r="E26" s="15">
        <v>2011</v>
      </c>
      <c r="F26" s="5" t="s">
        <v>588</v>
      </c>
      <c r="G26" s="34" t="e">
        <f>VLOOKUP(F26,BasicInfo!$B:$G,9,FALSE)</f>
        <v>#REF!</v>
      </c>
    </row>
    <row r="27" spans="1:7" ht="15.75" x14ac:dyDescent="0.25">
      <c r="A27" s="15" t="s">
        <v>770</v>
      </c>
      <c r="B27" s="15" t="s">
        <v>1975</v>
      </c>
      <c r="C27" s="15">
        <v>1995</v>
      </c>
      <c r="D27" s="15">
        <v>1964</v>
      </c>
      <c r="E27" s="15">
        <v>1988</v>
      </c>
      <c r="F27" t="s">
        <v>768</v>
      </c>
      <c r="G27" s="34" t="e">
        <f>VLOOKUP(F27,BasicInfo!$B:$G,9,FALSE)</f>
        <v>#REF!</v>
      </c>
    </row>
    <row r="28" spans="1:7" ht="15.75" x14ac:dyDescent="0.25">
      <c r="A28" s="15" t="s">
        <v>774</v>
      </c>
      <c r="B28" s="15" t="s">
        <v>1976</v>
      </c>
      <c r="C28" s="15">
        <v>1995</v>
      </c>
      <c r="D28" s="15">
        <v>1964</v>
      </c>
      <c r="E28" s="15">
        <v>1988</v>
      </c>
      <c r="F28" s="5" t="s">
        <v>773</v>
      </c>
      <c r="G28" s="34" t="e">
        <f>VLOOKUP(F28,BasicInfo!$B:$G,9,FALSE)</f>
        <v>#REF!</v>
      </c>
    </row>
    <row r="29" spans="1:7" ht="15.75" x14ac:dyDescent="0.25">
      <c r="A29" s="15" t="s">
        <v>792</v>
      </c>
      <c r="B29" s="15" t="s">
        <v>1977</v>
      </c>
      <c r="C29" s="15">
        <v>1998</v>
      </c>
      <c r="D29" s="15">
        <v>1963</v>
      </c>
      <c r="E29" s="15">
        <v>1994</v>
      </c>
      <c r="F29" s="5" t="s">
        <v>790</v>
      </c>
      <c r="G29" s="34" t="e">
        <f>VLOOKUP(F29,BasicInfo!$B:$G,9,FALSE)</f>
        <v>#REF!</v>
      </c>
    </row>
    <row r="30" spans="1:7" ht="15.75" x14ac:dyDescent="0.25">
      <c r="A30" s="15" t="s">
        <v>184</v>
      </c>
      <c r="B30" s="15" t="s">
        <v>177</v>
      </c>
      <c r="C30" s="15">
        <v>2001</v>
      </c>
      <c r="D30" s="15">
        <v>1964</v>
      </c>
      <c r="E30" s="15">
        <v>1971</v>
      </c>
      <c r="F30" s="5" t="s">
        <v>182</v>
      </c>
      <c r="G30" s="34" t="e">
        <f>VLOOKUP(F30,BasicInfo!$B:$G,9,FALSE)</f>
        <v>#REF!</v>
      </c>
    </row>
    <row r="31" spans="1:7" ht="15.75" x14ac:dyDescent="0.25">
      <c r="A31" s="15" t="s">
        <v>83</v>
      </c>
      <c r="B31" s="15" t="s">
        <v>1979</v>
      </c>
      <c r="C31" s="15">
        <v>2009</v>
      </c>
      <c r="D31" s="15">
        <v>1971</v>
      </c>
      <c r="E31" s="15">
        <v>2002</v>
      </c>
      <c r="F31" t="s">
        <v>81</v>
      </c>
      <c r="G31" s="34" t="e">
        <f>VLOOKUP(F31,BasicInfo!$B:$G,9,FALSE)</f>
        <v>#REF!</v>
      </c>
    </row>
    <row r="32" spans="1:7" ht="15.75" x14ac:dyDescent="0.25">
      <c r="A32" s="15" t="s">
        <v>498</v>
      </c>
      <c r="B32" s="15" t="s">
        <v>1980</v>
      </c>
      <c r="C32" s="15">
        <v>1984</v>
      </c>
      <c r="D32" s="15">
        <v>1974</v>
      </c>
      <c r="E32" s="15">
        <v>1981</v>
      </c>
      <c r="F32" t="s">
        <v>496</v>
      </c>
      <c r="G32" s="34" t="e">
        <f>VLOOKUP(F32,BasicInfo!$B:$G,9,FALSE)</f>
        <v>#REF!</v>
      </c>
    </row>
    <row r="33" spans="1:7" ht="15.75" x14ac:dyDescent="0.25">
      <c r="A33" s="15" t="s">
        <v>859</v>
      </c>
      <c r="B33" s="15" t="s">
        <v>1330</v>
      </c>
      <c r="C33" s="15">
        <v>2007</v>
      </c>
      <c r="D33" s="15">
        <v>1961</v>
      </c>
      <c r="E33" s="15">
        <v>2001</v>
      </c>
      <c r="F33" t="s">
        <v>857</v>
      </c>
      <c r="G33" s="34" t="e">
        <f>VLOOKUP(F33,BasicInfo!$B:$G,9,FALSE)</f>
        <v>#REF!</v>
      </c>
    </row>
    <row r="34" spans="1:7" ht="15.75" x14ac:dyDescent="0.25">
      <c r="A34" s="15" t="s">
        <v>761</v>
      </c>
      <c r="B34" s="15" t="s">
        <v>760</v>
      </c>
      <c r="C34" s="15">
        <v>2011</v>
      </c>
      <c r="D34" s="15">
        <v>1963</v>
      </c>
      <c r="E34" s="15">
        <v>2009</v>
      </c>
      <c r="F34" t="s">
        <v>759</v>
      </c>
      <c r="G34" s="34" t="e">
        <f>VLOOKUP(F34,BasicInfo!$B:$G,9,FALSE)</f>
        <v>#REF!</v>
      </c>
    </row>
    <row r="35" spans="1:7" ht="15.75" x14ac:dyDescent="0.25">
      <c r="A35" s="15" t="s">
        <v>208</v>
      </c>
      <c r="B35" s="15" t="s">
        <v>206</v>
      </c>
      <c r="C35" s="15">
        <v>1977</v>
      </c>
      <c r="D35" s="15">
        <v>1964</v>
      </c>
      <c r="E35" s="15">
        <v>1971</v>
      </c>
      <c r="F35" t="s">
        <v>205</v>
      </c>
      <c r="G35" s="34" t="e">
        <f>VLOOKUP(F35,BasicInfo!$B:$G,9,FALSE)</f>
        <v>#REF!</v>
      </c>
    </row>
    <row r="36" spans="1:7" ht="15.75" x14ac:dyDescent="0.25">
      <c r="A36" s="15" t="s">
        <v>410</v>
      </c>
      <c r="B36" s="15" t="s">
        <v>1981</v>
      </c>
      <c r="C36" s="15">
        <v>1995</v>
      </c>
      <c r="D36" s="15">
        <v>1962</v>
      </c>
      <c r="E36" s="15">
        <v>1990</v>
      </c>
      <c r="F36" t="s">
        <v>408</v>
      </c>
      <c r="G36" s="34" t="e">
        <f>VLOOKUP(F36,BasicInfo!$B:$G,9,FALSE)</f>
        <v>#REF!</v>
      </c>
    </row>
    <row r="37" spans="1:7" ht="15.75" x14ac:dyDescent="0.25">
      <c r="A37" s="15" t="s">
        <v>190</v>
      </c>
      <c r="B37" s="15" t="s">
        <v>1982</v>
      </c>
      <c r="C37" s="15">
        <v>1984</v>
      </c>
      <c r="D37" s="15">
        <v>1931</v>
      </c>
      <c r="E37" s="15">
        <v>1982</v>
      </c>
      <c r="F37" t="s">
        <v>188</v>
      </c>
      <c r="G37" s="34" t="e">
        <f>VLOOKUP(F37,BasicInfo!$B:$G,9,FALSE)</f>
        <v>#REF!</v>
      </c>
    </row>
    <row r="38" spans="1:7" ht="15.75" x14ac:dyDescent="0.25">
      <c r="A38" s="15" t="s">
        <v>1008</v>
      </c>
      <c r="B38" s="15" t="s">
        <v>1006</v>
      </c>
      <c r="C38" s="15">
        <v>2994</v>
      </c>
      <c r="D38" s="15">
        <v>1983</v>
      </c>
      <c r="E38" s="15">
        <v>2001</v>
      </c>
      <c r="F38" t="s">
        <v>1005</v>
      </c>
      <c r="G38" s="34" t="e">
        <f>VLOOKUP(F38,BasicInfo!$B:$G,9,FALSE)</f>
        <v>#REF!</v>
      </c>
    </row>
    <row r="39" spans="1:7" ht="15.75" x14ac:dyDescent="0.25">
      <c r="A39" s="15" t="s">
        <v>429</v>
      </c>
      <c r="B39" s="15" t="s">
        <v>1983</v>
      </c>
      <c r="C39" s="15">
        <v>2002</v>
      </c>
      <c r="D39" s="15">
        <v>1976</v>
      </c>
      <c r="E39" s="15">
        <v>2000</v>
      </c>
      <c r="F39" t="s">
        <v>426</v>
      </c>
      <c r="G39" s="34" t="e">
        <f>VLOOKUP(F39,BasicInfo!$B:$G,9,FALSE)</f>
        <v>#REF!</v>
      </c>
    </row>
    <row r="40" spans="1:7" ht="15.75" x14ac:dyDescent="0.25">
      <c r="A40" s="15" t="s">
        <v>542</v>
      </c>
      <c r="B40" s="15" t="s">
        <v>541</v>
      </c>
      <c r="C40" s="15">
        <v>2006</v>
      </c>
      <c r="D40" s="15">
        <v>1980</v>
      </c>
      <c r="E40" s="15">
        <v>2002</v>
      </c>
      <c r="F40" t="s">
        <v>540</v>
      </c>
      <c r="G40" s="34" t="e">
        <f>VLOOKUP(F40,BasicInfo!$B:$G,9,FALSE)</f>
        <v>#REF!</v>
      </c>
    </row>
    <row r="41" spans="1:7" ht="15.75" x14ac:dyDescent="0.25">
      <c r="A41" s="15" t="s">
        <v>558</v>
      </c>
      <c r="B41" s="15" t="s">
        <v>1984</v>
      </c>
      <c r="C41" s="15">
        <v>2003</v>
      </c>
      <c r="D41" s="15">
        <v>1990</v>
      </c>
      <c r="E41" s="15">
        <v>1998</v>
      </c>
      <c r="F41" t="s">
        <v>4726</v>
      </c>
      <c r="G41" s="34" t="e">
        <f>VLOOKUP(F41,BasicInfo!$B:$G,9,FALSE)</f>
        <v>#REF!</v>
      </c>
    </row>
    <row r="42" spans="1:7" ht="15.75" x14ac:dyDescent="0.25">
      <c r="A42" s="15" t="s">
        <v>801</v>
      </c>
      <c r="B42" s="15" t="s">
        <v>1985</v>
      </c>
      <c r="C42" s="15">
        <v>2013</v>
      </c>
      <c r="D42" s="15">
        <v>1962</v>
      </c>
      <c r="E42" s="15">
        <v>2010</v>
      </c>
      <c r="F42" t="s">
        <v>798</v>
      </c>
      <c r="G42" s="34" t="e">
        <f>VLOOKUP(F42,BasicInfo!$B:$G,9,FALSE)</f>
        <v>#REF!</v>
      </c>
    </row>
    <row r="43" spans="1:7" ht="15.75" x14ac:dyDescent="0.25">
      <c r="A43" s="15" t="s">
        <v>465</v>
      </c>
      <c r="B43" s="15" t="s">
        <v>463</v>
      </c>
      <c r="C43" s="15">
        <v>2003</v>
      </c>
      <c r="D43" s="15">
        <v>1964</v>
      </c>
      <c r="E43" s="15">
        <v>1993</v>
      </c>
      <c r="F43" t="s">
        <v>462</v>
      </c>
      <c r="G43" s="34" t="e">
        <f>VLOOKUP(F43,BasicInfo!$B:$G,9,FALSE)</f>
        <v>#REF!</v>
      </c>
    </row>
    <row r="44" spans="1:7" ht="15.75" x14ac:dyDescent="0.25">
      <c r="A44" s="15" t="s">
        <v>47</v>
      </c>
      <c r="B44" s="15" t="s">
        <v>2014</v>
      </c>
      <c r="C44" s="15">
        <v>1998</v>
      </c>
      <c r="D44" s="15">
        <v>1974</v>
      </c>
      <c r="E44" s="15">
        <v>1988</v>
      </c>
      <c r="F44" t="s">
        <v>45</v>
      </c>
      <c r="G44" s="34" t="e">
        <f>VLOOKUP(F44,BasicInfo!$B:$G,9,FALSE)</f>
        <v>#REF!</v>
      </c>
    </row>
    <row r="45" spans="1:7" ht="15.75" x14ac:dyDescent="0.25">
      <c r="A45" s="15" t="s">
        <v>54</v>
      </c>
      <c r="B45" s="15" t="s">
        <v>2014</v>
      </c>
      <c r="C45" s="15">
        <v>1998</v>
      </c>
      <c r="D45" s="15">
        <v>1974</v>
      </c>
      <c r="E45" s="15">
        <v>1988</v>
      </c>
      <c r="F45" t="s">
        <v>52</v>
      </c>
      <c r="G45" s="34" t="e">
        <f>VLOOKUP(F45,BasicInfo!$B:$G,9,FALSE)</f>
        <v>#REF!</v>
      </c>
    </row>
    <row r="46" spans="1:7" ht="15.75" x14ac:dyDescent="0.25">
      <c r="A46" s="15" t="s">
        <v>661</v>
      </c>
      <c r="B46" s="15" t="s">
        <v>659</v>
      </c>
      <c r="C46" s="15">
        <v>2006</v>
      </c>
      <c r="D46" s="15">
        <v>1963</v>
      </c>
      <c r="E46" s="15">
        <v>2001</v>
      </c>
      <c r="F46" t="s">
        <v>658</v>
      </c>
      <c r="G46" s="34" t="e">
        <f>VLOOKUP(F46,BasicInfo!$B:$G,9,FALSE)</f>
        <v>#REF!</v>
      </c>
    </row>
    <row r="47" spans="1:7" ht="15.75" x14ac:dyDescent="0.25">
      <c r="A47" s="15" t="s">
        <v>551</v>
      </c>
      <c r="B47" s="15" t="s">
        <v>549</v>
      </c>
      <c r="C47" s="15">
        <v>2004</v>
      </c>
      <c r="D47" s="15">
        <v>1963</v>
      </c>
      <c r="E47" s="15">
        <v>2001</v>
      </c>
      <c r="F47" t="s">
        <v>548</v>
      </c>
      <c r="G47" s="34" t="e">
        <f>VLOOKUP(F47,BasicInfo!$B:$G,9,FALSE)</f>
        <v>#REF!</v>
      </c>
    </row>
    <row r="48" spans="1:7" ht="15.75" x14ac:dyDescent="0.25">
      <c r="A48" s="15" t="s">
        <v>109</v>
      </c>
      <c r="B48" s="15" t="s">
        <v>107</v>
      </c>
      <c r="C48" s="15">
        <v>2006</v>
      </c>
      <c r="D48" s="15">
        <v>1986</v>
      </c>
      <c r="E48" s="15">
        <v>2000</v>
      </c>
      <c r="F48" t="s">
        <v>106</v>
      </c>
      <c r="G48" s="34" t="e">
        <f>VLOOKUP(F48,BasicInfo!$B:$G,9,FALSE)</f>
        <v>#REF!</v>
      </c>
    </row>
    <row r="49" spans="1:7" ht="15.75" x14ac:dyDescent="0.25">
      <c r="A49" s="15" t="s">
        <v>91</v>
      </c>
      <c r="B49" s="15"/>
      <c r="C49" s="15">
        <v>2002</v>
      </c>
      <c r="D49" s="15">
        <v>1964</v>
      </c>
      <c r="E49" s="15">
        <v>1997</v>
      </c>
      <c r="F49" t="s">
        <v>87</v>
      </c>
      <c r="G49" s="34" t="e">
        <f>VLOOKUP(F49,BasicInfo!$B:$G,9,FALSE)</f>
        <v>#REF!</v>
      </c>
    </row>
    <row r="50" spans="1:7" ht="15.75" x14ac:dyDescent="0.25">
      <c r="A50" s="15" t="s">
        <v>910</v>
      </c>
      <c r="B50" s="15" t="s">
        <v>905</v>
      </c>
      <c r="C50" s="15">
        <v>1991</v>
      </c>
      <c r="D50" s="15">
        <v>1975</v>
      </c>
      <c r="E50" s="15">
        <v>1984</v>
      </c>
      <c r="F50" t="s">
        <v>908</v>
      </c>
      <c r="G50" s="34" t="e">
        <f>VLOOKUP(F50,BasicInfo!$B:$G,9,FALSE)</f>
        <v>#REF!</v>
      </c>
    </row>
    <row r="51" spans="1:7" ht="15.75" x14ac:dyDescent="0.25">
      <c r="A51" s="15" t="s">
        <v>569</v>
      </c>
      <c r="B51" s="15" t="s">
        <v>1987</v>
      </c>
      <c r="C51" s="15">
        <v>1999</v>
      </c>
      <c r="D51" s="15">
        <v>1963</v>
      </c>
      <c r="E51" s="15">
        <v>1995</v>
      </c>
      <c r="F51" t="s">
        <v>566</v>
      </c>
      <c r="G51" s="34" t="e">
        <f>VLOOKUP(F51,BasicInfo!$B:$G,9,FALSE)</f>
        <v>#REF!</v>
      </c>
    </row>
    <row r="52" spans="1:7" ht="15.75" x14ac:dyDescent="0.25">
      <c r="A52" s="15" t="s">
        <v>810</v>
      </c>
      <c r="B52" s="15" t="s">
        <v>799</v>
      </c>
      <c r="C52" s="15">
        <v>2012</v>
      </c>
      <c r="D52" s="15">
        <v>1926</v>
      </c>
      <c r="E52" s="15">
        <v>2010</v>
      </c>
      <c r="F52" s="34" t="s">
        <v>808</v>
      </c>
      <c r="G52" s="34" t="e">
        <f>VLOOKUP(F52,BasicInfo!$B:$G,9,FALSE)</f>
        <v>#REF!</v>
      </c>
    </row>
    <row r="53" spans="1:7" ht="15.75" x14ac:dyDescent="0.25">
      <c r="A53" s="15" t="s">
        <v>958</v>
      </c>
      <c r="B53" s="15" t="s">
        <v>1362</v>
      </c>
      <c r="C53" s="15">
        <v>2004</v>
      </c>
      <c r="D53" s="15">
        <v>1973</v>
      </c>
      <c r="E53" s="15">
        <v>1996</v>
      </c>
      <c r="F53" t="s">
        <v>958</v>
      </c>
      <c r="G53" s="34" t="e">
        <f>VLOOKUP(F53,BasicInfo!$B:$G,9,FALSE)</f>
        <v>#REF!</v>
      </c>
    </row>
    <row r="54" spans="1:7" ht="15.75" x14ac:dyDescent="0.25">
      <c r="A54" s="15" t="s">
        <v>225</v>
      </c>
      <c r="B54" s="15" t="s">
        <v>226</v>
      </c>
      <c r="C54" s="15">
        <v>1988</v>
      </c>
      <c r="D54" s="15">
        <v>1946</v>
      </c>
      <c r="E54" s="15">
        <v>1981</v>
      </c>
      <c r="F54" t="s">
        <v>225</v>
      </c>
      <c r="G54" s="34" t="e">
        <f>VLOOKUP(F54,BasicInfo!$B:$G,9,FALSE)</f>
        <v>#REF!</v>
      </c>
    </row>
    <row r="55" spans="1:7" ht="15.75" x14ac:dyDescent="0.25">
      <c r="A55" s="15" t="s">
        <v>144</v>
      </c>
      <c r="B55" s="15" t="s">
        <v>1992</v>
      </c>
      <c r="C55" s="15">
        <v>2010</v>
      </c>
      <c r="D55" s="15">
        <v>1962</v>
      </c>
      <c r="E55" s="15">
        <v>2005</v>
      </c>
      <c r="F55" t="s">
        <v>141</v>
      </c>
      <c r="G55" s="34" t="e">
        <f>VLOOKUP(F55,BasicInfo!$B:$G,9,FALSE)</f>
        <v>#REF!</v>
      </c>
    </row>
    <row r="56" spans="1:7" ht="15.75" x14ac:dyDescent="0.25">
      <c r="A56" s="15" t="s">
        <v>711</v>
      </c>
      <c r="B56" s="15" t="s">
        <v>1969</v>
      </c>
      <c r="C56" s="15">
        <v>1994</v>
      </c>
      <c r="D56" s="15">
        <v>1968</v>
      </c>
      <c r="E56" s="15">
        <v>1990</v>
      </c>
      <c r="F56" t="s">
        <v>708</v>
      </c>
      <c r="G56" s="34" t="e">
        <f>VLOOKUP(F56,BasicInfo!$B:$G,9,FALSE)</f>
        <v>#REF!</v>
      </c>
    </row>
    <row r="57" spans="1:7" ht="15.75" x14ac:dyDescent="0.25">
      <c r="A57" s="15" t="s">
        <v>388</v>
      </c>
      <c r="B57" s="15" t="s">
        <v>1996</v>
      </c>
      <c r="C57" s="15">
        <v>1993</v>
      </c>
      <c r="D57" s="15">
        <v>1964</v>
      </c>
      <c r="E57" s="15">
        <v>1989</v>
      </c>
      <c r="F57" s="12" t="s">
        <v>386</v>
      </c>
      <c r="G57" s="34" t="e">
        <f>VLOOKUP(F57,BasicInfo!$B:$G,9,FALSE)</f>
        <v>#REF!</v>
      </c>
    </row>
    <row r="58" spans="1:7" ht="15.75" x14ac:dyDescent="0.25">
      <c r="A58" s="15" t="s">
        <v>690</v>
      </c>
      <c r="B58" s="15" t="s">
        <v>688</v>
      </c>
      <c r="C58" s="15">
        <v>1989</v>
      </c>
      <c r="D58" s="15">
        <v>1934</v>
      </c>
      <c r="E58" s="15">
        <v>1987</v>
      </c>
      <c r="F58" s="34" t="s">
        <v>687</v>
      </c>
      <c r="G58" s="34" t="e">
        <f>VLOOKUP(F58,BasicInfo!$B:$G,9,FALSE)</f>
        <v>#REF!</v>
      </c>
    </row>
    <row r="59" spans="1:7" ht="15.75" x14ac:dyDescent="0.25">
      <c r="A59" s="15" t="s">
        <v>392</v>
      </c>
      <c r="B59" s="15" t="s">
        <v>1990</v>
      </c>
      <c r="C59" s="15">
        <v>1985</v>
      </c>
      <c r="D59" s="15">
        <v>1926</v>
      </c>
      <c r="E59" s="15">
        <v>1982</v>
      </c>
      <c r="F59" t="s">
        <v>390</v>
      </c>
      <c r="G59" s="34" t="e">
        <f>VLOOKUP(F59,BasicInfo!$B:$G,9,FALSE)</f>
        <v>#REF!</v>
      </c>
    </row>
    <row r="60" spans="1:7" ht="15.75" x14ac:dyDescent="0.25">
      <c r="A60" s="15" t="s">
        <v>684</v>
      </c>
      <c r="B60" s="15" t="s">
        <v>679</v>
      </c>
      <c r="C60" s="15">
        <v>1993</v>
      </c>
      <c r="D60" s="15">
        <v>1964</v>
      </c>
      <c r="E60" s="15">
        <v>1989</v>
      </c>
      <c r="F60" t="s">
        <v>682</v>
      </c>
      <c r="G60" s="34" t="e">
        <f>VLOOKUP(F60,BasicInfo!$B:$G,9,FALSE)</f>
        <v>#REF!</v>
      </c>
    </row>
    <row r="61" spans="1:7" ht="15.75" x14ac:dyDescent="0.25">
      <c r="A61" s="15" t="s">
        <v>128</v>
      </c>
      <c r="B61" s="15" t="s">
        <v>1995</v>
      </c>
      <c r="C61" s="15">
        <v>2007</v>
      </c>
      <c r="D61" s="15">
        <v>1985</v>
      </c>
      <c r="E61" s="15">
        <v>2003</v>
      </c>
      <c r="F61" t="s">
        <v>125</v>
      </c>
      <c r="G61" s="34" t="e">
        <f>VLOOKUP(F61,BasicInfo!$B:$G,9,FALSE)</f>
        <v>#REF!</v>
      </c>
    </row>
    <row r="62" spans="1:7" ht="15.75" x14ac:dyDescent="0.25">
      <c r="A62" s="15" t="s">
        <v>286</v>
      </c>
      <c r="B62" s="15" t="s">
        <v>285</v>
      </c>
      <c r="C62" s="15">
        <v>2006</v>
      </c>
      <c r="D62" s="15">
        <v>1985</v>
      </c>
      <c r="E62" s="15">
        <v>2003</v>
      </c>
      <c r="F62" t="s">
        <v>284</v>
      </c>
      <c r="G62" s="34" t="e">
        <f>VLOOKUP(F62,BasicInfo!$B:$G,9,FALSE)</f>
        <v>#REF!</v>
      </c>
    </row>
    <row r="63" spans="1:7" ht="15.75" x14ac:dyDescent="0.25">
      <c r="A63" s="15" t="s">
        <v>619</v>
      </c>
      <c r="B63" s="15" t="s">
        <v>617</v>
      </c>
      <c r="C63" s="15">
        <v>2008</v>
      </c>
      <c r="D63" s="15">
        <v>1965</v>
      </c>
      <c r="E63" s="15">
        <v>2002</v>
      </c>
      <c r="F63" t="s">
        <v>616</v>
      </c>
      <c r="G63" s="34" t="e">
        <f>VLOOKUP(F63,BasicInfo!$B:$G,9,FALSE)</f>
        <v>#REF!</v>
      </c>
    </row>
    <row r="64" spans="1:7" ht="15.75" x14ac:dyDescent="0.25">
      <c r="A64" s="15" t="s">
        <v>1997</v>
      </c>
      <c r="B64" s="15" t="s">
        <v>1998</v>
      </c>
      <c r="C64" s="15">
        <v>2000</v>
      </c>
      <c r="D64" s="15">
        <v>1965</v>
      </c>
      <c r="E64" s="15">
        <v>1995</v>
      </c>
      <c r="F64" t="s">
        <v>727</v>
      </c>
      <c r="G64" s="34" t="e">
        <f>VLOOKUP(F64,BasicInfo!$B:$G,9,FALSE)</f>
        <v>#REF!</v>
      </c>
    </row>
    <row r="65" spans="1:7" ht="15.75" x14ac:dyDescent="0.25">
      <c r="A65" s="15" t="s">
        <v>778</v>
      </c>
      <c r="B65" s="15" t="s">
        <v>776</v>
      </c>
      <c r="C65" s="15">
        <v>2005</v>
      </c>
      <c r="D65" s="15">
        <v>1978</v>
      </c>
      <c r="E65" s="15">
        <v>2001</v>
      </c>
      <c r="F65" t="s">
        <v>750</v>
      </c>
      <c r="G65" s="34" t="e">
        <f>VLOOKUP(F65,BasicInfo!$B:$G,9,FALSE)</f>
        <v>#REF!</v>
      </c>
    </row>
    <row r="66" spans="1:7" ht="15.75" x14ac:dyDescent="0.25">
      <c r="A66" s="15" t="s">
        <v>631</v>
      </c>
      <c r="B66" s="15" t="s">
        <v>1999</v>
      </c>
      <c r="C66" s="15">
        <v>2004</v>
      </c>
      <c r="D66" s="15">
        <v>1964</v>
      </c>
      <c r="E66" s="15">
        <v>2002</v>
      </c>
      <c r="F66" t="s">
        <v>629</v>
      </c>
      <c r="G66" s="34" t="e">
        <f>VLOOKUP(F66,BasicInfo!$B:$G,9,FALSE)</f>
        <v>#REF!</v>
      </c>
    </row>
    <row r="67" spans="1:7" ht="15.75" x14ac:dyDescent="0.25">
      <c r="A67" s="15" t="s">
        <v>805</v>
      </c>
      <c r="B67" s="15" t="s">
        <v>799</v>
      </c>
      <c r="C67" s="15">
        <v>2010</v>
      </c>
      <c r="D67" s="15">
        <v>1963</v>
      </c>
      <c r="E67" s="15">
        <v>2008</v>
      </c>
      <c r="F67" t="s">
        <v>804</v>
      </c>
      <c r="G67" s="34" t="e">
        <f>VLOOKUP(F67,BasicInfo!$B:$G,9,FALSE)</f>
        <v>#REF!</v>
      </c>
    </row>
    <row r="68" spans="1:7" ht="15.75" x14ac:dyDescent="0.25">
      <c r="A68" s="15" t="s">
        <v>452</v>
      </c>
      <c r="B68" s="15" t="s">
        <v>2000</v>
      </c>
      <c r="C68" s="15">
        <v>2013</v>
      </c>
      <c r="D68" s="15">
        <v>1970</v>
      </c>
      <c r="E68" s="15">
        <v>2008</v>
      </c>
      <c r="F68" t="s">
        <v>449</v>
      </c>
      <c r="G68" s="34" t="e">
        <f>VLOOKUP(F68,BasicInfo!$B:$G,9,FALSE)</f>
        <v>#REF!</v>
      </c>
    </row>
    <row r="69" spans="1:7" ht="15.75" x14ac:dyDescent="0.25">
      <c r="A69" s="15" t="s">
        <v>414</v>
      </c>
      <c r="B69" s="15" t="s">
        <v>2001</v>
      </c>
      <c r="C69" s="15">
        <v>1998</v>
      </c>
      <c r="D69" s="15">
        <v>1981</v>
      </c>
      <c r="E69" s="15">
        <v>1995</v>
      </c>
      <c r="F69" t="s">
        <v>2002</v>
      </c>
      <c r="G69" s="34" t="e">
        <f>VLOOKUP(F69,BasicInfo!$B:$G,9,FALSE)</f>
        <v>#REF!</v>
      </c>
    </row>
    <row r="70" spans="1:7" ht="15.75" x14ac:dyDescent="0.25">
      <c r="A70" s="15" t="s">
        <v>575</v>
      </c>
      <c r="B70" s="15" t="s">
        <v>1356</v>
      </c>
      <c r="C70" s="15">
        <v>2011</v>
      </c>
      <c r="D70" s="15">
        <v>1989</v>
      </c>
      <c r="E70" s="15">
        <v>2008</v>
      </c>
      <c r="F70" t="s">
        <v>572</v>
      </c>
      <c r="G70" s="34" t="e">
        <f>VLOOKUP(F70,BasicInfo!$B:$G,9,FALSE)</f>
        <v>#REF!</v>
      </c>
    </row>
    <row r="71" spans="1:7" ht="15.75" x14ac:dyDescent="0.25">
      <c r="A71" s="15" t="s">
        <v>581</v>
      </c>
      <c r="B71" s="15" t="s">
        <v>1356</v>
      </c>
      <c r="C71" s="15">
        <v>2011</v>
      </c>
      <c r="D71" s="15">
        <v>1989</v>
      </c>
      <c r="E71" s="15">
        <v>2008</v>
      </c>
      <c r="F71" t="s">
        <v>579</v>
      </c>
      <c r="G71" s="34" t="e">
        <f>VLOOKUP(F71,BasicInfo!$B:$G,9,FALSE)</f>
        <v>#REF!</v>
      </c>
    </row>
    <row r="72" spans="1:7" ht="15.75" x14ac:dyDescent="0.25">
      <c r="A72" s="15" t="s">
        <v>935</v>
      </c>
      <c r="B72" s="15" t="s">
        <v>921</v>
      </c>
      <c r="C72" s="15">
        <v>2008</v>
      </c>
      <c r="D72" s="15">
        <v>1984</v>
      </c>
      <c r="E72" s="15">
        <v>2002</v>
      </c>
      <c r="F72" t="s">
        <v>934</v>
      </c>
      <c r="G72" s="34" t="e">
        <f>VLOOKUP(F72,BasicInfo!$B:$G,9,FALSE)</f>
        <v>#REF!</v>
      </c>
    </row>
    <row r="73" spans="1:7" ht="15.75" x14ac:dyDescent="0.25">
      <c r="A73" s="15" t="s">
        <v>112</v>
      </c>
      <c r="B73" s="15" t="s">
        <v>240</v>
      </c>
      <c r="C73" s="15">
        <v>1972</v>
      </c>
      <c r="D73" s="15">
        <v>1932</v>
      </c>
      <c r="E73" s="15">
        <v>1971</v>
      </c>
      <c r="F73" t="s">
        <v>112</v>
      </c>
      <c r="G73" s="34" t="e">
        <f>VLOOKUP(F73,BasicInfo!$B:$G,9,FALSE)</f>
        <v>#REF!</v>
      </c>
    </row>
    <row r="74" spans="1:7" ht="15.75" x14ac:dyDescent="0.25">
      <c r="A74" s="15" t="s">
        <v>131</v>
      </c>
      <c r="B74" s="15" t="s">
        <v>2003</v>
      </c>
      <c r="C74" s="15">
        <v>2010</v>
      </c>
      <c r="D74" s="15">
        <v>1976</v>
      </c>
      <c r="E74" s="15">
        <v>2005</v>
      </c>
      <c r="F74" t="s">
        <v>131</v>
      </c>
      <c r="G74" s="34" t="e">
        <f>VLOOKUP(F74,BasicInfo!$B:$G,9,FALSE)</f>
        <v>#REF!</v>
      </c>
    </row>
    <row r="75" spans="1:7" ht="15.75" x14ac:dyDescent="0.25">
      <c r="A75" s="15" t="s">
        <v>867</v>
      </c>
      <c r="B75" s="15" t="s">
        <v>865</v>
      </c>
      <c r="C75" s="15">
        <v>2000</v>
      </c>
      <c r="D75" s="15">
        <v>1976</v>
      </c>
      <c r="E75" s="15">
        <v>1996</v>
      </c>
      <c r="F75" t="s">
        <v>864</v>
      </c>
      <c r="G75" s="34" t="e">
        <f>VLOOKUP(F75,BasicInfo!$B:$G,9,FALSE)</f>
        <v>#REF!</v>
      </c>
    </row>
    <row r="76" spans="1:7" ht="15.75" x14ac:dyDescent="0.25">
      <c r="A76" s="15" t="s">
        <v>305</v>
      </c>
      <c r="B76" s="15" t="s">
        <v>1966</v>
      </c>
      <c r="C76" s="15">
        <v>2001</v>
      </c>
      <c r="D76" s="15">
        <v>1975</v>
      </c>
      <c r="E76" s="15">
        <v>1995</v>
      </c>
      <c r="F76" t="s">
        <v>303</v>
      </c>
      <c r="G76" s="34" t="e">
        <f>VLOOKUP(F76,BasicInfo!$B:$G,9,FALSE)</f>
        <v>#REF!</v>
      </c>
    </row>
    <row r="77" spans="1:7" ht="15.75" x14ac:dyDescent="0.25">
      <c r="A77" s="15" t="s">
        <v>564</v>
      </c>
      <c r="B77" s="15" t="s">
        <v>1988</v>
      </c>
      <c r="C77" s="15">
        <v>2006</v>
      </c>
      <c r="D77" s="15">
        <v>1980</v>
      </c>
      <c r="E77" s="15">
        <v>1995</v>
      </c>
      <c r="F77" t="s">
        <v>560</v>
      </c>
      <c r="G77" s="34" t="e">
        <f>VLOOKUP(F77,BasicInfo!$B:$G,9,FALSE)</f>
        <v>#REF!</v>
      </c>
    </row>
    <row r="78" spans="1:7" ht="15.75" x14ac:dyDescent="0.25">
      <c r="A78" s="15" t="s">
        <v>675</v>
      </c>
      <c r="B78" s="15" t="s">
        <v>2006</v>
      </c>
      <c r="C78" s="15">
        <v>2006</v>
      </c>
      <c r="D78" s="15">
        <v>1987</v>
      </c>
      <c r="E78" s="15">
        <v>2003</v>
      </c>
      <c r="F78" t="s">
        <v>672</v>
      </c>
      <c r="G78" s="34" t="e">
        <f>VLOOKUP(F78,BasicInfo!$B:$G,9,FALSE)</f>
        <v>#REF!</v>
      </c>
    </row>
    <row r="79" spans="1:7" ht="15.75" x14ac:dyDescent="0.25">
      <c r="A79" s="15" t="s">
        <v>602</v>
      </c>
      <c r="B79" s="15" t="s">
        <v>1970</v>
      </c>
      <c r="C79" s="15">
        <v>1996</v>
      </c>
      <c r="D79" s="15">
        <v>1979</v>
      </c>
      <c r="E79" s="15">
        <v>1993</v>
      </c>
      <c r="F79" t="s">
        <v>600</v>
      </c>
      <c r="G79" s="34" t="e">
        <f>VLOOKUP(F79,BasicInfo!$B:$G,9,FALSE)</f>
        <v>#REF!</v>
      </c>
    </row>
    <row r="80" spans="1:7" ht="15.75" x14ac:dyDescent="0.25">
      <c r="A80" s="15" t="s">
        <v>873</v>
      </c>
      <c r="B80" s="15" t="s">
        <v>871</v>
      </c>
      <c r="C80" s="15">
        <v>2008</v>
      </c>
      <c r="D80" s="15">
        <v>1970</v>
      </c>
      <c r="E80" s="15">
        <v>2003</v>
      </c>
      <c r="F80" t="s">
        <v>870</v>
      </c>
      <c r="G80" s="34" t="e">
        <f>VLOOKUP(F80,BasicInfo!$B:$G,9,FALSE)</f>
        <v>#REF!</v>
      </c>
    </row>
    <row r="81" spans="1:7" ht="15.75" x14ac:dyDescent="0.25">
      <c r="A81" s="15" t="s">
        <v>370</v>
      </c>
      <c r="B81" s="15" t="s">
        <v>2008</v>
      </c>
      <c r="C81" s="15">
        <v>2006</v>
      </c>
      <c r="D81" s="15">
        <v>1968</v>
      </c>
      <c r="E81" s="15">
        <v>2003</v>
      </c>
      <c r="F81" t="s">
        <v>368</v>
      </c>
      <c r="G81" s="34" t="e">
        <f>VLOOKUP(F81,BasicInfo!$B:$G,9,FALSE)</f>
        <v>#REF!</v>
      </c>
    </row>
    <row r="82" spans="1:7" ht="15.75" x14ac:dyDescent="0.25">
      <c r="A82" s="15" t="s">
        <v>667</v>
      </c>
      <c r="B82" s="15" t="s">
        <v>2009</v>
      </c>
      <c r="C82" s="15">
        <v>1995</v>
      </c>
      <c r="D82" s="15">
        <v>1980</v>
      </c>
      <c r="E82" s="15">
        <v>1990</v>
      </c>
      <c r="F82" t="s">
        <v>664</v>
      </c>
      <c r="G82" s="34" t="e">
        <f>VLOOKUP(F82,BasicInfo!$B:$G,9,FALSE)</f>
        <v>#REF!</v>
      </c>
    </row>
    <row r="83" spans="1:7" ht="15.75" x14ac:dyDescent="0.25">
      <c r="A83" s="15" t="s">
        <v>383</v>
      </c>
      <c r="B83" s="15" t="s">
        <v>2010</v>
      </c>
      <c r="C83" s="15">
        <v>1998</v>
      </c>
      <c r="D83" s="15">
        <v>1962</v>
      </c>
      <c r="E83" s="15">
        <v>1991</v>
      </c>
      <c r="F83" t="s">
        <v>381</v>
      </c>
      <c r="G83" s="34" t="e">
        <f>VLOOKUP(F83,BasicInfo!$B:$G,9,FALSE)</f>
        <v>#REF!</v>
      </c>
    </row>
    <row r="84" spans="1:7" ht="15.75" x14ac:dyDescent="0.25">
      <c r="A84" s="15" t="s">
        <v>397</v>
      </c>
      <c r="B84" s="15" t="s">
        <v>395</v>
      </c>
      <c r="C84" s="15">
        <v>2001</v>
      </c>
      <c r="D84" s="15">
        <v>1962</v>
      </c>
      <c r="E84" s="15">
        <v>1993</v>
      </c>
      <c r="F84" t="s">
        <v>394</v>
      </c>
      <c r="G84" s="34" t="e">
        <f>VLOOKUP(F84,BasicInfo!$B:$G,9,FALSE)</f>
        <v>#REF!</v>
      </c>
    </row>
    <row r="85" spans="1:7" ht="15.75" x14ac:dyDescent="0.25">
      <c r="A85" s="15" t="s">
        <v>162</v>
      </c>
      <c r="B85" s="15" t="s">
        <v>163</v>
      </c>
      <c r="C85" s="15">
        <v>1981</v>
      </c>
      <c r="D85" s="15">
        <v>1926</v>
      </c>
      <c r="E85" s="15">
        <v>1975</v>
      </c>
      <c r="F85" t="s">
        <v>162</v>
      </c>
      <c r="G85" s="34" t="e">
        <f>VLOOKUP(F85,BasicInfo!$B:$G,9,FALSE)</f>
        <v>#REF!</v>
      </c>
    </row>
    <row r="86" spans="1:7" ht="15.75" x14ac:dyDescent="0.25">
      <c r="A86" s="15" t="s">
        <v>171</v>
      </c>
      <c r="B86" s="15" t="s">
        <v>2007</v>
      </c>
      <c r="C86" s="15">
        <v>1996</v>
      </c>
      <c r="D86" s="15">
        <v>1979</v>
      </c>
      <c r="E86" s="15">
        <v>1991</v>
      </c>
      <c r="F86" t="s">
        <v>167</v>
      </c>
      <c r="G86" s="34" t="e">
        <f>VLOOKUP(F86,BasicInfo!$B:$G,9,FALSE)</f>
        <v>#REF!</v>
      </c>
    </row>
    <row r="87" spans="1:7" ht="15.75" x14ac:dyDescent="0.25">
      <c r="A87" s="15" t="s">
        <v>357</v>
      </c>
      <c r="B87" s="15" t="s">
        <v>2011</v>
      </c>
      <c r="C87" s="15">
        <v>1993</v>
      </c>
      <c r="D87" s="15">
        <v>1965</v>
      </c>
      <c r="E87" s="15">
        <v>1988</v>
      </c>
      <c r="F87" t="s">
        <v>355</v>
      </c>
      <c r="G87" s="34" t="e">
        <f>VLOOKUP(F87,BasicInfo!$B:$G,9,FALSE)</f>
        <v>#REF!</v>
      </c>
    </row>
    <row r="88" spans="1:7" ht="15.75" x14ac:dyDescent="0.25">
      <c r="A88" s="15" t="s">
        <v>447</v>
      </c>
      <c r="B88" s="15" t="s">
        <v>2012</v>
      </c>
      <c r="C88" s="15">
        <v>2004</v>
      </c>
      <c r="D88" s="15">
        <v>1974</v>
      </c>
      <c r="E88" s="15">
        <v>2001</v>
      </c>
      <c r="F88" t="s">
        <v>444</v>
      </c>
      <c r="G88" s="34" t="e">
        <f>VLOOKUP(F88,BasicInfo!$B:$G,9,FALSE)</f>
        <v>#REF!</v>
      </c>
    </row>
    <row r="89" spans="1:7" ht="15.75" x14ac:dyDescent="0.25">
      <c r="A89" s="15" t="s">
        <v>730</v>
      </c>
      <c r="B89" s="15" t="s">
        <v>731</v>
      </c>
      <c r="C89" s="15">
        <v>2004</v>
      </c>
      <c r="D89" s="15">
        <v>1973</v>
      </c>
      <c r="E89" s="15">
        <v>2000</v>
      </c>
      <c r="F89" t="s">
        <v>730</v>
      </c>
      <c r="G89" s="34" t="e">
        <f>VLOOKUP(F89,BasicInfo!$B:$G,9,FALSE)</f>
        <v>#REF!</v>
      </c>
    </row>
    <row r="90" spans="1:7" ht="15.75" x14ac:dyDescent="0.25">
      <c r="A90" s="15" t="s">
        <v>187</v>
      </c>
      <c r="B90" s="15" t="s">
        <v>177</v>
      </c>
      <c r="C90" s="15">
        <v>2001</v>
      </c>
      <c r="D90" s="15">
        <v>1985</v>
      </c>
      <c r="E90" s="15">
        <v>1996</v>
      </c>
      <c r="F90" t="s">
        <v>186</v>
      </c>
      <c r="G90" s="34" t="e">
        <f>VLOOKUP(F90,BasicInfo!$B:$G,9,FALSE)</f>
        <v>#REF!</v>
      </c>
    </row>
    <row r="91" spans="1:7" ht="15.75" x14ac:dyDescent="0.25">
      <c r="A91" s="15" t="s">
        <v>606</v>
      </c>
      <c r="B91" s="15" t="s">
        <v>1970</v>
      </c>
      <c r="C91" s="15">
        <v>1996</v>
      </c>
      <c r="D91" s="15">
        <v>1979</v>
      </c>
      <c r="E91" s="15">
        <v>1993</v>
      </c>
      <c r="F91" t="s">
        <v>604</v>
      </c>
      <c r="G91" s="34" t="e">
        <f>VLOOKUP(F91,BasicInfo!$B:$G,9,FALSE)</f>
        <v>#REF!</v>
      </c>
    </row>
    <row r="92" spans="1:7" ht="15.75" x14ac:dyDescent="0.25">
      <c r="A92" s="15" t="s">
        <v>615</v>
      </c>
      <c r="B92" s="15" t="s">
        <v>1970</v>
      </c>
      <c r="C92" s="15">
        <v>1996</v>
      </c>
      <c r="D92" s="15">
        <v>1979</v>
      </c>
      <c r="E92" s="15">
        <v>1993</v>
      </c>
      <c r="F92" t="s">
        <v>613</v>
      </c>
      <c r="G92" s="34" t="e">
        <f>VLOOKUP(F92,BasicInfo!$B:$G,9,FALSE)</f>
        <v>#REF!</v>
      </c>
    </row>
    <row r="93" spans="1:7" ht="15.75" x14ac:dyDescent="0.25">
      <c r="A93" s="15" t="s">
        <v>324</v>
      </c>
      <c r="B93" s="15" t="s">
        <v>2013</v>
      </c>
      <c r="C93" s="15">
        <v>2001</v>
      </c>
      <c r="D93" s="15">
        <v>1966</v>
      </c>
      <c r="E93" s="15">
        <v>1995</v>
      </c>
      <c r="F93" t="s">
        <v>322</v>
      </c>
      <c r="G93" s="34" t="e">
        <f>VLOOKUP(F93,BasicInfo!$B:$G,9,FALSE)</f>
        <v>#REF!</v>
      </c>
    </row>
    <row r="94" spans="1:7" ht="15.75" x14ac:dyDescent="0.25">
      <c r="A94" s="15" t="s">
        <v>612</v>
      </c>
      <c r="B94" s="15" t="s">
        <v>1970</v>
      </c>
      <c r="C94" s="15">
        <v>1996</v>
      </c>
      <c r="D94" s="15">
        <v>1979</v>
      </c>
      <c r="E94" s="15">
        <v>1993</v>
      </c>
      <c r="F94" t="s">
        <v>611</v>
      </c>
      <c r="G94" s="34" t="e">
        <f>VLOOKUP(F94,BasicInfo!$B:$G,9,FALSE)</f>
        <v>#REF!</v>
      </c>
    </row>
    <row r="95" spans="1:7" ht="15.75" x14ac:dyDescent="0.25">
      <c r="A95" s="15" t="s">
        <v>259</v>
      </c>
      <c r="B95" s="15" t="s">
        <v>1347</v>
      </c>
      <c r="C95" s="15">
        <v>2006</v>
      </c>
      <c r="D95" s="15">
        <v>1971</v>
      </c>
      <c r="E95" s="15">
        <v>2000</v>
      </c>
      <c r="F95" t="s">
        <v>257</v>
      </c>
      <c r="G95" s="34" t="e">
        <f>VLOOKUP(F95,BasicInfo!$B:$G,9,FALSE)</f>
        <v>#REF!</v>
      </c>
    </row>
    <row r="96" spans="1:7" ht="15.75" x14ac:dyDescent="0.25">
      <c r="A96" s="15" t="s">
        <v>419</v>
      </c>
      <c r="B96" s="15" t="s">
        <v>2001</v>
      </c>
      <c r="C96" s="15">
        <v>1998</v>
      </c>
      <c r="D96" s="15">
        <v>1981</v>
      </c>
      <c r="E96" s="15">
        <v>1995</v>
      </c>
      <c r="F96" t="s">
        <v>417</v>
      </c>
      <c r="G96" s="34" t="e">
        <f>VLOOKUP(F96,BasicInfo!$B:$G,9,FALSE)</f>
        <v>#REF!</v>
      </c>
    </row>
    <row r="97" spans="1:7" ht="15.75" x14ac:dyDescent="0.25">
      <c r="A97" s="15" t="s">
        <v>1993</v>
      </c>
      <c r="B97" s="15" t="s">
        <v>1994</v>
      </c>
      <c r="C97" s="15">
        <v>1978</v>
      </c>
      <c r="D97" s="15">
        <v>1929</v>
      </c>
      <c r="E97" s="15">
        <v>1969</v>
      </c>
      <c r="G97" s="34" t="s">
        <v>4596</v>
      </c>
    </row>
    <row r="98" spans="1:7" ht="15.75" x14ac:dyDescent="0.25">
      <c r="A98" s="15" t="s">
        <v>2004</v>
      </c>
      <c r="B98" s="15" t="s">
        <v>2005</v>
      </c>
      <c r="C98" s="15">
        <v>1995</v>
      </c>
      <c r="D98" s="15">
        <v>1975</v>
      </c>
      <c r="E98" s="15">
        <v>1984</v>
      </c>
      <c r="G98" s="34" t="s">
        <v>4596</v>
      </c>
    </row>
  </sheetData>
  <sortState ref="A2:F98">
    <sortCondition ref="F2:F98"/>
  </sortState>
  <conditionalFormatting sqref="F2:F51 F59:F98 F53:F57">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03"/>
  <sheetViews>
    <sheetView workbookViewId="0">
      <selection activeCell="C37" sqref="C37"/>
    </sheetView>
  </sheetViews>
  <sheetFormatPr defaultColWidth="9.140625" defaultRowHeight="15" x14ac:dyDescent="0.25"/>
  <cols>
    <col min="1" max="1" width="15.85546875" style="72" customWidth="1"/>
    <col min="2" max="2" width="48.42578125" style="72" customWidth="1"/>
    <col min="3" max="3" width="42.5703125" style="72" customWidth="1"/>
    <col min="4" max="4" width="12.5703125" style="72" customWidth="1"/>
    <col min="5" max="5" width="21.85546875" style="72" customWidth="1"/>
    <col min="6" max="6" width="12" style="72" bestFit="1" customWidth="1"/>
    <col min="7" max="16384" width="9.140625" style="72"/>
  </cols>
  <sheetData>
    <row r="1" spans="1:8" s="75" customFormat="1" x14ac:dyDescent="0.25">
      <c r="A1" s="73" t="s">
        <v>6</v>
      </c>
      <c r="B1" s="73" t="s">
        <v>2015</v>
      </c>
      <c r="C1" s="73" t="s">
        <v>2016</v>
      </c>
      <c r="D1" s="73" t="s">
        <v>2017</v>
      </c>
      <c r="E1" s="73" t="s">
        <v>2018</v>
      </c>
      <c r="F1" s="74" t="s">
        <v>4592</v>
      </c>
      <c r="G1" s="75" t="s">
        <v>4626</v>
      </c>
      <c r="H1" s="75" t="s">
        <v>1222</v>
      </c>
    </row>
    <row r="2" spans="1:8" x14ac:dyDescent="0.25">
      <c r="A2" s="72" t="s">
        <v>37</v>
      </c>
      <c r="B2" s="72" t="s">
        <v>2097</v>
      </c>
      <c r="C2" s="72" t="s">
        <v>2094</v>
      </c>
      <c r="D2" s="72" t="s">
        <v>2095</v>
      </c>
      <c r="E2" s="72" t="s">
        <v>33</v>
      </c>
      <c r="F2" s="72" t="s">
        <v>4596</v>
      </c>
      <c r="G2" s="72" t="s">
        <v>2577</v>
      </c>
    </row>
    <row r="3" spans="1:8" x14ac:dyDescent="0.25">
      <c r="A3" s="72" t="s">
        <v>15</v>
      </c>
      <c r="B3" s="72" t="s">
        <v>2098</v>
      </c>
      <c r="C3" s="72" t="s">
        <v>2094</v>
      </c>
      <c r="D3" s="72" t="s">
        <v>2095</v>
      </c>
      <c r="E3" s="72" t="s">
        <v>40</v>
      </c>
      <c r="F3" s="72" t="s">
        <v>4596</v>
      </c>
      <c r="G3" s="72" t="s">
        <v>2577</v>
      </c>
    </row>
    <row r="4" spans="1:8" x14ac:dyDescent="0.25">
      <c r="A4" s="72" t="s">
        <v>49</v>
      </c>
      <c r="B4" s="72" t="s">
        <v>2093</v>
      </c>
      <c r="C4" s="72" t="s">
        <v>2094</v>
      </c>
      <c r="D4" s="72" t="s">
        <v>2095</v>
      </c>
      <c r="E4" s="72" t="s">
        <v>45</v>
      </c>
      <c r="F4" s="72" t="s">
        <v>4596</v>
      </c>
      <c r="G4" s="72" t="s">
        <v>2577</v>
      </c>
    </row>
    <row r="5" spans="1:8" x14ac:dyDescent="0.25">
      <c r="A5" s="72" t="s">
        <v>56</v>
      </c>
      <c r="B5" s="72" t="s">
        <v>2099</v>
      </c>
      <c r="C5" s="72" t="s">
        <v>2094</v>
      </c>
      <c r="D5" s="72" t="s">
        <v>2095</v>
      </c>
      <c r="E5" s="72" t="s">
        <v>52</v>
      </c>
      <c r="F5" s="72" t="s">
        <v>4596</v>
      </c>
      <c r="G5" s="72" t="s">
        <v>2577</v>
      </c>
    </row>
    <row r="6" spans="1:8" x14ac:dyDescent="0.25">
      <c r="A6" s="72" t="s">
        <v>93</v>
      </c>
      <c r="B6" s="72" t="s">
        <v>2148</v>
      </c>
      <c r="C6" s="72" t="s">
        <v>2149</v>
      </c>
      <c r="D6" s="72" t="s">
        <v>2150</v>
      </c>
      <c r="E6" s="72" t="s">
        <v>87</v>
      </c>
      <c r="F6" s="72" t="s">
        <v>4596</v>
      </c>
      <c r="G6" s="72" t="s">
        <v>2577</v>
      </c>
    </row>
    <row r="7" spans="1:8" x14ac:dyDescent="0.25">
      <c r="A7" s="72" t="s">
        <v>4680</v>
      </c>
      <c r="B7" s="72" t="s">
        <v>2125</v>
      </c>
      <c r="C7" s="72" t="s">
        <v>2126</v>
      </c>
      <c r="D7" s="72" t="s">
        <v>2127</v>
      </c>
      <c r="E7" s="72" t="s">
        <v>106</v>
      </c>
      <c r="F7" s="72" t="s">
        <v>4596</v>
      </c>
      <c r="G7" s="72" t="s">
        <v>2577</v>
      </c>
    </row>
    <row r="8" spans="1:8" x14ac:dyDescent="0.25">
      <c r="A8" s="72" t="s">
        <v>4678</v>
      </c>
      <c r="B8" s="72" t="s">
        <v>2167</v>
      </c>
      <c r="C8" s="72" t="s">
        <v>2168</v>
      </c>
      <c r="D8" s="72" t="s">
        <v>2164</v>
      </c>
      <c r="E8" s="72" t="s">
        <v>100</v>
      </c>
      <c r="F8" s="72" t="s">
        <v>4596</v>
      </c>
      <c r="G8" s="72" t="s">
        <v>2577</v>
      </c>
    </row>
    <row r="9" spans="1:8" x14ac:dyDescent="0.25">
      <c r="A9" s="72" t="s">
        <v>2161</v>
      </c>
      <c r="B9" s="72" t="s">
        <v>2162</v>
      </c>
      <c r="C9" s="72" t="s">
        <v>2163</v>
      </c>
      <c r="D9" s="72" t="s">
        <v>2164</v>
      </c>
      <c r="E9" s="72" t="s">
        <v>106</v>
      </c>
      <c r="F9" s="72" t="s">
        <v>4596</v>
      </c>
      <c r="G9" s="72" t="s">
        <v>2577</v>
      </c>
    </row>
    <row r="10" spans="1:8" x14ac:dyDescent="0.25">
      <c r="A10" s="72" t="s">
        <v>138</v>
      </c>
      <c r="B10" s="72" t="s">
        <v>4686</v>
      </c>
      <c r="C10" s="72" t="s">
        <v>2205</v>
      </c>
      <c r="D10" s="72" t="s">
        <v>2206</v>
      </c>
      <c r="E10" s="72" t="s">
        <v>138</v>
      </c>
      <c r="F10" s="72" t="s">
        <v>4596</v>
      </c>
      <c r="G10" s="72" t="s">
        <v>2577</v>
      </c>
    </row>
    <row r="11" spans="1:8" x14ac:dyDescent="0.25">
      <c r="A11" s="72" t="s">
        <v>146</v>
      </c>
      <c r="B11" s="72" t="s">
        <v>2219</v>
      </c>
      <c r="C11" s="72" t="s">
        <v>2220</v>
      </c>
      <c r="D11" s="72" t="s">
        <v>2221</v>
      </c>
      <c r="E11" s="72" t="s">
        <v>141</v>
      </c>
      <c r="F11" s="72" t="s">
        <v>4596</v>
      </c>
      <c r="G11" s="72" t="s">
        <v>2577</v>
      </c>
    </row>
    <row r="12" spans="1:8" x14ac:dyDescent="0.25">
      <c r="A12" s="72" t="s">
        <v>165</v>
      </c>
      <c r="B12" s="72" t="s">
        <v>2024</v>
      </c>
      <c r="C12" s="72" t="s">
        <v>163</v>
      </c>
      <c r="D12" s="72" t="s">
        <v>2025</v>
      </c>
      <c r="E12" s="72" t="s">
        <v>162</v>
      </c>
      <c r="F12" s="72" t="s">
        <v>4596</v>
      </c>
      <c r="G12" s="72" t="s">
        <v>2577</v>
      </c>
    </row>
    <row r="13" spans="1:8" x14ac:dyDescent="0.25">
      <c r="A13" s="72" t="s">
        <v>173</v>
      </c>
      <c r="B13" s="72" t="s">
        <v>169</v>
      </c>
      <c r="C13" s="72" t="s">
        <v>2087</v>
      </c>
      <c r="D13" s="72" t="s">
        <v>2088</v>
      </c>
      <c r="E13" s="72" t="s">
        <v>167</v>
      </c>
      <c r="F13" s="72" t="s">
        <v>4596</v>
      </c>
      <c r="G13" s="72" t="s">
        <v>2577</v>
      </c>
    </row>
    <row r="14" spans="1:8" x14ac:dyDescent="0.25">
      <c r="A14" s="72" t="s">
        <v>85</v>
      </c>
      <c r="B14" s="72" t="s">
        <v>2100</v>
      </c>
      <c r="C14" s="72" t="s">
        <v>2101</v>
      </c>
      <c r="D14" s="72" t="s">
        <v>2102</v>
      </c>
      <c r="E14" s="72" t="s">
        <v>81</v>
      </c>
      <c r="F14" s="72" t="s">
        <v>4596</v>
      </c>
      <c r="G14" s="72" t="s">
        <v>2577</v>
      </c>
    </row>
    <row r="15" spans="1:8" x14ac:dyDescent="0.25">
      <c r="A15" s="72" t="s">
        <v>210</v>
      </c>
      <c r="B15" s="72" t="s">
        <v>2022</v>
      </c>
      <c r="C15" s="72" t="s">
        <v>206</v>
      </c>
      <c r="D15" s="72" t="s">
        <v>2023</v>
      </c>
      <c r="E15" s="72" t="s">
        <v>205</v>
      </c>
      <c r="F15" s="72" t="s">
        <v>4596</v>
      </c>
      <c r="G15" s="72" t="s">
        <v>2577</v>
      </c>
    </row>
    <row r="16" spans="1:8" x14ac:dyDescent="0.25">
      <c r="A16" s="72" t="s">
        <v>707</v>
      </c>
      <c r="B16" s="72" t="s">
        <v>2042</v>
      </c>
      <c r="C16" s="72" t="s">
        <v>2043</v>
      </c>
      <c r="D16" s="72" t="s">
        <v>2044</v>
      </c>
      <c r="E16" s="72" t="s">
        <v>703</v>
      </c>
      <c r="F16" s="72" t="s">
        <v>4596</v>
      </c>
      <c r="G16" s="72" t="s">
        <v>2577</v>
      </c>
    </row>
    <row r="17" spans="1:7" x14ac:dyDescent="0.25">
      <c r="A17" s="72" t="s">
        <v>212</v>
      </c>
      <c r="B17" s="72" t="s">
        <v>2200</v>
      </c>
      <c r="C17" s="72" t="s">
        <v>2201</v>
      </c>
      <c r="D17" s="72" t="s">
        <v>2202</v>
      </c>
      <c r="E17" s="72" t="s">
        <v>212</v>
      </c>
      <c r="F17" s="72" t="s">
        <v>4596</v>
      </c>
      <c r="G17" s="72" t="s">
        <v>2577</v>
      </c>
    </row>
    <row r="18" spans="1:7" x14ac:dyDescent="0.25">
      <c r="A18" s="72" t="s">
        <v>229</v>
      </c>
      <c r="B18" s="72" t="s">
        <v>225</v>
      </c>
      <c r="C18" s="72" t="s">
        <v>226</v>
      </c>
      <c r="D18" s="72" t="s">
        <v>2045</v>
      </c>
      <c r="E18" s="72" t="s">
        <v>225</v>
      </c>
      <c r="F18" s="72" t="s">
        <v>4596</v>
      </c>
      <c r="G18" s="72" t="s">
        <v>2577</v>
      </c>
    </row>
    <row r="19" spans="1:7" x14ac:dyDescent="0.25">
      <c r="A19" s="72" t="s">
        <v>313</v>
      </c>
      <c r="B19" s="72" t="s">
        <v>2203</v>
      </c>
      <c r="C19" s="72" t="s">
        <v>2204</v>
      </c>
      <c r="D19" s="72" t="s">
        <v>2202</v>
      </c>
      <c r="E19" s="72" t="s">
        <v>310</v>
      </c>
      <c r="F19" s="72" t="s">
        <v>4596</v>
      </c>
      <c r="G19" s="72" t="s">
        <v>2577</v>
      </c>
    </row>
    <row r="20" spans="1:7" x14ac:dyDescent="0.25">
      <c r="A20" s="72" t="s">
        <v>2108</v>
      </c>
      <c r="B20" s="72" t="s">
        <v>2109</v>
      </c>
      <c r="C20" s="72" t="s">
        <v>2110</v>
      </c>
      <c r="D20" s="72" t="s">
        <v>2111</v>
      </c>
      <c r="E20" s="72" t="s">
        <v>261</v>
      </c>
      <c r="F20" s="72" t="s">
        <v>4596</v>
      </c>
      <c r="G20" s="72" t="s">
        <v>2577</v>
      </c>
    </row>
    <row r="21" spans="1:7" x14ac:dyDescent="0.25">
      <c r="A21" s="72" t="s">
        <v>327</v>
      </c>
      <c r="B21" s="72" t="s">
        <v>2113</v>
      </c>
      <c r="C21" s="72" t="s">
        <v>2110</v>
      </c>
      <c r="D21" s="72" t="s">
        <v>2111</v>
      </c>
      <c r="E21" s="72" t="s">
        <v>327</v>
      </c>
      <c r="F21" s="72" t="s">
        <v>4596</v>
      </c>
      <c r="G21" s="72" t="s">
        <v>2577</v>
      </c>
    </row>
    <row r="22" spans="1:7" x14ac:dyDescent="0.25">
      <c r="A22" s="72" t="s">
        <v>326</v>
      </c>
      <c r="B22" s="72" t="s">
        <v>2112</v>
      </c>
      <c r="C22" s="72" t="s">
        <v>2110</v>
      </c>
      <c r="D22" s="72" t="s">
        <v>2111</v>
      </c>
      <c r="E22" s="72" t="s">
        <v>322</v>
      </c>
      <c r="F22" s="72" t="s">
        <v>4596</v>
      </c>
      <c r="G22" s="72" t="s">
        <v>2577</v>
      </c>
    </row>
    <row r="23" spans="1:7" x14ac:dyDescent="0.25">
      <c r="A23" s="72" t="s">
        <v>346</v>
      </c>
      <c r="B23" s="72" t="s">
        <v>2181</v>
      </c>
      <c r="C23" s="72" t="s">
        <v>2182</v>
      </c>
      <c r="D23" s="72" t="s">
        <v>2183</v>
      </c>
      <c r="E23" s="72" t="s">
        <v>342</v>
      </c>
      <c r="F23" s="72" t="s">
        <v>4596</v>
      </c>
      <c r="G23" s="72" t="s">
        <v>2577</v>
      </c>
    </row>
    <row r="24" spans="1:7" ht="15.6" customHeight="1" x14ac:dyDescent="0.25">
      <c r="A24" s="72" t="s">
        <v>2091</v>
      </c>
      <c r="B24" s="72" t="s">
        <v>1654</v>
      </c>
      <c r="C24" s="72" t="s">
        <v>4689</v>
      </c>
      <c r="D24" s="72" t="s">
        <v>2092</v>
      </c>
      <c r="E24" s="72" t="s">
        <v>381</v>
      </c>
      <c r="F24" s="72" t="s">
        <v>4596</v>
      </c>
      <c r="G24" s="72" t="s">
        <v>2577</v>
      </c>
    </row>
    <row r="25" spans="1:7" x14ac:dyDescent="0.25">
      <c r="A25" s="72" t="s">
        <v>393</v>
      </c>
      <c r="B25" s="72" t="s">
        <v>2039</v>
      </c>
      <c r="C25" s="72" t="s">
        <v>2040</v>
      </c>
      <c r="D25" s="72" t="s">
        <v>2041</v>
      </c>
      <c r="E25" s="72" t="s">
        <v>390</v>
      </c>
      <c r="F25" s="72" t="s">
        <v>4596</v>
      </c>
      <c r="G25" s="72" t="s">
        <v>2577</v>
      </c>
    </row>
    <row r="26" spans="1:7" x14ac:dyDescent="0.25">
      <c r="A26" s="72" t="s">
        <v>403</v>
      </c>
      <c r="B26" s="72" t="s">
        <v>1833</v>
      </c>
      <c r="C26" s="72" t="s">
        <v>2140</v>
      </c>
      <c r="D26" s="72" t="s">
        <v>2139</v>
      </c>
      <c r="E26" s="72" t="s">
        <v>403</v>
      </c>
      <c r="F26" s="72" t="s">
        <v>4596</v>
      </c>
      <c r="G26" s="72" t="s">
        <v>2577</v>
      </c>
    </row>
    <row r="27" spans="1:7" x14ac:dyDescent="0.25">
      <c r="A27" s="72" t="s">
        <v>431</v>
      </c>
      <c r="B27" s="72" t="s">
        <v>2118</v>
      </c>
      <c r="C27" s="72" t="s">
        <v>2119</v>
      </c>
      <c r="D27" s="72" t="s">
        <v>2120</v>
      </c>
      <c r="E27" s="72" t="s">
        <v>426</v>
      </c>
      <c r="F27" s="72" t="s">
        <v>4596</v>
      </c>
      <c r="G27" s="72" t="s">
        <v>2577</v>
      </c>
    </row>
    <row r="28" spans="1:7" x14ac:dyDescent="0.25">
      <c r="A28" s="72" t="s">
        <v>4682</v>
      </c>
      <c r="B28" s="72" t="s">
        <v>2131</v>
      </c>
      <c r="C28" s="72" t="s">
        <v>2132</v>
      </c>
      <c r="D28" s="72" t="s">
        <v>2133</v>
      </c>
      <c r="E28" s="72" t="s">
        <v>444</v>
      </c>
      <c r="F28" s="72" t="s">
        <v>4596</v>
      </c>
      <c r="G28" s="72" t="s">
        <v>2577</v>
      </c>
    </row>
    <row r="29" spans="1:7" x14ac:dyDescent="0.25">
      <c r="A29" s="72" t="s">
        <v>454</v>
      </c>
      <c r="B29" s="72" t="s">
        <v>2229</v>
      </c>
      <c r="C29" s="72" t="s">
        <v>2230</v>
      </c>
      <c r="D29" s="72" t="s">
        <v>2231</v>
      </c>
      <c r="E29" s="72" t="s">
        <v>449</v>
      </c>
      <c r="F29" s="72" t="s">
        <v>4596</v>
      </c>
      <c r="G29" s="72" t="s">
        <v>2577</v>
      </c>
    </row>
    <row r="30" spans="1:7" x14ac:dyDescent="0.25">
      <c r="A30" s="72" t="s">
        <v>455</v>
      </c>
      <c r="B30" s="72" t="s">
        <v>2114</v>
      </c>
      <c r="C30" s="72" t="s">
        <v>2115</v>
      </c>
      <c r="D30" s="72" t="s">
        <v>2116</v>
      </c>
      <c r="E30" s="72" t="s">
        <v>455</v>
      </c>
      <c r="F30" s="72" t="s">
        <v>4596</v>
      </c>
      <c r="G30" s="72" t="s">
        <v>2577</v>
      </c>
    </row>
    <row r="31" spans="1:7" x14ac:dyDescent="0.25">
      <c r="A31" s="72" t="s">
        <v>4679</v>
      </c>
      <c r="B31" s="72" t="s">
        <v>2128</v>
      </c>
      <c r="C31" s="72" t="s">
        <v>2129</v>
      </c>
      <c r="D31" s="72" t="s">
        <v>2130</v>
      </c>
      <c r="E31" s="72" t="s">
        <v>462</v>
      </c>
      <c r="F31" s="72" t="s">
        <v>4596</v>
      </c>
      <c r="G31" s="72" t="s">
        <v>2577</v>
      </c>
    </row>
    <row r="32" spans="1:7" x14ac:dyDescent="0.25">
      <c r="A32" s="72" t="s">
        <v>492</v>
      </c>
      <c r="B32" s="72" t="s">
        <v>488</v>
      </c>
      <c r="C32" s="72" t="s">
        <v>2019</v>
      </c>
      <c r="D32" s="72" t="s">
        <v>2020</v>
      </c>
      <c r="E32" s="72" t="s">
        <v>488</v>
      </c>
      <c r="F32" s="72" t="s">
        <v>4596</v>
      </c>
      <c r="G32" s="72" t="s">
        <v>2577</v>
      </c>
    </row>
    <row r="33" spans="1:7" x14ac:dyDescent="0.25">
      <c r="A33" s="72" t="s">
        <v>4681</v>
      </c>
      <c r="B33" s="72" t="s">
        <v>4684</v>
      </c>
      <c r="C33" s="72" t="s">
        <v>469</v>
      </c>
      <c r="D33" s="72" t="s">
        <v>4685</v>
      </c>
      <c r="E33" s="72" t="s">
        <v>479</v>
      </c>
      <c r="F33" s="72" t="s">
        <v>4596</v>
      </c>
      <c r="G33" s="72" t="s">
        <v>2577</v>
      </c>
    </row>
    <row r="34" spans="1:7" x14ac:dyDescent="0.25">
      <c r="A34" s="72" t="s">
        <v>2159</v>
      </c>
      <c r="B34" s="72" t="s">
        <v>2160</v>
      </c>
      <c r="C34" s="72" t="s">
        <v>2157</v>
      </c>
      <c r="D34" s="72" t="s">
        <v>2158</v>
      </c>
      <c r="E34" s="72" t="s">
        <v>303</v>
      </c>
      <c r="F34" s="72" t="s">
        <v>4596</v>
      </c>
      <c r="G34" s="72" t="s">
        <v>2577</v>
      </c>
    </row>
    <row r="35" spans="1:7" x14ac:dyDescent="0.25">
      <c r="A35" s="72" t="s">
        <v>577</v>
      </c>
      <c r="B35" s="72" t="s">
        <v>2222</v>
      </c>
      <c r="C35" s="72" t="s">
        <v>2223</v>
      </c>
      <c r="D35" s="72" t="s">
        <v>2224</v>
      </c>
      <c r="E35" s="72" t="s">
        <v>572</v>
      </c>
      <c r="F35" s="72" t="s">
        <v>4596</v>
      </c>
      <c r="G35" s="72" t="s">
        <v>2577</v>
      </c>
    </row>
    <row r="36" spans="1:7" x14ac:dyDescent="0.25">
      <c r="A36" s="72" t="s">
        <v>583</v>
      </c>
      <c r="B36" s="72" t="s">
        <v>2195</v>
      </c>
      <c r="C36" s="72" t="s">
        <v>2196</v>
      </c>
      <c r="D36" s="72" t="s">
        <v>2197</v>
      </c>
      <c r="E36" s="72" t="s">
        <v>583</v>
      </c>
      <c r="F36" s="72" t="s">
        <v>4596</v>
      </c>
      <c r="G36" s="72" t="s">
        <v>2577</v>
      </c>
    </row>
    <row r="37" spans="1:7" x14ac:dyDescent="0.25">
      <c r="A37" s="72" t="s">
        <v>2032</v>
      </c>
      <c r="B37" s="72" t="s">
        <v>2033</v>
      </c>
      <c r="C37" s="72" t="s">
        <v>2034</v>
      </c>
      <c r="D37" s="72" t="s">
        <v>2035</v>
      </c>
      <c r="E37" s="72" t="s">
        <v>1660</v>
      </c>
      <c r="F37" s="72" t="s">
        <v>4596</v>
      </c>
      <c r="G37" s="72" t="s">
        <v>2577</v>
      </c>
    </row>
    <row r="38" spans="1:7" x14ac:dyDescent="0.25">
      <c r="A38" s="72" t="s">
        <v>657</v>
      </c>
      <c r="B38" s="72" t="s">
        <v>655</v>
      </c>
      <c r="C38" s="72" t="s">
        <v>2155</v>
      </c>
      <c r="D38" s="72" t="s">
        <v>2156</v>
      </c>
      <c r="E38" s="72" t="s">
        <v>653</v>
      </c>
      <c r="F38" s="72" t="s">
        <v>4596</v>
      </c>
      <c r="G38" s="72" t="s">
        <v>2577</v>
      </c>
    </row>
    <row r="39" spans="1:7" x14ac:dyDescent="0.25">
      <c r="A39" s="72" t="s">
        <v>663</v>
      </c>
      <c r="B39" s="72" t="s">
        <v>2165</v>
      </c>
      <c r="C39" s="72" t="s">
        <v>2166</v>
      </c>
      <c r="D39" s="72" t="s">
        <v>2164</v>
      </c>
      <c r="E39" s="72" t="s">
        <v>658</v>
      </c>
      <c r="F39" s="72" t="s">
        <v>4596</v>
      </c>
      <c r="G39" s="72" t="s">
        <v>2577</v>
      </c>
    </row>
    <row r="40" spans="1:7" x14ac:dyDescent="0.25">
      <c r="A40" s="72" t="s">
        <v>4683</v>
      </c>
      <c r="B40" s="72" t="s">
        <v>4687</v>
      </c>
      <c r="C40" s="72" t="s">
        <v>1795</v>
      </c>
      <c r="D40" s="72" t="s">
        <v>4688</v>
      </c>
      <c r="E40" s="72" t="s">
        <v>600</v>
      </c>
      <c r="F40" s="72" t="s">
        <v>4596</v>
      </c>
      <c r="G40" s="72" t="s">
        <v>2577</v>
      </c>
    </row>
    <row r="41" spans="1:7" x14ac:dyDescent="0.25">
      <c r="A41" s="72" t="s">
        <v>692</v>
      </c>
      <c r="B41" s="72" t="s">
        <v>2059</v>
      </c>
      <c r="C41" s="72" t="s">
        <v>688</v>
      </c>
      <c r="D41" s="72" t="s">
        <v>2060</v>
      </c>
      <c r="E41" s="72" t="s">
        <v>687</v>
      </c>
      <c r="F41" s="72" t="s">
        <v>4596</v>
      </c>
      <c r="G41" s="72" t="s">
        <v>2577</v>
      </c>
    </row>
    <row r="42" spans="1:7" x14ac:dyDescent="0.25">
      <c r="A42" s="72" t="s">
        <v>2063</v>
      </c>
      <c r="B42" s="72" t="s">
        <v>2064</v>
      </c>
      <c r="C42" s="72" t="s">
        <v>688</v>
      </c>
      <c r="D42" s="72" t="s">
        <v>2060</v>
      </c>
      <c r="E42" s="72" t="s">
        <v>682</v>
      </c>
      <c r="F42" s="72" t="s">
        <v>4596</v>
      </c>
      <c r="G42" s="72" t="s">
        <v>2577</v>
      </c>
    </row>
    <row r="43" spans="1:7" x14ac:dyDescent="0.25">
      <c r="A43" s="72" t="s">
        <v>686</v>
      </c>
      <c r="B43" s="72" t="s">
        <v>2061</v>
      </c>
      <c r="C43" s="72" t="s">
        <v>2062</v>
      </c>
      <c r="D43" s="72" t="s">
        <v>2060</v>
      </c>
      <c r="E43" s="72" t="s">
        <v>682</v>
      </c>
      <c r="F43" s="72" t="s">
        <v>4596</v>
      </c>
      <c r="G43" s="72" t="s">
        <v>2577</v>
      </c>
    </row>
    <row r="44" spans="1:7" x14ac:dyDescent="0.25">
      <c r="A44" s="72" t="s">
        <v>677</v>
      </c>
      <c r="B44" s="72" t="s">
        <v>1807</v>
      </c>
      <c r="C44" s="72" t="s">
        <v>2192</v>
      </c>
      <c r="D44" s="72" t="s">
        <v>2193</v>
      </c>
      <c r="E44" s="72" t="s">
        <v>672</v>
      </c>
      <c r="F44" s="72" t="s">
        <v>4596</v>
      </c>
      <c r="G44" s="72" t="s">
        <v>2577</v>
      </c>
    </row>
    <row r="45" spans="1:7" x14ac:dyDescent="0.25">
      <c r="A45" s="72" t="s">
        <v>301</v>
      </c>
      <c r="B45" s="72" t="s">
        <v>2189</v>
      </c>
      <c r="C45" s="72" t="s">
        <v>2190</v>
      </c>
      <c r="D45" s="72" t="s">
        <v>2191</v>
      </c>
      <c r="E45" s="72" t="s">
        <v>298</v>
      </c>
      <c r="F45" s="72" t="s">
        <v>4596</v>
      </c>
      <c r="G45" s="72" t="s">
        <v>2577</v>
      </c>
    </row>
    <row r="46" spans="1:7" x14ac:dyDescent="0.25">
      <c r="A46" s="72" t="s">
        <v>713</v>
      </c>
      <c r="B46" s="72" t="s">
        <v>714</v>
      </c>
      <c r="C46" s="72" t="s">
        <v>2077</v>
      </c>
      <c r="D46" s="72" t="s">
        <v>2078</v>
      </c>
      <c r="E46" s="72" t="s">
        <v>713</v>
      </c>
      <c r="F46" s="72" t="s">
        <v>4596</v>
      </c>
      <c r="G46" s="72" t="s">
        <v>2577</v>
      </c>
    </row>
    <row r="47" spans="1:7" x14ac:dyDescent="0.25">
      <c r="A47" s="72" t="s">
        <v>734</v>
      </c>
      <c r="B47" s="72" t="s">
        <v>2137</v>
      </c>
      <c r="C47" s="72" t="s">
        <v>2138</v>
      </c>
      <c r="D47" s="72" t="s">
        <v>2139</v>
      </c>
      <c r="E47" s="72" t="s">
        <v>730</v>
      </c>
      <c r="F47" s="72" t="s">
        <v>4596</v>
      </c>
      <c r="G47" s="72" t="s">
        <v>2577</v>
      </c>
    </row>
    <row r="48" spans="1:7" x14ac:dyDescent="0.25">
      <c r="A48" s="72" t="s">
        <v>794</v>
      </c>
      <c r="B48" s="72" t="s">
        <v>2026</v>
      </c>
      <c r="C48" s="72" t="s">
        <v>2027</v>
      </c>
      <c r="D48" s="72" t="s">
        <v>2028</v>
      </c>
      <c r="E48" s="72" t="s">
        <v>790</v>
      </c>
      <c r="F48" s="72" t="s">
        <v>4596</v>
      </c>
      <c r="G48" s="72" t="s">
        <v>2577</v>
      </c>
    </row>
    <row r="49" spans="1:7" x14ac:dyDescent="0.25">
      <c r="A49" s="72" t="s">
        <v>739</v>
      </c>
      <c r="B49" s="72" t="s">
        <v>2169</v>
      </c>
      <c r="C49" s="72" t="s">
        <v>1361</v>
      </c>
      <c r="D49" s="72" t="s">
        <v>2170</v>
      </c>
      <c r="E49" s="72" t="s">
        <v>739</v>
      </c>
      <c r="F49" s="72" t="s">
        <v>4596</v>
      </c>
      <c r="G49" s="72" t="s">
        <v>2577</v>
      </c>
    </row>
    <row r="50" spans="1:7" x14ac:dyDescent="0.25">
      <c r="A50" s="72" t="s">
        <v>911</v>
      </c>
      <c r="B50" s="72" t="s">
        <v>2081</v>
      </c>
      <c r="C50" s="72" t="s">
        <v>2082</v>
      </c>
      <c r="D50" s="72" t="s">
        <v>2083</v>
      </c>
      <c r="E50" s="72" t="s">
        <v>908</v>
      </c>
      <c r="F50" s="72" t="s">
        <v>4596</v>
      </c>
      <c r="G50" s="72" t="s">
        <v>2577</v>
      </c>
    </row>
    <row r="51" spans="1:7" x14ac:dyDescent="0.25">
      <c r="A51" s="72" t="s">
        <v>771</v>
      </c>
      <c r="B51" s="72" t="s">
        <v>2084</v>
      </c>
      <c r="C51" s="72" t="s">
        <v>2085</v>
      </c>
      <c r="D51" s="72" t="s">
        <v>2083</v>
      </c>
      <c r="E51" s="72" t="s">
        <v>768</v>
      </c>
      <c r="F51" s="72" t="s">
        <v>4596</v>
      </c>
      <c r="G51" s="72" t="s">
        <v>2577</v>
      </c>
    </row>
    <row r="52" spans="1:7" x14ac:dyDescent="0.25">
      <c r="A52" s="72" t="s">
        <v>775</v>
      </c>
      <c r="B52" s="72" t="s">
        <v>2086</v>
      </c>
      <c r="C52" s="72" t="s">
        <v>2085</v>
      </c>
      <c r="D52" s="72" t="s">
        <v>2083</v>
      </c>
      <c r="E52" s="72" t="s">
        <v>773</v>
      </c>
      <c r="F52" s="72" t="s">
        <v>4596</v>
      </c>
      <c r="G52" s="72" t="s">
        <v>2577</v>
      </c>
    </row>
    <row r="53" spans="1:7" x14ac:dyDescent="0.25">
      <c r="A53" s="72" t="s">
        <v>780</v>
      </c>
      <c r="B53" s="72" t="s">
        <v>2154</v>
      </c>
      <c r="C53" s="72" t="s">
        <v>776</v>
      </c>
      <c r="D53" s="72" t="s">
        <v>2153</v>
      </c>
      <c r="E53" s="72" t="s">
        <v>750</v>
      </c>
      <c r="F53" s="72" t="s">
        <v>4596</v>
      </c>
      <c r="G53" s="72" t="s">
        <v>2577</v>
      </c>
    </row>
    <row r="54" spans="1:7" x14ac:dyDescent="0.25">
      <c r="A54" s="72" t="s">
        <v>571</v>
      </c>
      <c r="B54" s="72" t="s">
        <v>2103</v>
      </c>
      <c r="C54" s="72" t="s">
        <v>2104</v>
      </c>
      <c r="D54" s="72" t="s">
        <v>2105</v>
      </c>
      <c r="E54" s="72" t="s">
        <v>566</v>
      </c>
      <c r="F54" s="72" t="s">
        <v>4596</v>
      </c>
      <c r="G54" s="72" t="s">
        <v>2577</v>
      </c>
    </row>
    <row r="55" spans="1:7" x14ac:dyDescent="0.25">
      <c r="A55" s="72" t="s">
        <v>803</v>
      </c>
      <c r="B55" s="72" t="s">
        <v>2227</v>
      </c>
      <c r="C55" s="72" t="s">
        <v>799</v>
      </c>
      <c r="D55" s="72" t="s">
        <v>2228</v>
      </c>
      <c r="E55" s="72" t="s">
        <v>798</v>
      </c>
      <c r="F55" s="72" t="s">
        <v>4596</v>
      </c>
      <c r="G55" s="72" t="s">
        <v>2577</v>
      </c>
    </row>
    <row r="56" spans="1:7" x14ac:dyDescent="0.25">
      <c r="A56" s="72" t="s">
        <v>848</v>
      </c>
      <c r="B56" s="72" t="s">
        <v>2225</v>
      </c>
      <c r="C56" s="72" t="s">
        <v>846</v>
      </c>
      <c r="D56" s="72" t="s">
        <v>2226</v>
      </c>
      <c r="E56" s="72" t="s">
        <v>845</v>
      </c>
      <c r="F56" s="72" t="s">
        <v>4596</v>
      </c>
      <c r="G56" s="72" t="s">
        <v>2577</v>
      </c>
    </row>
    <row r="57" spans="1:7" x14ac:dyDescent="0.25">
      <c r="A57" s="72" t="s">
        <v>869</v>
      </c>
      <c r="B57" s="72" t="s">
        <v>2106</v>
      </c>
      <c r="C57" s="72" t="s">
        <v>865</v>
      </c>
      <c r="D57" s="72" t="s">
        <v>2107</v>
      </c>
      <c r="E57" s="72" t="s">
        <v>864</v>
      </c>
      <c r="F57" s="72" t="s">
        <v>4596</v>
      </c>
      <c r="G57" s="72" t="s">
        <v>2577</v>
      </c>
    </row>
    <row r="58" spans="1:7" x14ac:dyDescent="0.25">
      <c r="A58" s="72" t="s">
        <v>875</v>
      </c>
      <c r="B58" s="72" t="s">
        <v>2184</v>
      </c>
      <c r="C58" s="72" t="s">
        <v>2185</v>
      </c>
      <c r="D58" s="72" t="s">
        <v>2183</v>
      </c>
      <c r="E58" s="72" t="s">
        <v>870</v>
      </c>
      <c r="F58" s="72" t="s">
        <v>4596</v>
      </c>
      <c r="G58" s="72" t="s">
        <v>2577</v>
      </c>
    </row>
    <row r="59" spans="1:7" x14ac:dyDescent="0.25">
      <c r="A59" s="72" t="s">
        <v>500</v>
      </c>
      <c r="B59" s="72" t="s">
        <v>2029</v>
      </c>
      <c r="C59" s="72" t="s">
        <v>2030</v>
      </c>
      <c r="D59" s="72" t="s">
        <v>2031</v>
      </c>
      <c r="E59" s="72" t="s">
        <v>496</v>
      </c>
      <c r="F59" s="72" t="s">
        <v>4596</v>
      </c>
      <c r="G59" s="72" t="s">
        <v>2577</v>
      </c>
    </row>
    <row r="60" spans="1:7" x14ac:dyDescent="0.25">
      <c r="A60" s="72" t="s">
        <v>892</v>
      </c>
      <c r="B60" s="72" t="s">
        <v>2147</v>
      </c>
      <c r="C60" s="72" t="s">
        <v>2145</v>
      </c>
      <c r="D60" s="72" t="s">
        <v>2146</v>
      </c>
      <c r="E60" s="72" t="s">
        <v>890</v>
      </c>
      <c r="F60" s="72" t="s">
        <v>4596</v>
      </c>
      <c r="G60" s="72" t="s">
        <v>2577</v>
      </c>
    </row>
    <row r="61" spans="1:7" x14ac:dyDescent="0.25">
      <c r="A61" s="72" t="s">
        <v>2143</v>
      </c>
      <c r="B61" s="72" t="s">
        <v>2144</v>
      </c>
      <c r="C61" s="72" t="s">
        <v>2145</v>
      </c>
      <c r="D61" s="72" t="s">
        <v>2146</v>
      </c>
      <c r="E61" s="72" t="s">
        <v>893</v>
      </c>
      <c r="F61" s="72" t="s">
        <v>4596</v>
      </c>
      <c r="G61" s="72" t="s">
        <v>2577</v>
      </c>
    </row>
    <row r="62" spans="1:7" x14ac:dyDescent="0.25">
      <c r="A62" s="72" t="s">
        <v>487</v>
      </c>
      <c r="B62" s="72" t="s">
        <v>2036</v>
      </c>
      <c r="C62" s="72" t="s">
        <v>2037</v>
      </c>
      <c r="D62" s="72" t="s">
        <v>2038</v>
      </c>
      <c r="E62" s="72" t="s">
        <v>483</v>
      </c>
      <c r="F62" s="72" t="s">
        <v>4596</v>
      </c>
      <c r="G62" s="72" t="s">
        <v>2577</v>
      </c>
    </row>
    <row r="63" spans="1:7" x14ac:dyDescent="0.25">
      <c r="A63" s="72" t="s">
        <v>915</v>
      </c>
      <c r="B63" s="72" t="s">
        <v>2180</v>
      </c>
      <c r="C63" s="72" t="s">
        <v>913</v>
      </c>
      <c r="D63" s="72" t="s">
        <v>2176</v>
      </c>
      <c r="E63" s="72" t="s">
        <v>912</v>
      </c>
      <c r="F63" s="72" t="s">
        <v>4596</v>
      </c>
      <c r="G63" s="72" t="s">
        <v>2577</v>
      </c>
    </row>
    <row r="64" spans="1:7" x14ac:dyDescent="0.25">
      <c r="A64" s="72" t="s">
        <v>919</v>
      </c>
      <c r="B64" s="72" t="s">
        <v>2089</v>
      </c>
      <c r="C64" s="72" t="s">
        <v>917</v>
      </c>
      <c r="D64" s="72" t="s">
        <v>2090</v>
      </c>
      <c r="E64" s="72" t="s">
        <v>916</v>
      </c>
      <c r="F64" s="72" t="s">
        <v>4596</v>
      </c>
      <c r="G64" s="72" t="s">
        <v>2577</v>
      </c>
    </row>
    <row r="65" spans="1:7" x14ac:dyDescent="0.25">
      <c r="A65" s="72" t="s">
        <v>926</v>
      </c>
      <c r="B65" s="72" t="s">
        <v>2188</v>
      </c>
      <c r="C65" s="72" t="s">
        <v>921</v>
      </c>
      <c r="D65" s="72" t="s">
        <v>2187</v>
      </c>
      <c r="E65" s="72" t="s">
        <v>924</v>
      </c>
      <c r="F65" s="72" t="s">
        <v>4596</v>
      </c>
      <c r="G65" s="72" t="s">
        <v>2577</v>
      </c>
    </row>
    <row r="66" spans="1:7" x14ac:dyDescent="0.25">
      <c r="A66" s="72" t="s">
        <v>957</v>
      </c>
      <c r="B66" s="72" t="s">
        <v>2217</v>
      </c>
      <c r="C66" s="72" t="s">
        <v>2218</v>
      </c>
      <c r="D66" s="72" t="s">
        <v>2214</v>
      </c>
      <c r="E66" s="72" t="s">
        <v>954</v>
      </c>
      <c r="F66" s="72" t="s">
        <v>4596</v>
      </c>
      <c r="G66" s="72" t="s">
        <v>2577</v>
      </c>
    </row>
    <row r="67" spans="1:7" x14ac:dyDescent="0.25">
      <c r="A67" s="72" t="s">
        <v>2121</v>
      </c>
      <c r="B67" s="72" t="s">
        <v>2122</v>
      </c>
      <c r="C67" s="72" t="s">
        <v>2123</v>
      </c>
      <c r="D67" s="72" t="s">
        <v>2124</v>
      </c>
      <c r="E67" s="72" t="s">
        <v>949</v>
      </c>
      <c r="F67" s="72" t="s">
        <v>4596</v>
      </c>
      <c r="G67" s="72" t="s">
        <v>2577</v>
      </c>
    </row>
    <row r="68" spans="1:7" x14ac:dyDescent="0.25">
      <c r="A68" s="72" t="s">
        <v>962</v>
      </c>
      <c r="B68" s="72" t="s">
        <v>2134</v>
      </c>
      <c r="C68" s="72" t="s">
        <v>2135</v>
      </c>
      <c r="D68" s="72" t="s">
        <v>2136</v>
      </c>
      <c r="E68" s="72" t="s">
        <v>958</v>
      </c>
      <c r="F68" s="72" t="s">
        <v>4596</v>
      </c>
      <c r="G68" s="72" t="s">
        <v>2577</v>
      </c>
    </row>
    <row r="69" spans="1:7" x14ac:dyDescent="0.25">
      <c r="A69" s="72" t="s">
        <v>963</v>
      </c>
      <c r="B69" s="72" t="s">
        <v>965</v>
      </c>
      <c r="C69" s="72" t="s">
        <v>964</v>
      </c>
      <c r="D69" s="72" t="s">
        <v>2210</v>
      </c>
      <c r="E69" s="72" t="s">
        <v>963</v>
      </c>
      <c r="F69" s="72" t="s">
        <v>4596</v>
      </c>
      <c r="G69" s="72" t="s">
        <v>2577</v>
      </c>
    </row>
    <row r="70" spans="1:7" x14ac:dyDescent="0.25">
      <c r="A70" s="72" t="s">
        <v>971</v>
      </c>
      <c r="B70" s="72" t="s">
        <v>969</v>
      </c>
      <c r="C70" s="72" t="s">
        <v>968</v>
      </c>
      <c r="D70" s="72" t="s">
        <v>2232</v>
      </c>
      <c r="E70" s="72" t="s">
        <v>967</v>
      </c>
      <c r="F70" s="72" t="s">
        <v>4596</v>
      </c>
      <c r="G70" s="72" t="s">
        <v>2577</v>
      </c>
    </row>
    <row r="71" spans="1:7" x14ac:dyDescent="0.25">
      <c r="A71" s="72" t="s">
        <v>99</v>
      </c>
      <c r="B71" s="72" t="s">
        <v>2056</v>
      </c>
      <c r="C71" s="72" t="s">
        <v>2057</v>
      </c>
      <c r="D71" s="72" t="s">
        <v>2058</v>
      </c>
      <c r="E71" s="72" t="s">
        <v>94</v>
      </c>
      <c r="F71" s="72" t="s">
        <v>4597</v>
      </c>
      <c r="G71" s="72" t="s">
        <v>2577</v>
      </c>
    </row>
    <row r="72" spans="1:7" x14ac:dyDescent="0.25">
      <c r="A72" s="72" t="s">
        <v>637</v>
      </c>
      <c r="B72" s="72" t="s">
        <v>2065</v>
      </c>
      <c r="C72" s="72" t="s">
        <v>2066</v>
      </c>
      <c r="D72" s="72" t="s">
        <v>2067</v>
      </c>
      <c r="E72" s="72" t="s">
        <v>637</v>
      </c>
      <c r="F72" s="72" t="s">
        <v>4597</v>
      </c>
      <c r="G72" s="72" t="s">
        <v>2577</v>
      </c>
    </row>
    <row r="73" spans="1:7" x14ac:dyDescent="0.25">
      <c r="A73" s="72" t="s">
        <v>633</v>
      </c>
      <c r="B73" s="72" t="s">
        <v>2068</v>
      </c>
      <c r="C73" s="72" t="s">
        <v>2066</v>
      </c>
      <c r="D73" s="72" t="s">
        <v>2067</v>
      </c>
      <c r="E73" s="72" t="s">
        <v>633</v>
      </c>
      <c r="F73" s="72" t="s">
        <v>4597</v>
      </c>
      <c r="G73" s="72" t="s">
        <v>2577</v>
      </c>
    </row>
    <row r="74" spans="1:7" x14ac:dyDescent="0.25">
      <c r="A74" s="72" t="s">
        <v>645</v>
      </c>
      <c r="B74" s="72" t="s">
        <v>2198</v>
      </c>
      <c r="C74" s="72" t="s">
        <v>2199</v>
      </c>
      <c r="D74" s="72" t="s">
        <v>2194</v>
      </c>
      <c r="E74" s="72" t="s">
        <v>643</v>
      </c>
      <c r="F74" s="72" t="s">
        <v>4597</v>
      </c>
      <c r="G74" s="72" t="s">
        <v>2577</v>
      </c>
    </row>
    <row r="75" spans="1:7" x14ac:dyDescent="0.25">
      <c r="A75" s="72" t="s">
        <v>608</v>
      </c>
      <c r="B75" s="72" t="s">
        <v>1801</v>
      </c>
      <c r="C75" s="72" t="s">
        <v>1802</v>
      </c>
      <c r="D75" s="72" t="s">
        <v>2194</v>
      </c>
      <c r="E75" s="72" t="s">
        <v>604</v>
      </c>
      <c r="F75" s="72" t="s">
        <v>4597</v>
      </c>
      <c r="G75" s="72" t="s">
        <v>2577</v>
      </c>
    </row>
    <row r="76" spans="1:7" x14ac:dyDescent="0.25">
      <c r="A76" s="72" t="s">
        <v>824</v>
      </c>
      <c r="B76" s="72" t="s">
        <v>2055</v>
      </c>
      <c r="C76" s="72" t="s">
        <v>2047</v>
      </c>
      <c r="D76" s="72" t="s">
        <v>2048</v>
      </c>
      <c r="E76" s="72" t="s">
        <v>824</v>
      </c>
      <c r="F76" s="72" t="s">
        <v>4597</v>
      </c>
      <c r="G76" s="72" t="s">
        <v>2577</v>
      </c>
    </row>
    <row r="77" spans="1:7" x14ac:dyDescent="0.25">
      <c r="A77" s="72" t="s">
        <v>829</v>
      </c>
      <c r="B77" s="72" t="s">
        <v>2046</v>
      </c>
      <c r="C77" s="72" t="s">
        <v>2047</v>
      </c>
      <c r="D77" s="72" t="s">
        <v>2048</v>
      </c>
      <c r="E77" s="72" t="s">
        <v>829</v>
      </c>
      <c r="F77" s="72" t="s">
        <v>4597</v>
      </c>
      <c r="G77" s="72" t="s">
        <v>2577</v>
      </c>
    </row>
    <row r="78" spans="1:7" x14ac:dyDescent="0.25">
      <c r="A78" s="72" t="s">
        <v>831</v>
      </c>
      <c r="B78" s="72" t="s">
        <v>2049</v>
      </c>
      <c r="C78" s="72" t="s">
        <v>2047</v>
      </c>
      <c r="D78" s="72" t="s">
        <v>2048</v>
      </c>
      <c r="E78" s="72" t="s">
        <v>831</v>
      </c>
      <c r="F78" s="72" t="s">
        <v>4597</v>
      </c>
      <c r="G78" s="72" t="s">
        <v>2577</v>
      </c>
    </row>
    <row r="79" spans="1:7" x14ac:dyDescent="0.25">
      <c r="A79" s="72" t="s">
        <v>833</v>
      </c>
      <c r="B79" s="72" t="s">
        <v>2050</v>
      </c>
      <c r="C79" s="72" t="s">
        <v>2047</v>
      </c>
      <c r="D79" s="72" t="s">
        <v>2048</v>
      </c>
      <c r="E79" s="72" t="s">
        <v>833</v>
      </c>
      <c r="F79" s="72" t="s">
        <v>4597</v>
      </c>
      <c r="G79" s="72" t="s">
        <v>2577</v>
      </c>
    </row>
    <row r="80" spans="1:7" x14ac:dyDescent="0.25">
      <c r="A80" s="72" t="s">
        <v>835</v>
      </c>
      <c r="B80" s="72" t="s">
        <v>2054</v>
      </c>
      <c r="C80" s="72" t="s">
        <v>2047</v>
      </c>
      <c r="D80" s="72" t="s">
        <v>2048</v>
      </c>
      <c r="E80" s="72" t="s">
        <v>835</v>
      </c>
      <c r="F80" s="72" t="s">
        <v>4597</v>
      </c>
      <c r="G80" s="72" t="s">
        <v>2577</v>
      </c>
    </row>
    <row r="81" spans="1:7" x14ac:dyDescent="0.25">
      <c r="A81" s="72" t="s">
        <v>837</v>
      </c>
      <c r="B81" s="72" t="s">
        <v>838</v>
      </c>
      <c r="C81" s="72" t="s">
        <v>2047</v>
      </c>
      <c r="D81" s="72" t="s">
        <v>2048</v>
      </c>
      <c r="E81" s="72" t="s">
        <v>837</v>
      </c>
      <c r="F81" s="72" t="s">
        <v>4597</v>
      </c>
      <c r="G81" s="72" t="s">
        <v>2577</v>
      </c>
    </row>
    <row r="82" spans="1:7" x14ac:dyDescent="0.25">
      <c r="A82" s="72" t="s">
        <v>839</v>
      </c>
      <c r="B82" s="72" t="s">
        <v>2051</v>
      </c>
      <c r="C82" s="72" t="s">
        <v>2047</v>
      </c>
      <c r="D82" s="72" t="s">
        <v>2048</v>
      </c>
      <c r="E82" s="72" t="s">
        <v>839</v>
      </c>
      <c r="F82" s="72" t="s">
        <v>4597</v>
      </c>
      <c r="G82" s="72" t="s">
        <v>2577</v>
      </c>
    </row>
    <row r="83" spans="1:7" x14ac:dyDescent="0.25">
      <c r="A83" s="72" t="s">
        <v>841</v>
      </c>
      <c r="B83" s="72" t="s">
        <v>2053</v>
      </c>
      <c r="C83" s="72" t="s">
        <v>2047</v>
      </c>
      <c r="D83" s="72" t="s">
        <v>2048</v>
      </c>
      <c r="E83" s="72" t="s">
        <v>841</v>
      </c>
      <c r="F83" s="72" t="s">
        <v>4597</v>
      </c>
      <c r="G83" s="72" t="s">
        <v>2577</v>
      </c>
    </row>
    <row r="84" spans="1:7" x14ac:dyDescent="0.25">
      <c r="A84" s="72" t="s">
        <v>843</v>
      </c>
      <c r="B84" s="72" t="s">
        <v>2052</v>
      </c>
      <c r="C84" s="72" t="s">
        <v>2047</v>
      </c>
      <c r="D84" s="72" t="s">
        <v>2048</v>
      </c>
      <c r="E84" s="72" t="s">
        <v>843</v>
      </c>
      <c r="F84" s="72" t="s">
        <v>4597</v>
      </c>
      <c r="G84" s="72" t="s">
        <v>2577</v>
      </c>
    </row>
    <row r="85" spans="1:7" x14ac:dyDescent="0.25">
      <c r="A85" s="72" t="s">
        <v>459</v>
      </c>
      <c r="B85" s="72" t="s">
        <v>2117</v>
      </c>
      <c r="C85" s="72" t="s">
        <v>2115</v>
      </c>
      <c r="D85" s="72" t="s">
        <v>2116</v>
      </c>
      <c r="E85" s="72" t="s">
        <v>459</v>
      </c>
      <c r="F85" s="72" t="s">
        <v>4598</v>
      </c>
      <c r="G85" s="72" t="s">
        <v>2577</v>
      </c>
    </row>
    <row r="86" spans="1:7" x14ac:dyDescent="0.25">
      <c r="A86" s="72" t="s">
        <v>514</v>
      </c>
      <c r="B86" s="72" t="s">
        <v>2141</v>
      </c>
      <c r="C86" s="72" t="s">
        <v>2142</v>
      </c>
      <c r="D86" s="72" t="s">
        <v>2139</v>
      </c>
      <c r="E86" s="72" t="s">
        <v>514</v>
      </c>
      <c r="F86" s="72" t="s">
        <v>4598</v>
      </c>
      <c r="G86" s="72" t="s">
        <v>2577</v>
      </c>
    </row>
    <row r="87" spans="1:7" x14ac:dyDescent="0.25">
      <c r="A87" s="72" t="s">
        <v>192</v>
      </c>
      <c r="B87" s="72" t="s">
        <v>2151</v>
      </c>
      <c r="C87" s="72" t="s">
        <v>2152</v>
      </c>
      <c r="D87" s="72" t="s">
        <v>2153</v>
      </c>
      <c r="E87" s="72" t="s">
        <v>188</v>
      </c>
      <c r="F87" s="72" t="s">
        <v>4598</v>
      </c>
      <c r="G87" s="72" t="s">
        <v>2577</v>
      </c>
    </row>
    <row r="88" spans="1:7" x14ac:dyDescent="0.25">
      <c r="A88" s="72" t="s">
        <v>972</v>
      </c>
      <c r="B88" s="72" t="s">
        <v>1954</v>
      </c>
      <c r="C88" s="72" t="s">
        <v>968</v>
      </c>
      <c r="D88" s="72" t="s">
        <v>2232</v>
      </c>
      <c r="E88" s="72" t="s">
        <v>972</v>
      </c>
      <c r="F88" s="72" t="s">
        <v>4598</v>
      </c>
      <c r="G88" s="72" t="s">
        <v>2577</v>
      </c>
    </row>
    <row r="89" spans="1:7" x14ac:dyDescent="0.25">
      <c r="A89" s="72" t="s">
        <v>974</v>
      </c>
      <c r="B89" s="72" t="s">
        <v>975</v>
      </c>
      <c r="C89" s="72" t="s">
        <v>968</v>
      </c>
      <c r="D89" s="72" t="s">
        <v>2232</v>
      </c>
      <c r="E89" s="72" t="s">
        <v>974</v>
      </c>
      <c r="F89" s="72" t="s">
        <v>4598</v>
      </c>
      <c r="G89" s="72" t="s">
        <v>2577</v>
      </c>
    </row>
    <row r="90" spans="1:7" x14ac:dyDescent="0.25">
      <c r="A90" s="72" t="s">
        <v>28</v>
      </c>
      <c r="B90" s="72" t="s">
        <v>2096</v>
      </c>
      <c r="C90" s="72" t="s">
        <v>2094</v>
      </c>
      <c r="D90" s="72" t="s">
        <v>2095</v>
      </c>
      <c r="E90" s="72" t="s">
        <v>25</v>
      </c>
      <c r="F90" s="72" t="s">
        <v>4599</v>
      </c>
      <c r="G90" s="72" t="s">
        <v>2577</v>
      </c>
    </row>
    <row r="91" spans="1:7" x14ac:dyDescent="0.25">
      <c r="A91" s="72" t="s">
        <v>267</v>
      </c>
      <c r="B91" s="72" t="s">
        <v>269</v>
      </c>
      <c r="C91" s="72" t="s">
        <v>2175</v>
      </c>
      <c r="D91" s="72" t="s">
        <v>2176</v>
      </c>
      <c r="E91" s="72" t="s">
        <v>267</v>
      </c>
      <c r="F91" s="72" t="s">
        <v>4599</v>
      </c>
      <c r="G91" s="72" t="s">
        <v>2577</v>
      </c>
    </row>
    <row r="92" spans="1:7" x14ac:dyDescent="0.25">
      <c r="A92" s="72" t="s">
        <v>495</v>
      </c>
      <c r="B92" s="72" t="s">
        <v>2021</v>
      </c>
      <c r="C92" s="72" t="s">
        <v>2019</v>
      </c>
      <c r="D92" s="72" t="s">
        <v>2020</v>
      </c>
      <c r="E92" s="72" t="s">
        <v>493</v>
      </c>
      <c r="F92" s="72" t="s">
        <v>4599</v>
      </c>
      <c r="G92" s="72" t="s">
        <v>2577</v>
      </c>
    </row>
    <row r="93" spans="1:7" x14ac:dyDescent="0.25">
      <c r="A93" s="72" t="s">
        <v>307</v>
      </c>
      <c r="B93" s="72" t="s">
        <v>1619</v>
      </c>
      <c r="C93" s="72" t="s">
        <v>2157</v>
      </c>
      <c r="D93" s="72" t="s">
        <v>2158</v>
      </c>
      <c r="E93" s="72" t="s">
        <v>307</v>
      </c>
      <c r="F93" s="72" t="s">
        <v>4599</v>
      </c>
      <c r="G93" s="72" t="s">
        <v>2577</v>
      </c>
    </row>
    <row r="94" spans="1:7" x14ac:dyDescent="0.25">
      <c r="A94" s="72" t="s">
        <v>945</v>
      </c>
      <c r="B94" s="72" t="s">
        <v>2186</v>
      </c>
      <c r="C94" s="72" t="s">
        <v>921</v>
      </c>
      <c r="D94" s="72" t="s">
        <v>2187</v>
      </c>
      <c r="E94" s="72" t="s">
        <v>943</v>
      </c>
      <c r="F94" s="72" t="s">
        <v>4599</v>
      </c>
      <c r="G94" s="72" t="s">
        <v>2577</v>
      </c>
    </row>
    <row r="95" spans="1:7" x14ac:dyDescent="0.25">
      <c r="A95" s="72" t="s">
        <v>314</v>
      </c>
      <c r="B95" s="72" t="s">
        <v>2207</v>
      </c>
      <c r="C95" s="72" t="s">
        <v>2208</v>
      </c>
      <c r="D95" s="72" t="s">
        <v>2209</v>
      </c>
      <c r="E95" s="72" t="s">
        <v>314</v>
      </c>
      <c r="F95" s="72" t="s">
        <v>4595</v>
      </c>
      <c r="G95" s="72" t="s">
        <v>2577</v>
      </c>
    </row>
    <row r="96" spans="1:7" x14ac:dyDescent="0.25">
      <c r="A96" s="72" t="s">
        <v>2075</v>
      </c>
      <c r="B96" s="72" t="s">
        <v>2076</v>
      </c>
      <c r="C96" s="72" t="s">
        <v>2071</v>
      </c>
      <c r="D96" s="72" t="s">
        <v>2072</v>
      </c>
      <c r="E96" s="72" t="s">
        <v>4590</v>
      </c>
      <c r="F96" s="72" t="s">
        <v>4596</v>
      </c>
      <c r="G96" s="72" t="s">
        <v>3500</v>
      </c>
    </row>
    <row r="97" spans="1:7" x14ac:dyDescent="0.25">
      <c r="A97" s="72" t="s">
        <v>2073</v>
      </c>
      <c r="B97" s="72" t="s">
        <v>2074</v>
      </c>
      <c r="C97" s="72" t="s">
        <v>2071</v>
      </c>
      <c r="D97" s="72" t="s">
        <v>2072</v>
      </c>
      <c r="E97" s="72" t="s">
        <v>4590</v>
      </c>
      <c r="F97" s="72" t="s">
        <v>4596</v>
      </c>
      <c r="G97" s="72" t="s">
        <v>3500</v>
      </c>
    </row>
    <row r="98" spans="1:7" x14ac:dyDescent="0.25">
      <c r="A98" s="72" t="s">
        <v>2079</v>
      </c>
      <c r="B98" s="72" t="s">
        <v>2080</v>
      </c>
      <c r="C98" s="72" t="s">
        <v>2071</v>
      </c>
      <c r="D98" s="72" t="s">
        <v>2072</v>
      </c>
      <c r="E98" s="72" t="s">
        <v>4590</v>
      </c>
      <c r="F98" s="72" t="s">
        <v>4596</v>
      </c>
      <c r="G98" s="72" t="s">
        <v>3500</v>
      </c>
    </row>
    <row r="99" spans="1:7" x14ac:dyDescent="0.25">
      <c r="A99" s="72" t="s">
        <v>2069</v>
      </c>
      <c r="B99" s="72" t="s">
        <v>2070</v>
      </c>
      <c r="C99" s="72" t="s">
        <v>2071</v>
      </c>
      <c r="D99" s="72" t="s">
        <v>2072</v>
      </c>
      <c r="E99" s="72" t="s">
        <v>4590</v>
      </c>
      <c r="F99" s="72" t="s">
        <v>4596</v>
      </c>
      <c r="G99" s="72" t="s">
        <v>3500</v>
      </c>
    </row>
    <row r="100" spans="1:7" x14ac:dyDescent="0.25">
      <c r="A100" s="72" t="s">
        <v>2211</v>
      </c>
      <c r="B100" s="72" t="s">
        <v>2212</v>
      </c>
      <c r="C100" s="72" t="s">
        <v>2213</v>
      </c>
      <c r="D100" s="72" t="s">
        <v>2214</v>
      </c>
      <c r="E100" s="72" t="s">
        <v>4590</v>
      </c>
      <c r="F100" s="72" t="s">
        <v>4596</v>
      </c>
      <c r="G100" s="72" t="s">
        <v>4590</v>
      </c>
    </row>
    <row r="101" spans="1:7" x14ac:dyDescent="0.25">
      <c r="A101" s="72" t="s">
        <v>2215</v>
      </c>
      <c r="B101" s="72" t="s">
        <v>2216</v>
      </c>
      <c r="C101" s="72" t="s">
        <v>2213</v>
      </c>
      <c r="D101" s="72" t="s">
        <v>2214</v>
      </c>
      <c r="E101" s="72" t="s">
        <v>4590</v>
      </c>
      <c r="F101" s="72" t="s">
        <v>4596</v>
      </c>
      <c r="G101" s="72" t="s">
        <v>4590</v>
      </c>
    </row>
    <row r="102" spans="1:7" x14ac:dyDescent="0.25">
      <c r="A102" s="72" t="s">
        <v>2171</v>
      </c>
      <c r="B102" s="72" t="s">
        <v>2172</v>
      </c>
      <c r="C102" s="72" t="s">
        <v>2173</v>
      </c>
      <c r="D102" s="72" t="s">
        <v>2174</v>
      </c>
      <c r="E102" s="72" t="s">
        <v>4590</v>
      </c>
      <c r="F102" s="72" t="s">
        <v>4596</v>
      </c>
      <c r="G102" s="72" t="s">
        <v>4653</v>
      </c>
    </row>
    <row r="103" spans="1:7" x14ac:dyDescent="0.25">
      <c r="A103" s="72" t="s">
        <v>2177</v>
      </c>
      <c r="B103" s="72" t="s">
        <v>2178</v>
      </c>
      <c r="C103" s="72" t="s">
        <v>2179</v>
      </c>
      <c r="D103" s="72" t="s">
        <v>2176</v>
      </c>
      <c r="E103" s="72" t="s">
        <v>4590</v>
      </c>
      <c r="F103" s="72" t="s">
        <v>4596</v>
      </c>
      <c r="G103" s="72" t="s">
        <v>4590</v>
      </c>
    </row>
  </sheetData>
  <sortState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5"/>
  <sheetViews>
    <sheetView topLeftCell="A86" workbookViewId="0">
      <selection activeCell="H92" sqref="H92"/>
    </sheetView>
  </sheetViews>
  <sheetFormatPr defaultColWidth="8.85546875" defaultRowHeight="15" x14ac:dyDescent="0.25"/>
  <cols>
    <col min="1" max="1" width="14.42578125" style="40" customWidth="1"/>
    <col min="2" max="2" width="9" style="40" hidden="1" customWidth="1"/>
    <col min="3" max="3" width="5" style="40" hidden="1" customWidth="1"/>
    <col min="4" max="4" width="20.7109375" style="40" customWidth="1"/>
    <col min="5" max="5" width="40.7109375" style="40" customWidth="1"/>
    <col min="6" max="6" width="15.7109375" style="40" hidden="1" customWidth="1"/>
    <col min="7" max="7" width="15.7109375" style="41" customWidth="1"/>
    <col min="8" max="8" width="15.7109375" style="40" customWidth="1"/>
    <col min="9" max="9" width="55.7109375" style="40" customWidth="1"/>
    <col min="10" max="10" width="30.7109375" style="40" customWidth="1"/>
    <col min="11" max="11" width="14.85546875" style="54" customWidth="1"/>
    <col min="12" max="12" width="14.85546875" style="54" bestFit="1" customWidth="1"/>
    <col min="13" max="13" width="14.85546875" style="54" customWidth="1"/>
    <col min="14" max="14" width="36.42578125" style="43" customWidth="1"/>
    <col min="15" max="16384" width="8.85546875" style="39"/>
  </cols>
  <sheetData>
    <row r="1" spans="1:14" ht="30" customHeight="1" x14ac:dyDescent="0.25">
      <c r="A1" s="37" t="s">
        <v>8</v>
      </c>
      <c r="B1" s="37" t="s">
        <v>3502</v>
      </c>
      <c r="C1" s="37" t="s">
        <v>3503</v>
      </c>
      <c r="D1" s="37" t="s">
        <v>2567</v>
      </c>
      <c r="E1" s="37" t="s">
        <v>2568</v>
      </c>
      <c r="F1" s="37" t="s">
        <v>2566</v>
      </c>
      <c r="G1" s="37" t="s">
        <v>10</v>
      </c>
      <c r="H1" s="37" t="s">
        <v>2569</v>
      </c>
      <c r="I1" s="37" t="s">
        <v>3504</v>
      </c>
      <c r="J1" s="37" t="s">
        <v>4610</v>
      </c>
      <c r="K1" s="55" t="s">
        <v>4592</v>
      </c>
      <c r="L1" s="55" t="s">
        <v>4626</v>
      </c>
      <c r="M1" s="55" t="s">
        <v>4635</v>
      </c>
      <c r="N1" s="38" t="s">
        <v>3433</v>
      </c>
    </row>
    <row r="2" spans="1:14" ht="60" customHeight="1" x14ac:dyDescent="0.25">
      <c r="A2" s="43"/>
      <c r="B2" s="43"/>
      <c r="C2" s="43">
        <v>2</v>
      </c>
      <c r="D2" s="43" t="s">
        <v>1499</v>
      </c>
      <c r="E2" s="43" t="s">
        <v>2685</v>
      </c>
      <c r="F2" s="43" t="s">
        <v>3516</v>
      </c>
      <c r="G2" s="44" t="s">
        <v>2686</v>
      </c>
      <c r="H2" s="43" t="s">
        <v>2687</v>
      </c>
      <c r="I2" s="43" t="s">
        <v>3539</v>
      </c>
      <c r="J2" s="58" t="s">
        <v>3540</v>
      </c>
      <c r="K2" s="77" t="s">
        <v>4596</v>
      </c>
      <c r="L2" s="77" t="s">
        <v>2577</v>
      </c>
      <c r="M2" s="77"/>
      <c r="N2" s="46"/>
    </row>
    <row r="3" spans="1:14" ht="60" customHeight="1" x14ac:dyDescent="0.25">
      <c r="A3" s="43">
        <v>1975</v>
      </c>
      <c r="B3" s="43"/>
      <c r="C3" s="43">
        <v>3</v>
      </c>
      <c r="D3" s="40" t="s">
        <v>2616</v>
      </c>
      <c r="E3" s="40" t="s">
        <v>2617</v>
      </c>
      <c r="F3" s="40" t="s">
        <v>3556</v>
      </c>
      <c r="G3" s="41" t="s">
        <v>2580</v>
      </c>
      <c r="H3" s="43" t="s">
        <v>2618</v>
      </c>
      <c r="I3" s="43" t="s">
        <v>3557</v>
      </c>
      <c r="J3" s="58" t="s">
        <v>3558</v>
      </c>
      <c r="K3" s="77" t="s">
        <v>4596</v>
      </c>
      <c r="L3" s="54" t="s">
        <v>2577</v>
      </c>
    </row>
    <row r="4" spans="1:14" ht="60" customHeight="1" x14ac:dyDescent="0.25">
      <c r="A4" s="40">
        <v>1977</v>
      </c>
      <c r="C4" s="40">
        <v>4</v>
      </c>
      <c r="D4" s="40" t="s">
        <v>2720</v>
      </c>
      <c r="E4" s="40" t="s">
        <v>2721</v>
      </c>
      <c r="F4" s="40" t="s">
        <v>3556</v>
      </c>
      <c r="G4" s="41" t="s">
        <v>2580</v>
      </c>
      <c r="H4" s="40" t="s">
        <v>2722</v>
      </c>
      <c r="I4" s="40" t="s">
        <v>3564</v>
      </c>
      <c r="J4" s="58" t="s">
        <v>3565</v>
      </c>
      <c r="K4" s="77" t="s">
        <v>4596</v>
      </c>
      <c r="L4" s="77" t="s">
        <v>2577</v>
      </c>
      <c r="M4" s="77"/>
    </row>
    <row r="5" spans="1:14" ht="60" customHeight="1" x14ac:dyDescent="0.25">
      <c r="A5" s="43">
        <v>1979</v>
      </c>
      <c r="B5" s="43"/>
      <c r="C5" s="43">
        <v>5</v>
      </c>
      <c r="D5" s="43" t="s">
        <v>1854</v>
      </c>
      <c r="E5" s="43" t="s">
        <v>2734</v>
      </c>
      <c r="F5" s="43" t="s">
        <v>3556</v>
      </c>
      <c r="G5" s="41" t="s">
        <v>2572</v>
      </c>
      <c r="H5" s="43" t="s">
        <v>2736</v>
      </c>
      <c r="I5" s="43" t="s">
        <v>3570</v>
      </c>
      <c r="J5" s="58" t="s">
        <v>3571</v>
      </c>
      <c r="K5" s="77" t="s">
        <v>4596</v>
      </c>
      <c r="L5" s="54" t="s">
        <v>2577</v>
      </c>
    </row>
    <row r="6" spans="1:14" ht="45" customHeight="1" x14ac:dyDescent="0.25">
      <c r="A6" s="43">
        <v>1981</v>
      </c>
      <c r="B6" s="43"/>
      <c r="C6" s="43">
        <v>6</v>
      </c>
      <c r="D6" s="43" t="s">
        <v>2603</v>
      </c>
      <c r="E6" s="43" t="s">
        <v>2604</v>
      </c>
      <c r="F6" s="43" t="s">
        <v>3516</v>
      </c>
      <c r="G6" s="41" t="s">
        <v>2572</v>
      </c>
      <c r="H6" s="43" t="s">
        <v>2605</v>
      </c>
      <c r="I6" s="43" t="s">
        <v>3600</v>
      </c>
      <c r="J6" s="58" t="s">
        <v>3601</v>
      </c>
      <c r="K6" s="77" t="s">
        <v>4596</v>
      </c>
      <c r="L6" s="77" t="s">
        <v>2577</v>
      </c>
      <c r="M6" s="77"/>
    </row>
    <row r="7" spans="1:14" ht="45" customHeight="1" x14ac:dyDescent="0.25">
      <c r="A7" s="43">
        <v>1981</v>
      </c>
      <c r="B7" s="43"/>
      <c r="C7" s="43">
        <v>7</v>
      </c>
      <c r="D7" s="43" t="s">
        <v>2609</v>
      </c>
      <c r="E7" s="43" t="s">
        <v>2870</v>
      </c>
      <c r="F7" s="43" t="s">
        <v>3577</v>
      </c>
      <c r="G7" s="41" t="s">
        <v>2868</v>
      </c>
      <c r="H7" s="43" t="s">
        <v>2871</v>
      </c>
      <c r="I7" s="43" t="s">
        <v>3602</v>
      </c>
      <c r="J7" s="58" t="s">
        <v>3603</v>
      </c>
      <c r="K7" s="77" t="s">
        <v>4596</v>
      </c>
      <c r="L7" s="54" t="s">
        <v>2577</v>
      </c>
      <c r="N7" s="46"/>
    </row>
    <row r="8" spans="1:14" ht="60" customHeight="1" x14ac:dyDescent="0.25">
      <c r="A8" s="40">
        <v>1983</v>
      </c>
      <c r="C8" s="40">
        <v>8</v>
      </c>
      <c r="D8" s="40" t="s">
        <v>2723</v>
      </c>
      <c r="E8" s="40" t="s">
        <v>2724</v>
      </c>
      <c r="F8" s="40" t="s">
        <v>3556</v>
      </c>
      <c r="G8" s="41" t="s">
        <v>2572</v>
      </c>
      <c r="H8" s="40" t="s">
        <v>2725</v>
      </c>
      <c r="I8" s="40" t="s">
        <v>3608</v>
      </c>
      <c r="J8" s="58" t="s">
        <v>3609</v>
      </c>
      <c r="K8" s="77" t="s">
        <v>4596</v>
      </c>
      <c r="L8" s="54" t="s">
        <v>2577</v>
      </c>
    </row>
    <row r="9" spans="1:14" ht="60" customHeight="1" x14ac:dyDescent="0.25">
      <c r="A9" s="43">
        <v>1985</v>
      </c>
      <c r="B9" s="43"/>
      <c r="C9" s="43">
        <v>9</v>
      </c>
      <c r="D9" s="43" t="s">
        <v>2663</v>
      </c>
      <c r="E9" s="40" t="s">
        <v>2664</v>
      </c>
      <c r="F9" s="40" t="s">
        <v>3634</v>
      </c>
      <c r="G9" s="41" t="s">
        <v>2580</v>
      </c>
      <c r="H9" s="43" t="s">
        <v>3635</v>
      </c>
      <c r="I9" s="43" t="s">
        <v>3636</v>
      </c>
      <c r="J9" s="58" t="s">
        <v>3637</v>
      </c>
      <c r="K9" s="77" t="s">
        <v>4596</v>
      </c>
      <c r="L9" s="77" t="s">
        <v>2577</v>
      </c>
      <c r="M9" s="77"/>
    </row>
    <row r="10" spans="1:14" ht="60" customHeight="1" x14ac:dyDescent="0.25">
      <c r="A10" s="43">
        <v>1988</v>
      </c>
      <c r="B10" s="43"/>
      <c r="C10" s="43">
        <v>10</v>
      </c>
      <c r="D10" s="43" t="s">
        <v>2702</v>
      </c>
      <c r="E10" s="43" t="s">
        <v>2703</v>
      </c>
      <c r="F10" s="43" t="s">
        <v>3556</v>
      </c>
      <c r="G10" s="44" t="s">
        <v>2580</v>
      </c>
      <c r="H10" s="43" t="s">
        <v>2704</v>
      </c>
      <c r="I10" s="43" t="s">
        <v>3667</v>
      </c>
      <c r="J10" s="58" t="s">
        <v>3668</v>
      </c>
      <c r="K10" s="77" t="s">
        <v>4596</v>
      </c>
      <c r="L10" s="54" t="s">
        <v>2577</v>
      </c>
    </row>
    <row r="11" spans="1:14" ht="45" customHeight="1" x14ac:dyDescent="0.25">
      <c r="A11" s="43">
        <v>1989</v>
      </c>
      <c r="B11" s="43"/>
      <c r="C11" s="43">
        <v>11</v>
      </c>
      <c r="D11" s="43" t="s">
        <v>87</v>
      </c>
      <c r="E11" s="43" t="s">
        <v>2770</v>
      </c>
      <c r="F11" s="43" t="s">
        <v>3577</v>
      </c>
      <c r="G11" s="44" t="s">
        <v>2580</v>
      </c>
      <c r="H11" s="43" t="s">
        <v>2771</v>
      </c>
      <c r="I11" s="43" t="s">
        <v>3676</v>
      </c>
      <c r="J11" s="58" t="s">
        <v>3677</v>
      </c>
      <c r="K11" s="77" t="s">
        <v>4596</v>
      </c>
      <c r="L11" s="54" t="s">
        <v>2577</v>
      </c>
    </row>
    <row r="12" spans="1:14" ht="45" customHeight="1" x14ac:dyDescent="0.25">
      <c r="A12" s="43">
        <v>1989</v>
      </c>
      <c r="B12" s="43"/>
      <c r="C12" s="43">
        <v>12</v>
      </c>
      <c r="D12" s="43" t="s">
        <v>2635</v>
      </c>
      <c r="E12" s="43" t="s">
        <v>2636</v>
      </c>
      <c r="F12" s="43" t="s">
        <v>3556</v>
      </c>
      <c r="G12" s="44" t="s">
        <v>2630</v>
      </c>
      <c r="H12" s="43" t="s">
        <v>2637</v>
      </c>
      <c r="I12" s="43" t="s">
        <v>3678</v>
      </c>
      <c r="J12" s="58" t="s">
        <v>3679</v>
      </c>
      <c r="K12" s="77" t="s">
        <v>4596</v>
      </c>
      <c r="L12" s="54" t="s">
        <v>2577</v>
      </c>
    </row>
    <row r="13" spans="1:14" ht="45" customHeight="1" x14ac:dyDescent="0.25">
      <c r="A13" s="43">
        <v>1990</v>
      </c>
      <c r="B13" s="43"/>
      <c r="C13" s="43">
        <v>13</v>
      </c>
      <c r="D13" s="43" t="s">
        <v>2665</v>
      </c>
      <c r="E13" s="43" t="s">
        <v>2666</v>
      </c>
      <c r="F13" s="43" t="s">
        <v>3680</v>
      </c>
      <c r="G13" s="44" t="s">
        <v>2580</v>
      </c>
      <c r="H13" s="43" t="s">
        <v>2667</v>
      </c>
      <c r="I13" s="43" t="s">
        <v>3681</v>
      </c>
      <c r="J13" s="58" t="s">
        <v>3682</v>
      </c>
      <c r="K13" s="77" t="s">
        <v>4596</v>
      </c>
      <c r="L13" s="54" t="s">
        <v>2577</v>
      </c>
    </row>
    <row r="14" spans="1:14" ht="60" customHeight="1" x14ac:dyDescent="0.25">
      <c r="A14" s="43">
        <v>1993</v>
      </c>
      <c r="B14" s="43"/>
      <c r="C14" s="43">
        <v>14</v>
      </c>
      <c r="D14" s="43" t="s">
        <v>2658</v>
      </c>
      <c r="E14" s="43" t="s">
        <v>2661</v>
      </c>
      <c r="F14" s="43" t="s">
        <v>3614</v>
      </c>
      <c r="G14" s="44" t="s">
        <v>2580</v>
      </c>
      <c r="H14" s="43" t="s">
        <v>2662</v>
      </c>
      <c r="I14" s="43" t="s">
        <v>3705</v>
      </c>
      <c r="J14" s="58" t="s">
        <v>3706</v>
      </c>
      <c r="K14" s="77" t="s">
        <v>4596</v>
      </c>
      <c r="L14" s="54" t="s">
        <v>2577</v>
      </c>
    </row>
    <row r="15" spans="1:14" ht="60" customHeight="1" x14ac:dyDescent="0.25">
      <c r="A15" s="43">
        <v>1995</v>
      </c>
      <c r="B15" s="43"/>
      <c r="C15" s="43">
        <v>15</v>
      </c>
      <c r="D15" s="43" t="s">
        <v>2679</v>
      </c>
      <c r="E15" s="43" t="s">
        <v>2680</v>
      </c>
      <c r="F15" s="43" t="s">
        <v>3556</v>
      </c>
      <c r="G15" s="44" t="s">
        <v>2580</v>
      </c>
      <c r="H15" s="43" t="s">
        <v>2681</v>
      </c>
      <c r="I15" s="50" t="s">
        <v>3757</v>
      </c>
      <c r="J15" s="58" t="s">
        <v>3758</v>
      </c>
      <c r="K15" s="77" t="s">
        <v>4596</v>
      </c>
      <c r="L15" s="54" t="s">
        <v>2577</v>
      </c>
    </row>
    <row r="16" spans="1:14" ht="60" customHeight="1" x14ac:dyDescent="0.25">
      <c r="A16" s="43">
        <v>1995</v>
      </c>
      <c r="B16" s="51"/>
      <c r="C16" s="51">
        <v>16</v>
      </c>
      <c r="D16" s="43" t="s">
        <v>2740</v>
      </c>
      <c r="E16" s="43" t="s">
        <v>2741</v>
      </c>
      <c r="F16" s="43" t="s">
        <v>3516</v>
      </c>
      <c r="G16" s="44" t="s">
        <v>2580</v>
      </c>
      <c r="H16" s="43" t="s">
        <v>2739</v>
      </c>
      <c r="I16" s="50" t="s">
        <v>3759</v>
      </c>
      <c r="J16" s="58" t="s">
        <v>3760</v>
      </c>
      <c r="K16" s="77" t="s">
        <v>4596</v>
      </c>
      <c r="L16" s="54" t="s">
        <v>2577</v>
      </c>
    </row>
    <row r="17" spans="1:14" ht="60" customHeight="1" x14ac:dyDescent="0.25">
      <c r="A17" s="43"/>
      <c r="B17" s="51"/>
      <c r="C17" s="51">
        <v>17</v>
      </c>
      <c r="D17" s="43" t="s">
        <v>2737</v>
      </c>
      <c r="E17" s="43" t="s">
        <v>2738</v>
      </c>
      <c r="F17" s="43" t="s">
        <v>3516</v>
      </c>
      <c r="G17" s="44" t="s">
        <v>2580</v>
      </c>
      <c r="H17" s="43" t="s">
        <v>2739</v>
      </c>
      <c r="I17" s="50" t="s">
        <v>3759</v>
      </c>
      <c r="J17" s="58" t="s">
        <v>3760</v>
      </c>
      <c r="K17" s="77" t="s">
        <v>4596</v>
      </c>
      <c r="L17" s="77" t="s">
        <v>2577</v>
      </c>
      <c r="M17" s="77"/>
    </row>
    <row r="18" spans="1:14" ht="60" customHeight="1" x14ac:dyDescent="0.25">
      <c r="A18" s="43">
        <v>1996</v>
      </c>
      <c r="B18" s="43"/>
      <c r="C18" s="43">
        <v>18</v>
      </c>
      <c r="D18" s="43" t="s">
        <v>2834</v>
      </c>
      <c r="E18" s="43" t="s">
        <v>2835</v>
      </c>
      <c r="F18" s="43" t="s">
        <v>3556</v>
      </c>
      <c r="G18" s="44" t="s">
        <v>2580</v>
      </c>
      <c r="H18" s="43" t="s">
        <v>2836</v>
      </c>
      <c r="I18" s="43" t="s">
        <v>3787</v>
      </c>
      <c r="J18" s="58" t="s">
        <v>3788</v>
      </c>
      <c r="K18" s="77" t="s">
        <v>4596</v>
      </c>
      <c r="L18" s="77" t="s">
        <v>2577</v>
      </c>
      <c r="M18" s="77"/>
    </row>
    <row r="19" spans="1:14" ht="60" customHeight="1" x14ac:dyDescent="0.25">
      <c r="A19" s="43">
        <v>1996</v>
      </c>
      <c r="B19" s="43"/>
      <c r="C19" s="43">
        <v>19</v>
      </c>
      <c r="D19" s="43" t="s">
        <v>2628</v>
      </c>
      <c r="E19" s="43" t="s">
        <v>2629</v>
      </c>
      <c r="F19" s="43" t="s">
        <v>3556</v>
      </c>
      <c r="G19" s="44" t="s">
        <v>2630</v>
      </c>
      <c r="H19" s="43" t="s">
        <v>2631</v>
      </c>
      <c r="I19" s="43" t="s">
        <v>3789</v>
      </c>
      <c r="J19" s="58" t="s">
        <v>3790</v>
      </c>
      <c r="K19" s="77" t="s">
        <v>4596</v>
      </c>
      <c r="L19" s="77" t="s">
        <v>2577</v>
      </c>
      <c r="M19" s="77"/>
    </row>
    <row r="20" spans="1:14" ht="60" customHeight="1" x14ac:dyDescent="0.25">
      <c r="A20" s="43">
        <v>1996</v>
      </c>
      <c r="B20" s="43"/>
      <c r="C20" s="43">
        <v>20</v>
      </c>
      <c r="D20" s="43" t="s">
        <v>3791</v>
      </c>
      <c r="E20" s="43" t="s">
        <v>3792</v>
      </c>
      <c r="F20" s="43" t="s">
        <v>3556</v>
      </c>
      <c r="G20" s="44" t="s">
        <v>2611</v>
      </c>
      <c r="H20" s="43" t="s">
        <v>3793</v>
      </c>
      <c r="I20" s="43" t="s">
        <v>3794</v>
      </c>
      <c r="J20" s="58" t="s">
        <v>3795</v>
      </c>
      <c r="K20" s="77" t="s">
        <v>4596</v>
      </c>
      <c r="L20" s="77" t="s">
        <v>2577</v>
      </c>
      <c r="M20" s="77"/>
      <c r="N20" s="46"/>
    </row>
    <row r="21" spans="1:14" ht="60" customHeight="1" x14ac:dyDescent="0.25">
      <c r="A21" s="43">
        <v>1996</v>
      </c>
      <c r="B21" s="43"/>
      <c r="C21" s="43">
        <v>21</v>
      </c>
      <c r="D21" s="43" t="s">
        <v>3796</v>
      </c>
      <c r="E21" s="43" t="s">
        <v>3797</v>
      </c>
      <c r="F21" s="43" t="s">
        <v>3516</v>
      </c>
      <c r="G21" s="44" t="s">
        <v>2580</v>
      </c>
      <c r="H21" s="43" t="s">
        <v>3798</v>
      </c>
      <c r="I21" s="43" t="s">
        <v>3799</v>
      </c>
      <c r="J21" s="58" t="s">
        <v>3800</v>
      </c>
      <c r="K21" s="77" t="s">
        <v>4596</v>
      </c>
      <c r="L21" s="77" t="s">
        <v>2577</v>
      </c>
      <c r="M21" s="77"/>
    </row>
    <row r="22" spans="1:14" ht="45" customHeight="1" x14ac:dyDescent="0.25">
      <c r="A22" s="43"/>
      <c r="B22" s="43"/>
      <c r="C22" s="43">
        <v>22</v>
      </c>
      <c r="D22" s="43" t="s">
        <v>3801</v>
      </c>
      <c r="E22" s="43" t="s">
        <v>3802</v>
      </c>
      <c r="F22" s="43" t="s">
        <v>3516</v>
      </c>
      <c r="G22" s="44" t="s">
        <v>2580</v>
      </c>
      <c r="H22" s="43" t="s">
        <v>3798</v>
      </c>
      <c r="I22" s="43" t="s">
        <v>3799</v>
      </c>
      <c r="J22" s="58" t="s">
        <v>3800</v>
      </c>
      <c r="K22" s="77" t="s">
        <v>4596</v>
      </c>
      <c r="L22" s="77" t="s">
        <v>2577</v>
      </c>
      <c r="M22" s="77"/>
    </row>
    <row r="23" spans="1:14" ht="45" customHeight="1" x14ac:dyDescent="0.25">
      <c r="A23" s="46"/>
      <c r="B23" s="46"/>
      <c r="C23" s="46">
        <v>25</v>
      </c>
      <c r="D23" s="46" t="s">
        <v>2729</v>
      </c>
      <c r="E23" s="46" t="s">
        <v>2730</v>
      </c>
      <c r="F23" s="46" t="s">
        <v>3577</v>
      </c>
      <c r="G23" s="52" t="s">
        <v>2572</v>
      </c>
      <c r="H23" s="46" t="s">
        <v>2657</v>
      </c>
      <c r="I23" s="46" t="s">
        <v>3836</v>
      </c>
      <c r="J23" s="57" t="s">
        <v>3837</v>
      </c>
      <c r="K23" s="77" t="s">
        <v>4596</v>
      </c>
      <c r="L23" s="54" t="s">
        <v>2577</v>
      </c>
    </row>
    <row r="24" spans="1:14" ht="60" customHeight="1" x14ac:dyDescent="0.25">
      <c r="A24" s="45">
        <v>1998</v>
      </c>
      <c r="B24" s="45"/>
      <c r="C24" s="45">
        <v>29</v>
      </c>
      <c r="D24" s="45" t="s">
        <v>2587</v>
      </c>
      <c r="E24" s="45" t="s">
        <v>2588</v>
      </c>
      <c r="F24" s="45" t="s">
        <v>3556</v>
      </c>
      <c r="G24" s="52" t="s">
        <v>2580</v>
      </c>
      <c r="H24" s="45" t="s">
        <v>2589</v>
      </c>
      <c r="I24" s="45" t="s">
        <v>3853</v>
      </c>
      <c r="J24" s="57" t="s">
        <v>3854</v>
      </c>
      <c r="K24" s="77" t="s">
        <v>4596</v>
      </c>
      <c r="L24" s="54" t="s">
        <v>2577</v>
      </c>
    </row>
    <row r="25" spans="1:14" ht="68.25" customHeight="1" x14ac:dyDescent="0.25">
      <c r="A25" s="63">
        <v>1998</v>
      </c>
      <c r="B25" s="63"/>
      <c r="C25" s="63">
        <v>30</v>
      </c>
      <c r="D25" s="63" t="s">
        <v>87</v>
      </c>
      <c r="E25" s="63" t="s">
        <v>2990</v>
      </c>
      <c r="F25" s="63" t="s">
        <v>3577</v>
      </c>
      <c r="G25" s="67" t="s">
        <v>2988</v>
      </c>
      <c r="H25" s="63" t="s">
        <v>2991</v>
      </c>
      <c r="I25" s="63" t="s">
        <v>3855</v>
      </c>
      <c r="J25" s="65" t="s">
        <v>3856</v>
      </c>
      <c r="K25" s="76" t="s">
        <v>4596</v>
      </c>
      <c r="L25" s="76" t="s">
        <v>2577</v>
      </c>
      <c r="M25" s="66"/>
      <c r="N25" s="62"/>
    </row>
    <row r="26" spans="1:14" ht="45" customHeight="1" x14ac:dyDescent="0.25">
      <c r="A26" s="40">
        <v>1999</v>
      </c>
      <c r="C26" s="40">
        <v>31</v>
      </c>
      <c r="D26" s="40" t="s">
        <v>1878</v>
      </c>
      <c r="E26" s="40" t="s">
        <v>2677</v>
      </c>
      <c r="F26" s="40" t="s">
        <v>3614</v>
      </c>
      <c r="G26" s="41" t="s">
        <v>2580</v>
      </c>
      <c r="H26" s="40" t="s">
        <v>2678</v>
      </c>
      <c r="I26" s="40" t="s">
        <v>3862</v>
      </c>
      <c r="J26" s="58" t="s">
        <v>3863</v>
      </c>
      <c r="K26" s="77" t="s">
        <v>4596</v>
      </c>
      <c r="L26" s="54" t="s">
        <v>2577</v>
      </c>
    </row>
    <row r="27" spans="1:14" ht="45" customHeight="1" x14ac:dyDescent="0.25">
      <c r="A27" s="40">
        <v>2000</v>
      </c>
      <c r="C27" s="40">
        <v>32</v>
      </c>
      <c r="D27" s="40" t="s">
        <v>2729</v>
      </c>
      <c r="E27" s="40" t="s">
        <v>263</v>
      </c>
      <c r="F27" s="40" t="s">
        <v>3577</v>
      </c>
      <c r="G27" s="41" t="s">
        <v>2580</v>
      </c>
      <c r="H27" s="40" t="s">
        <v>2731</v>
      </c>
      <c r="I27" s="40" t="s">
        <v>3875</v>
      </c>
      <c r="J27" s="58" t="s">
        <v>3876</v>
      </c>
      <c r="K27" s="77" t="s">
        <v>4596</v>
      </c>
      <c r="L27" s="54" t="s">
        <v>2577</v>
      </c>
    </row>
    <row r="28" spans="1:14" ht="45" customHeight="1" x14ac:dyDescent="0.25">
      <c r="A28" s="62" t="s">
        <v>4668</v>
      </c>
      <c r="B28" s="63"/>
      <c r="C28" s="63">
        <v>36</v>
      </c>
      <c r="D28" s="63" t="s">
        <v>3139</v>
      </c>
      <c r="E28" s="63" t="s">
        <v>3140</v>
      </c>
      <c r="F28" s="63" t="s">
        <v>3844</v>
      </c>
      <c r="G28" s="67" t="s">
        <v>3033</v>
      </c>
      <c r="H28" s="63" t="s">
        <v>3043</v>
      </c>
      <c r="I28" s="63" t="s">
        <v>3877</v>
      </c>
      <c r="J28" s="65" t="s">
        <v>3878</v>
      </c>
      <c r="K28" s="76" t="s">
        <v>4596</v>
      </c>
      <c r="L28" s="76" t="s">
        <v>2577</v>
      </c>
      <c r="M28" s="76" t="s">
        <v>270</v>
      </c>
      <c r="N28" s="78" t="s">
        <v>4649</v>
      </c>
    </row>
    <row r="29" spans="1:14" ht="60" customHeight="1" x14ac:dyDescent="0.25">
      <c r="A29" s="40">
        <v>2000</v>
      </c>
      <c r="C29" s="40">
        <v>38</v>
      </c>
      <c r="D29" s="40" t="s">
        <v>2638</v>
      </c>
      <c r="E29" s="40" t="s">
        <v>2639</v>
      </c>
      <c r="F29" s="40" t="s">
        <v>3556</v>
      </c>
      <c r="G29" s="41" t="s">
        <v>2640</v>
      </c>
      <c r="H29" s="40" t="s">
        <v>2641</v>
      </c>
      <c r="I29" s="40" t="s">
        <v>3879</v>
      </c>
      <c r="J29" s="58" t="s">
        <v>3880</v>
      </c>
      <c r="K29" s="77" t="s">
        <v>4596</v>
      </c>
      <c r="L29" s="54" t="s">
        <v>2577</v>
      </c>
      <c r="N29" s="46"/>
    </row>
    <row r="30" spans="1:14" ht="60" customHeight="1" x14ac:dyDescent="0.25">
      <c r="A30" s="43">
        <v>2001</v>
      </c>
      <c r="B30" s="43"/>
      <c r="C30" s="43">
        <v>39</v>
      </c>
      <c r="D30" s="43" t="s">
        <v>2732</v>
      </c>
      <c r="E30" s="43" t="s">
        <v>2733</v>
      </c>
      <c r="F30" s="43" t="s">
        <v>3577</v>
      </c>
      <c r="G30" s="41" t="s">
        <v>2572</v>
      </c>
      <c r="H30" s="43" t="s">
        <v>2602</v>
      </c>
      <c r="I30" s="43" t="s">
        <v>3887</v>
      </c>
      <c r="J30" s="58" t="s">
        <v>3888</v>
      </c>
      <c r="K30" s="77" t="s">
        <v>4596</v>
      </c>
      <c r="L30" s="54" t="s">
        <v>2577</v>
      </c>
    </row>
    <row r="31" spans="1:14" ht="60" customHeight="1" x14ac:dyDescent="0.25">
      <c r="A31" s="43"/>
      <c r="B31" s="43"/>
      <c r="C31" s="43">
        <v>40</v>
      </c>
      <c r="D31" s="43" t="s">
        <v>2600</v>
      </c>
      <c r="E31" s="43" t="s">
        <v>2601</v>
      </c>
      <c r="F31" s="43" t="s">
        <v>3577</v>
      </c>
      <c r="G31" s="41" t="s">
        <v>2572</v>
      </c>
      <c r="H31" s="43" t="s">
        <v>2602</v>
      </c>
      <c r="I31" s="43" t="s">
        <v>3887</v>
      </c>
      <c r="J31" s="58" t="s">
        <v>3888</v>
      </c>
      <c r="K31" s="77" t="s">
        <v>4596</v>
      </c>
      <c r="L31" s="54" t="s">
        <v>2577</v>
      </c>
    </row>
    <row r="32" spans="1:14" ht="60" customHeight="1" x14ac:dyDescent="0.25">
      <c r="A32" s="43">
        <v>2001</v>
      </c>
      <c r="B32" s="43"/>
      <c r="C32" s="43">
        <v>41</v>
      </c>
      <c r="D32" s="43" t="s">
        <v>2634</v>
      </c>
      <c r="E32" s="43" t="s">
        <v>2671</v>
      </c>
      <c r="F32" s="43" t="s">
        <v>3516</v>
      </c>
      <c r="G32" s="44" t="s">
        <v>2591</v>
      </c>
      <c r="H32" s="43" t="s">
        <v>2672</v>
      </c>
      <c r="I32" s="43" t="s">
        <v>3889</v>
      </c>
      <c r="J32" s="58" t="s">
        <v>3890</v>
      </c>
      <c r="K32" s="77" t="s">
        <v>4596</v>
      </c>
      <c r="L32" s="54" t="s">
        <v>2577</v>
      </c>
    </row>
    <row r="33" spans="1:13" ht="60" customHeight="1" x14ac:dyDescent="0.25">
      <c r="A33" s="43">
        <v>2001</v>
      </c>
      <c r="B33" s="43"/>
      <c r="C33" s="43">
        <v>42</v>
      </c>
      <c r="D33" s="43" t="s">
        <v>2745</v>
      </c>
      <c r="E33" s="43" t="s">
        <v>2746</v>
      </c>
      <c r="F33" s="43" t="s">
        <v>3516</v>
      </c>
      <c r="G33" s="44" t="s">
        <v>2580</v>
      </c>
      <c r="H33" s="43" t="s">
        <v>2747</v>
      </c>
      <c r="I33" s="43" t="s">
        <v>3898</v>
      </c>
      <c r="J33" s="58" t="s">
        <v>3899</v>
      </c>
      <c r="K33" s="77" t="s">
        <v>4596</v>
      </c>
      <c r="L33" s="54" t="s">
        <v>2577</v>
      </c>
    </row>
    <row r="34" spans="1:13" ht="60" customHeight="1" x14ac:dyDescent="0.25">
      <c r="A34" s="43">
        <v>2001</v>
      </c>
      <c r="B34" s="43"/>
      <c r="C34" s="43">
        <v>43</v>
      </c>
      <c r="D34" s="43" t="s">
        <v>2620</v>
      </c>
      <c r="E34" s="43" t="s">
        <v>2621</v>
      </c>
      <c r="F34" s="43" t="s">
        <v>3844</v>
      </c>
      <c r="G34" s="44" t="s">
        <v>2611</v>
      </c>
      <c r="H34" s="43" t="s">
        <v>2622</v>
      </c>
      <c r="I34" s="43" t="s">
        <v>3900</v>
      </c>
      <c r="J34" s="58" t="s">
        <v>3901</v>
      </c>
      <c r="K34" s="77" t="s">
        <v>4596</v>
      </c>
      <c r="L34" s="54" t="s">
        <v>2577</v>
      </c>
    </row>
    <row r="35" spans="1:13" ht="60" customHeight="1" x14ac:dyDescent="0.25">
      <c r="A35" s="43">
        <v>2001</v>
      </c>
      <c r="B35" s="43"/>
      <c r="C35" s="43">
        <v>44</v>
      </c>
      <c r="D35" s="43" t="s">
        <v>2887</v>
      </c>
      <c r="E35" s="43" t="s">
        <v>2888</v>
      </c>
      <c r="F35" s="43" t="s">
        <v>3556</v>
      </c>
      <c r="G35" s="44" t="s">
        <v>2707</v>
      </c>
      <c r="H35" s="43" t="s">
        <v>2889</v>
      </c>
      <c r="I35" s="43" t="s">
        <v>3902</v>
      </c>
      <c r="J35" s="58" t="s">
        <v>3903</v>
      </c>
      <c r="K35" s="77" t="s">
        <v>4596</v>
      </c>
      <c r="L35" s="77" t="s">
        <v>2577</v>
      </c>
      <c r="M35" s="77"/>
    </row>
    <row r="36" spans="1:13" ht="60" customHeight="1" x14ac:dyDescent="0.25">
      <c r="A36" s="40">
        <v>2002</v>
      </c>
      <c r="C36" s="40">
        <v>45</v>
      </c>
      <c r="D36" s="40" t="s">
        <v>2645</v>
      </c>
      <c r="E36" s="40" t="s">
        <v>2646</v>
      </c>
      <c r="F36" s="40" t="s">
        <v>3516</v>
      </c>
      <c r="G36" s="41" t="s">
        <v>2580</v>
      </c>
      <c r="H36" s="40" t="s">
        <v>2647</v>
      </c>
      <c r="I36" s="40" t="s">
        <v>3912</v>
      </c>
      <c r="J36" s="58" t="s">
        <v>3913</v>
      </c>
      <c r="K36" s="77" t="s">
        <v>4596</v>
      </c>
      <c r="L36" s="54" t="s">
        <v>2577</v>
      </c>
    </row>
    <row r="37" spans="1:13" s="43" customFormat="1" ht="60" customHeight="1" x14ac:dyDescent="0.25">
      <c r="A37" s="40">
        <v>2002</v>
      </c>
      <c r="B37" s="40"/>
      <c r="C37" s="40">
        <v>46</v>
      </c>
      <c r="D37" s="40" t="s">
        <v>2715</v>
      </c>
      <c r="E37" s="40" t="s">
        <v>2716</v>
      </c>
      <c r="F37" s="45" t="s">
        <v>3914</v>
      </c>
      <c r="G37" s="41" t="s">
        <v>2580</v>
      </c>
      <c r="H37" s="40" t="s">
        <v>2717</v>
      </c>
      <c r="I37" s="40" t="s">
        <v>3915</v>
      </c>
      <c r="J37" s="58" t="s">
        <v>3916</v>
      </c>
      <c r="K37" s="77" t="s">
        <v>4596</v>
      </c>
      <c r="L37" s="54" t="s">
        <v>2577</v>
      </c>
      <c r="M37" s="54"/>
    </row>
    <row r="38" spans="1:13" s="43" customFormat="1" ht="60" customHeight="1" x14ac:dyDescent="0.25">
      <c r="A38" s="43">
        <v>2002</v>
      </c>
      <c r="C38" s="43">
        <v>47</v>
      </c>
      <c r="D38" s="43" t="s">
        <v>321</v>
      </c>
      <c r="E38" s="43" t="s">
        <v>2837</v>
      </c>
      <c r="F38" s="43" t="s">
        <v>3577</v>
      </c>
      <c r="G38" s="41" t="s">
        <v>2572</v>
      </c>
      <c r="H38" s="43" t="s">
        <v>2838</v>
      </c>
      <c r="I38" s="43" t="s">
        <v>3917</v>
      </c>
      <c r="J38" s="58" t="s">
        <v>3918</v>
      </c>
      <c r="K38" s="77" t="s">
        <v>4596</v>
      </c>
      <c r="L38" s="54" t="s">
        <v>2577</v>
      </c>
      <c r="M38" s="54"/>
    </row>
    <row r="39" spans="1:13" s="43" customFormat="1" ht="60" customHeight="1" x14ac:dyDescent="0.25">
      <c r="A39" s="43">
        <v>2003</v>
      </c>
      <c r="C39" s="43">
        <v>51</v>
      </c>
      <c r="D39" s="43" t="s">
        <v>2705</v>
      </c>
      <c r="E39" s="43" t="s">
        <v>2706</v>
      </c>
      <c r="F39" s="43" t="s">
        <v>3556</v>
      </c>
      <c r="G39" s="44" t="s">
        <v>2707</v>
      </c>
      <c r="H39" s="43" t="s">
        <v>2708</v>
      </c>
      <c r="I39" s="43" t="s">
        <v>3942</v>
      </c>
      <c r="J39" s="58" t="s">
        <v>3943</v>
      </c>
      <c r="K39" s="77" t="s">
        <v>4596</v>
      </c>
      <c r="L39" s="54" t="s">
        <v>2577</v>
      </c>
      <c r="M39" s="54"/>
    </row>
    <row r="40" spans="1:13" ht="45" customHeight="1" x14ac:dyDescent="0.25">
      <c r="A40" s="43">
        <v>2003</v>
      </c>
      <c r="B40" s="43"/>
      <c r="C40" s="43">
        <v>52</v>
      </c>
      <c r="D40" s="43" t="s">
        <v>2813</v>
      </c>
      <c r="E40" s="43" t="s">
        <v>2814</v>
      </c>
      <c r="F40" s="43" t="s">
        <v>3556</v>
      </c>
      <c r="G40" s="44" t="s">
        <v>2811</v>
      </c>
      <c r="H40" s="43" t="s">
        <v>2815</v>
      </c>
      <c r="I40" s="43" t="s">
        <v>3944</v>
      </c>
      <c r="J40" s="58" t="s">
        <v>3945</v>
      </c>
      <c r="K40" s="77" t="s">
        <v>4596</v>
      </c>
      <c r="L40" s="54" t="s">
        <v>2577</v>
      </c>
    </row>
    <row r="41" spans="1:13" ht="45" customHeight="1" x14ac:dyDescent="0.25">
      <c r="A41" s="43">
        <v>2003</v>
      </c>
      <c r="B41" s="43"/>
      <c r="C41" s="43">
        <v>53</v>
      </c>
      <c r="D41" s="43" t="s">
        <v>2699</v>
      </c>
      <c r="E41" s="43" t="s">
        <v>2700</v>
      </c>
      <c r="F41" s="43" t="s">
        <v>3556</v>
      </c>
      <c r="G41" s="44" t="s">
        <v>2611</v>
      </c>
      <c r="H41" s="43" t="s">
        <v>2701</v>
      </c>
      <c r="I41" s="43" t="s">
        <v>3946</v>
      </c>
      <c r="J41" s="58" t="s">
        <v>3947</v>
      </c>
      <c r="K41" s="77" t="s">
        <v>4596</v>
      </c>
      <c r="L41" s="54" t="s">
        <v>2577</v>
      </c>
    </row>
    <row r="42" spans="1:13" ht="45" customHeight="1" x14ac:dyDescent="0.25">
      <c r="A42" s="43">
        <v>2003</v>
      </c>
      <c r="B42" s="43"/>
      <c r="C42" s="43">
        <v>55</v>
      </c>
      <c r="D42" s="43" t="s">
        <v>2966</v>
      </c>
      <c r="E42" s="43" t="s">
        <v>2967</v>
      </c>
      <c r="F42" s="43" t="s">
        <v>3516</v>
      </c>
      <c r="G42" s="44" t="s">
        <v>979</v>
      </c>
      <c r="H42" s="43" t="s">
        <v>2968</v>
      </c>
      <c r="I42" s="43" t="s">
        <v>3950</v>
      </c>
      <c r="J42" s="58" t="s">
        <v>3951</v>
      </c>
      <c r="K42" s="77" t="s">
        <v>4596</v>
      </c>
      <c r="L42" s="54" t="s">
        <v>2577</v>
      </c>
    </row>
    <row r="43" spans="1:13" ht="45" customHeight="1" x14ac:dyDescent="0.25">
      <c r="A43" s="43">
        <v>2004</v>
      </c>
      <c r="B43" s="43"/>
      <c r="C43" s="43">
        <v>56</v>
      </c>
      <c r="D43" s="43" t="s">
        <v>2597</v>
      </c>
      <c r="E43" s="43" t="s">
        <v>2598</v>
      </c>
      <c r="F43" s="43" t="s">
        <v>3556</v>
      </c>
      <c r="G43" s="41" t="s">
        <v>2580</v>
      </c>
      <c r="H43" s="43" t="s">
        <v>2599</v>
      </c>
      <c r="I43" s="43" t="s">
        <v>3988</v>
      </c>
      <c r="J43" s="58" t="s">
        <v>3989</v>
      </c>
      <c r="K43" s="77" t="s">
        <v>4596</v>
      </c>
      <c r="L43" s="54" t="s">
        <v>2577</v>
      </c>
    </row>
    <row r="44" spans="1:13" ht="69.95" customHeight="1" x14ac:dyDescent="0.25">
      <c r="A44" s="43">
        <v>2004</v>
      </c>
      <c r="B44" s="43"/>
      <c r="C44" s="43">
        <v>57</v>
      </c>
      <c r="D44" s="43" t="s">
        <v>1724</v>
      </c>
      <c r="E44" s="43" t="s">
        <v>2697</v>
      </c>
      <c r="F44" s="43" t="s">
        <v>3516</v>
      </c>
      <c r="G44" s="41" t="s">
        <v>2580</v>
      </c>
      <c r="H44" s="43" t="s">
        <v>2698</v>
      </c>
      <c r="I44" s="43" t="s">
        <v>3990</v>
      </c>
      <c r="J44" s="58" t="s">
        <v>3991</v>
      </c>
      <c r="K44" s="77" t="s">
        <v>4596</v>
      </c>
      <c r="L44" s="54" t="s">
        <v>2577</v>
      </c>
    </row>
    <row r="45" spans="1:13" ht="69.95" customHeight="1" x14ac:dyDescent="0.25">
      <c r="A45" s="43">
        <v>2004</v>
      </c>
      <c r="B45" s="43"/>
      <c r="C45" s="43">
        <v>58</v>
      </c>
      <c r="D45" s="43" t="s">
        <v>2863</v>
      </c>
      <c r="E45" s="43" t="s">
        <v>2864</v>
      </c>
      <c r="F45" s="43" t="s">
        <v>3556</v>
      </c>
      <c r="G45" s="41" t="s">
        <v>2580</v>
      </c>
      <c r="H45" s="43" t="s">
        <v>2865</v>
      </c>
      <c r="I45" s="43" t="s">
        <v>3992</v>
      </c>
      <c r="J45" s="58" t="s">
        <v>3993</v>
      </c>
      <c r="K45" s="77" t="s">
        <v>4596</v>
      </c>
      <c r="L45" s="54" t="s">
        <v>2577</v>
      </c>
    </row>
    <row r="46" spans="1:13" ht="60" customHeight="1" x14ac:dyDescent="0.25">
      <c r="A46" s="43">
        <v>2004</v>
      </c>
      <c r="B46" s="43"/>
      <c r="C46" s="43">
        <v>60</v>
      </c>
      <c r="D46" s="43" t="s">
        <v>2872</v>
      </c>
      <c r="E46" s="43" t="s">
        <v>2873</v>
      </c>
      <c r="F46" s="43" t="s">
        <v>3556</v>
      </c>
      <c r="G46" s="41" t="s">
        <v>2868</v>
      </c>
      <c r="H46" s="43" t="s">
        <v>2874</v>
      </c>
      <c r="I46" s="43" t="s">
        <v>3996</v>
      </c>
      <c r="J46" s="58" t="s">
        <v>3997</v>
      </c>
      <c r="K46" s="77" t="s">
        <v>4596</v>
      </c>
      <c r="L46" s="54" t="s">
        <v>2577</v>
      </c>
    </row>
    <row r="47" spans="1:13" ht="60" customHeight="1" x14ac:dyDescent="0.25">
      <c r="A47" s="40">
        <v>2005</v>
      </c>
      <c r="C47" s="40">
        <v>61</v>
      </c>
      <c r="D47" s="40" t="s">
        <v>2709</v>
      </c>
      <c r="E47" s="40" t="s">
        <v>2710</v>
      </c>
      <c r="F47" s="40" t="s">
        <v>3556</v>
      </c>
      <c r="G47" s="41" t="s">
        <v>2580</v>
      </c>
      <c r="H47" s="40" t="s">
        <v>2711</v>
      </c>
      <c r="I47" s="40" t="s">
        <v>4013</v>
      </c>
      <c r="J47" s="58" t="s">
        <v>4014</v>
      </c>
      <c r="K47" s="77" t="s">
        <v>4596</v>
      </c>
      <c r="L47" s="54" t="s">
        <v>2577</v>
      </c>
    </row>
    <row r="48" spans="1:13" ht="60" customHeight="1" x14ac:dyDescent="0.25">
      <c r="C48" s="40">
        <v>62</v>
      </c>
      <c r="D48" s="40" t="s">
        <v>2842</v>
      </c>
      <c r="E48" s="40" t="s">
        <v>2843</v>
      </c>
      <c r="F48" s="40" t="s">
        <v>3556</v>
      </c>
      <c r="G48" s="41" t="s">
        <v>2580</v>
      </c>
      <c r="H48" s="40" t="s">
        <v>2711</v>
      </c>
      <c r="I48" s="40" t="s">
        <v>4013</v>
      </c>
      <c r="J48" s="58" t="s">
        <v>4014</v>
      </c>
      <c r="K48" s="77" t="s">
        <v>4596</v>
      </c>
      <c r="L48" s="54" t="s">
        <v>2577</v>
      </c>
    </row>
    <row r="49" spans="1:13" ht="60" customHeight="1" x14ac:dyDescent="0.25">
      <c r="A49" s="46"/>
      <c r="B49" s="46"/>
      <c r="C49" s="46">
        <v>63</v>
      </c>
      <c r="D49" s="46" t="s">
        <v>2682</v>
      </c>
      <c r="E49" s="45" t="s">
        <v>2683</v>
      </c>
      <c r="F49" s="46" t="s">
        <v>3577</v>
      </c>
      <c r="G49" s="52" t="s">
        <v>2572</v>
      </c>
      <c r="H49" s="46" t="s">
        <v>2684</v>
      </c>
      <c r="I49" s="46" t="s">
        <v>4015</v>
      </c>
      <c r="J49" s="57" t="s">
        <v>4016</v>
      </c>
      <c r="K49" s="77" t="s">
        <v>4596</v>
      </c>
      <c r="L49" s="54" t="s">
        <v>2577</v>
      </c>
    </row>
    <row r="50" spans="1:13" ht="60" customHeight="1" x14ac:dyDescent="0.25">
      <c r="A50" s="43">
        <v>2005</v>
      </c>
      <c r="B50" s="43"/>
      <c r="C50" s="43">
        <v>64</v>
      </c>
      <c r="D50" s="43" t="s">
        <v>655</v>
      </c>
      <c r="E50" s="43" t="s">
        <v>2847</v>
      </c>
      <c r="F50" s="43" t="s">
        <v>3577</v>
      </c>
      <c r="G50" s="44" t="s">
        <v>2591</v>
      </c>
      <c r="H50" s="43" t="s">
        <v>2848</v>
      </c>
      <c r="I50" s="43" t="s">
        <v>4018</v>
      </c>
      <c r="J50" s="58" t="s">
        <v>4019</v>
      </c>
      <c r="K50" s="77" t="s">
        <v>4596</v>
      </c>
      <c r="L50" s="54" t="s">
        <v>2577</v>
      </c>
    </row>
    <row r="51" spans="1:13" ht="60" customHeight="1" x14ac:dyDescent="0.25">
      <c r="A51" s="43">
        <v>2005</v>
      </c>
      <c r="B51" s="43"/>
      <c r="C51" s="43">
        <v>65</v>
      </c>
      <c r="D51" s="43" t="s">
        <v>2784</v>
      </c>
      <c r="E51" s="43" t="s">
        <v>2785</v>
      </c>
      <c r="F51" s="43" t="s">
        <v>3516</v>
      </c>
      <c r="G51" s="44" t="s">
        <v>2591</v>
      </c>
      <c r="H51" s="43" t="s">
        <v>2786</v>
      </c>
      <c r="I51" s="43" t="s">
        <v>4020</v>
      </c>
      <c r="J51" s="58" t="s">
        <v>4021</v>
      </c>
      <c r="K51" s="77" t="s">
        <v>4596</v>
      </c>
      <c r="L51" s="54" t="s">
        <v>2577</v>
      </c>
    </row>
    <row r="52" spans="1:13" ht="45" customHeight="1" x14ac:dyDescent="0.25">
      <c r="A52" s="43">
        <v>2005</v>
      </c>
      <c r="B52" s="43"/>
      <c r="C52" s="43">
        <v>66</v>
      </c>
      <c r="D52" s="43" t="s">
        <v>2839</v>
      </c>
      <c r="E52" s="43" t="s">
        <v>2840</v>
      </c>
      <c r="F52" s="43" t="s">
        <v>3577</v>
      </c>
      <c r="G52" s="41" t="s">
        <v>2572</v>
      </c>
      <c r="H52" s="43" t="s">
        <v>2841</v>
      </c>
      <c r="I52" s="43" t="s">
        <v>4022</v>
      </c>
      <c r="J52" s="58" t="s">
        <v>4023</v>
      </c>
      <c r="K52" s="77" t="s">
        <v>4596</v>
      </c>
      <c r="L52" s="54" t="s">
        <v>2577</v>
      </c>
    </row>
    <row r="53" spans="1:13" ht="45" customHeight="1" x14ac:dyDescent="0.25">
      <c r="A53" s="43">
        <v>2005</v>
      </c>
      <c r="B53" s="43"/>
      <c r="C53" s="43">
        <v>67</v>
      </c>
      <c r="D53" s="43" t="s">
        <v>2839</v>
      </c>
      <c r="E53" s="43" t="s">
        <v>3013</v>
      </c>
      <c r="F53" s="43" t="s">
        <v>3577</v>
      </c>
      <c r="G53" s="41" t="s">
        <v>2572</v>
      </c>
      <c r="H53" s="43" t="s">
        <v>3014</v>
      </c>
      <c r="I53" s="43" t="s">
        <v>4024</v>
      </c>
      <c r="J53" s="58" t="s">
        <v>4025</v>
      </c>
      <c r="K53" s="77" t="s">
        <v>4596</v>
      </c>
      <c r="L53" s="77" t="s">
        <v>2577</v>
      </c>
      <c r="M53" s="77"/>
    </row>
    <row r="54" spans="1:13" ht="45" customHeight="1" x14ac:dyDescent="0.25">
      <c r="A54" s="43">
        <v>2005</v>
      </c>
      <c r="B54" s="43"/>
      <c r="C54" s="43">
        <v>72</v>
      </c>
      <c r="D54" s="43" t="s">
        <v>2816</v>
      </c>
      <c r="E54" s="43" t="s">
        <v>2817</v>
      </c>
      <c r="F54" s="43" t="s">
        <v>3556</v>
      </c>
      <c r="G54" s="41" t="s">
        <v>2811</v>
      </c>
      <c r="H54" s="43" t="s">
        <v>2818</v>
      </c>
      <c r="I54" s="43" t="s">
        <v>4034</v>
      </c>
      <c r="J54" s="58" t="s">
        <v>4035</v>
      </c>
      <c r="K54" s="77" t="s">
        <v>4596</v>
      </c>
      <c r="L54" s="77" t="s">
        <v>2577</v>
      </c>
      <c r="M54" s="77"/>
    </row>
    <row r="55" spans="1:13" ht="45" customHeight="1" x14ac:dyDescent="0.25">
      <c r="A55" s="43">
        <v>2006</v>
      </c>
      <c r="B55" s="43"/>
      <c r="C55" s="43">
        <v>73</v>
      </c>
      <c r="D55" s="43" t="s">
        <v>2634</v>
      </c>
      <c r="E55" s="43" t="s">
        <v>3026</v>
      </c>
      <c r="F55" s="43" t="s">
        <v>3516</v>
      </c>
      <c r="G55" s="44" t="s">
        <v>2591</v>
      </c>
      <c r="H55" s="43" t="s">
        <v>3027</v>
      </c>
      <c r="I55" s="43" t="s">
        <v>4065</v>
      </c>
      <c r="J55" s="58" t="s">
        <v>4066</v>
      </c>
      <c r="K55" s="77" t="s">
        <v>4596</v>
      </c>
      <c r="L55" s="54" t="s">
        <v>2577</v>
      </c>
    </row>
    <row r="56" spans="1:13" ht="45" customHeight="1" x14ac:dyDescent="0.25">
      <c r="C56" s="40">
        <v>74</v>
      </c>
      <c r="D56" s="40" t="s">
        <v>4075</v>
      </c>
      <c r="E56" s="40" t="s">
        <v>2689</v>
      </c>
      <c r="F56" s="40" t="s">
        <v>3516</v>
      </c>
      <c r="G56" s="41" t="s">
        <v>2580</v>
      </c>
      <c r="H56" s="40" t="s">
        <v>2691</v>
      </c>
      <c r="I56" s="40" t="s">
        <v>4073</v>
      </c>
      <c r="J56" s="58" t="s">
        <v>4074</v>
      </c>
      <c r="K56" s="77" t="s">
        <v>4596</v>
      </c>
      <c r="L56" s="54" t="s">
        <v>2577</v>
      </c>
    </row>
    <row r="57" spans="1:13" ht="45" customHeight="1" x14ac:dyDescent="0.25">
      <c r="A57" s="43">
        <v>2006</v>
      </c>
      <c r="B57" s="43"/>
      <c r="C57" s="43">
        <v>75</v>
      </c>
      <c r="D57" s="43" t="s">
        <v>2574</v>
      </c>
      <c r="E57" s="43" t="s">
        <v>4110</v>
      </c>
      <c r="F57" s="43" t="s">
        <v>3556</v>
      </c>
      <c r="G57" s="41" t="s">
        <v>2580</v>
      </c>
      <c r="H57" s="43" t="s">
        <v>2576</v>
      </c>
      <c r="I57" s="43" t="s">
        <v>4111</v>
      </c>
      <c r="J57" s="58" t="s">
        <v>4112</v>
      </c>
      <c r="K57" s="77" t="s">
        <v>4596</v>
      </c>
      <c r="L57" s="54" t="s">
        <v>2577</v>
      </c>
    </row>
    <row r="58" spans="1:13" ht="60" customHeight="1" x14ac:dyDescent="0.25">
      <c r="A58" s="43">
        <v>2006</v>
      </c>
      <c r="B58" s="43"/>
      <c r="C58" s="43">
        <v>76</v>
      </c>
      <c r="D58" s="43" t="s">
        <v>2578</v>
      </c>
      <c r="E58" s="43" t="s">
        <v>2579</v>
      </c>
      <c r="F58" s="43" t="s">
        <v>3556</v>
      </c>
      <c r="G58" s="41" t="s">
        <v>2580</v>
      </c>
      <c r="H58" s="43" t="s">
        <v>2581</v>
      </c>
      <c r="I58" s="43" t="s">
        <v>4113</v>
      </c>
      <c r="J58" s="58" t="s">
        <v>4114</v>
      </c>
      <c r="K58" s="77" t="s">
        <v>4596</v>
      </c>
      <c r="L58" s="54" t="s">
        <v>2577</v>
      </c>
    </row>
    <row r="59" spans="1:13" ht="60" customHeight="1" x14ac:dyDescent="0.25">
      <c r="A59" s="45">
        <v>2006</v>
      </c>
      <c r="B59" s="45"/>
      <c r="C59" s="45">
        <v>80</v>
      </c>
      <c r="D59" s="45" t="s">
        <v>2855</v>
      </c>
      <c r="E59" s="45" t="s">
        <v>2856</v>
      </c>
      <c r="F59" s="45" t="s">
        <v>3556</v>
      </c>
      <c r="G59" s="52" t="s">
        <v>2580</v>
      </c>
      <c r="H59" s="45" t="s">
        <v>2857</v>
      </c>
      <c r="I59" s="45" t="s">
        <v>4117</v>
      </c>
      <c r="J59" s="57" t="s">
        <v>4118</v>
      </c>
      <c r="K59" s="77" t="s">
        <v>4596</v>
      </c>
      <c r="L59" s="54" t="s">
        <v>2577</v>
      </c>
    </row>
    <row r="60" spans="1:13" ht="60" customHeight="1" x14ac:dyDescent="0.25">
      <c r="A60" s="43">
        <v>2006</v>
      </c>
      <c r="B60" s="43"/>
      <c r="C60" s="43">
        <v>81</v>
      </c>
      <c r="D60" s="46" t="s">
        <v>131</v>
      </c>
      <c r="E60" s="46" t="s">
        <v>2651</v>
      </c>
      <c r="F60" s="46" t="s">
        <v>3556</v>
      </c>
      <c r="G60" s="41" t="s">
        <v>2572</v>
      </c>
      <c r="H60" s="43" t="s">
        <v>2652</v>
      </c>
      <c r="I60" s="43" t="s">
        <v>4119</v>
      </c>
      <c r="J60" s="58" t="s">
        <v>4120</v>
      </c>
      <c r="K60" s="77" t="s">
        <v>4596</v>
      </c>
      <c r="L60" s="54" t="s">
        <v>2577</v>
      </c>
    </row>
    <row r="61" spans="1:13" ht="60" customHeight="1" x14ac:dyDescent="0.25">
      <c r="A61" s="43"/>
      <c r="B61" s="43"/>
      <c r="C61" s="43">
        <v>82</v>
      </c>
      <c r="D61" s="43" t="s">
        <v>958</v>
      </c>
      <c r="E61" s="43" t="s">
        <v>2781</v>
      </c>
      <c r="F61" s="43" t="s">
        <v>3556</v>
      </c>
      <c r="G61" s="41" t="s">
        <v>2572</v>
      </c>
      <c r="H61" s="43" t="s">
        <v>2652</v>
      </c>
      <c r="I61" s="43" t="s">
        <v>4119</v>
      </c>
      <c r="J61" s="58" t="s">
        <v>4120</v>
      </c>
      <c r="K61" s="77" t="s">
        <v>4596</v>
      </c>
      <c r="L61" s="54" t="s">
        <v>2577</v>
      </c>
    </row>
    <row r="62" spans="1:13" ht="60" customHeight="1" x14ac:dyDescent="0.25">
      <c r="A62" s="43">
        <v>2006</v>
      </c>
      <c r="B62" s="43"/>
      <c r="C62" s="43">
        <v>83</v>
      </c>
      <c r="D62" s="43" t="s">
        <v>2593</v>
      </c>
      <c r="E62" s="43" t="s">
        <v>2594</v>
      </c>
      <c r="F62" s="43" t="s">
        <v>3844</v>
      </c>
      <c r="G62" s="41" t="s">
        <v>2595</v>
      </c>
      <c r="H62" s="43" t="s">
        <v>2596</v>
      </c>
      <c r="I62" s="43" t="s">
        <v>4121</v>
      </c>
      <c r="J62" s="58" t="s">
        <v>4122</v>
      </c>
      <c r="K62" s="77" t="s">
        <v>4596</v>
      </c>
      <c r="L62" s="54" t="s">
        <v>2577</v>
      </c>
    </row>
    <row r="63" spans="1:13" ht="60" customHeight="1" x14ac:dyDescent="0.25">
      <c r="A63" s="43">
        <v>2006</v>
      </c>
      <c r="B63" s="43"/>
      <c r="C63" s="43">
        <v>85</v>
      </c>
      <c r="D63" s="43" t="s">
        <v>2712</v>
      </c>
      <c r="E63" s="43" t="s">
        <v>2713</v>
      </c>
      <c r="F63" s="43" t="s">
        <v>3844</v>
      </c>
      <c r="G63" s="41" t="s">
        <v>2580</v>
      </c>
      <c r="H63" s="43" t="s">
        <v>2714</v>
      </c>
      <c r="I63" s="43" t="s">
        <v>4125</v>
      </c>
      <c r="J63" s="58" t="s">
        <v>4126</v>
      </c>
      <c r="K63" s="77" t="s">
        <v>4596</v>
      </c>
      <c r="L63" s="54" t="s">
        <v>2577</v>
      </c>
    </row>
    <row r="64" spans="1:13" ht="45" customHeight="1" x14ac:dyDescent="0.25">
      <c r="A64" s="43" t="s">
        <v>4129</v>
      </c>
      <c r="B64" s="43"/>
      <c r="C64" s="43">
        <v>87</v>
      </c>
      <c r="D64" s="43" t="s">
        <v>2726</v>
      </c>
      <c r="E64" s="43" t="s">
        <v>2727</v>
      </c>
      <c r="F64" s="43" t="s">
        <v>3556</v>
      </c>
      <c r="G64" s="41" t="s">
        <v>2640</v>
      </c>
      <c r="H64" s="43" t="s">
        <v>2728</v>
      </c>
      <c r="I64" s="43" t="s">
        <v>4130</v>
      </c>
      <c r="J64" s="58" t="s">
        <v>4131</v>
      </c>
      <c r="K64" s="77" t="s">
        <v>4596</v>
      </c>
      <c r="L64" s="54" t="s">
        <v>2577</v>
      </c>
    </row>
    <row r="65" spans="1:14" ht="45" customHeight="1" x14ac:dyDescent="0.25">
      <c r="A65" s="40">
        <v>2007</v>
      </c>
      <c r="C65" s="40">
        <v>88</v>
      </c>
      <c r="D65" s="40" t="s">
        <v>2748</v>
      </c>
      <c r="E65" s="40" t="s">
        <v>2749</v>
      </c>
      <c r="F65" s="40" t="s">
        <v>3516</v>
      </c>
      <c r="G65" s="41" t="s">
        <v>2580</v>
      </c>
      <c r="H65" s="40" t="s">
        <v>2750</v>
      </c>
      <c r="I65" s="40" t="s">
        <v>4149</v>
      </c>
      <c r="J65" s="58" t="s">
        <v>4150</v>
      </c>
      <c r="K65" s="77" t="s">
        <v>4596</v>
      </c>
      <c r="L65" s="54" t="s">
        <v>2577</v>
      </c>
    </row>
    <row r="66" spans="1:14" ht="45" customHeight="1" x14ac:dyDescent="0.25">
      <c r="A66" s="43"/>
      <c r="B66" s="43"/>
      <c r="C66" s="43">
        <v>94</v>
      </c>
      <c r="D66" s="43" t="s">
        <v>1819</v>
      </c>
      <c r="E66" s="43" t="s">
        <v>2718</v>
      </c>
      <c r="F66" s="43" t="s">
        <v>3556</v>
      </c>
      <c r="G66" s="44" t="s">
        <v>2591</v>
      </c>
      <c r="H66" s="43" t="s">
        <v>2719</v>
      </c>
      <c r="I66" s="43" t="s">
        <v>4167</v>
      </c>
      <c r="J66" s="58" t="s">
        <v>4168</v>
      </c>
      <c r="K66" s="77" t="s">
        <v>4596</v>
      </c>
      <c r="L66" s="54" t="s">
        <v>2577</v>
      </c>
    </row>
    <row r="67" spans="1:14" ht="45" customHeight="1" x14ac:dyDescent="0.25">
      <c r="A67" s="43"/>
      <c r="B67" s="43"/>
      <c r="C67" s="43">
        <v>95</v>
      </c>
      <c r="D67" s="43" t="s">
        <v>2782</v>
      </c>
      <c r="E67" s="43" t="s">
        <v>2783</v>
      </c>
      <c r="F67" s="43" t="s">
        <v>3556</v>
      </c>
      <c r="G67" s="44" t="s">
        <v>2591</v>
      </c>
      <c r="H67" s="43" t="s">
        <v>2719</v>
      </c>
      <c r="I67" s="43" t="s">
        <v>4167</v>
      </c>
      <c r="J67" s="58" t="s">
        <v>4168</v>
      </c>
      <c r="K67" s="77" t="s">
        <v>4596</v>
      </c>
      <c r="L67" s="54" t="s">
        <v>2577</v>
      </c>
    </row>
    <row r="68" spans="1:14" ht="45" customHeight="1" x14ac:dyDescent="0.25">
      <c r="A68" s="43">
        <v>2008</v>
      </c>
      <c r="B68" s="43"/>
      <c r="C68" s="43">
        <v>96</v>
      </c>
      <c r="D68" s="43" t="s">
        <v>2692</v>
      </c>
      <c r="E68" s="43" t="s">
        <v>2693</v>
      </c>
      <c r="F68" s="43" t="s">
        <v>3516</v>
      </c>
      <c r="G68" s="44" t="s">
        <v>2591</v>
      </c>
      <c r="H68" s="43" t="s">
        <v>2694</v>
      </c>
      <c r="I68" s="43" t="s">
        <v>4196</v>
      </c>
      <c r="J68" s="58" t="s">
        <v>4197</v>
      </c>
      <c r="K68" s="77" t="s">
        <v>4596</v>
      </c>
      <c r="L68" s="54" t="s">
        <v>2577</v>
      </c>
    </row>
    <row r="69" spans="1:14" ht="45" customHeight="1" x14ac:dyDescent="0.25">
      <c r="A69" s="43">
        <v>2008</v>
      </c>
      <c r="B69" s="43"/>
      <c r="C69" s="43">
        <v>97</v>
      </c>
      <c r="D69" s="43" t="s">
        <v>2584</v>
      </c>
      <c r="E69" s="43" t="s">
        <v>2585</v>
      </c>
      <c r="F69" s="43" t="s">
        <v>3516</v>
      </c>
      <c r="G69" s="44" t="s">
        <v>2580</v>
      </c>
      <c r="H69" s="43" t="s">
        <v>2586</v>
      </c>
      <c r="I69" s="43" t="s">
        <v>4198</v>
      </c>
      <c r="J69" s="58" t="s">
        <v>4199</v>
      </c>
      <c r="K69" s="77" t="s">
        <v>4596</v>
      </c>
      <c r="L69" s="54" t="s">
        <v>2577</v>
      </c>
    </row>
    <row r="70" spans="1:14" s="47" customFormat="1" ht="45" customHeight="1" x14ac:dyDescent="0.25">
      <c r="A70" s="43">
        <v>2008</v>
      </c>
      <c r="B70" s="43"/>
      <c r="C70" s="43">
        <v>98</v>
      </c>
      <c r="D70" s="43" t="s">
        <v>2590</v>
      </c>
      <c r="E70" s="43" t="s">
        <v>4200</v>
      </c>
      <c r="F70" s="43" t="s">
        <v>3556</v>
      </c>
      <c r="G70" s="44" t="s">
        <v>2591</v>
      </c>
      <c r="H70" s="43" t="s">
        <v>2592</v>
      </c>
      <c r="I70" s="43" t="s">
        <v>4201</v>
      </c>
      <c r="J70" s="58" t="s">
        <v>4202</v>
      </c>
      <c r="K70" s="77" t="s">
        <v>4596</v>
      </c>
      <c r="L70" s="54" t="s">
        <v>2577</v>
      </c>
      <c r="M70" s="54"/>
      <c r="N70" s="43"/>
    </row>
    <row r="71" spans="1:14" s="47" customFormat="1" ht="45" customHeight="1" x14ac:dyDescent="0.25">
      <c r="A71" s="43"/>
      <c r="B71" s="43"/>
      <c r="C71" s="43">
        <v>99</v>
      </c>
      <c r="D71" s="43" t="s">
        <v>4203</v>
      </c>
      <c r="E71" s="43" t="s">
        <v>4204</v>
      </c>
      <c r="F71" s="43" t="s">
        <v>3556</v>
      </c>
      <c r="G71" s="44" t="s">
        <v>2591</v>
      </c>
      <c r="H71" s="43" t="s">
        <v>2592</v>
      </c>
      <c r="I71" s="43" t="s">
        <v>4201</v>
      </c>
      <c r="J71" s="58" t="s">
        <v>4202</v>
      </c>
      <c r="K71" s="77" t="s">
        <v>4596</v>
      </c>
      <c r="L71" s="54" t="s">
        <v>2577</v>
      </c>
      <c r="M71" s="54"/>
      <c r="N71" s="43"/>
    </row>
    <row r="72" spans="1:14" s="47" customFormat="1" ht="60" customHeight="1" x14ac:dyDescent="0.25">
      <c r="A72" s="40">
        <v>2008</v>
      </c>
      <c r="B72" s="40"/>
      <c r="C72" s="40">
        <v>100</v>
      </c>
      <c r="D72" s="40" t="s">
        <v>2181</v>
      </c>
      <c r="E72" s="40" t="s">
        <v>2776</v>
      </c>
      <c r="F72" s="40" t="s">
        <v>3556</v>
      </c>
      <c r="G72" s="41" t="s">
        <v>2580</v>
      </c>
      <c r="H72" s="40" t="s">
        <v>2777</v>
      </c>
      <c r="I72" s="40" t="s">
        <v>4205</v>
      </c>
      <c r="J72" s="58" t="s">
        <v>4206</v>
      </c>
      <c r="K72" s="77" t="s">
        <v>4596</v>
      </c>
      <c r="L72" s="54" t="s">
        <v>2577</v>
      </c>
      <c r="M72" s="54"/>
      <c r="N72" s="43"/>
    </row>
    <row r="73" spans="1:14" s="47" customFormat="1" ht="60" customHeight="1" x14ac:dyDescent="0.25">
      <c r="A73" s="40">
        <v>2008</v>
      </c>
      <c r="B73" s="40"/>
      <c r="C73" s="40">
        <v>101</v>
      </c>
      <c r="D73" s="40" t="s">
        <v>2613</v>
      </c>
      <c r="E73" s="40" t="s">
        <v>2614</v>
      </c>
      <c r="F73" s="40" t="s">
        <v>3556</v>
      </c>
      <c r="G73" s="41" t="s">
        <v>2580</v>
      </c>
      <c r="H73" s="40" t="s">
        <v>2615</v>
      </c>
      <c r="I73" s="40" t="s">
        <v>4207</v>
      </c>
      <c r="J73" s="58" t="s">
        <v>4208</v>
      </c>
      <c r="K73" s="77" t="s">
        <v>4596</v>
      </c>
      <c r="L73" s="54" t="s">
        <v>2577</v>
      </c>
      <c r="M73" s="54"/>
      <c r="N73" s="46"/>
    </row>
    <row r="74" spans="1:14" ht="60" customHeight="1" x14ac:dyDescent="0.25">
      <c r="A74" s="40">
        <v>2008</v>
      </c>
      <c r="C74" s="40">
        <v>102</v>
      </c>
      <c r="D74" s="40" t="s">
        <v>2881</v>
      </c>
      <c r="E74" s="40" t="s">
        <v>2882</v>
      </c>
      <c r="F74" s="40" t="s">
        <v>3516</v>
      </c>
      <c r="G74" s="41" t="s">
        <v>2580</v>
      </c>
      <c r="H74" s="40" t="s">
        <v>2883</v>
      </c>
      <c r="I74" s="40" t="s">
        <v>4212</v>
      </c>
      <c r="J74" s="58" t="s">
        <v>4213</v>
      </c>
      <c r="K74" s="77" t="s">
        <v>4596</v>
      </c>
      <c r="L74" s="54" t="s">
        <v>2577</v>
      </c>
    </row>
    <row r="75" spans="1:14" ht="60" customHeight="1" x14ac:dyDescent="0.25">
      <c r="A75" s="63">
        <v>2008</v>
      </c>
      <c r="B75" s="63"/>
      <c r="C75" s="63">
        <v>103</v>
      </c>
      <c r="D75" s="63" t="s">
        <v>2198</v>
      </c>
      <c r="E75" s="63" t="s">
        <v>2913</v>
      </c>
      <c r="F75" s="63" t="s">
        <v>3614</v>
      </c>
      <c r="G75" s="67" t="s">
        <v>2911</v>
      </c>
      <c r="H75" s="63" t="s">
        <v>2914</v>
      </c>
      <c r="I75" s="63" t="s">
        <v>4214</v>
      </c>
      <c r="J75" s="65" t="s">
        <v>4215</v>
      </c>
      <c r="K75" s="76" t="s">
        <v>4596</v>
      </c>
      <c r="L75" s="76" t="s">
        <v>2577</v>
      </c>
      <c r="M75" s="66"/>
      <c r="N75" s="78" t="s">
        <v>4641</v>
      </c>
    </row>
    <row r="76" spans="1:14" ht="60" customHeight="1" x14ac:dyDescent="0.25">
      <c r="A76" s="40">
        <v>2008</v>
      </c>
      <c r="C76" s="40">
        <v>106</v>
      </c>
      <c r="D76" s="40" t="s">
        <v>2809</v>
      </c>
      <c r="E76" s="40" t="s">
        <v>2810</v>
      </c>
      <c r="F76" s="40" t="s">
        <v>3614</v>
      </c>
      <c r="G76" s="41" t="s">
        <v>2811</v>
      </c>
      <c r="H76" s="40" t="s">
        <v>2812</v>
      </c>
      <c r="I76" s="40" t="s">
        <v>4220</v>
      </c>
      <c r="J76" s="58" t="s">
        <v>4221</v>
      </c>
      <c r="K76" s="77" t="s">
        <v>4596</v>
      </c>
      <c r="L76" s="54" t="s">
        <v>2577</v>
      </c>
    </row>
    <row r="77" spans="1:14" ht="60" customHeight="1" x14ac:dyDescent="0.25">
      <c r="A77" s="40">
        <v>2008</v>
      </c>
      <c r="C77" s="40">
        <v>107</v>
      </c>
      <c r="D77" s="40" t="s">
        <v>2773</v>
      </c>
      <c r="E77" s="40" t="s">
        <v>2774</v>
      </c>
      <c r="F77" s="40" t="s">
        <v>3556</v>
      </c>
      <c r="G77" s="41" t="s">
        <v>2611</v>
      </c>
      <c r="H77" s="40" t="s">
        <v>2775</v>
      </c>
      <c r="I77" s="40" t="s">
        <v>4222</v>
      </c>
      <c r="J77" s="58" t="s">
        <v>4223</v>
      </c>
      <c r="K77" s="77" t="s">
        <v>4596</v>
      </c>
      <c r="L77" s="54" t="s">
        <v>2577</v>
      </c>
      <c r="N77" s="46"/>
    </row>
    <row r="78" spans="1:14" ht="45" customHeight="1" x14ac:dyDescent="0.25">
      <c r="A78" s="43">
        <v>2009</v>
      </c>
      <c r="B78" s="43"/>
      <c r="C78" s="43">
        <v>110</v>
      </c>
      <c r="D78" s="43" t="s">
        <v>2751</v>
      </c>
      <c r="E78" s="43" t="s">
        <v>2752</v>
      </c>
      <c r="F78" s="43" t="s">
        <v>3556</v>
      </c>
      <c r="G78" s="41" t="s">
        <v>2572</v>
      </c>
      <c r="H78" s="43" t="s">
        <v>2753</v>
      </c>
      <c r="I78" s="43" t="s">
        <v>4267</v>
      </c>
      <c r="J78" s="58" t="s">
        <v>4268</v>
      </c>
      <c r="K78" s="77" t="s">
        <v>4596</v>
      </c>
      <c r="L78" s="54" t="s">
        <v>2577</v>
      </c>
    </row>
    <row r="79" spans="1:14" ht="45" customHeight="1" x14ac:dyDescent="0.25">
      <c r="A79" s="43">
        <v>2009</v>
      </c>
      <c r="B79" s="43"/>
      <c r="C79" s="43">
        <v>111</v>
      </c>
      <c r="D79" s="43" t="s">
        <v>1499</v>
      </c>
      <c r="E79" s="43" t="s">
        <v>2695</v>
      </c>
      <c r="F79" s="43" t="s">
        <v>3556</v>
      </c>
      <c r="G79" s="41" t="s">
        <v>2572</v>
      </c>
      <c r="H79" s="43" t="s">
        <v>2696</v>
      </c>
      <c r="I79" s="43" t="s">
        <v>4269</v>
      </c>
      <c r="J79" s="58" t="s">
        <v>4270</v>
      </c>
      <c r="K79" s="77" t="s">
        <v>4596</v>
      </c>
      <c r="L79" s="54" t="s">
        <v>2577</v>
      </c>
    </row>
    <row r="80" spans="1:14" ht="45" customHeight="1" x14ac:dyDescent="0.25">
      <c r="A80" s="43">
        <v>2009</v>
      </c>
      <c r="B80" s="43"/>
      <c r="C80" s="43">
        <v>112</v>
      </c>
      <c r="D80" s="43" t="s">
        <v>4271</v>
      </c>
      <c r="E80" s="43" t="s">
        <v>2858</v>
      </c>
      <c r="F80" s="43" t="s">
        <v>3556</v>
      </c>
      <c r="G80" s="41" t="s">
        <v>2580</v>
      </c>
      <c r="H80" s="43" t="s">
        <v>2859</v>
      </c>
      <c r="I80" s="43" t="s">
        <v>4272</v>
      </c>
      <c r="J80" s="58" t="s">
        <v>4273</v>
      </c>
      <c r="K80" s="77" t="s">
        <v>4596</v>
      </c>
      <c r="L80" s="54" t="s">
        <v>2577</v>
      </c>
    </row>
    <row r="81" spans="1:14" ht="45" customHeight="1" x14ac:dyDescent="0.25">
      <c r="A81" s="62">
        <v>2009</v>
      </c>
      <c r="B81" s="62"/>
      <c r="C81" s="62">
        <v>115</v>
      </c>
      <c r="D81" s="62" t="s">
        <v>3154</v>
      </c>
      <c r="E81" s="62" t="s">
        <v>3155</v>
      </c>
      <c r="F81" s="62" t="s">
        <v>3556</v>
      </c>
      <c r="G81" s="64" t="s">
        <v>3033</v>
      </c>
      <c r="H81" s="62" t="s">
        <v>3156</v>
      </c>
      <c r="I81" s="69" t="s">
        <v>4276</v>
      </c>
      <c r="J81" s="65" t="s">
        <v>4277</v>
      </c>
      <c r="K81" s="76" t="s">
        <v>4596</v>
      </c>
      <c r="L81" s="76" t="s">
        <v>2577</v>
      </c>
      <c r="M81" s="76" t="s">
        <v>270</v>
      </c>
      <c r="N81" s="78" t="s">
        <v>4660</v>
      </c>
    </row>
    <row r="82" spans="1:14" ht="45" customHeight="1" x14ac:dyDescent="0.25">
      <c r="A82" s="43">
        <v>2009</v>
      </c>
      <c r="B82" s="43"/>
      <c r="C82" s="43">
        <v>116</v>
      </c>
      <c r="D82" s="43" t="s">
        <v>3157</v>
      </c>
      <c r="E82" s="43" t="s">
        <v>3158</v>
      </c>
      <c r="F82" s="43" t="s">
        <v>3844</v>
      </c>
      <c r="G82" s="41" t="s">
        <v>3033</v>
      </c>
      <c r="H82" s="43" t="s">
        <v>3159</v>
      </c>
      <c r="I82" s="61" t="s">
        <v>4278</v>
      </c>
      <c r="J82" s="58" t="s">
        <v>4279</v>
      </c>
      <c r="K82" s="77" t="s">
        <v>4596</v>
      </c>
      <c r="L82" s="77" t="s">
        <v>2577</v>
      </c>
      <c r="N82" s="79" t="s">
        <v>4637</v>
      </c>
    </row>
    <row r="83" spans="1:14" ht="45" customHeight="1" x14ac:dyDescent="0.25">
      <c r="A83" s="43">
        <v>2009</v>
      </c>
      <c r="B83" s="43"/>
      <c r="C83" s="43">
        <v>119</v>
      </c>
      <c r="D83" s="43" t="s">
        <v>2141</v>
      </c>
      <c r="E83" s="43" t="s">
        <v>2141</v>
      </c>
      <c r="F83" s="43" t="s">
        <v>3556</v>
      </c>
      <c r="G83" s="41" t="s">
        <v>3033</v>
      </c>
      <c r="H83" s="43" t="s">
        <v>3160</v>
      </c>
      <c r="I83" s="61" t="s">
        <v>4284</v>
      </c>
      <c r="J83" s="42" t="s">
        <v>4285</v>
      </c>
      <c r="K83" s="77" t="s">
        <v>4596</v>
      </c>
      <c r="L83" s="77" t="s">
        <v>2577</v>
      </c>
      <c r="M83" s="77" t="s">
        <v>270</v>
      </c>
      <c r="N83" s="79" t="s">
        <v>4638</v>
      </c>
    </row>
    <row r="84" spans="1:14" ht="45" customHeight="1" x14ac:dyDescent="0.25">
      <c r="A84" s="43">
        <v>2009</v>
      </c>
      <c r="B84" s="43"/>
      <c r="C84" s="43">
        <v>123</v>
      </c>
      <c r="D84" s="43" t="s">
        <v>2866</v>
      </c>
      <c r="E84" s="43" t="s">
        <v>2867</v>
      </c>
      <c r="F84" s="43" t="s">
        <v>3516</v>
      </c>
      <c r="G84" s="41" t="s">
        <v>2868</v>
      </c>
      <c r="H84" s="43" t="s">
        <v>2869</v>
      </c>
      <c r="I84" s="43" t="s">
        <v>4290</v>
      </c>
      <c r="J84" s="58" t="s">
        <v>4291</v>
      </c>
      <c r="K84" s="77" t="s">
        <v>4596</v>
      </c>
      <c r="L84" s="54" t="s">
        <v>2577</v>
      </c>
    </row>
    <row r="85" spans="1:14" ht="45" customHeight="1" x14ac:dyDescent="0.25">
      <c r="A85" s="43">
        <v>2010</v>
      </c>
      <c r="B85" s="43"/>
      <c r="C85" s="43">
        <v>127</v>
      </c>
      <c r="D85" s="43" t="s">
        <v>965</v>
      </c>
      <c r="E85" s="43" t="s">
        <v>2626</v>
      </c>
      <c r="F85" s="43" t="s">
        <v>3556</v>
      </c>
      <c r="G85" s="44" t="s">
        <v>2591</v>
      </c>
      <c r="H85" s="43" t="s">
        <v>2627</v>
      </c>
      <c r="I85" s="43" t="s">
        <v>4308</v>
      </c>
      <c r="J85" s="58" t="s">
        <v>4309</v>
      </c>
      <c r="K85" s="77" t="s">
        <v>4596</v>
      </c>
      <c r="L85" s="54" t="s">
        <v>2577</v>
      </c>
    </row>
    <row r="86" spans="1:14" ht="45" customHeight="1" x14ac:dyDescent="0.25">
      <c r="A86" s="43">
        <v>2010</v>
      </c>
      <c r="B86" s="43"/>
      <c r="C86" s="43">
        <v>134</v>
      </c>
      <c r="D86" s="43" t="s">
        <v>2674</v>
      </c>
      <c r="E86" s="43" t="s">
        <v>2675</v>
      </c>
      <c r="F86" s="43" t="s">
        <v>3516</v>
      </c>
      <c r="G86" s="44" t="s">
        <v>2580</v>
      </c>
      <c r="H86" s="43" t="s">
        <v>2676</v>
      </c>
      <c r="I86" s="43" t="s">
        <v>4326</v>
      </c>
      <c r="J86" s="58" t="s">
        <v>4327</v>
      </c>
      <c r="K86" s="77" t="s">
        <v>4596</v>
      </c>
      <c r="L86" s="54" t="s">
        <v>2577</v>
      </c>
    </row>
    <row r="87" spans="1:14" ht="45" customHeight="1" x14ac:dyDescent="0.25">
      <c r="A87" s="43">
        <v>2010</v>
      </c>
      <c r="B87" s="43"/>
      <c r="C87" s="43">
        <v>139</v>
      </c>
      <c r="D87" s="43" t="s">
        <v>2474</v>
      </c>
      <c r="E87" s="43" t="s">
        <v>3015</v>
      </c>
      <c r="F87" s="43" t="s">
        <v>3516</v>
      </c>
      <c r="G87" s="44" t="s">
        <v>2868</v>
      </c>
      <c r="H87" s="43" t="s">
        <v>3016</v>
      </c>
      <c r="I87" s="43" t="s">
        <v>4334</v>
      </c>
      <c r="J87" s="58" t="s">
        <v>4335</v>
      </c>
      <c r="K87" s="77" t="s">
        <v>4596</v>
      </c>
      <c r="L87" s="54" t="s">
        <v>2577</v>
      </c>
    </row>
    <row r="88" spans="1:14" ht="45" customHeight="1" x14ac:dyDescent="0.25">
      <c r="A88" s="43">
        <v>2011</v>
      </c>
      <c r="B88" s="43"/>
      <c r="C88" s="43">
        <v>140</v>
      </c>
      <c r="D88" s="43" t="s">
        <v>2632</v>
      </c>
      <c r="E88" s="43" t="s">
        <v>2633</v>
      </c>
      <c r="F88" s="43" t="s">
        <v>3556</v>
      </c>
      <c r="G88" s="44" t="s">
        <v>2591</v>
      </c>
      <c r="H88" s="43" t="s">
        <v>1333</v>
      </c>
      <c r="I88" s="43" t="s">
        <v>4352</v>
      </c>
      <c r="J88" s="58" t="s">
        <v>4353</v>
      </c>
      <c r="K88" s="77" t="s">
        <v>4596</v>
      </c>
      <c r="L88" s="54" t="s">
        <v>2577</v>
      </c>
    </row>
    <row r="89" spans="1:14" ht="45" customHeight="1" x14ac:dyDescent="0.25">
      <c r="A89" s="43">
        <v>2011</v>
      </c>
      <c r="B89" s="43"/>
      <c r="C89" s="43">
        <v>141</v>
      </c>
      <c r="D89" s="43" t="s">
        <v>2668</v>
      </c>
      <c r="E89" s="43" t="s">
        <v>2669</v>
      </c>
      <c r="F89" s="43" t="s">
        <v>3516</v>
      </c>
      <c r="G89" s="41" t="s">
        <v>2572</v>
      </c>
      <c r="H89" s="43" t="s">
        <v>2670</v>
      </c>
      <c r="I89" s="43" t="s">
        <v>4354</v>
      </c>
      <c r="J89" s="58" t="s">
        <v>4355</v>
      </c>
      <c r="K89" s="77" t="s">
        <v>4596</v>
      </c>
      <c r="L89" s="54" t="s">
        <v>2577</v>
      </c>
    </row>
    <row r="90" spans="1:14" ht="45" customHeight="1" x14ac:dyDescent="0.25">
      <c r="A90" s="43">
        <v>2011</v>
      </c>
      <c r="B90" s="43"/>
      <c r="C90" s="43">
        <v>142</v>
      </c>
      <c r="D90" s="43" t="s">
        <v>2884</v>
      </c>
      <c r="E90" s="43" t="s">
        <v>2885</v>
      </c>
      <c r="F90" s="43" t="s">
        <v>3516</v>
      </c>
      <c r="G90" s="41" t="s">
        <v>2572</v>
      </c>
      <c r="H90" s="43" t="s">
        <v>2886</v>
      </c>
      <c r="I90" s="43" t="s">
        <v>4356</v>
      </c>
      <c r="J90" s="58" t="s">
        <v>4357</v>
      </c>
      <c r="K90" s="77" t="s">
        <v>4596</v>
      </c>
      <c r="L90" s="77" t="s">
        <v>2577</v>
      </c>
      <c r="M90" s="77"/>
    </row>
    <row r="91" spans="1:14" ht="45" customHeight="1" x14ac:dyDescent="0.25">
      <c r="A91" s="43">
        <v>2011</v>
      </c>
      <c r="B91" s="43"/>
      <c r="C91" s="43">
        <v>147</v>
      </c>
      <c r="D91" s="43" t="s">
        <v>2229</v>
      </c>
      <c r="E91" s="43" t="s">
        <v>3161</v>
      </c>
      <c r="F91" s="43" t="s">
        <v>3556</v>
      </c>
      <c r="G91" s="44" t="s">
        <v>3033</v>
      </c>
      <c r="H91" s="43" t="s">
        <v>3162</v>
      </c>
      <c r="I91" s="43" t="s">
        <v>4373</v>
      </c>
      <c r="J91" s="58" t="s">
        <v>4374</v>
      </c>
      <c r="K91" s="77" t="s">
        <v>4596</v>
      </c>
      <c r="L91" s="77" t="s">
        <v>2577</v>
      </c>
    </row>
    <row r="92" spans="1:14" ht="45" customHeight="1" x14ac:dyDescent="0.25">
      <c r="A92" s="43">
        <v>2011</v>
      </c>
      <c r="B92" s="43"/>
      <c r="C92" s="43">
        <v>151</v>
      </c>
      <c r="D92" s="43" t="s">
        <v>2798</v>
      </c>
      <c r="E92" s="43" t="s">
        <v>2799</v>
      </c>
      <c r="F92" s="43" t="s">
        <v>3516</v>
      </c>
      <c r="G92" s="44" t="s">
        <v>2796</v>
      </c>
      <c r="H92" s="43" t="s">
        <v>2801</v>
      </c>
      <c r="I92" s="43" t="s">
        <v>4386</v>
      </c>
      <c r="J92" s="58" t="s">
        <v>4387</v>
      </c>
      <c r="K92" s="77" t="s">
        <v>4596</v>
      </c>
      <c r="L92" s="54" t="s">
        <v>2577</v>
      </c>
    </row>
    <row r="93" spans="1:14" ht="45" customHeight="1" x14ac:dyDescent="0.25">
      <c r="A93" s="43"/>
      <c r="B93" s="43"/>
      <c r="C93" s="43">
        <v>152</v>
      </c>
      <c r="D93" s="43" t="s">
        <v>2800</v>
      </c>
      <c r="E93" s="43" t="s">
        <v>2802</v>
      </c>
      <c r="F93" s="43" t="s">
        <v>3844</v>
      </c>
      <c r="G93" s="44" t="s">
        <v>2796</v>
      </c>
      <c r="H93" s="43" t="s">
        <v>2801</v>
      </c>
      <c r="I93" s="43" t="s">
        <v>4386</v>
      </c>
      <c r="J93" s="58" t="s">
        <v>4387</v>
      </c>
      <c r="K93" s="77" t="s">
        <v>4596</v>
      </c>
      <c r="L93" s="54" t="s">
        <v>2577</v>
      </c>
    </row>
    <row r="94" spans="1:14" ht="45" customHeight="1" x14ac:dyDescent="0.25">
      <c r="A94" s="43">
        <v>2011</v>
      </c>
      <c r="B94" s="43"/>
      <c r="C94" s="43">
        <v>155</v>
      </c>
      <c r="D94" s="43" t="s">
        <v>2609</v>
      </c>
      <c r="E94" s="43" t="s">
        <v>2610</v>
      </c>
      <c r="F94" s="43" t="s">
        <v>3516</v>
      </c>
      <c r="G94" s="44" t="s">
        <v>2611</v>
      </c>
      <c r="H94" s="43" t="s">
        <v>2612</v>
      </c>
      <c r="I94" s="43" t="s">
        <v>4392</v>
      </c>
      <c r="J94" s="58" t="s">
        <v>4393</v>
      </c>
      <c r="K94" s="77" t="s">
        <v>4596</v>
      </c>
      <c r="L94" s="54" t="s">
        <v>2577</v>
      </c>
    </row>
    <row r="95" spans="1:14" ht="60" customHeight="1" x14ac:dyDescent="0.25">
      <c r="A95" s="43">
        <v>2011</v>
      </c>
      <c r="B95" s="43"/>
      <c r="C95" s="43">
        <v>156</v>
      </c>
      <c r="D95" s="43" t="s">
        <v>2642</v>
      </c>
      <c r="E95" s="43" t="s">
        <v>2643</v>
      </c>
      <c r="F95" s="43" t="s">
        <v>3556</v>
      </c>
      <c r="G95" s="44" t="s">
        <v>2611</v>
      </c>
      <c r="H95" s="43" t="s">
        <v>2644</v>
      </c>
      <c r="I95" s="43" t="s">
        <v>4394</v>
      </c>
      <c r="J95" s="58" t="s">
        <v>4395</v>
      </c>
      <c r="K95" s="77" t="s">
        <v>4596</v>
      </c>
      <c r="L95" s="54" t="s">
        <v>2577</v>
      </c>
    </row>
    <row r="96" spans="1:14" ht="60" customHeight="1" x14ac:dyDescent="0.25">
      <c r="A96" s="43">
        <v>2011</v>
      </c>
      <c r="B96" s="43"/>
      <c r="C96" s="43">
        <v>158</v>
      </c>
      <c r="D96" s="43" t="s">
        <v>2831</v>
      </c>
      <c r="E96" s="43" t="s">
        <v>2832</v>
      </c>
      <c r="F96" s="43" t="s">
        <v>3556</v>
      </c>
      <c r="G96" s="44" t="s">
        <v>2611</v>
      </c>
      <c r="H96" s="43" t="s">
        <v>2833</v>
      </c>
      <c r="I96" s="43" t="s">
        <v>4400</v>
      </c>
      <c r="J96" s="58" t="s">
        <v>4401</v>
      </c>
      <c r="K96" s="77" t="s">
        <v>4596</v>
      </c>
      <c r="L96" s="54" t="s">
        <v>2577</v>
      </c>
    </row>
    <row r="97" spans="1:14" ht="45" customHeight="1" x14ac:dyDescent="0.25">
      <c r="A97" s="43">
        <v>2011</v>
      </c>
      <c r="B97" s="43"/>
      <c r="C97" s="43">
        <v>159</v>
      </c>
      <c r="D97" s="43" t="s">
        <v>2822</v>
      </c>
      <c r="E97" s="43" t="s">
        <v>2823</v>
      </c>
      <c r="F97" s="43" t="s">
        <v>3556</v>
      </c>
      <c r="G97" s="44" t="s">
        <v>2811</v>
      </c>
      <c r="H97" s="43" t="s">
        <v>1333</v>
      </c>
      <c r="I97" s="43" t="s">
        <v>4402</v>
      </c>
      <c r="J97" s="58" t="s">
        <v>4403</v>
      </c>
      <c r="K97" s="77" t="s">
        <v>4596</v>
      </c>
      <c r="L97" s="54" t="s">
        <v>2577</v>
      </c>
    </row>
    <row r="98" spans="1:14" ht="45" customHeight="1" x14ac:dyDescent="0.25">
      <c r="A98" s="43">
        <v>2011</v>
      </c>
      <c r="B98" s="43"/>
      <c r="C98" s="43">
        <v>163</v>
      </c>
      <c r="D98" s="43" t="s">
        <v>2754</v>
      </c>
      <c r="E98" s="43" t="s">
        <v>2755</v>
      </c>
      <c r="F98" s="43" t="s">
        <v>3556</v>
      </c>
      <c r="G98" s="44" t="s">
        <v>2640</v>
      </c>
      <c r="H98" s="43" t="s">
        <v>2756</v>
      </c>
      <c r="I98" s="43" t="s">
        <v>4410</v>
      </c>
      <c r="J98" s="58" t="s">
        <v>4411</v>
      </c>
      <c r="K98" s="77" t="s">
        <v>4596</v>
      </c>
      <c r="L98" s="54" t="s">
        <v>2577</v>
      </c>
    </row>
    <row r="99" spans="1:14" ht="60" customHeight="1" x14ac:dyDescent="0.25">
      <c r="A99" s="43">
        <v>2012</v>
      </c>
      <c r="B99" s="43"/>
      <c r="C99" s="43">
        <v>171</v>
      </c>
      <c r="D99" s="43" t="s">
        <v>2903</v>
      </c>
      <c r="E99" s="43" t="s">
        <v>2904</v>
      </c>
      <c r="F99" s="43" t="s">
        <v>3577</v>
      </c>
      <c r="G99" s="41" t="s">
        <v>2572</v>
      </c>
      <c r="H99" s="43" t="s">
        <v>2905</v>
      </c>
      <c r="I99" s="43" t="s">
        <v>4502</v>
      </c>
      <c r="J99" s="58" t="s">
        <v>4503</v>
      </c>
      <c r="K99" s="77" t="s">
        <v>4596</v>
      </c>
      <c r="L99" s="54" t="s">
        <v>2577</v>
      </c>
    </row>
    <row r="100" spans="1:14" ht="45" customHeight="1" x14ac:dyDescent="0.25">
      <c r="A100" s="43">
        <v>2012</v>
      </c>
      <c r="B100" s="43"/>
      <c r="C100" s="43">
        <v>172</v>
      </c>
      <c r="D100" s="43" t="s">
        <v>2225</v>
      </c>
      <c r="E100" s="43" t="s">
        <v>2761</v>
      </c>
      <c r="F100" s="43" t="s">
        <v>3556</v>
      </c>
      <c r="G100" s="41" t="s">
        <v>2572</v>
      </c>
      <c r="H100" s="43" t="s">
        <v>2763</v>
      </c>
      <c r="I100" s="43" t="s">
        <v>4504</v>
      </c>
      <c r="J100" s="58" t="s">
        <v>4505</v>
      </c>
      <c r="K100" s="77" t="s">
        <v>4596</v>
      </c>
      <c r="L100" s="54" t="s">
        <v>2577</v>
      </c>
    </row>
    <row r="101" spans="1:14" ht="45" customHeight="1" x14ac:dyDescent="0.25">
      <c r="A101" s="40">
        <v>2012</v>
      </c>
      <c r="C101" s="40">
        <v>178</v>
      </c>
      <c r="D101" s="40" t="s">
        <v>3132</v>
      </c>
      <c r="E101" s="40" t="s">
        <v>3133</v>
      </c>
      <c r="F101" s="40" t="s">
        <v>3614</v>
      </c>
      <c r="G101" s="41" t="s">
        <v>3033</v>
      </c>
      <c r="H101" s="40" t="s">
        <v>3134</v>
      </c>
      <c r="I101" s="40" t="s">
        <v>4528</v>
      </c>
      <c r="J101" s="58" t="s">
        <v>4529</v>
      </c>
      <c r="K101" s="77" t="s">
        <v>4596</v>
      </c>
      <c r="L101" s="77" t="s">
        <v>2577</v>
      </c>
      <c r="M101" s="77"/>
      <c r="N101" s="79" t="s">
        <v>4634</v>
      </c>
    </row>
    <row r="102" spans="1:14" ht="60" customHeight="1" x14ac:dyDescent="0.25">
      <c r="A102" s="40">
        <v>2012</v>
      </c>
      <c r="C102" s="40">
        <v>179</v>
      </c>
      <c r="D102" s="40" t="s">
        <v>2852</v>
      </c>
      <c r="E102" s="40" t="s">
        <v>2853</v>
      </c>
      <c r="F102" s="40" t="s">
        <v>3516</v>
      </c>
      <c r="G102" s="41" t="s">
        <v>2572</v>
      </c>
      <c r="H102" s="40" t="s">
        <v>2854</v>
      </c>
      <c r="I102" s="40" t="s">
        <v>4530</v>
      </c>
      <c r="J102" s="58" t="s">
        <v>4531</v>
      </c>
      <c r="K102" s="77" t="s">
        <v>4596</v>
      </c>
      <c r="L102" s="54" t="s">
        <v>2577</v>
      </c>
    </row>
    <row r="103" spans="1:14" ht="60" customHeight="1" x14ac:dyDescent="0.25">
      <c r="A103" s="40">
        <v>2012</v>
      </c>
      <c r="C103" s="40">
        <v>182</v>
      </c>
      <c r="D103" s="40" t="s">
        <v>2570</v>
      </c>
      <c r="E103" s="40" t="s">
        <v>2571</v>
      </c>
      <c r="F103" s="40" t="s">
        <v>3614</v>
      </c>
      <c r="G103" s="41" t="s">
        <v>2572</v>
      </c>
      <c r="H103" s="40" t="s">
        <v>2573</v>
      </c>
      <c r="I103" s="40" t="s">
        <v>4534</v>
      </c>
      <c r="J103" s="58" t="s">
        <v>4535</v>
      </c>
      <c r="K103" s="77" t="s">
        <v>4596</v>
      </c>
      <c r="L103" s="54" t="s">
        <v>2577</v>
      </c>
    </row>
    <row r="104" spans="1:14" ht="60" customHeight="1" x14ac:dyDescent="0.25">
      <c r="A104" s="40">
        <v>2012</v>
      </c>
      <c r="C104" s="40">
        <v>185</v>
      </c>
      <c r="D104" s="40" t="s">
        <v>2790</v>
      </c>
      <c r="E104" s="40" t="s">
        <v>2791</v>
      </c>
      <c r="F104" s="40" t="s">
        <v>3556</v>
      </c>
      <c r="G104" s="41" t="s">
        <v>2792</v>
      </c>
      <c r="H104" s="40" t="s">
        <v>2793</v>
      </c>
      <c r="I104" s="40" t="s">
        <v>4538</v>
      </c>
      <c r="J104" s="58" t="s">
        <v>4539</v>
      </c>
      <c r="K104" s="77" t="s">
        <v>4596</v>
      </c>
      <c r="L104" s="54" t="s">
        <v>2577</v>
      </c>
      <c r="N104" s="46"/>
    </row>
    <row r="105" spans="1:14" ht="45" customHeight="1" x14ac:dyDescent="0.25">
      <c r="A105" s="40">
        <v>2013</v>
      </c>
      <c r="C105" s="40">
        <v>194</v>
      </c>
      <c r="D105" s="40" t="s">
        <v>2844</v>
      </c>
      <c r="E105" s="40" t="s">
        <v>2845</v>
      </c>
      <c r="F105" s="40" t="s">
        <v>3556</v>
      </c>
      <c r="G105" s="41" t="s">
        <v>2591</v>
      </c>
      <c r="H105" s="40" t="s">
        <v>2846</v>
      </c>
      <c r="I105" s="40" t="s">
        <v>4566</v>
      </c>
      <c r="J105" s="58" t="s">
        <v>4567</v>
      </c>
      <c r="K105" s="77" t="s">
        <v>4596</v>
      </c>
      <c r="L105" s="54" t="s">
        <v>2577</v>
      </c>
    </row>
    <row r="106" spans="1:14" ht="45" customHeight="1" x14ac:dyDescent="0.25">
      <c r="A106" s="40">
        <v>2013</v>
      </c>
      <c r="C106" s="40">
        <v>196</v>
      </c>
      <c r="D106" s="40" t="s">
        <v>2227</v>
      </c>
      <c r="E106" s="40" t="s">
        <v>2582</v>
      </c>
      <c r="F106" s="40" t="s">
        <v>3556</v>
      </c>
      <c r="G106" s="41" t="s">
        <v>2572</v>
      </c>
      <c r="H106" s="40" t="s">
        <v>2583</v>
      </c>
      <c r="I106" s="40" t="s">
        <v>4570</v>
      </c>
      <c r="J106" s="58" t="s">
        <v>4571</v>
      </c>
      <c r="K106" s="77" t="s">
        <v>4596</v>
      </c>
      <c r="L106" s="54" t="s">
        <v>2577</v>
      </c>
    </row>
    <row r="107" spans="1:14" ht="45" customHeight="1" x14ac:dyDescent="0.25">
      <c r="A107" s="40">
        <v>2013</v>
      </c>
      <c r="C107" s="40">
        <v>197</v>
      </c>
      <c r="D107" s="40" t="s">
        <v>3094</v>
      </c>
      <c r="E107" s="40" t="s">
        <v>3095</v>
      </c>
      <c r="F107" s="40" t="s">
        <v>3516</v>
      </c>
      <c r="G107" s="41" t="s">
        <v>3033</v>
      </c>
      <c r="H107" s="40" t="s">
        <v>3096</v>
      </c>
      <c r="I107" s="40" t="s">
        <v>4572</v>
      </c>
      <c r="J107" s="58" t="s">
        <v>4573</v>
      </c>
      <c r="K107" s="77" t="s">
        <v>4596</v>
      </c>
      <c r="L107" s="54" t="s">
        <v>2577</v>
      </c>
    </row>
    <row r="108" spans="1:14" ht="45" customHeight="1" x14ac:dyDescent="0.25">
      <c r="A108" s="40">
        <v>2013</v>
      </c>
      <c r="C108" s="40">
        <v>198</v>
      </c>
      <c r="D108" s="40" t="s">
        <v>973</v>
      </c>
      <c r="E108" s="40" t="s">
        <v>3177</v>
      </c>
      <c r="F108" s="40" t="s">
        <v>3556</v>
      </c>
      <c r="G108" s="41" t="s">
        <v>3033</v>
      </c>
      <c r="H108" s="40" t="s">
        <v>3034</v>
      </c>
      <c r="I108" s="40" t="s">
        <v>4574</v>
      </c>
      <c r="J108" s="58" t="s">
        <v>4575</v>
      </c>
      <c r="K108" s="77" t="s">
        <v>4596</v>
      </c>
      <c r="L108" s="54" t="s">
        <v>2577</v>
      </c>
    </row>
    <row r="109" spans="1:14" ht="45" customHeight="1" x14ac:dyDescent="0.25">
      <c r="C109" s="40">
        <v>199</v>
      </c>
      <c r="D109" s="40" t="s">
        <v>3031</v>
      </c>
      <c r="E109" s="40" t="s">
        <v>3032</v>
      </c>
      <c r="F109" s="40" t="s">
        <v>3556</v>
      </c>
      <c r="G109" s="41" t="s">
        <v>3033</v>
      </c>
      <c r="H109" s="40" t="s">
        <v>3034</v>
      </c>
      <c r="I109" s="40" t="s">
        <v>4574</v>
      </c>
      <c r="J109" s="58" t="s">
        <v>4575</v>
      </c>
      <c r="K109" s="77" t="s">
        <v>4596</v>
      </c>
      <c r="L109" s="54" t="s">
        <v>2577</v>
      </c>
    </row>
    <row r="110" spans="1:14" ht="60" customHeight="1" x14ac:dyDescent="0.25">
      <c r="C110" s="40">
        <v>200</v>
      </c>
      <c r="D110" s="40" t="s">
        <v>969</v>
      </c>
      <c r="E110" s="40" t="s">
        <v>3178</v>
      </c>
      <c r="F110" s="40" t="s">
        <v>3556</v>
      </c>
      <c r="G110" s="41" t="s">
        <v>3033</v>
      </c>
      <c r="H110" s="40" t="s">
        <v>3034</v>
      </c>
      <c r="I110" s="40" t="s">
        <v>4574</v>
      </c>
      <c r="J110" s="58" t="s">
        <v>4575</v>
      </c>
      <c r="K110" s="77" t="s">
        <v>4596</v>
      </c>
      <c r="L110" s="54" t="s">
        <v>2577</v>
      </c>
    </row>
    <row r="111" spans="1:14" ht="60" customHeight="1" x14ac:dyDescent="0.25">
      <c r="A111" s="43"/>
      <c r="B111" s="43">
        <v>2</v>
      </c>
      <c r="C111" s="43"/>
      <c r="D111" s="43" t="s">
        <v>3541</v>
      </c>
      <c r="E111" s="40" t="s">
        <v>3542</v>
      </c>
      <c r="F111" s="43" t="s">
        <v>3505</v>
      </c>
      <c r="G111" s="44" t="s">
        <v>2686</v>
      </c>
      <c r="H111" s="43" t="s">
        <v>2687</v>
      </c>
      <c r="I111" s="43" t="s">
        <v>3539</v>
      </c>
      <c r="J111" s="58" t="s">
        <v>3540</v>
      </c>
      <c r="K111" s="77" t="s">
        <v>4596</v>
      </c>
      <c r="L111" s="54" t="s">
        <v>2577</v>
      </c>
    </row>
    <row r="112" spans="1:14" ht="60" customHeight="1" x14ac:dyDescent="0.25">
      <c r="A112" s="43"/>
      <c r="B112" s="43"/>
      <c r="C112" s="43"/>
      <c r="D112" s="43" t="s">
        <v>2036</v>
      </c>
      <c r="E112" s="43" t="s">
        <v>2767</v>
      </c>
      <c r="F112" s="43" t="s">
        <v>3556</v>
      </c>
      <c r="G112" s="41" t="s">
        <v>2572</v>
      </c>
      <c r="H112" s="43" t="s">
        <v>2652</v>
      </c>
      <c r="I112" s="43" t="s">
        <v>4119</v>
      </c>
      <c r="J112" s="58" t="s">
        <v>4120</v>
      </c>
      <c r="K112" s="77" t="s">
        <v>4596</v>
      </c>
      <c r="L112" s="54" t="s">
        <v>2577</v>
      </c>
    </row>
    <row r="113" spans="1:14" ht="60" customHeight="1" x14ac:dyDescent="0.25">
      <c r="A113" s="46"/>
      <c r="B113" s="46"/>
      <c r="C113" s="46"/>
      <c r="D113" s="46" t="s">
        <v>2764</v>
      </c>
      <c r="E113" s="46" t="s">
        <v>2765</v>
      </c>
      <c r="F113" s="46" t="s">
        <v>3556</v>
      </c>
      <c r="G113" s="52" t="s">
        <v>2572</v>
      </c>
      <c r="H113" s="46" t="s">
        <v>2657</v>
      </c>
      <c r="I113" s="46" t="s">
        <v>3836</v>
      </c>
      <c r="J113" s="57" t="s">
        <v>3837</v>
      </c>
      <c r="K113" s="77" t="s">
        <v>4596</v>
      </c>
      <c r="L113" s="54" t="s">
        <v>2577</v>
      </c>
    </row>
    <row r="114" spans="1:14" ht="60" customHeight="1" x14ac:dyDescent="0.25">
      <c r="A114" s="62">
        <v>2009</v>
      </c>
      <c r="B114" s="62">
        <v>82</v>
      </c>
      <c r="C114" s="62"/>
      <c r="D114" s="62" t="s">
        <v>4254</v>
      </c>
      <c r="E114" s="62" t="s">
        <v>4255</v>
      </c>
      <c r="F114" s="62" t="s">
        <v>3696</v>
      </c>
      <c r="G114" s="64" t="s">
        <v>2572</v>
      </c>
      <c r="H114" s="62" t="s">
        <v>2989</v>
      </c>
      <c r="I114" s="71" t="s">
        <v>4256</v>
      </c>
      <c r="J114" s="65" t="s">
        <v>4257</v>
      </c>
      <c r="K114" s="76" t="s">
        <v>4596</v>
      </c>
      <c r="L114" s="76" t="s">
        <v>2577</v>
      </c>
      <c r="M114" s="76" t="s">
        <v>61</v>
      </c>
      <c r="N114" s="62"/>
    </row>
    <row r="115" spans="1:14" ht="60" customHeight="1" x14ac:dyDescent="0.25">
      <c r="A115" s="43"/>
      <c r="B115" s="43">
        <v>89</v>
      </c>
      <c r="C115" s="43"/>
      <c r="D115" s="43" t="s">
        <v>1833</v>
      </c>
      <c r="E115" s="43" t="s">
        <v>4351</v>
      </c>
      <c r="F115" s="43" t="s">
        <v>3696</v>
      </c>
      <c r="G115" s="44" t="s">
        <v>2591</v>
      </c>
      <c r="H115" s="43" t="s">
        <v>4348</v>
      </c>
      <c r="I115" s="43" t="s">
        <v>4349</v>
      </c>
      <c r="J115" s="58" t="s">
        <v>4350</v>
      </c>
      <c r="K115" s="77" t="s">
        <v>4596</v>
      </c>
      <c r="L115" s="77" t="s">
        <v>2577</v>
      </c>
      <c r="M115" s="77"/>
    </row>
    <row r="116" spans="1:14" ht="45" customHeight="1" x14ac:dyDescent="0.25">
      <c r="A116" s="43">
        <v>2001</v>
      </c>
      <c r="B116" s="43"/>
      <c r="C116" s="43"/>
      <c r="D116" s="43" t="s">
        <v>2860</v>
      </c>
      <c r="E116" s="43" t="s">
        <v>2861</v>
      </c>
      <c r="F116" s="43" t="s">
        <v>3844</v>
      </c>
      <c r="G116" s="44" t="s">
        <v>2580</v>
      </c>
      <c r="H116" s="43" t="s">
        <v>2862</v>
      </c>
      <c r="I116" s="43" t="s">
        <v>3896</v>
      </c>
      <c r="J116" s="58" t="s">
        <v>3897</v>
      </c>
      <c r="K116" s="77" t="s">
        <v>4596</v>
      </c>
      <c r="L116" s="54" t="s">
        <v>2577</v>
      </c>
    </row>
    <row r="117" spans="1:14" ht="45" customHeight="1" x14ac:dyDescent="0.25">
      <c r="A117" s="40">
        <v>2000</v>
      </c>
      <c r="B117" s="40">
        <v>30</v>
      </c>
      <c r="D117" s="40" t="s">
        <v>592</v>
      </c>
      <c r="E117" s="40" t="s">
        <v>3871</v>
      </c>
      <c r="F117" s="40" t="s">
        <v>3505</v>
      </c>
      <c r="G117" s="41" t="s">
        <v>2580</v>
      </c>
      <c r="H117" s="40" t="s">
        <v>3872</v>
      </c>
      <c r="I117" s="40" t="s">
        <v>3873</v>
      </c>
      <c r="J117" s="58" t="s">
        <v>3874</v>
      </c>
      <c r="K117" s="77" t="s">
        <v>4596</v>
      </c>
      <c r="L117" s="77" t="s">
        <v>2577</v>
      </c>
      <c r="M117" s="77"/>
    </row>
    <row r="118" spans="1:14" ht="60" customHeight="1" x14ac:dyDescent="0.25">
      <c r="A118" s="40">
        <v>1999</v>
      </c>
      <c r="D118" s="40" t="s">
        <v>2742</v>
      </c>
      <c r="E118" s="40" t="s">
        <v>2743</v>
      </c>
      <c r="F118" s="40" t="s">
        <v>3516</v>
      </c>
      <c r="G118" s="41" t="s">
        <v>2572</v>
      </c>
      <c r="H118" s="40" t="s">
        <v>2744</v>
      </c>
      <c r="I118" s="40" t="s">
        <v>3864</v>
      </c>
      <c r="J118" s="58" t="s">
        <v>3865</v>
      </c>
      <c r="K118" s="77" t="s">
        <v>4596</v>
      </c>
      <c r="L118" s="54" t="s">
        <v>2577</v>
      </c>
      <c r="N118" s="46"/>
    </row>
    <row r="119" spans="1:14" ht="60" customHeight="1" x14ac:dyDescent="0.25">
      <c r="A119" s="43">
        <v>2006</v>
      </c>
      <c r="B119" s="43">
        <v>53</v>
      </c>
      <c r="C119" s="43"/>
      <c r="D119" s="43" t="s">
        <v>4067</v>
      </c>
      <c r="E119" s="43" t="s">
        <v>4068</v>
      </c>
      <c r="F119" s="43" t="s">
        <v>3505</v>
      </c>
      <c r="G119" s="44" t="s">
        <v>2591</v>
      </c>
      <c r="H119" s="43" t="s">
        <v>4069</v>
      </c>
      <c r="I119" s="43" t="s">
        <v>4070</v>
      </c>
      <c r="J119" s="58" t="s">
        <v>4071</v>
      </c>
      <c r="K119" s="77" t="s">
        <v>4596</v>
      </c>
      <c r="L119" s="77" t="s">
        <v>2577</v>
      </c>
      <c r="M119" s="77"/>
    </row>
    <row r="120" spans="1:14" ht="60" customHeight="1" x14ac:dyDescent="0.25">
      <c r="A120" s="43">
        <v>2006</v>
      </c>
      <c r="B120" s="43">
        <v>60</v>
      </c>
      <c r="C120" s="43"/>
      <c r="D120" s="43" t="s">
        <v>2619</v>
      </c>
      <c r="E120" s="40" t="s">
        <v>4101</v>
      </c>
      <c r="F120" s="43" t="s">
        <v>3696</v>
      </c>
      <c r="G120" s="41" t="s">
        <v>2572</v>
      </c>
      <c r="H120" s="43" t="s">
        <v>4102</v>
      </c>
      <c r="I120" s="43" t="s">
        <v>4103</v>
      </c>
      <c r="J120" s="42" t="s">
        <v>4104</v>
      </c>
      <c r="K120" s="77" t="s">
        <v>4596</v>
      </c>
      <c r="L120" s="77" t="s">
        <v>2577</v>
      </c>
      <c r="M120" s="77"/>
      <c r="N120" s="79" t="s">
        <v>4613</v>
      </c>
    </row>
    <row r="121" spans="1:14" ht="45" customHeight="1" x14ac:dyDescent="0.25">
      <c r="A121" s="63">
        <v>2008</v>
      </c>
      <c r="B121" s="63"/>
      <c r="C121" s="63"/>
      <c r="D121" s="63" t="s">
        <v>299</v>
      </c>
      <c r="E121" s="63" t="s">
        <v>3050</v>
      </c>
      <c r="F121" s="63" t="s">
        <v>4209</v>
      </c>
      <c r="G121" s="67" t="s">
        <v>3033</v>
      </c>
      <c r="H121" s="63" t="s">
        <v>3051</v>
      </c>
      <c r="I121" s="63" t="s">
        <v>4210</v>
      </c>
      <c r="J121" s="65" t="s">
        <v>4211</v>
      </c>
      <c r="K121" s="76" t="s">
        <v>4596</v>
      </c>
      <c r="L121" s="76" t="s">
        <v>2577</v>
      </c>
      <c r="M121" s="76" t="s">
        <v>270</v>
      </c>
      <c r="N121" s="78" t="s">
        <v>4657</v>
      </c>
    </row>
    <row r="122" spans="1:14" ht="45" customHeight="1" x14ac:dyDescent="0.25">
      <c r="A122" s="62">
        <v>1984</v>
      </c>
      <c r="B122" s="62"/>
      <c r="C122" s="63"/>
      <c r="D122" s="62" t="s">
        <v>2925</v>
      </c>
      <c r="E122" s="62" t="s">
        <v>2926</v>
      </c>
      <c r="F122" s="62" t="s">
        <v>3556</v>
      </c>
      <c r="G122" s="64" t="s">
        <v>2911</v>
      </c>
      <c r="H122" s="62" t="s">
        <v>2927</v>
      </c>
      <c r="I122" s="69" t="s">
        <v>3617</v>
      </c>
      <c r="J122" s="70" t="s">
        <v>3618</v>
      </c>
      <c r="K122" s="76" t="s">
        <v>4596</v>
      </c>
      <c r="L122" s="76" t="s">
        <v>2577</v>
      </c>
      <c r="M122" s="66"/>
      <c r="N122" s="78" t="s">
        <v>4644</v>
      </c>
    </row>
    <row r="123" spans="1:14" ht="45" customHeight="1" x14ac:dyDescent="0.25">
      <c r="A123" s="43"/>
      <c r="B123" s="43"/>
      <c r="C123" s="43"/>
      <c r="D123" s="43" t="s">
        <v>2634</v>
      </c>
      <c r="E123" s="43" t="s">
        <v>2673</v>
      </c>
      <c r="F123" s="43" t="s">
        <v>3516</v>
      </c>
      <c r="G123" s="44" t="s">
        <v>2591</v>
      </c>
      <c r="H123" s="43" t="s">
        <v>1333</v>
      </c>
      <c r="I123" s="43" t="s">
        <v>4352</v>
      </c>
      <c r="J123" s="58" t="s">
        <v>4353</v>
      </c>
      <c r="K123" s="77" t="s">
        <v>4596</v>
      </c>
      <c r="L123" s="54" t="s">
        <v>2577</v>
      </c>
    </row>
    <row r="124" spans="1:14" ht="45" customHeight="1" x14ac:dyDescent="0.25">
      <c r="A124" s="43">
        <v>2012</v>
      </c>
      <c r="B124" s="43">
        <v>93</v>
      </c>
      <c r="C124" s="43"/>
      <c r="D124" s="43" t="s">
        <v>4424</v>
      </c>
      <c r="E124" s="43" t="s">
        <v>4425</v>
      </c>
      <c r="F124" s="43" t="s">
        <v>3505</v>
      </c>
      <c r="G124" s="44" t="s">
        <v>2580</v>
      </c>
      <c r="H124" s="43" t="s">
        <v>4426</v>
      </c>
      <c r="I124" s="43" t="s">
        <v>4427</v>
      </c>
      <c r="J124" s="58" t="s">
        <v>4428</v>
      </c>
      <c r="K124" s="77" t="s">
        <v>4596</v>
      </c>
      <c r="L124" s="77" t="s">
        <v>2577</v>
      </c>
      <c r="M124" s="77"/>
    </row>
    <row r="125" spans="1:14" ht="45" customHeight="1" x14ac:dyDescent="0.25">
      <c r="A125" s="45">
        <v>1998</v>
      </c>
      <c r="B125" s="45"/>
      <c r="C125" s="45"/>
      <c r="D125" s="45" t="s">
        <v>2778</v>
      </c>
      <c r="E125" s="45" t="s">
        <v>2779</v>
      </c>
      <c r="F125" s="45" t="s">
        <v>3556</v>
      </c>
      <c r="G125" s="52" t="s">
        <v>2595</v>
      </c>
      <c r="H125" s="45" t="s">
        <v>2780</v>
      </c>
      <c r="I125" s="45" t="s">
        <v>3851</v>
      </c>
      <c r="J125" s="57" t="s">
        <v>3852</v>
      </c>
      <c r="K125" s="77" t="s">
        <v>4596</v>
      </c>
      <c r="L125" s="54" t="s">
        <v>2577</v>
      </c>
    </row>
    <row r="126" spans="1:14" ht="45" customHeight="1" x14ac:dyDescent="0.25">
      <c r="A126" s="45">
        <v>1998</v>
      </c>
      <c r="B126" s="45"/>
      <c r="C126" s="45"/>
      <c r="D126" s="45" t="s">
        <v>2757</v>
      </c>
      <c r="E126" s="45" t="s">
        <v>2758</v>
      </c>
      <c r="F126" s="45" t="s">
        <v>3844</v>
      </c>
      <c r="G126" s="52" t="s">
        <v>2759</v>
      </c>
      <c r="H126" s="45" t="s">
        <v>2760</v>
      </c>
      <c r="I126" s="45" t="s">
        <v>3849</v>
      </c>
      <c r="J126" s="57" t="s">
        <v>3850</v>
      </c>
      <c r="K126" s="77" t="s">
        <v>4596</v>
      </c>
      <c r="L126" s="54" t="s">
        <v>2577</v>
      </c>
    </row>
    <row r="127" spans="1:14" ht="45" customHeight="1" x14ac:dyDescent="0.25">
      <c r="A127" s="43">
        <v>2003</v>
      </c>
      <c r="B127" s="43"/>
      <c r="C127" s="43"/>
      <c r="D127" s="40" t="s">
        <v>2125</v>
      </c>
      <c r="E127" s="43" t="s">
        <v>2688</v>
      </c>
      <c r="F127" s="43" t="s">
        <v>3516</v>
      </c>
      <c r="G127" s="41" t="s">
        <v>2572</v>
      </c>
      <c r="H127" s="43" t="s">
        <v>2655</v>
      </c>
      <c r="I127" s="43" t="s">
        <v>3940</v>
      </c>
      <c r="J127" s="58" t="s">
        <v>3941</v>
      </c>
      <c r="K127" s="77" t="s">
        <v>4596</v>
      </c>
      <c r="L127" s="54" t="s">
        <v>2577</v>
      </c>
    </row>
    <row r="128" spans="1:14" ht="45" customHeight="1" x14ac:dyDescent="0.25">
      <c r="A128" s="43"/>
      <c r="B128" s="43"/>
      <c r="C128" s="43"/>
      <c r="D128" s="43" t="s">
        <v>4040</v>
      </c>
      <c r="E128" s="43" t="s">
        <v>4041</v>
      </c>
      <c r="F128" s="43" t="s">
        <v>3505</v>
      </c>
      <c r="G128" s="44" t="s">
        <v>2591</v>
      </c>
      <c r="H128" s="43" t="s">
        <v>4037</v>
      </c>
      <c r="I128" s="43" t="s">
        <v>4038</v>
      </c>
      <c r="J128" s="58" t="s">
        <v>4039</v>
      </c>
      <c r="K128" s="77" t="s">
        <v>4596</v>
      </c>
      <c r="L128" s="77" t="s">
        <v>2577</v>
      </c>
      <c r="M128" s="77"/>
    </row>
    <row r="129" spans="1:14" ht="45" customHeight="1" x14ac:dyDescent="0.25">
      <c r="A129" s="43"/>
      <c r="B129" s="43">
        <v>39</v>
      </c>
      <c r="C129" s="43"/>
      <c r="D129" s="43" t="s">
        <v>3968</v>
      </c>
      <c r="E129" s="43" t="s">
        <v>3969</v>
      </c>
      <c r="F129" s="43" t="s">
        <v>3505</v>
      </c>
      <c r="G129" s="44" t="s">
        <v>2591</v>
      </c>
      <c r="H129" s="43" t="s">
        <v>3965</v>
      </c>
      <c r="I129" s="43" t="s">
        <v>3966</v>
      </c>
      <c r="J129" s="58" t="s">
        <v>3967</v>
      </c>
      <c r="K129" s="77" t="s">
        <v>4596</v>
      </c>
      <c r="L129" s="77" t="s">
        <v>2577</v>
      </c>
      <c r="M129" s="77"/>
    </row>
    <row r="130" spans="1:14" ht="45" customHeight="1" x14ac:dyDescent="0.25">
      <c r="A130" s="43"/>
      <c r="B130" s="43">
        <v>5</v>
      </c>
      <c r="C130" s="43"/>
      <c r="D130" s="43" t="s">
        <v>3624</v>
      </c>
      <c r="E130" s="43" t="s">
        <v>3625</v>
      </c>
      <c r="F130" s="43" t="s">
        <v>3524</v>
      </c>
      <c r="G130" s="41" t="s">
        <v>2572</v>
      </c>
      <c r="H130" s="43" t="s">
        <v>3621</v>
      </c>
      <c r="I130" s="43" t="s">
        <v>3622</v>
      </c>
      <c r="J130" s="58" t="s">
        <v>3623</v>
      </c>
      <c r="K130" s="77" t="s">
        <v>4596</v>
      </c>
      <c r="L130" s="77" t="s">
        <v>2577</v>
      </c>
      <c r="M130" s="77"/>
    </row>
    <row r="131" spans="1:14" ht="45" customHeight="1" x14ac:dyDescent="0.25">
      <c r="A131" s="62">
        <v>1983</v>
      </c>
      <c r="B131" s="62"/>
      <c r="C131" s="63"/>
      <c r="D131" s="62" t="s">
        <v>2909</v>
      </c>
      <c r="E131" s="62" t="s">
        <v>2910</v>
      </c>
      <c r="F131" s="62" t="s">
        <v>3614</v>
      </c>
      <c r="G131" s="64" t="s">
        <v>2911</v>
      </c>
      <c r="H131" s="62" t="s">
        <v>2912</v>
      </c>
      <c r="I131" s="62" t="s">
        <v>3615</v>
      </c>
      <c r="J131" s="70" t="s">
        <v>3616</v>
      </c>
      <c r="K131" s="76" t="s">
        <v>4596</v>
      </c>
      <c r="L131" s="76" t="s">
        <v>2577</v>
      </c>
      <c r="M131" s="66"/>
      <c r="N131" s="78" t="s">
        <v>4643</v>
      </c>
    </row>
    <row r="132" spans="1:14" ht="45" customHeight="1" x14ac:dyDescent="0.25">
      <c r="A132" s="43"/>
      <c r="B132" s="43"/>
      <c r="C132" s="43"/>
      <c r="D132" s="43" t="s">
        <v>3779</v>
      </c>
      <c r="E132" s="43" t="s">
        <v>3780</v>
      </c>
      <c r="F132" s="43" t="s">
        <v>3505</v>
      </c>
      <c r="G132" s="44" t="s">
        <v>2686</v>
      </c>
      <c r="H132" s="43" t="s">
        <v>3773</v>
      </c>
      <c r="I132" s="43" t="s">
        <v>3774</v>
      </c>
      <c r="J132" s="58" t="s">
        <v>3775</v>
      </c>
      <c r="K132" s="77" t="s">
        <v>4596</v>
      </c>
      <c r="L132" s="77" t="s">
        <v>2577</v>
      </c>
      <c r="M132" s="77"/>
    </row>
    <row r="133" spans="1:14" ht="45" customHeight="1" x14ac:dyDescent="0.25">
      <c r="A133" s="43"/>
      <c r="B133" s="43"/>
      <c r="C133" s="43"/>
      <c r="D133" s="40" t="s">
        <v>2653</v>
      </c>
      <c r="E133" s="43" t="s">
        <v>2654</v>
      </c>
      <c r="F133" s="43" t="s">
        <v>3556</v>
      </c>
      <c r="G133" s="41" t="s">
        <v>2572</v>
      </c>
      <c r="H133" s="43" t="s">
        <v>2655</v>
      </c>
      <c r="I133" s="43" t="s">
        <v>3940</v>
      </c>
      <c r="J133" s="58" t="s">
        <v>3941</v>
      </c>
      <c r="K133" s="77" t="s">
        <v>4596</v>
      </c>
      <c r="L133" s="54" t="s">
        <v>2577</v>
      </c>
    </row>
    <row r="134" spans="1:14" ht="60" customHeight="1" x14ac:dyDescent="0.25">
      <c r="D134" s="40" t="s">
        <v>3908</v>
      </c>
      <c r="E134" s="40" t="s">
        <v>3909</v>
      </c>
      <c r="F134" s="40" t="s">
        <v>3505</v>
      </c>
      <c r="G134" s="41" t="s">
        <v>2580</v>
      </c>
      <c r="H134" s="40" t="s">
        <v>3904</v>
      </c>
      <c r="I134" s="40" t="s">
        <v>3905</v>
      </c>
      <c r="J134" s="58" t="s">
        <v>3906</v>
      </c>
      <c r="K134" s="77" t="s">
        <v>4596</v>
      </c>
      <c r="L134" s="77" t="s">
        <v>2577</v>
      </c>
      <c r="M134" s="77"/>
    </row>
    <row r="135" spans="1:14" ht="60" customHeight="1" x14ac:dyDescent="0.25">
      <c r="A135" s="43">
        <v>2006</v>
      </c>
      <c r="B135" s="43">
        <v>61</v>
      </c>
      <c r="C135" s="43"/>
      <c r="D135" s="43" t="s">
        <v>4105</v>
      </c>
      <c r="E135" s="43" t="s">
        <v>4106</v>
      </c>
      <c r="F135" s="43" t="s">
        <v>3642</v>
      </c>
      <c r="G135" s="41" t="s">
        <v>2762</v>
      </c>
      <c r="H135" s="43" t="s">
        <v>4107</v>
      </c>
      <c r="I135" s="43" t="s">
        <v>4108</v>
      </c>
      <c r="J135" s="58" t="s">
        <v>4109</v>
      </c>
      <c r="K135" s="77" t="s">
        <v>4596</v>
      </c>
      <c r="L135" s="77" t="s">
        <v>2577</v>
      </c>
      <c r="M135" s="77"/>
    </row>
    <row r="136" spans="1:14" s="47" customFormat="1" ht="45" customHeight="1" x14ac:dyDescent="0.25">
      <c r="A136" s="43">
        <v>2002</v>
      </c>
      <c r="B136" s="43">
        <v>33</v>
      </c>
      <c r="C136" s="43"/>
      <c r="D136" s="43" t="s">
        <v>3925</v>
      </c>
      <c r="E136" s="43" t="s">
        <v>3926</v>
      </c>
      <c r="F136" s="43" t="s">
        <v>3642</v>
      </c>
      <c r="G136" s="41" t="s">
        <v>2988</v>
      </c>
      <c r="H136" s="43" t="s">
        <v>3927</v>
      </c>
      <c r="I136" s="43" t="s">
        <v>3928</v>
      </c>
      <c r="J136" s="58" t="s">
        <v>3929</v>
      </c>
      <c r="K136" s="77" t="s">
        <v>4596</v>
      </c>
      <c r="L136" s="77" t="s">
        <v>2577</v>
      </c>
      <c r="M136" s="77"/>
      <c r="N136" s="43"/>
    </row>
    <row r="137" spans="1:14" s="47" customFormat="1" ht="45" customHeight="1" x14ac:dyDescent="0.25">
      <c r="A137" s="43">
        <v>2003</v>
      </c>
      <c r="B137" s="43">
        <v>35</v>
      </c>
      <c r="C137" s="43"/>
      <c r="D137" s="43" t="s">
        <v>3935</v>
      </c>
      <c r="E137" s="43" t="s">
        <v>3936</v>
      </c>
      <c r="F137" s="43" t="s">
        <v>3642</v>
      </c>
      <c r="G137" s="44" t="s">
        <v>2686</v>
      </c>
      <c r="H137" s="43" t="s">
        <v>3937</v>
      </c>
      <c r="I137" s="43" t="s">
        <v>3938</v>
      </c>
      <c r="J137" s="58" t="s">
        <v>3939</v>
      </c>
      <c r="K137" s="77" t="s">
        <v>4596</v>
      </c>
      <c r="L137" s="77" t="s">
        <v>2577</v>
      </c>
      <c r="M137" s="77"/>
      <c r="N137" s="43"/>
    </row>
    <row r="138" spans="1:14" s="47" customFormat="1" ht="60" customHeight="1" x14ac:dyDescent="0.25">
      <c r="A138" s="46"/>
      <c r="B138" s="46">
        <v>47</v>
      </c>
      <c r="C138" s="46"/>
      <c r="D138" s="46" t="s">
        <v>3935</v>
      </c>
      <c r="E138" s="45" t="s">
        <v>4017</v>
      </c>
      <c r="F138" s="46" t="s">
        <v>3642</v>
      </c>
      <c r="G138" s="52" t="s">
        <v>2572</v>
      </c>
      <c r="H138" s="46" t="s">
        <v>2684</v>
      </c>
      <c r="I138" s="46" t="s">
        <v>4015</v>
      </c>
      <c r="J138" s="57" t="s">
        <v>4016</v>
      </c>
      <c r="K138" s="77" t="s">
        <v>4596</v>
      </c>
      <c r="L138" s="54" t="s">
        <v>2577</v>
      </c>
      <c r="M138" s="54"/>
      <c r="N138" s="43"/>
    </row>
    <row r="139" spans="1:14" s="47" customFormat="1" ht="60" customHeight="1" x14ac:dyDescent="0.25">
      <c r="A139" s="43">
        <v>2010</v>
      </c>
      <c r="B139" s="43">
        <v>86</v>
      </c>
      <c r="C139" s="43"/>
      <c r="D139" s="43" t="s">
        <v>4299</v>
      </c>
      <c r="E139" s="43" t="s">
        <v>4300</v>
      </c>
      <c r="F139" s="43" t="s">
        <v>4078</v>
      </c>
      <c r="G139" s="44" t="s">
        <v>2591</v>
      </c>
      <c r="H139" s="43" t="s">
        <v>4301</v>
      </c>
      <c r="I139" s="43" t="s">
        <v>4302</v>
      </c>
      <c r="J139" s="58" t="s">
        <v>4303</v>
      </c>
      <c r="K139" s="77" t="s">
        <v>4596</v>
      </c>
      <c r="L139" s="77" t="s">
        <v>2577</v>
      </c>
      <c r="M139" s="77"/>
      <c r="N139" s="43"/>
    </row>
    <row r="140" spans="1:14" s="47" customFormat="1" ht="120" customHeight="1" x14ac:dyDescent="0.25">
      <c r="A140" s="40">
        <v>1972</v>
      </c>
      <c r="B140" s="40">
        <v>1</v>
      </c>
      <c r="C140" s="40"/>
      <c r="D140" s="40" t="s">
        <v>2735</v>
      </c>
      <c r="E140" s="45" t="s">
        <v>3525</v>
      </c>
      <c r="F140" s="45" t="s">
        <v>3505</v>
      </c>
      <c r="G140" s="41" t="s">
        <v>3526</v>
      </c>
      <c r="H140" s="40" t="s">
        <v>3527</v>
      </c>
      <c r="I140" s="40" t="s">
        <v>3528</v>
      </c>
      <c r="J140" s="58" t="s">
        <v>3529</v>
      </c>
      <c r="K140" s="77" t="s">
        <v>4596</v>
      </c>
      <c r="L140" s="77" t="s">
        <v>2577</v>
      </c>
      <c r="M140" s="77"/>
      <c r="N140" s="43"/>
    </row>
    <row r="141" spans="1:14" s="47" customFormat="1" ht="60" customHeight="1" x14ac:dyDescent="0.25">
      <c r="A141" s="46"/>
      <c r="B141" s="46"/>
      <c r="C141" s="46"/>
      <c r="D141" s="46" t="s">
        <v>2735</v>
      </c>
      <c r="E141" s="46" t="s">
        <v>3525</v>
      </c>
      <c r="F141" s="40" t="s">
        <v>3505</v>
      </c>
      <c r="G141" s="52" t="s">
        <v>2580</v>
      </c>
      <c r="H141" s="46" t="s">
        <v>3831</v>
      </c>
      <c r="I141" s="46" t="s">
        <v>3832</v>
      </c>
      <c r="J141" s="57" t="s">
        <v>3833</v>
      </c>
      <c r="K141" s="77" t="s">
        <v>4596</v>
      </c>
      <c r="L141" s="77" t="s">
        <v>2577</v>
      </c>
      <c r="M141" s="77"/>
      <c r="N141" s="43"/>
    </row>
    <row r="142" spans="1:14" s="47" customFormat="1" ht="60" customHeight="1" x14ac:dyDescent="0.25">
      <c r="A142" s="40">
        <v>1972</v>
      </c>
      <c r="B142" s="40"/>
      <c r="C142" s="40"/>
      <c r="D142" s="40" t="s">
        <v>2735</v>
      </c>
      <c r="E142" s="45" t="s">
        <v>2649</v>
      </c>
      <c r="F142" s="45" t="s">
        <v>3505</v>
      </c>
      <c r="G142" s="41" t="s">
        <v>3530</v>
      </c>
      <c r="H142" s="40" t="s">
        <v>3531</v>
      </c>
      <c r="I142" s="40" t="s">
        <v>3532</v>
      </c>
      <c r="J142" s="58" t="s">
        <v>3533</v>
      </c>
      <c r="K142" s="77" t="s">
        <v>4596</v>
      </c>
      <c r="L142" s="77" t="s">
        <v>2577</v>
      </c>
      <c r="M142" s="77"/>
      <c r="N142" s="43"/>
    </row>
    <row r="143" spans="1:14" s="47" customFormat="1" ht="60" customHeight="1" x14ac:dyDescent="0.25">
      <c r="A143" s="40">
        <v>1976</v>
      </c>
      <c r="B143" s="40"/>
      <c r="C143" s="40"/>
      <c r="D143" s="40" t="s">
        <v>2735</v>
      </c>
      <c r="E143" s="40" t="s">
        <v>3525</v>
      </c>
      <c r="F143" s="40" t="s">
        <v>3505</v>
      </c>
      <c r="G143" s="41" t="s">
        <v>2580</v>
      </c>
      <c r="H143" s="40" t="s">
        <v>3559</v>
      </c>
      <c r="I143" s="40" t="s">
        <v>3560</v>
      </c>
      <c r="J143" s="58" t="s">
        <v>3561</v>
      </c>
      <c r="K143" s="77" t="s">
        <v>4596</v>
      </c>
      <c r="L143" s="77" t="s">
        <v>2577</v>
      </c>
      <c r="M143" s="77"/>
      <c r="N143" s="43"/>
    </row>
    <row r="144" spans="1:14" ht="75" customHeight="1" x14ac:dyDescent="0.25">
      <c r="A144" s="40">
        <v>1965</v>
      </c>
      <c r="D144" s="40" t="s">
        <v>2735</v>
      </c>
      <c r="E144" s="40" t="s">
        <v>2649</v>
      </c>
      <c r="F144" s="40" t="s">
        <v>3505</v>
      </c>
      <c r="G144" s="41" t="s">
        <v>2580</v>
      </c>
      <c r="H144" s="40" t="s">
        <v>3509</v>
      </c>
      <c r="I144" s="40" t="s">
        <v>3510</v>
      </c>
      <c r="J144" s="58" t="s">
        <v>3511</v>
      </c>
      <c r="K144" s="77" t="s">
        <v>4596</v>
      </c>
      <c r="L144" s="77" t="s">
        <v>2577</v>
      </c>
      <c r="M144" s="77"/>
    </row>
    <row r="145" spans="1:14" ht="60" customHeight="1" x14ac:dyDescent="0.25">
      <c r="A145" s="40">
        <v>1964</v>
      </c>
      <c r="D145" s="40" t="s">
        <v>2735</v>
      </c>
      <c r="E145" s="40" t="s">
        <v>2649</v>
      </c>
      <c r="F145" s="40" t="s">
        <v>3505</v>
      </c>
      <c r="G145" s="41" t="s">
        <v>2580</v>
      </c>
      <c r="H145" s="40" t="s">
        <v>3506</v>
      </c>
      <c r="I145" s="40" t="s">
        <v>3507</v>
      </c>
      <c r="J145" s="58" t="s">
        <v>3508</v>
      </c>
      <c r="K145" s="77" t="s">
        <v>4596</v>
      </c>
      <c r="L145" s="77" t="s">
        <v>2577</v>
      </c>
      <c r="M145" s="77"/>
      <c r="N145" s="46"/>
    </row>
    <row r="146" spans="1:14" ht="60" customHeight="1" x14ac:dyDescent="0.25">
      <c r="A146" s="40">
        <v>1972</v>
      </c>
      <c r="D146" s="40" t="s">
        <v>2735</v>
      </c>
      <c r="E146" s="40" t="s">
        <v>2649</v>
      </c>
      <c r="F146" s="40" t="s">
        <v>3505</v>
      </c>
      <c r="G146" s="41" t="s">
        <v>2580</v>
      </c>
      <c r="H146" s="40" t="s">
        <v>3520</v>
      </c>
      <c r="I146" s="40" t="s">
        <v>3521</v>
      </c>
      <c r="J146" s="58" t="s">
        <v>3522</v>
      </c>
      <c r="K146" s="77" t="s">
        <v>4596</v>
      </c>
      <c r="L146" s="77" t="s">
        <v>2577</v>
      </c>
      <c r="M146" s="77"/>
    </row>
    <row r="147" spans="1:14" ht="60" customHeight="1" x14ac:dyDescent="0.25">
      <c r="A147" s="43">
        <v>1973</v>
      </c>
      <c r="B147" s="43"/>
      <c r="C147" s="43"/>
      <c r="D147" s="43" t="s">
        <v>2735</v>
      </c>
      <c r="E147" s="43" t="s">
        <v>3525</v>
      </c>
      <c r="F147" s="43" t="s">
        <v>3505</v>
      </c>
      <c r="G147" s="44" t="s">
        <v>2686</v>
      </c>
      <c r="H147" s="43" t="s">
        <v>2687</v>
      </c>
      <c r="I147" s="43" t="s">
        <v>3539</v>
      </c>
      <c r="J147" s="58" t="s">
        <v>3540</v>
      </c>
      <c r="K147" s="77" t="s">
        <v>4596</v>
      </c>
      <c r="L147" s="54" t="s">
        <v>2577</v>
      </c>
      <c r="N147" s="46"/>
    </row>
    <row r="148" spans="1:14" ht="60" customHeight="1" x14ac:dyDescent="0.25">
      <c r="A148" s="43">
        <v>1966</v>
      </c>
      <c r="B148" s="43"/>
      <c r="C148" s="43"/>
      <c r="D148" s="43" t="s">
        <v>2735</v>
      </c>
      <c r="E148" s="40" t="s">
        <v>2649</v>
      </c>
      <c r="F148" s="40" t="s">
        <v>3505</v>
      </c>
      <c r="G148" s="44" t="s">
        <v>3512</v>
      </c>
      <c r="H148" s="43" t="s">
        <v>3513</v>
      </c>
      <c r="I148" s="43" t="s">
        <v>3514</v>
      </c>
      <c r="J148" s="58" t="s">
        <v>3515</v>
      </c>
      <c r="K148" s="77" t="s">
        <v>4596</v>
      </c>
      <c r="L148" s="77" t="s">
        <v>2577</v>
      </c>
      <c r="M148" s="77"/>
    </row>
    <row r="149" spans="1:14" ht="60" customHeight="1" x14ac:dyDescent="0.25">
      <c r="A149" s="43">
        <v>1996</v>
      </c>
      <c r="B149" s="43"/>
      <c r="C149" s="43"/>
      <c r="D149" s="43" t="s">
        <v>2735</v>
      </c>
      <c r="E149" s="43" t="s">
        <v>3525</v>
      </c>
      <c r="F149" s="43" t="s">
        <v>3505</v>
      </c>
      <c r="G149" s="44" t="s">
        <v>2580</v>
      </c>
      <c r="H149" s="43" t="s">
        <v>3782</v>
      </c>
      <c r="I149" s="43" t="s">
        <v>3783</v>
      </c>
      <c r="J149" s="58" t="s">
        <v>3784</v>
      </c>
      <c r="K149" s="77" t="s">
        <v>4596</v>
      </c>
      <c r="L149" s="77" t="s">
        <v>2577</v>
      </c>
      <c r="M149" s="77"/>
    </row>
    <row r="150" spans="1:14" ht="45" customHeight="1" x14ac:dyDescent="0.25">
      <c r="A150" s="43">
        <v>1991</v>
      </c>
      <c r="B150" s="43"/>
      <c r="C150" s="43"/>
      <c r="D150" s="43" t="s">
        <v>2735</v>
      </c>
      <c r="E150" s="43" t="s">
        <v>3525</v>
      </c>
      <c r="F150" s="43" t="s">
        <v>3505</v>
      </c>
      <c r="G150" s="44" t="s">
        <v>2686</v>
      </c>
      <c r="H150" s="43" t="s">
        <v>3683</v>
      </c>
      <c r="I150" s="43" t="s">
        <v>3684</v>
      </c>
      <c r="J150" s="58" t="s">
        <v>3685</v>
      </c>
      <c r="K150" s="77" t="s">
        <v>4596</v>
      </c>
      <c r="L150" s="77" t="s">
        <v>2577</v>
      </c>
      <c r="M150" s="77"/>
      <c r="N150" s="46"/>
    </row>
    <row r="151" spans="1:14" ht="45" customHeight="1" x14ac:dyDescent="0.25">
      <c r="A151" s="43"/>
      <c r="B151" s="43"/>
      <c r="C151" s="43"/>
      <c r="D151" s="43" t="s">
        <v>2735</v>
      </c>
      <c r="E151" s="43" t="s">
        <v>3525</v>
      </c>
      <c r="F151" s="43" t="s">
        <v>3505</v>
      </c>
      <c r="G151" s="44" t="s">
        <v>2591</v>
      </c>
      <c r="H151" s="43" t="s">
        <v>2719</v>
      </c>
      <c r="I151" s="43" t="s">
        <v>4167</v>
      </c>
      <c r="J151" s="58" t="s">
        <v>4168</v>
      </c>
      <c r="K151" s="77" t="s">
        <v>4596</v>
      </c>
      <c r="L151" s="54" t="s">
        <v>2577</v>
      </c>
    </row>
    <row r="152" spans="1:14" ht="45" customHeight="1" x14ac:dyDescent="0.25">
      <c r="A152" s="43"/>
      <c r="B152" s="43"/>
      <c r="C152" s="43"/>
      <c r="D152" s="43" t="s">
        <v>2735</v>
      </c>
      <c r="E152" s="43" t="s">
        <v>3525</v>
      </c>
      <c r="F152" s="43" t="s">
        <v>3505</v>
      </c>
      <c r="G152" s="41" t="s">
        <v>2572</v>
      </c>
      <c r="H152" s="43" t="s">
        <v>2736</v>
      </c>
      <c r="I152" s="43" t="s">
        <v>3570</v>
      </c>
      <c r="J152" s="58" t="s">
        <v>3571</v>
      </c>
      <c r="K152" s="77" t="s">
        <v>4596</v>
      </c>
      <c r="L152" s="54" t="s">
        <v>2577</v>
      </c>
    </row>
    <row r="153" spans="1:14" ht="45" customHeight="1" x14ac:dyDescent="0.25">
      <c r="A153" s="46">
        <v>2005</v>
      </c>
      <c r="B153" s="46"/>
      <c r="C153" s="46"/>
      <c r="D153" s="46" t="s">
        <v>2735</v>
      </c>
      <c r="E153" s="45" t="s">
        <v>3525</v>
      </c>
      <c r="F153" s="46" t="s">
        <v>3505</v>
      </c>
      <c r="G153" s="52" t="s">
        <v>2572</v>
      </c>
      <c r="H153" s="46" t="s">
        <v>2684</v>
      </c>
      <c r="I153" s="46" t="s">
        <v>4015</v>
      </c>
      <c r="J153" s="57" t="s">
        <v>4016</v>
      </c>
      <c r="K153" s="77" t="s">
        <v>4596</v>
      </c>
      <c r="L153" s="54" t="s">
        <v>2577</v>
      </c>
    </row>
    <row r="154" spans="1:14" ht="45" customHeight="1" x14ac:dyDescent="0.25">
      <c r="A154" s="40">
        <v>1981</v>
      </c>
      <c r="D154" s="40" t="s">
        <v>2735</v>
      </c>
      <c r="E154" s="40" t="s">
        <v>3581</v>
      </c>
      <c r="F154" s="40" t="s">
        <v>3505</v>
      </c>
      <c r="G154" s="41" t="s">
        <v>2580</v>
      </c>
      <c r="H154" s="40" t="s">
        <v>3582</v>
      </c>
      <c r="I154" s="40" t="s">
        <v>3583</v>
      </c>
      <c r="J154" s="58" t="s">
        <v>3584</v>
      </c>
      <c r="K154" s="77" t="s">
        <v>4596</v>
      </c>
      <c r="L154" s="77" t="s">
        <v>2577</v>
      </c>
      <c r="M154" s="77"/>
    </row>
    <row r="155" spans="1:14" ht="60" customHeight="1" x14ac:dyDescent="0.25">
      <c r="A155" s="43">
        <v>2008</v>
      </c>
      <c r="B155" s="43">
        <v>67</v>
      </c>
      <c r="C155" s="43"/>
      <c r="D155" s="43" t="s">
        <v>4165</v>
      </c>
      <c r="E155" s="43" t="s">
        <v>4166</v>
      </c>
      <c r="F155" s="43" t="s">
        <v>3505</v>
      </c>
      <c r="G155" s="44" t="s">
        <v>2591</v>
      </c>
      <c r="H155" s="43" t="s">
        <v>2719</v>
      </c>
      <c r="I155" s="43" t="s">
        <v>4167</v>
      </c>
      <c r="J155" s="58" t="s">
        <v>4168</v>
      </c>
      <c r="K155" s="77" t="s">
        <v>4596</v>
      </c>
      <c r="L155" s="54" t="s">
        <v>2577</v>
      </c>
    </row>
    <row r="156" spans="1:14" ht="60" customHeight="1" x14ac:dyDescent="0.25">
      <c r="A156" s="43">
        <v>2011</v>
      </c>
      <c r="B156" s="43"/>
      <c r="C156" s="43"/>
      <c r="D156" s="43" t="s">
        <v>684</v>
      </c>
      <c r="E156" s="43" t="s">
        <v>4347</v>
      </c>
      <c r="F156" s="43" t="s">
        <v>3835</v>
      </c>
      <c r="G156" s="44" t="s">
        <v>2591</v>
      </c>
      <c r="H156" s="43" t="s">
        <v>4348</v>
      </c>
      <c r="I156" s="43" t="s">
        <v>4349</v>
      </c>
      <c r="J156" s="58" t="s">
        <v>4350</v>
      </c>
      <c r="K156" s="77" t="s">
        <v>4596</v>
      </c>
      <c r="L156" s="77" t="s">
        <v>2577</v>
      </c>
      <c r="M156" s="77"/>
    </row>
    <row r="157" spans="1:14" ht="60" customHeight="1" x14ac:dyDescent="0.25">
      <c r="A157" s="46"/>
      <c r="B157" s="46">
        <v>27</v>
      </c>
      <c r="C157" s="46"/>
      <c r="D157" s="46" t="s">
        <v>684</v>
      </c>
      <c r="E157" s="46" t="s">
        <v>3834</v>
      </c>
      <c r="F157" s="46" t="s">
        <v>3835</v>
      </c>
      <c r="G157" s="52" t="s">
        <v>2580</v>
      </c>
      <c r="H157" s="46" t="s">
        <v>3831</v>
      </c>
      <c r="I157" s="46" t="s">
        <v>3832</v>
      </c>
      <c r="J157" s="57" t="s">
        <v>3833</v>
      </c>
      <c r="K157" s="77" t="s">
        <v>4596</v>
      </c>
      <c r="L157" s="77" t="s">
        <v>2577</v>
      </c>
      <c r="M157" s="77"/>
    </row>
    <row r="158" spans="1:14" ht="45" customHeight="1" x14ac:dyDescent="0.25">
      <c r="A158" s="46"/>
      <c r="B158" s="46"/>
      <c r="C158" s="46"/>
      <c r="D158" s="46" t="s">
        <v>684</v>
      </c>
      <c r="E158" s="46" t="s">
        <v>2656</v>
      </c>
      <c r="F158" s="40" t="s">
        <v>3516</v>
      </c>
      <c r="G158" s="52" t="s">
        <v>2572</v>
      </c>
      <c r="H158" s="46" t="s">
        <v>2657</v>
      </c>
      <c r="I158" s="46" t="s">
        <v>3836</v>
      </c>
      <c r="J158" s="57" t="s">
        <v>3837</v>
      </c>
      <c r="K158" s="77" t="s">
        <v>4596</v>
      </c>
      <c r="L158" s="54" t="s">
        <v>2577</v>
      </c>
    </row>
    <row r="159" spans="1:14" ht="45" customHeight="1" x14ac:dyDescent="0.25">
      <c r="A159" s="40">
        <v>2007</v>
      </c>
      <c r="B159" s="40">
        <v>62</v>
      </c>
      <c r="D159" s="40" t="s">
        <v>4132</v>
      </c>
      <c r="E159" s="40" t="s">
        <v>4133</v>
      </c>
      <c r="F159" s="40" t="s">
        <v>3696</v>
      </c>
      <c r="G159" s="41" t="s">
        <v>2580</v>
      </c>
      <c r="H159" s="40" t="s">
        <v>4134</v>
      </c>
      <c r="I159" s="40" t="s">
        <v>4135</v>
      </c>
      <c r="J159" s="58" t="s">
        <v>4136</v>
      </c>
      <c r="K159" s="77" t="s">
        <v>4596</v>
      </c>
      <c r="L159" s="77" t="s">
        <v>2577</v>
      </c>
      <c r="M159" s="77"/>
    </row>
    <row r="160" spans="1:14" ht="60" customHeight="1" x14ac:dyDescent="0.25">
      <c r="A160" s="46">
        <v>1992</v>
      </c>
      <c r="B160" s="46"/>
      <c r="C160" s="46"/>
      <c r="D160" s="46" t="s">
        <v>3020</v>
      </c>
      <c r="E160" s="46" t="s">
        <v>3021</v>
      </c>
      <c r="F160" s="46" t="s">
        <v>3556</v>
      </c>
      <c r="G160" s="48" t="s">
        <v>2630</v>
      </c>
      <c r="H160" s="46" t="s">
        <v>3022</v>
      </c>
      <c r="I160" s="46" t="s">
        <v>3703</v>
      </c>
      <c r="J160" s="57" t="s">
        <v>3704</v>
      </c>
      <c r="K160" s="77" t="s">
        <v>4596</v>
      </c>
      <c r="L160" s="77" t="s">
        <v>2577</v>
      </c>
      <c r="M160" s="77"/>
    </row>
    <row r="161" spans="1:14" ht="60" customHeight="1" x14ac:dyDescent="0.25">
      <c r="A161" s="43">
        <v>2010</v>
      </c>
      <c r="B161" s="43">
        <v>87</v>
      </c>
      <c r="C161" s="43"/>
      <c r="D161" s="43" t="s">
        <v>4319</v>
      </c>
      <c r="E161" s="43" t="s">
        <v>4320</v>
      </c>
      <c r="F161" s="43" t="s">
        <v>3642</v>
      </c>
      <c r="G161" s="44" t="s">
        <v>2868</v>
      </c>
      <c r="H161" s="43" t="s">
        <v>4321</v>
      </c>
      <c r="I161" s="43" t="s">
        <v>4322</v>
      </c>
      <c r="J161" s="58" t="s">
        <v>4323</v>
      </c>
      <c r="K161" s="77" t="s">
        <v>4596</v>
      </c>
      <c r="L161" s="77" t="s">
        <v>2577</v>
      </c>
      <c r="M161" s="77"/>
    </row>
    <row r="162" spans="1:14" ht="60" customHeight="1" x14ac:dyDescent="0.25">
      <c r="A162" s="46">
        <v>1992</v>
      </c>
      <c r="B162" s="46"/>
      <c r="C162" s="46"/>
      <c r="D162" s="46" t="s">
        <v>2658</v>
      </c>
      <c r="E162" s="46" t="s">
        <v>2659</v>
      </c>
      <c r="F162" s="46" t="s">
        <v>3516</v>
      </c>
      <c r="G162" s="48" t="s">
        <v>2572</v>
      </c>
      <c r="H162" s="46" t="s">
        <v>2660</v>
      </c>
      <c r="I162" s="46" t="s">
        <v>3701</v>
      </c>
      <c r="J162" s="57" t="s">
        <v>3702</v>
      </c>
      <c r="K162" s="77" t="s">
        <v>4596</v>
      </c>
      <c r="L162" s="77" t="s">
        <v>2577</v>
      </c>
      <c r="M162" s="77"/>
    </row>
    <row r="163" spans="1:14" ht="60" customHeight="1" x14ac:dyDescent="0.25">
      <c r="A163" s="43" t="s">
        <v>4671</v>
      </c>
      <c r="B163" s="46">
        <v>91</v>
      </c>
      <c r="C163" s="46"/>
      <c r="D163" s="46" t="s">
        <v>4365</v>
      </c>
      <c r="E163" s="46" t="s">
        <v>4366</v>
      </c>
      <c r="F163" s="46" t="s">
        <v>3505</v>
      </c>
      <c r="G163" s="52" t="s">
        <v>3033</v>
      </c>
      <c r="H163" s="46" t="s">
        <v>4360</v>
      </c>
      <c r="I163" s="46" t="s">
        <v>4361</v>
      </c>
      <c r="J163" s="57" t="s">
        <v>4362</v>
      </c>
      <c r="K163" s="77" t="s">
        <v>4596</v>
      </c>
      <c r="L163" s="77" t="s">
        <v>2577</v>
      </c>
      <c r="M163" s="77"/>
    </row>
    <row r="164" spans="1:14" ht="60" customHeight="1" x14ac:dyDescent="0.25">
      <c r="A164" s="43">
        <v>1995</v>
      </c>
      <c r="B164" s="51"/>
      <c r="C164" s="51"/>
      <c r="D164" s="43" t="s">
        <v>2623</v>
      </c>
      <c r="E164" s="43" t="s">
        <v>2624</v>
      </c>
      <c r="F164" s="43" t="s">
        <v>3516</v>
      </c>
      <c r="G164" s="44" t="s">
        <v>2572</v>
      </c>
      <c r="H164" s="43" t="s">
        <v>2625</v>
      </c>
      <c r="I164" s="50" t="s">
        <v>3761</v>
      </c>
      <c r="J164" s="58" t="s">
        <v>3762</v>
      </c>
      <c r="K164" s="77" t="s">
        <v>4596</v>
      </c>
      <c r="L164" s="54" t="s">
        <v>2577</v>
      </c>
      <c r="N164" s="46"/>
    </row>
    <row r="165" spans="1:14" ht="60" customHeight="1" x14ac:dyDescent="0.25">
      <c r="A165" s="45">
        <v>1997</v>
      </c>
      <c r="B165" s="45"/>
      <c r="C165" s="45"/>
      <c r="D165" s="45" t="s">
        <v>162</v>
      </c>
      <c r="E165" s="45" t="s">
        <v>2607</v>
      </c>
      <c r="F165" s="45" t="s">
        <v>3556</v>
      </c>
      <c r="G165" s="52" t="s">
        <v>2580</v>
      </c>
      <c r="H165" s="45" t="s">
        <v>2608</v>
      </c>
      <c r="I165" s="45" t="s">
        <v>3842</v>
      </c>
      <c r="J165" s="57" t="s">
        <v>3843</v>
      </c>
      <c r="K165" s="77" t="s">
        <v>4596</v>
      </c>
      <c r="L165" s="54" t="s">
        <v>2577</v>
      </c>
    </row>
    <row r="166" spans="1:14" ht="45" customHeight="1" x14ac:dyDescent="0.25">
      <c r="A166" s="43"/>
      <c r="B166" s="43"/>
      <c r="C166" s="43"/>
      <c r="D166" s="43" t="s">
        <v>162</v>
      </c>
      <c r="E166" s="43" t="s">
        <v>3695</v>
      </c>
      <c r="F166" s="43" t="s">
        <v>3696</v>
      </c>
      <c r="G166" s="41" t="s">
        <v>2572</v>
      </c>
      <c r="H166" s="43" t="s">
        <v>3718</v>
      </c>
      <c r="I166" s="43" t="s">
        <v>3719</v>
      </c>
      <c r="J166" s="58" t="s">
        <v>3720</v>
      </c>
      <c r="K166" s="77" t="s">
        <v>4596</v>
      </c>
      <c r="L166" s="77" t="s">
        <v>2577</v>
      </c>
      <c r="M166" s="77"/>
    </row>
    <row r="167" spans="1:14" ht="45" customHeight="1" x14ac:dyDescent="0.25">
      <c r="A167" s="46">
        <v>1992</v>
      </c>
      <c r="B167" s="46">
        <v>15</v>
      </c>
      <c r="C167" s="46"/>
      <c r="D167" s="46" t="s">
        <v>162</v>
      </c>
      <c r="E167" s="46" t="s">
        <v>3695</v>
      </c>
      <c r="F167" s="46" t="s">
        <v>3696</v>
      </c>
      <c r="G167" s="48" t="s">
        <v>2580</v>
      </c>
      <c r="H167" s="46" t="s">
        <v>3697</v>
      </c>
      <c r="I167" s="46" t="s">
        <v>3698</v>
      </c>
      <c r="J167" s="57" t="s">
        <v>3699</v>
      </c>
      <c r="K167" s="77" t="s">
        <v>4596</v>
      </c>
      <c r="L167" s="77" t="s">
        <v>2577</v>
      </c>
      <c r="M167" s="77"/>
    </row>
    <row r="168" spans="1:14" ht="45" customHeight="1" x14ac:dyDescent="0.25">
      <c r="A168" s="46">
        <v>1997</v>
      </c>
      <c r="B168" s="46"/>
      <c r="C168" s="46"/>
      <c r="D168" s="46" t="s">
        <v>2606</v>
      </c>
      <c r="E168" s="46" t="s">
        <v>3695</v>
      </c>
      <c r="F168" s="46" t="s">
        <v>3696</v>
      </c>
      <c r="G168" s="52" t="s">
        <v>2580</v>
      </c>
      <c r="H168" s="46" t="s">
        <v>3831</v>
      </c>
      <c r="I168" s="46" t="s">
        <v>3832</v>
      </c>
      <c r="J168" s="57" t="s">
        <v>3833</v>
      </c>
      <c r="K168" s="77" t="s">
        <v>4596</v>
      </c>
      <c r="L168" s="77" t="s">
        <v>2577</v>
      </c>
      <c r="M168" s="77"/>
    </row>
    <row r="169" spans="1:14" ht="45" customHeight="1" x14ac:dyDescent="0.25">
      <c r="A169" s="46">
        <v>1997</v>
      </c>
      <c r="B169" s="46"/>
      <c r="C169" s="46"/>
      <c r="D169" s="46" t="s">
        <v>2606</v>
      </c>
      <c r="E169" s="46" t="s">
        <v>2607</v>
      </c>
      <c r="F169" s="46" t="s">
        <v>3556</v>
      </c>
      <c r="G169" s="52" t="s">
        <v>2572</v>
      </c>
      <c r="H169" s="46" t="s">
        <v>2657</v>
      </c>
      <c r="I169" s="46" t="s">
        <v>3836</v>
      </c>
      <c r="J169" s="57" t="s">
        <v>3837</v>
      </c>
      <c r="K169" s="77" t="s">
        <v>4596</v>
      </c>
      <c r="L169" s="54" t="s">
        <v>2577</v>
      </c>
    </row>
    <row r="170" spans="1:14" ht="60" customHeight="1" x14ac:dyDescent="0.25">
      <c r="A170" s="40">
        <v>2006</v>
      </c>
      <c r="B170" s="40">
        <v>54</v>
      </c>
      <c r="D170" s="40" t="s">
        <v>2690</v>
      </c>
      <c r="E170" s="40" t="s">
        <v>4072</v>
      </c>
      <c r="F170" s="40" t="s">
        <v>3505</v>
      </c>
      <c r="G170" s="41" t="s">
        <v>2580</v>
      </c>
      <c r="H170" s="40" t="s">
        <v>2691</v>
      </c>
      <c r="I170" s="40" t="s">
        <v>4073</v>
      </c>
      <c r="J170" s="58" t="s">
        <v>4074</v>
      </c>
      <c r="K170" s="77" t="s">
        <v>4596</v>
      </c>
      <c r="L170" s="54" t="s">
        <v>2577</v>
      </c>
    </row>
    <row r="171" spans="1:14" ht="60" customHeight="1" x14ac:dyDescent="0.25">
      <c r="A171" s="43"/>
      <c r="B171" s="43"/>
      <c r="C171" s="43"/>
      <c r="D171" s="43" t="s">
        <v>3632</v>
      </c>
      <c r="E171" s="40" t="s">
        <v>3722</v>
      </c>
      <c r="F171" s="40" t="s">
        <v>3505</v>
      </c>
      <c r="G171" s="41" t="s">
        <v>2572</v>
      </c>
      <c r="H171" s="43" t="s">
        <v>3718</v>
      </c>
      <c r="I171" s="43" t="s">
        <v>3719</v>
      </c>
      <c r="J171" s="58" t="s">
        <v>3720</v>
      </c>
      <c r="K171" s="77" t="s">
        <v>4596</v>
      </c>
      <c r="L171" s="77" t="s">
        <v>2577</v>
      </c>
      <c r="M171" s="77"/>
    </row>
    <row r="172" spans="1:14" ht="60" customHeight="1" x14ac:dyDescent="0.25">
      <c r="B172" s="40">
        <v>58</v>
      </c>
      <c r="D172" s="40" t="s">
        <v>2729</v>
      </c>
      <c r="E172" s="40" t="s">
        <v>4095</v>
      </c>
      <c r="F172" s="40" t="s">
        <v>3642</v>
      </c>
      <c r="G172" s="41" t="s">
        <v>2580</v>
      </c>
      <c r="H172" s="40" t="s">
        <v>4092</v>
      </c>
      <c r="I172" s="40" t="s">
        <v>4093</v>
      </c>
      <c r="J172" s="58" t="s">
        <v>4094</v>
      </c>
      <c r="K172" s="77" t="s">
        <v>4596</v>
      </c>
      <c r="L172" s="77" t="s">
        <v>2577</v>
      </c>
      <c r="M172" s="77"/>
    </row>
    <row r="173" spans="1:14" ht="60" customHeight="1" x14ac:dyDescent="0.25">
      <c r="A173" s="40">
        <v>1981</v>
      </c>
      <c r="D173" s="40" t="s">
        <v>2768</v>
      </c>
      <c r="E173" s="40" t="s">
        <v>2649</v>
      </c>
      <c r="F173" s="40" t="s">
        <v>3577</v>
      </c>
      <c r="G173" s="41" t="s">
        <v>2580</v>
      </c>
      <c r="H173" s="40" t="s">
        <v>2769</v>
      </c>
      <c r="I173" s="40" t="s">
        <v>3598</v>
      </c>
      <c r="J173" s="58" t="s">
        <v>3599</v>
      </c>
      <c r="K173" s="77" t="s">
        <v>4596</v>
      </c>
      <c r="L173" s="54" t="s">
        <v>2577</v>
      </c>
    </row>
    <row r="174" spans="1:14" ht="60" customHeight="1" x14ac:dyDescent="0.25">
      <c r="A174" s="43"/>
      <c r="B174" s="43"/>
      <c r="C174" s="43"/>
      <c r="D174" s="43" t="s">
        <v>2768</v>
      </c>
      <c r="E174" s="43" t="s">
        <v>2772</v>
      </c>
      <c r="F174" s="40" t="s">
        <v>3577</v>
      </c>
      <c r="G174" s="41" t="s">
        <v>2572</v>
      </c>
      <c r="H174" s="43" t="s">
        <v>2655</v>
      </c>
      <c r="I174" s="43" t="s">
        <v>3940</v>
      </c>
      <c r="J174" s="58" t="s">
        <v>3941</v>
      </c>
      <c r="K174" s="77" t="s">
        <v>4596</v>
      </c>
      <c r="L174" s="54" t="s">
        <v>2577</v>
      </c>
    </row>
    <row r="175" spans="1:14" ht="60" customHeight="1" x14ac:dyDescent="0.25">
      <c r="A175" s="46"/>
      <c r="B175" s="46"/>
      <c r="C175" s="46"/>
      <c r="D175" s="46" t="s">
        <v>2766</v>
      </c>
      <c r="E175" s="46" t="s">
        <v>3700</v>
      </c>
      <c r="F175" s="46" t="s">
        <v>3696</v>
      </c>
      <c r="G175" s="52" t="s">
        <v>2580</v>
      </c>
      <c r="H175" s="46" t="s">
        <v>3831</v>
      </c>
      <c r="I175" s="46" t="s">
        <v>3832</v>
      </c>
      <c r="J175" s="57" t="s">
        <v>3833</v>
      </c>
      <c r="K175" s="77" t="s">
        <v>4596</v>
      </c>
      <c r="L175" s="77" t="s">
        <v>2577</v>
      </c>
      <c r="M175" s="77"/>
    </row>
    <row r="176" spans="1:14" ht="60" customHeight="1" x14ac:dyDescent="0.25">
      <c r="A176" s="45"/>
      <c r="B176" s="45"/>
      <c r="C176" s="45"/>
      <c r="D176" s="45" t="s">
        <v>2766</v>
      </c>
      <c r="E176" s="45" t="s">
        <v>2767</v>
      </c>
      <c r="F176" s="45" t="s">
        <v>3556</v>
      </c>
      <c r="G176" s="52" t="s">
        <v>2580</v>
      </c>
      <c r="H176" s="45" t="s">
        <v>2608</v>
      </c>
      <c r="I176" s="45" t="s">
        <v>3842</v>
      </c>
      <c r="J176" s="57" t="s">
        <v>3843</v>
      </c>
      <c r="K176" s="77" t="s">
        <v>4596</v>
      </c>
      <c r="L176" s="54" t="s">
        <v>2577</v>
      </c>
    </row>
    <row r="177" spans="1:14" ht="60" customHeight="1" x14ac:dyDescent="0.25">
      <c r="A177" s="43"/>
      <c r="B177" s="43"/>
      <c r="C177" s="43"/>
      <c r="D177" s="43" t="s">
        <v>2766</v>
      </c>
      <c r="E177" s="43" t="s">
        <v>3721</v>
      </c>
      <c r="F177" s="43" t="s">
        <v>3696</v>
      </c>
      <c r="G177" s="41" t="s">
        <v>2572</v>
      </c>
      <c r="H177" s="43" t="s">
        <v>3718</v>
      </c>
      <c r="I177" s="43" t="s">
        <v>3719</v>
      </c>
      <c r="J177" s="58" t="s">
        <v>3720</v>
      </c>
      <c r="K177" s="77" t="s">
        <v>4596</v>
      </c>
      <c r="L177" s="77" t="s">
        <v>2577</v>
      </c>
      <c r="M177" s="77"/>
    </row>
    <row r="178" spans="1:14" ht="60" customHeight="1" x14ac:dyDescent="0.25">
      <c r="A178" s="46"/>
      <c r="B178" s="46">
        <v>16</v>
      </c>
      <c r="C178" s="46"/>
      <c r="D178" s="46" t="s">
        <v>2766</v>
      </c>
      <c r="E178" s="46" t="s">
        <v>3700</v>
      </c>
      <c r="F178" s="46" t="s">
        <v>3696</v>
      </c>
      <c r="G178" s="48" t="s">
        <v>2580</v>
      </c>
      <c r="H178" s="46" t="s">
        <v>3697</v>
      </c>
      <c r="I178" s="46" t="s">
        <v>3698</v>
      </c>
      <c r="J178" s="57" t="s">
        <v>3699</v>
      </c>
      <c r="K178" s="77" t="s">
        <v>4596</v>
      </c>
      <c r="L178" s="77" t="s">
        <v>2577</v>
      </c>
      <c r="M178" s="77"/>
    </row>
    <row r="179" spans="1:14" ht="45" customHeight="1" x14ac:dyDescent="0.25">
      <c r="A179" s="43">
        <v>1996</v>
      </c>
      <c r="B179" s="43"/>
      <c r="C179" s="43">
        <v>24</v>
      </c>
      <c r="D179" s="43" t="s">
        <v>87</v>
      </c>
      <c r="E179" s="43" t="s">
        <v>3809</v>
      </c>
      <c r="F179" s="43" t="s">
        <v>3577</v>
      </c>
      <c r="G179" s="44" t="s">
        <v>2572</v>
      </c>
      <c r="H179" s="43" t="s">
        <v>3810</v>
      </c>
      <c r="I179" s="43" t="s">
        <v>3811</v>
      </c>
      <c r="J179" s="58" t="s">
        <v>3812</v>
      </c>
      <c r="K179" s="77" t="s">
        <v>4596</v>
      </c>
      <c r="L179" s="77" t="s">
        <v>3500</v>
      </c>
      <c r="M179" s="77"/>
    </row>
    <row r="180" spans="1:14" ht="45" customHeight="1" x14ac:dyDescent="0.25">
      <c r="A180" s="63">
        <v>2000</v>
      </c>
      <c r="B180" s="63"/>
      <c r="C180" s="63">
        <v>33</v>
      </c>
      <c r="D180" s="63" t="s">
        <v>3041</v>
      </c>
      <c r="E180" s="63" t="s">
        <v>3042</v>
      </c>
      <c r="F180" s="63" t="s">
        <v>3516</v>
      </c>
      <c r="G180" s="67" t="s">
        <v>3033</v>
      </c>
      <c r="H180" s="63" t="s">
        <v>3043</v>
      </c>
      <c r="I180" s="63" t="s">
        <v>3877</v>
      </c>
      <c r="J180" s="65" t="s">
        <v>3878</v>
      </c>
      <c r="K180" s="76" t="s">
        <v>4596</v>
      </c>
      <c r="L180" s="76" t="s">
        <v>3500</v>
      </c>
      <c r="M180" s="76" t="s">
        <v>270</v>
      </c>
      <c r="N180" s="78" t="s">
        <v>4650</v>
      </c>
    </row>
    <row r="181" spans="1:14" ht="45" customHeight="1" x14ac:dyDescent="0.25">
      <c r="A181" s="62" t="s">
        <v>4668</v>
      </c>
      <c r="B181" s="63"/>
      <c r="C181" s="63">
        <v>34</v>
      </c>
      <c r="D181" s="63" t="s">
        <v>3135</v>
      </c>
      <c r="E181" s="63" t="s">
        <v>3136</v>
      </c>
      <c r="F181" s="63" t="s">
        <v>3844</v>
      </c>
      <c r="G181" s="67" t="s">
        <v>3033</v>
      </c>
      <c r="H181" s="63" t="s">
        <v>3043</v>
      </c>
      <c r="I181" s="63" t="s">
        <v>3877</v>
      </c>
      <c r="J181" s="65" t="s">
        <v>3878</v>
      </c>
      <c r="K181" s="76" t="s">
        <v>4596</v>
      </c>
      <c r="L181" s="76" t="s">
        <v>3500</v>
      </c>
      <c r="M181" s="76" t="s">
        <v>270</v>
      </c>
      <c r="N181" s="78" t="s">
        <v>4650</v>
      </c>
    </row>
    <row r="182" spans="1:14" ht="60" customHeight="1" x14ac:dyDescent="0.25">
      <c r="A182" s="62" t="s">
        <v>4668</v>
      </c>
      <c r="B182" s="63"/>
      <c r="C182" s="63">
        <v>35</v>
      </c>
      <c r="D182" s="63" t="s">
        <v>3137</v>
      </c>
      <c r="E182" s="63" t="s">
        <v>3138</v>
      </c>
      <c r="F182" s="63" t="s">
        <v>3844</v>
      </c>
      <c r="G182" s="67" t="s">
        <v>3033</v>
      </c>
      <c r="H182" s="63" t="s">
        <v>3043</v>
      </c>
      <c r="I182" s="63" t="s">
        <v>3877</v>
      </c>
      <c r="J182" s="65" t="s">
        <v>3878</v>
      </c>
      <c r="K182" s="76" t="s">
        <v>4596</v>
      </c>
      <c r="L182" s="76" t="s">
        <v>3500</v>
      </c>
      <c r="M182" s="76" t="s">
        <v>270</v>
      </c>
      <c r="N182" s="78" t="s">
        <v>4650</v>
      </c>
    </row>
    <row r="183" spans="1:14" ht="60" customHeight="1" x14ac:dyDescent="0.25">
      <c r="A183" s="62" t="s">
        <v>4668</v>
      </c>
      <c r="B183" s="63"/>
      <c r="C183" s="63">
        <v>37</v>
      </c>
      <c r="D183" s="63" t="s">
        <v>3141</v>
      </c>
      <c r="E183" s="63" t="s">
        <v>3142</v>
      </c>
      <c r="F183" s="63" t="s">
        <v>3516</v>
      </c>
      <c r="G183" s="67" t="s">
        <v>3033</v>
      </c>
      <c r="H183" s="63" t="s">
        <v>3043</v>
      </c>
      <c r="I183" s="63" t="s">
        <v>3877</v>
      </c>
      <c r="J183" s="65" t="s">
        <v>3878</v>
      </c>
      <c r="K183" s="76" t="s">
        <v>4596</v>
      </c>
      <c r="L183" s="76" t="s">
        <v>3500</v>
      </c>
      <c r="M183" s="76" t="s">
        <v>270</v>
      </c>
      <c r="N183" s="78" t="s">
        <v>4650</v>
      </c>
    </row>
    <row r="184" spans="1:14" ht="60" customHeight="1" x14ac:dyDescent="0.25">
      <c r="A184" s="43">
        <v>2005</v>
      </c>
      <c r="B184" s="43"/>
      <c r="C184" s="43">
        <v>69</v>
      </c>
      <c r="D184" s="43" t="s">
        <v>2819</v>
      </c>
      <c r="E184" s="43" t="s">
        <v>2820</v>
      </c>
      <c r="F184" s="43" t="s">
        <v>3516</v>
      </c>
      <c r="G184" s="41" t="s">
        <v>2811</v>
      </c>
      <c r="H184" s="43" t="s">
        <v>2821</v>
      </c>
      <c r="I184" s="43" t="s">
        <v>4028</v>
      </c>
      <c r="J184" s="58" t="s">
        <v>4029</v>
      </c>
      <c r="K184" s="77" t="s">
        <v>4596</v>
      </c>
      <c r="L184" s="54" t="s">
        <v>3500</v>
      </c>
    </row>
    <row r="185" spans="1:14" ht="75" customHeight="1" x14ac:dyDescent="0.25">
      <c r="A185" s="43">
        <v>2005</v>
      </c>
      <c r="B185" s="43"/>
      <c r="C185" s="43">
        <v>71</v>
      </c>
      <c r="D185" s="43" t="s">
        <v>2794</v>
      </c>
      <c r="E185" s="43" t="s">
        <v>2795</v>
      </c>
      <c r="F185" s="43" t="s">
        <v>3556</v>
      </c>
      <c r="G185" s="41" t="s">
        <v>2796</v>
      </c>
      <c r="H185" s="43" t="s">
        <v>2797</v>
      </c>
      <c r="I185" s="43" t="s">
        <v>4032</v>
      </c>
      <c r="J185" s="58" t="s">
        <v>4033</v>
      </c>
      <c r="K185" s="77" t="s">
        <v>4596</v>
      </c>
      <c r="L185" s="54" t="s">
        <v>3500</v>
      </c>
    </row>
    <row r="186" spans="1:14" ht="60" customHeight="1" x14ac:dyDescent="0.25">
      <c r="A186" s="40">
        <v>2009</v>
      </c>
      <c r="C186" s="40">
        <v>113</v>
      </c>
      <c r="D186" s="40" t="s">
        <v>2803</v>
      </c>
      <c r="E186" s="40" t="s">
        <v>2804</v>
      </c>
      <c r="F186" s="40" t="s">
        <v>3680</v>
      </c>
      <c r="G186" s="41" t="s">
        <v>2805</v>
      </c>
      <c r="H186" s="40" t="s">
        <v>2806</v>
      </c>
      <c r="I186" s="40" t="s">
        <v>4274</v>
      </c>
      <c r="J186" s="58" t="s">
        <v>4275</v>
      </c>
      <c r="K186" s="77" t="s">
        <v>4596</v>
      </c>
      <c r="L186" s="54" t="s">
        <v>3500</v>
      </c>
    </row>
    <row r="187" spans="1:14" ht="60" customHeight="1" x14ac:dyDescent="0.25">
      <c r="C187" s="40">
        <v>114</v>
      </c>
      <c r="D187" s="40" t="s">
        <v>2807</v>
      </c>
      <c r="E187" s="40" t="s">
        <v>2808</v>
      </c>
      <c r="F187" s="40" t="s">
        <v>3680</v>
      </c>
      <c r="G187" s="41" t="s">
        <v>2805</v>
      </c>
      <c r="H187" s="40" t="s">
        <v>2806</v>
      </c>
      <c r="I187" s="40" t="s">
        <v>4274</v>
      </c>
      <c r="J187" s="58" t="s">
        <v>4275</v>
      </c>
      <c r="K187" s="77" t="s">
        <v>4596</v>
      </c>
      <c r="L187" s="54" t="s">
        <v>3500</v>
      </c>
    </row>
    <row r="188" spans="1:14" ht="45" customHeight="1" x14ac:dyDescent="0.25">
      <c r="A188" s="43">
        <v>2010</v>
      </c>
      <c r="B188" s="43"/>
      <c r="C188" s="43">
        <v>125</v>
      </c>
      <c r="D188" s="43" t="s">
        <v>2849</v>
      </c>
      <c r="E188" s="43" t="s">
        <v>2850</v>
      </c>
      <c r="F188" s="43" t="s">
        <v>3516</v>
      </c>
      <c r="G188" s="44" t="s">
        <v>2591</v>
      </c>
      <c r="H188" s="43" t="s">
        <v>2851</v>
      </c>
      <c r="I188" s="43" t="s">
        <v>4304</v>
      </c>
      <c r="J188" s="58" t="s">
        <v>4305</v>
      </c>
      <c r="K188" s="77" t="s">
        <v>4596</v>
      </c>
      <c r="L188" s="54" t="s">
        <v>3500</v>
      </c>
      <c r="N188" s="46"/>
    </row>
    <row r="189" spans="1:14" ht="45" customHeight="1" x14ac:dyDescent="0.25">
      <c r="A189" s="62">
        <v>2010</v>
      </c>
      <c r="B189" s="62"/>
      <c r="C189" s="62">
        <v>130</v>
      </c>
      <c r="D189" s="62" t="s">
        <v>2952</v>
      </c>
      <c r="E189" s="62" t="s">
        <v>2953</v>
      </c>
      <c r="F189" s="62" t="s">
        <v>3844</v>
      </c>
      <c r="G189" s="64" t="s">
        <v>2954</v>
      </c>
      <c r="H189" s="62" t="s">
        <v>2955</v>
      </c>
      <c r="I189" s="71" t="s">
        <v>4312</v>
      </c>
      <c r="J189" s="65" t="s">
        <v>4313</v>
      </c>
      <c r="K189" s="76" t="s">
        <v>4596</v>
      </c>
      <c r="L189" s="76" t="s">
        <v>3500</v>
      </c>
      <c r="M189" s="66"/>
      <c r="N189" s="78" t="s">
        <v>4665</v>
      </c>
    </row>
    <row r="190" spans="1:14" ht="45" customHeight="1" x14ac:dyDescent="0.25">
      <c r="A190" s="62">
        <v>2010</v>
      </c>
      <c r="B190" s="62"/>
      <c r="C190" s="62">
        <v>133</v>
      </c>
      <c r="D190" s="62" t="s">
        <v>3063</v>
      </c>
      <c r="E190" s="62" t="s">
        <v>3064</v>
      </c>
      <c r="F190" s="62" t="s">
        <v>3516</v>
      </c>
      <c r="G190" s="64" t="s">
        <v>3033</v>
      </c>
      <c r="H190" s="62" t="s">
        <v>3065</v>
      </c>
      <c r="I190" s="71" t="s">
        <v>4324</v>
      </c>
      <c r="J190" s="65" t="s">
        <v>4325</v>
      </c>
      <c r="K190" s="76" t="s">
        <v>4596</v>
      </c>
      <c r="L190" s="76" t="s">
        <v>3500</v>
      </c>
      <c r="M190" s="76" t="s">
        <v>4639</v>
      </c>
      <c r="N190" s="78" t="s">
        <v>4675</v>
      </c>
    </row>
    <row r="191" spans="1:14" ht="45" customHeight="1" x14ac:dyDescent="0.25">
      <c r="A191" s="62">
        <v>2010</v>
      </c>
      <c r="B191" s="62"/>
      <c r="C191" s="62">
        <v>137</v>
      </c>
      <c r="D191" s="62" t="s">
        <v>2945</v>
      </c>
      <c r="E191" s="62" t="s">
        <v>2946</v>
      </c>
      <c r="F191" s="62" t="s">
        <v>3556</v>
      </c>
      <c r="G191" s="64" t="s">
        <v>2939</v>
      </c>
      <c r="H191" s="62" t="s">
        <v>2947</v>
      </c>
      <c r="I191" s="62" t="s">
        <v>4330</v>
      </c>
      <c r="J191" s="70" t="s">
        <v>4331</v>
      </c>
      <c r="K191" s="76" t="s">
        <v>4596</v>
      </c>
      <c r="L191" s="76" t="s">
        <v>3500</v>
      </c>
      <c r="M191" s="66"/>
      <c r="N191" s="78" t="s">
        <v>4677</v>
      </c>
    </row>
    <row r="192" spans="1:14" ht="60" customHeight="1" x14ac:dyDescent="0.25">
      <c r="A192" s="62">
        <v>2010</v>
      </c>
      <c r="B192" s="62"/>
      <c r="C192" s="62">
        <v>138</v>
      </c>
      <c r="D192" s="62" t="s">
        <v>2959</v>
      </c>
      <c r="E192" s="62" t="s">
        <v>2960</v>
      </c>
      <c r="F192" s="62" t="s">
        <v>3516</v>
      </c>
      <c r="G192" s="64" t="s">
        <v>2961</v>
      </c>
      <c r="H192" s="62" t="s">
        <v>2962</v>
      </c>
      <c r="I192" s="62" t="s">
        <v>4332</v>
      </c>
      <c r="J192" s="65" t="s">
        <v>4333</v>
      </c>
      <c r="K192" s="76" t="s">
        <v>4596</v>
      </c>
      <c r="L192" s="76" t="s">
        <v>3500</v>
      </c>
      <c r="M192" s="66"/>
      <c r="N192" s="78" t="s">
        <v>4676</v>
      </c>
    </row>
    <row r="193" spans="1:14" ht="45" customHeight="1" x14ac:dyDescent="0.25">
      <c r="A193" s="43">
        <v>2011</v>
      </c>
      <c r="B193" s="43"/>
      <c r="C193" s="43">
        <v>148</v>
      </c>
      <c r="D193" s="43" t="s">
        <v>4375</v>
      </c>
      <c r="E193" s="43" t="s">
        <v>4376</v>
      </c>
      <c r="F193" s="43" t="s">
        <v>3844</v>
      </c>
      <c r="G193" s="44" t="s">
        <v>2811</v>
      </c>
      <c r="H193" s="43" t="s">
        <v>4377</v>
      </c>
      <c r="I193" s="43" t="s">
        <v>4378</v>
      </c>
      <c r="J193" s="58" t="s">
        <v>4379</v>
      </c>
      <c r="K193" s="77" t="s">
        <v>4596</v>
      </c>
      <c r="L193" s="77" t="s">
        <v>3500</v>
      </c>
      <c r="M193" s="77"/>
      <c r="N193" s="79" t="s">
        <v>4604</v>
      </c>
    </row>
    <row r="194" spans="1:14" ht="45" customHeight="1" x14ac:dyDescent="0.25">
      <c r="A194" s="43">
        <v>2012</v>
      </c>
      <c r="B194" s="43"/>
      <c r="C194" s="43">
        <v>165</v>
      </c>
      <c r="D194" s="43" t="s">
        <v>2890</v>
      </c>
      <c r="E194" s="43" t="s">
        <v>2891</v>
      </c>
      <c r="F194" s="43" t="s">
        <v>3516</v>
      </c>
      <c r="G194" s="44" t="s">
        <v>2580</v>
      </c>
      <c r="H194" s="43" t="s">
        <v>2892</v>
      </c>
      <c r="I194" s="43" t="s">
        <v>4490</v>
      </c>
      <c r="J194" s="58" t="s">
        <v>4491</v>
      </c>
      <c r="K194" s="77" t="s">
        <v>4596</v>
      </c>
      <c r="L194" s="54" t="s">
        <v>3500</v>
      </c>
    </row>
    <row r="195" spans="1:14" ht="60" customHeight="1" x14ac:dyDescent="0.25">
      <c r="A195" s="40">
        <v>2012</v>
      </c>
      <c r="C195" s="40">
        <v>190</v>
      </c>
      <c r="D195" s="40" t="s">
        <v>2875</v>
      </c>
      <c r="E195" s="40" t="s">
        <v>2876</v>
      </c>
      <c r="F195" s="40" t="s">
        <v>3516</v>
      </c>
      <c r="G195" s="41" t="s">
        <v>2572</v>
      </c>
      <c r="H195" s="43" t="s">
        <v>2877</v>
      </c>
      <c r="I195" s="43" t="s">
        <v>4553</v>
      </c>
      <c r="J195" s="58" t="s">
        <v>4554</v>
      </c>
      <c r="K195" s="77" t="s">
        <v>4596</v>
      </c>
      <c r="L195" s="54" t="s">
        <v>3500</v>
      </c>
    </row>
    <row r="196" spans="1:14" ht="60" customHeight="1" x14ac:dyDescent="0.25">
      <c r="A196" s="43">
        <v>2004</v>
      </c>
      <c r="B196" s="43">
        <v>40</v>
      </c>
      <c r="C196" s="43"/>
      <c r="D196" s="43" t="s">
        <v>3970</v>
      </c>
      <c r="E196" s="43" t="s">
        <v>3971</v>
      </c>
      <c r="F196" s="43" t="s">
        <v>3972</v>
      </c>
      <c r="G196" s="44" t="s">
        <v>2580</v>
      </c>
      <c r="H196" s="43" t="s">
        <v>3973</v>
      </c>
      <c r="I196" s="43" t="s">
        <v>3974</v>
      </c>
      <c r="J196" s="58" t="s">
        <v>3975</v>
      </c>
      <c r="K196" s="77" t="s">
        <v>4596</v>
      </c>
      <c r="L196" s="77" t="s">
        <v>3500</v>
      </c>
      <c r="M196" s="77"/>
      <c r="N196" s="79" t="s">
        <v>4633</v>
      </c>
    </row>
    <row r="197" spans="1:14" ht="60" customHeight="1" x14ac:dyDescent="0.25">
      <c r="A197" s="43"/>
      <c r="B197" s="43">
        <v>69</v>
      </c>
      <c r="C197" s="43"/>
      <c r="D197" s="43" t="s">
        <v>4174</v>
      </c>
      <c r="E197" s="43" t="s">
        <v>4175</v>
      </c>
      <c r="F197" s="43" t="s">
        <v>3505</v>
      </c>
      <c r="G197" s="44" t="s">
        <v>2580</v>
      </c>
      <c r="H197" s="43" t="s">
        <v>4171</v>
      </c>
      <c r="I197" s="43" t="s">
        <v>4172</v>
      </c>
      <c r="J197" s="58" t="s">
        <v>4173</v>
      </c>
      <c r="K197" s="77" t="s">
        <v>4596</v>
      </c>
      <c r="L197" s="77" t="s">
        <v>3500</v>
      </c>
      <c r="M197" s="77"/>
    </row>
    <row r="198" spans="1:14" ht="60" customHeight="1" x14ac:dyDescent="0.25">
      <c r="A198" s="43">
        <v>2004</v>
      </c>
      <c r="B198" s="43"/>
      <c r="C198" s="43"/>
      <c r="D198" s="43" t="s">
        <v>2735</v>
      </c>
      <c r="E198" s="43" t="s">
        <v>3525</v>
      </c>
      <c r="F198" s="43" t="s">
        <v>3505</v>
      </c>
      <c r="G198" s="44" t="s">
        <v>2591</v>
      </c>
      <c r="H198" s="43" t="s">
        <v>3965</v>
      </c>
      <c r="I198" s="43" t="s">
        <v>3966</v>
      </c>
      <c r="J198" s="58" t="s">
        <v>3967</v>
      </c>
      <c r="K198" s="77" t="s">
        <v>4596</v>
      </c>
      <c r="L198" s="77" t="s">
        <v>3500</v>
      </c>
      <c r="M198" s="77"/>
    </row>
    <row r="199" spans="1:14" ht="60" customHeight="1" x14ac:dyDescent="0.25">
      <c r="A199" s="43">
        <v>2011</v>
      </c>
      <c r="B199" s="43"/>
      <c r="C199" s="43"/>
      <c r="D199" s="43" t="s">
        <v>2824</v>
      </c>
      <c r="E199" s="43" t="s">
        <v>2825</v>
      </c>
      <c r="F199" s="43" t="s">
        <v>3556</v>
      </c>
      <c r="G199" s="44" t="s">
        <v>2811</v>
      </c>
      <c r="H199" s="43" t="s">
        <v>2826</v>
      </c>
      <c r="I199" s="43" t="s">
        <v>4412</v>
      </c>
      <c r="J199" s="58" t="s">
        <v>4413</v>
      </c>
      <c r="K199" s="77" t="s">
        <v>4596</v>
      </c>
      <c r="L199" s="54" t="s">
        <v>3500</v>
      </c>
    </row>
    <row r="200" spans="1:14" ht="60" customHeight="1" x14ac:dyDescent="0.25">
      <c r="A200" s="43">
        <v>2008</v>
      </c>
      <c r="B200" s="43">
        <v>68</v>
      </c>
      <c r="C200" s="43"/>
      <c r="D200" s="43" t="s">
        <v>4169</v>
      </c>
      <c r="E200" s="43" t="s">
        <v>4170</v>
      </c>
      <c r="F200" s="43" t="s">
        <v>3505</v>
      </c>
      <c r="G200" s="44" t="s">
        <v>2580</v>
      </c>
      <c r="H200" s="43" t="s">
        <v>4171</v>
      </c>
      <c r="I200" s="43" t="s">
        <v>4172</v>
      </c>
      <c r="J200" s="58" t="s">
        <v>4173</v>
      </c>
      <c r="K200" s="77" t="s">
        <v>4596</v>
      </c>
      <c r="L200" s="77" t="s">
        <v>3500</v>
      </c>
      <c r="M200" s="77"/>
    </row>
    <row r="201" spans="1:14" ht="60" customHeight="1" x14ac:dyDescent="0.25">
      <c r="A201" s="62">
        <v>2002</v>
      </c>
      <c r="B201" s="62"/>
      <c r="C201" s="62">
        <v>50</v>
      </c>
      <c r="D201" s="62" t="s">
        <v>3143</v>
      </c>
      <c r="E201" s="62" t="s">
        <v>3144</v>
      </c>
      <c r="F201" s="62" t="s">
        <v>3556</v>
      </c>
      <c r="G201" s="67" t="s">
        <v>3033</v>
      </c>
      <c r="H201" s="62" t="s">
        <v>3145</v>
      </c>
      <c r="I201" s="68" t="s">
        <v>3923</v>
      </c>
      <c r="J201" s="65" t="s">
        <v>3924</v>
      </c>
      <c r="K201" s="76" t="s">
        <v>4596</v>
      </c>
      <c r="L201" s="76" t="s">
        <v>4590</v>
      </c>
      <c r="M201" s="76" t="s">
        <v>270</v>
      </c>
      <c r="N201" s="78"/>
    </row>
    <row r="202" spans="1:14" s="47" customFormat="1" ht="60" customHeight="1" x14ac:dyDescent="0.25">
      <c r="A202" s="62">
        <v>2005</v>
      </c>
      <c r="B202" s="62"/>
      <c r="C202" s="62">
        <v>70</v>
      </c>
      <c r="D202" s="62" t="s">
        <v>3035</v>
      </c>
      <c r="E202" s="62" t="s">
        <v>3036</v>
      </c>
      <c r="F202" s="62" t="s">
        <v>3556</v>
      </c>
      <c r="G202" s="67" t="s">
        <v>3033</v>
      </c>
      <c r="H202" s="62" t="s">
        <v>3037</v>
      </c>
      <c r="I202" s="68" t="s">
        <v>4030</v>
      </c>
      <c r="J202" s="65" t="s">
        <v>4031</v>
      </c>
      <c r="K202" s="76" t="s">
        <v>4596</v>
      </c>
      <c r="L202" s="76" t="s">
        <v>4590</v>
      </c>
      <c r="M202" s="76" t="s">
        <v>4636</v>
      </c>
      <c r="N202" s="78" t="s">
        <v>4652</v>
      </c>
    </row>
    <row r="203" spans="1:14" s="47" customFormat="1" ht="60" customHeight="1" x14ac:dyDescent="0.25">
      <c r="A203" s="62">
        <v>2006</v>
      </c>
      <c r="B203" s="62"/>
      <c r="C203" s="62">
        <v>84</v>
      </c>
      <c r="D203" s="62" t="s">
        <v>3146</v>
      </c>
      <c r="E203" s="62" t="s">
        <v>3147</v>
      </c>
      <c r="F203" s="62" t="s">
        <v>3556</v>
      </c>
      <c r="G203" s="67" t="s">
        <v>3033</v>
      </c>
      <c r="H203" s="68" t="s">
        <v>3148</v>
      </c>
      <c r="I203" s="69" t="s">
        <v>4123</v>
      </c>
      <c r="J203" s="65" t="s">
        <v>4124</v>
      </c>
      <c r="K203" s="76" t="s">
        <v>4596</v>
      </c>
      <c r="L203" s="76" t="s">
        <v>4590</v>
      </c>
      <c r="M203" s="76" t="s">
        <v>270</v>
      </c>
      <c r="N203" s="78" t="s">
        <v>4650</v>
      </c>
    </row>
    <row r="204" spans="1:14" ht="45" customHeight="1" x14ac:dyDescent="0.25">
      <c r="A204" s="62">
        <v>2007</v>
      </c>
      <c r="B204" s="62"/>
      <c r="C204" s="62">
        <v>90</v>
      </c>
      <c r="D204" s="62" t="s">
        <v>3028</v>
      </c>
      <c r="E204" s="62" t="s">
        <v>3028</v>
      </c>
      <c r="F204" s="62" t="s">
        <v>3844</v>
      </c>
      <c r="G204" s="64" t="s">
        <v>3029</v>
      </c>
      <c r="H204" s="62" t="s">
        <v>3030</v>
      </c>
      <c r="I204" s="62" t="s">
        <v>4153</v>
      </c>
      <c r="J204" s="65" t="s">
        <v>4154</v>
      </c>
      <c r="K204" s="76" t="s">
        <v>4596</v>
      </c>
      <c r="L204" s="76" t="s">
        <v>4590</v>
      </c>
      <c r="M204" s="66"/>
      <c r="N204" s="78" t="s">
        <v>4650</v>
      </c>
    </row>
    <row r="205" spans="1:14" ht="45" customHeight="1" x14ac:dyDescent="0.25">
      <c r="A205" s="62">
        <v>2007</v>
      </c>
      <c r="B205" s="62"/>
      <c r="C205" s="62">
        <v>92</v>
      </c>
      <c r="D205" s="62" t="s">
        <v>3047</v>
      </c>
      <c r="E205" s="62" t="s">
        <v>3048</v>
      </c>
      <c r="F205" s="62" t="s">
        <v>3516</v>
      </c>
      <c r="G205" s="64" t="s">
        <v>3033</v>
      </c>
      <c r="H205" s="62" t="s">
        <v>3049</v>
      </c>
      <c r="I205" s="68" t="s">
        <v>4157</v>
      </c>
      <c r="J205" s="65" t="s">
        <v>4609</v>
      </c>
      <c r="K205" s="76" t="s">
        <v>4596</v>
      </c>
      <c r="L205" s="76" t="s">
        <v>4590</v>
      </c>
      <c r="M205" s="76" t="s">
        <v>270</v>
      </c>
      <c r="N205" s="78" t="s">
        <v>4656</v>
      </c>
    </row>
    <row r="206" spans="1:14" ht="45" customHeight="1" x14ac:dyDescent="0.25">
      <c r="A206" s="63">
        <v>2008</v>
      </c>
      <c r="B206" s="63"/>
      <c r="C206" s="63">
        <v>105</v>
      </c>
      <c r="D206" s="63" t="s">
        <v>3151</v>
      </c>
      <c r="E206" s="63" t="s">
        <v>3152</v>
      </c>
      <c r="F206" s="63" t="s">
        <v>3556</v>
      </c>
      <c r="G206" s="67" t="s">
        <v>3033</v>
      </c>
      <c r="H206" s="63" t="s">
        <v>3153</v>
      </c>
      <c r="I206" s="63" t="s">
        <v>4218</v>
      </c>
      <c r="J206" s="65" t="s">
        <v>4219</v>
      </c>
      <c r="K206" s="76" t="s">
        <v>4596</v>
      </c>
      <c r="L206" s="76" t="s">
        <v>4590</v>
      </c>
      <c r="M206" s="76" t="s">
        <v>270</v>
      </c>
      <c r="N206" s="78" t="s">
        <v>4659</v>
      </c>
    </row>
    <row r="207" spans="1:14" ht="45" customHeight="1" x14ac:dyDescent="0.25">
      <c r="A207" s="62">
        <v>2009</v>
      </c>
      <c r="B207" s="62"/>
      <c r="C207" s="62">
        <v>120</v>
      </c>
      <c r="D207" s="62" t="s">
        <v>1801</v>
      </c>
      <c r="E207" s="62" t="s">
        <v>2969</v>
      </c>
      <c r="F207" s="62" t="s">
        <v>3556</v>
      </c>
      <c r="G207" s="67" t="s">
        <v>2970</v>
      </c>
      <c r="H207" s="62" t="s">
        <v>2971</v>
      </c>
      <c r="I207" s="62" t="s">
        <v>4286</v>
      </c>
      <c r="J207" s="65" t="s">
        <v>4287</v>
      </c>
      <c r="K207" s="76" t="s">
        <v>4596</v>
      </c>
      <c r="L207" s="76" t="s">
        <v>4590</v>
      </c>
      <c r="M207" s="66"/>
      <c r="N207" s="78" t="s">
        <v>4662</v>
      </c>
    </row>
    <row r="208" spans="1:14" ht="45" customHeight="1" x14ac:dyDescent="0.25">
      <c r="A208" s="62">
        <v>2010</v>
      </c>
      <c r="B208" s="62"/>
      <c r="C208" s="62">
        <v>132</v>
      </c>
      <c r="D208" s="62" t="s">
        <v>3057</v>
      </c>
      <c r="E208" s="62" t="s">
        <v>3058</v>
      </c>
      <c r="F208" s="62" t="s">
        <v>3516</v>
      </c>
      <c r="G208" s="64" t="s">
        <v>3033</v>
      </c>
      <c r="H208" s="62" t="s">
        <v>3059</v>
      </c>
      <c r="I208" s="62" t="s">
        <v>4317</v>
      </c>
      <c r="J208" s="65" t="s">
        <v>4318</v>
      </c>
      <c r="K208" s="76" t="s">
        <v>4596</v>
      </c>
      <c r="L208" s="76" t="s">
        <v>4590</v>
      </c>
      <c r="M208" s="76" t="s">
        <v>270</v>
      </c>
      <c r="N208" s="78" t="s">
        <v>4667</v>
      </c>
    </row>
    <row r="209" spans="1:14" ht="60" customHeight="1" x14ac:dyDescent="0.25">
      <c r="A209" s="43">
        <v>2011</v>
      </c>
      <c r="B209" s="43"/>
      <c r="C209" s="43">
        <v>144</v>
      </c>
      <c r="D209" s="43" t="s">
        <v>3106</v>
      </c>
      <c r="E209" s="43" t="s">
        <v>3107</v>
      </c>
      <c r="F209" s="43" t="s">
        <v>3577</v>
      </c>
      <c r="G209" s="44" t="s">
        <v>3033</v>
      </c>
      <c r="H209" s="43" t="s">
        <v>3108</v>
      </c>
      <c r="I209" s="43" t="s">
        <v>4367</v>
      </c>
      <c r="J209" s="58" t="s">
        <v>4368</v>
      </c>
      <c r="K209" s="77" t="s">
        <v>4596</v>
      </c>
      <c r="L209" s="77" t="s">
        <v>4590</v>
      </c>
      <c r="M209" s="77" t="s">
        <v>270</v>
      </c>
    </row>
    <row r="210" spans="1:14" ht="60" customHeight="1" x14ac:dyDescent="0.25">
      <c r="A210" s="43">
        <v>2011</v>
      </c>
      <c r="B210" s="43"/>
      <c r="C210" s="43">
        <v>149</v>
      </c>
      <c r="D210" s="43" t="s">
        <v>2216</v>
      </c>
      <c r="E210" s="43" t="s">
        <v>4380</v>
      </c>
      <c r="F210" s="43" t="s">
        <v>3844</v>
      </c>
      <c r="G210" s="44" t="s">
        <v>3033</v>
      </c>
      <c r="H210" s="43" t="s">
        <v>4381</v>
      </c>
      <c r="I210" s="61" t="s">
        <v>4382</v>
      </c>
      <c r="J210" s="58" t="s">
        <v>4383</v>
      </c>
      <c r="K210" s="77" t="s">
        <v>4596</v>
      </c>
      <c r="L210" s="77" t="s">
        <v>4590</v>
      </c>
      <c r="M210" s="77" t="s">
        <v>270</v>
      </c>
    </row>
    <row r="211" spans="1:14" ht="60" customHeight="1" x14ac:dyDescent="0.25">
      <c r="A211" s="43">
        <v>2011</v>
      </c>
      <c r="B211" s="43"/>
      <c r="C211" s="43">
        <v>154</v>
      </c>
      <c r="D211" s="43" t="s">
        <v>3126</v>
      </c>
      <c r="E211" s="43" t="s">
        <v>3127</v>
      </c>
      <c r="F211" s="43" t="s">
        <v>3614</v>
      </c>
      <c r="G211" s="44" t="s">
        <v>3033</v>
      </c>
      <c r="H211" s="43" t="s">
        <v>3128</v>
      </c>
      <c r="I211" s="43" t="s">
        <v>4390</v>
      </c>
      <c r="J211" s="58" t="s">
        <v>4391</v>
      </c>
      <c r="K211" s="77" t="s">
        <v>4596</v>
      </c>
      <c r="L211" s="77" t="s">
        <v>4590</v>
      </c>
      <c r="M211" s="77" t="s">
        <v>750</v>
      </c>
      <c r="N211" s="43" t="s">
        <v>4703</v>
      </c>
    </row>
    <row r="212" spans="1:14" ht="60" customHeight="1" x14ac:dyDescent="0.25">
      <c r="A212" s="43">
        <v>2011</v>
      </c>
      <c r="B212" s="43"/>
      <c r="C212" s="43">
        <v>157</v>
      </c>
      <c r="D212" s="43" t="s">
        <v>3072</v>
      </c>
      <c r="E212" s="43" t="s">
        <v>3073</v>
      </c>
      <c r="F212" s="43" t="s">
        <v>3516</v>
      </c>
      <c r="G212" s="44" t="s">
        <v>3033</v>
      </c>
      <c r="H212" s="43" t="s">
        <v>3074</v>
      </c>
      <c r="I212" s="43" t="s">
        <v>4398</v>
      </c>
      <c r="J212" s="58" t="s">
        <v>4399</v>
      </c>
      <c r="K212" s="77" t="s">
        <v>4596</v>
      </c>
      <c r="L212" s="77" t="s">
        <v>4590</v>
      </c>
      <c r="M212" s="77" t="s">
        <v>750</v>
      </c>
      <c r="N212" s="43" t="s">
        <v>4711</v>
      </c>
    </row>
    <row r="213" spans="1:14" ht="60" customHeight="1" x14ac:dyDescent="0.25">
      <c r="A213" s="43">
        <v>2011</v>
      </c>
      <c r="B213" s="43"/>
      <c r="C213" s="43">
        <v>160</v>
      </c>
      <c r="D213" s="43" t="s">
        <v>2181</v>
      </c>
      <c r="E213" s="43" t="s">
        <v>3166</v>
      </c>
      <c r="F213" s="43" t="s">
        <v>3556</v>
      </c>
      <c r="G213" s="44" t="s">
        <v>3033</v>
      </c>
      <c r="H213" s="43" t="s">
        <v>3167</v>
      </c>
      <c r="I213" s="61" t="s">
        <v>4404</v>
      </c>
      <c r="J213" s="58" t="s">
        <v>4405</v>
      </c>
      <c r="K213" s="77" t="s">
        <v>4596</v>
      </c>
      <c r="L213" s="77" t="s">
        <v>4590</v>
      </c>
      <c r="M213" s="77" t="s">
        <v>4640</v>
      </c>
      <c r="N213" s="79" t="s">
        <v>4715</v>
      </c>
    </row>
    <row r="214" spans="1:14" ht="60" customHeight="1" x14ac:dyDescent="0.25">
      <c r="A214" s="43">
        <v>2011</v>
      </c>
      <c r="B214" s="43"/>
      <c r="C214" s="43">
        <v>162</v>
      </c>
      <c r="D214" s="43" t="s">
        <v>3129</v>
      </c>
      <c r="E214" s="43" t="s">
        <v>3130</v>
      </c>
      <c r="F214" s="43" t="s">
        <v>3614</v>
      </c>
      <c r="G214" s="44" t="s">
        <v>3033</v>
      </c>
      <c r="H214" s="43" t="s">
        <v>3131</v>
      </c>
      <c r="I214" s="43" t="s">
        <v>4408</v>
      </c>
      <c r="J214" s="58" t="s">
        <v>4409</v>
      </c>
      <c r="K214" s="77" t="s">
        <v>4596</v>
      </c>
      <c r="L214" s="77" t="s">
        <v>4590</v>
      </c>
      <c r="M214" s="77" t="s">
        <v>18</v>
      </c>
    </row>
    <row r="215" spans="1:14" ht="60" customHeight="1" x14ac:dyDescent="0.25">
      <c r="A215" s="43">
        <v>2012</v>
      </c>
      <c r="B215" s="43"/>
      <c r="C215" s="43">
        <v>166</v>
      </c>
      <c r="D215" s="43" t="s">
        <v>3078</v>
      </c>
      <c r="E215" s="43" t="s">
        <v>3079</v>
      </c>
      <c r="F215" s="43" t="s">
        <v>3516</v>
      </c>
      <c r="G215" s="44" t="s">
        <v>3033</v>
      </c>
      <c r="H215" s="43" t="s">
        <v>3080</v>
      </c>
      <c r="I215" s="43" t="s">
        <v>4492</v>
      </c>
      <c r="J215" s="58" t="s">
        <v>4493</v>
      </c>
      <c r="K215" s="77" t="s">
        <v>4596</v>
      </c>
      <c r="L215" s="77" t="s">
        <v>4590</v>
      </c>
      <c r="M215" s="77" t="s">
        <v>762</v>
      </c>
      <c r="N215" s="43" t="s">
        <v>4696</v>
      </c>
    </row>
    <row r="216" spans="1:14" ht="60" customHeight="1" x14ac:dyDescent="0.25">
      <c r="A216" s="40">
        <v>2012</v>
      </c>
      <c r="C216" s="40">
        <v>176</v>
      </c>
      <c r="D216" s="40" t="s">
        <v>3087</v>
      </c>
      <c r="E216" s="40" t="s">
        <v>3087</v>
      </c>
      <c r="F216" s="40" t="s">
        <v>3516</v>
      </c>
      <c r="G216" s="41" t="s">
        <v>3033</v>
      </c>
      <c r="H216" s="40" t="s">
        <v>3088</v>
      </c>
      <c r="I216" s="40" t="s">
        <v>4526</v>
      </c>
      <c r="J216" s="58" t="s">
        <v>4527</v>
      </c>
      <c r="K216" s="77" t="s">
        <v>4596</v>
      </c>
      <c r="L216" s="77" t="s">
        <v>4590</v>
      </c>
      <c r="M216" s="77" t="s">
        <v>4692</v>
      </c>
      <c r="N216" s="79" t="s">
        <v>4693</v>
      </c>
    </row>
    <row r="217" spans="1:14" ht="60" customHeight="1" x14ac:dyDescent="0.25">
      <c r="A217" s="43" t="s">
        <v>4672</v>
      </c>
      <c r="C217" s="40">
        <v>177</v>
      </c>
      <c r="D217" s="40" t="s">
        <v>3089</v>
      </c>
      <c r="E217" s="40" t="s">
        <v>3090</v>
      </c>
      <c r="F217" s="40" t="s">
        <v>3516</v>
      </c>
      <c r="G217" s="41" t="s">
        <v>3033</v>
      </c>
      <c r="H217" s="40" t="s">
        <v>3088</v>
      </c>
      <c r="I217" s="40" t="s">
        <v>4526</v>
      </c>
      <c r="J217" s="58" t="s">
        <v>4527</v>
      </c>
      <c r="K217" s="77" t="s">
        <v>4596</v>
      </c>
      <c r="L217" s="77" t="s">
        <v>4590</v>
      </c>
      <c r="M217" s="77" t="s">
        <v>4692</v>
      </c>
    </row>
    <row r="218" spans="1:14" ht="45" customHeight="1" x14ac:dyDescent="0.25">
      <c r="A218" s="40">
        <v>2012</v>
      </c>
      <c r="C218" s="40">
        <v>183</v>
      </c>
      <c r="D218" s="40" t="s">
        <v>3174</v>
      </c>
      <c r="E218" s="40" t="s">
        <v>3174</v>
      </c>
      <c r="F218" s="40" t="s">
        <v>3556</v>
      </c>
      <c r="G218" s="41" t="s">
        <v>3033</v>
      </c>
      <c r="H218" s="40" t="s">
        <v>3175</v>
      </c>
      <c r="I218" s="40" t="s">
        <v>4536</v>
      </c>
      <c r="J218" s="58" t="s">
        <v>4537</v>
      </c>
      <c r="K218" s="77" t="s">
        <v>4596</v>
      </c>
      <c r="L218" s="77" t="s">
        <v>4590</v>
      </c>
      <c r="M218" s="77" t="s">
        <v>270</v>
      </c>
    </row>
    <row r="219" spans="1:14" ht="45" customHeight="1" x14ac:dyDescent="0.25">
      <c r="A219" s="43" t="s">
        <v>4672</v>
      </c>
      <c r="C219" s="40">
        <v>184</v>
      </c>
      <c r="D219" s="40" t="s">
        <v>3176</v>
      </c>
      <c r="E219" s="40" t="s">
        <v>3176</v>
      </c>
      <c r="F219" s="40" t="s">
        <v>3556</v>
      </c>
      <c r="G219" s="41" t="s">
        <v>3033</v>
      </c>
      <c r="H219" s="40" t="s">
        <v>3175</v>
      </c>
      <c r="I219" s="40" t="s">
        <v>4536</v>
      </c>
      <c r="J219" s="58" t="s">
        <v>4537</v>
      </c>
      <c r="K219" s="77" t="s">
        <v>4596</v>
      </c>
      <c r="L219" s="77" t="s">
        <v>4590</v>
      </c>
      <c r="M219" s="77" t="s">
        <v>270</v>
      </c>
    </row>
    <row r="220" spans="1:14" ht="45" customHeight="1" x14ac:dyDescent="0.25">
      <c r="A220" s="40">
        <v>2012</v>
      </c>
      <c r="C220" s="40">
        <v>187</v>
      </c>
      <c r="D220" s="40" t="s">
        <v>3038</v>
      </c>
      <c r="E220" s="40" t="s">
        <v>3039</v>
      </c>
      <c r="F220" s="40" t="s">
        <v>3556</v>
      </c>
      <c r="G220" s="41" t="s">
        <v>3033</v>
      </c>
      <c r="H220" s="40" t="s">
        <v>3040</v>
      </c>
      <c r="I220" s="40" t="s">
        <v>4542</v>
      </c>
      <c r="J220" s="58" t="s">
        <v>4543</v>
      </c>
      <c r="K220" s="77" t="s">
        <v>4596</v>
      </c>
      <c r="L220" s="77" t="s">
        <v>4590</v>
      </c>
      <c r="M220" s="77" t="s">
        <v>61</v>
      </c>
      <c r="N220" s="43" t="s">
        <v>4716</v>
      </c>
    </row>
    <row r="221" spans="1:14" ht="60" customHeight="1" x14ac:dyDescent="0.25">
      <c r="A221" s="40">
        <v>2012</v>
      </c>
      <c r="C221" s="40">
        <v>191</v>
      </c>
      <c r="D221" s="40" t="s">
        <v>2933</v>
      </c>
      <c r="E221" s="40" t="s">
        <v>2934</v>
      </c>
      <c r="F221" s="40" t="s">
        <v>3556</v>
      </c>
      <c r="G221" s="41" t="s">
        <v>2935</v>
      </c>
      <c r="H221" s="43" t="s">
        <v>2936</v>
      </c>
      <c r="I221" s="43" t="s">
        <v>4555</v>
      </c>
      <c r="J221" s="58" t="s">
        <v>4556</v>
      </c>
      <c r="K221" s="77" t="s">
        <v>4596</v>
      </c>
      <c r="L221" s="77" t="s">
        <v>4590</v>
      </c>
      <c r="M221" s="77" t="s">
        <v>170</v>
      </c>
      <c r="N221" s="43" t="s">
        <v>4697</v>
      </c>
    </row>
    <row r="222" spans="1:14" ht="45" customHeight="1" x14ac:dyDescent="0.25">
      <c r="A222" s="40">
        <v>2013</v>
      </c>
      <c r="C222" s="40">
        <v>202</v>
      </c>
      <c r="D222" s="40" t="s">
        <v>3179</v>
      </c>
      <c r="E222" s="40" t="s">
        <v>3180</v>
      </c>
      <c r="F222" s="40" t="s">
        <v>3577</v>
      </c>
      <c r="G222" s="41" t="s">
        <v>3181</v>
      </c>
      <c r="H222" s="40" t="s">
        <v>3182</v>
      </c>
      <c r="I222" s="40" t="s">
        <v>4580</v>
      </c>
      <c r="J222" s="58" t="s">
        <v>4581</v>
      </c>
      <c r="K222" s="77" t="s">
        <v>4596</v>
      </c>
      <c r="L222" s="77" t="s">
        <v>4590</v>
      </c>
      <c r="M222" s="77" t="s">
        <v>750</v>
      </c>
      <c r="N222" s="79" t="s">
        <v>4698</v>
      </c>
    </row>
    <row r="223" spans="1:14" ht="45" customHeight="1" x14ac:dyDescent="0.25">
      <c r="A223" s="40">
        <v>2012</v>
      </c>
      <c r="B223" s="40">
        <v>101</v>
      </c>
      <c r="D223" s="40" t="s">
        <v>4448</v>
      </c>
      <c r="E223" s="40" t="s">
        <v>4449</v>
      </c>
      <c r="F223" s="40" t="s">
        <v>3524</v>
      </c>
      <c r="G223" s="41" t="s">
        <v>2580</v>
      </c>
      <c r="H223" s="40" t="s">
        <v>4450</v>
      </c>
      <c r="I223" s="40" t="s">
        <v>4451</v>
      </c>
      <c r="J223" s="58" t="s">
        <v>4452</v>
      </c>
      <c r="K223" s="77" t="s">
        <v>4596</v>
      </c>
      <c r="L223" s="77" t="s">
        <v>4590</v>
      </c>
      <c r="M223" s="77"/>
    </row>
    <row r="224" spans="1:14" ht="45" customHeight="1" x14ac:dyDescent="0.25">
      <c r="A224" s="43">
        <v>2009</v>
      </c>
      <c r="B224" s="43">
        <v>81</v>
      </c>
      <c r="C224" s="43"/>
      <c r="D224" s="43" t="s">
        <v>87</v>
      </c>
      <c r="E224" s="43" t="s">
        <v>4250</v>
      </c>
      <c r="F224" s="43" t="s">
        <v>3642</v>
      </c>
      <c r="G224" s="44" t="s">
        <v>2591</v>
      </c>
      <c r="H224" s="43" t="s">
        <v>4251</v>
      </c>
      <c r="I224" s="43" t="s">
        <v>4252</v>
      </c>
      <c r="J224" s="42" t="s">
        <v>4253</v>
      </c>
      <c r="K224" s="77" t="s">
        <v>4596</v>
      </c>
      <c r="L224" s="77" t="s">
        <v>4590</v>
      </c>
      <c r="M224" s="77"/>
      <c r="N224" s="79" t="s">
        <v>4614</v>
      </c>
    </row>
    <row r="225" spans="1:14" ht="45" customHeight="1" x14ac:dyDescent="0.25">
      <c r="A225" s="40">
        <v>2006</v>
      </c>
      <c r="B225" s="40">
        <v>55</v>
      </c>
      <c r="D225" s="40" t="s">
        <v>4076</v>
      </c>
      <c r="E225" s="40" t="s">
        <v>4077</v>
      </c>
      <c r="F225" s="40" t="s">
        <v>4078</v>
      </c>
      <c r="G225" s="41" t="s">
        <v>2580</v>
      </c>
      <c r="H225" s="40" t="s">
        <v>4079</v>
      </c>
      <c r="I225" s="40" t="s">
        <v>4080</v>
      </c>
      <c r="J225" s="58" t="s">
        <v>4081</v>
      </c>
      <c r="K225" s="77" t="s">
        <v>4596</v>
      </c>
      <c r="L225" s="77" t="s">
        <v>4590</v>
      </c>
      <c r="M225" s="77"/>
    </row>
    <row r="226" spans="1:14" ht="60" customHeight="1" x14ac:dyDescent="0.25">
      <c r="A226" s="62">
        <v>2010</v>
      </c>
      <c r="B226" s="62">
        <v>85</v>
      </c>
      <c r="C226" s="62"/>
      <c r="D226" s="62" t="s">
        <v>4294</v>
      </c>
      <c r="E226" s="62" t="s">
        <v>4295</v>
      </c>
      <c r="F226" s="62" t="s">
        <v>3505</v>
      </c>
      <c r="G226" s="64" t="s">
        <v>3033</v>
      </c>
      <c r="H226" s="62" t="s">
        <v>4296</v>
      </c>
      <c r="I226" s="71" t="s">
        <v>4297</v>
      </c>
      <c r="J226" s="65" t="s">
        <v>4298</v>
      </c>
      <c r="K226" s="76" t="s">
        <v>4596</v>
      </c>
      <c r="L226" s="76" t="s">
        <v>4590</v>
      </c>
      <c r="M226" s="76" t="s">
        <v>103</v>
      </c>
      <c r="N226" s="78" t="s">
        <v>4674</v>
      </c>
    </row>
    <row r="227" spans="1:14" ht="60" customHeight="1" x14ac:dyDescent="0.25">
      <c r="A227" s="43">
        <v>2009</v>
      </c>
      <c r="B227" s="43">
        <v>80</v>
      </c>
      <c r="C227" s="43"/>
      <c r="D227" s="43" t="s">
        <v>4245</v>
      </c>
      <c r="E227" s="43" t="s">
        <v>4246</v>
      </c>
      <c r="F227" s="43" t="s">
        <v>3505</v>
      </c>
      <c r="G227" s="44" t="s">
        <v>2591</v>
      </c>
      <c r="H227" s="43" t="s">
        <v>4247</v>
      </c>
      <c r="I227" s="43" t="s">
        <v>4248</v>
      </c>
      <c r="J227" s="42" t="s">
        <v>4249</v>
      </c>
      <c r="K227" s="77" t="s">
        <v>4596</v>
      </c>
      <c r="L227" s="77" t="s">
        <v>4590</v>
      </c>
      <c r="M227" s="77"/>
      <c r="N227" s="79" t="s">
        <v>4616</v>
      </c>
    </row>
    <row r="228" spans="1:14" ht="60" customHeight="1" x14ac:dyDescent="0.25">
      <c r="A228" s="40">
        <v>2013</v>
      </c>
      <c r="B228" s="40">
        <v>113</v>
      </c>
      <c r="D228" s="40" t="s">
        <v>4582</v>
      </c>
      <c r="E228" s="40" t="s">
        <v>4583</v>
      </c>
      <c r="F228" s="40" t="s">
        <v>3835</v>
      </c>
      <c r="G228" s="41" t="s">
        <v>3033</v>
      </c>
      <c r="H228" s="40" t="s">
        <v>4584</v>
      </c>
      <c r="I228" s="40" t="s">
        <v>4585</v>
      </c>
      <c r="J228" s="58" t="s">
        <v>4586</v>
      </c>
      <c r="K228" s="77" t="s">
        <v>4596</v>
      </c>
      <c r="L228" s="77" t="s">
        <v>4590</v>
      </c>
      <c r="M228" s="77" t="s">
        <v>61</v>
      </c>
      <c r="N228" s="43" t="s">
        <v>4708</v>
      </c>
    </row>
    <row r="229" spans="1:14" ht="45" customHeight="1" x14ac:dyDescent="0.25">
      <c r="A229" s="43">
        <v>1986</v>
      </c>
      <c r="B229" s="43"/>
      <c r="C229" s="43"/>
      <c r="D229" s="43" t="s">
        <v>2768</v>
      </c>
      <c r="E229" s="40" t="s">
        <v>2649</v>
      </c>
      <c r="F229" s="40" t="s">
        <v>3642</v>
      </c>
      <c r="G229" s="41" t="s">
        <v>2572</v>
      </c>
      <c r="H229" s="43" t="s">
        <v>3643</v>
      </c>
      <c r="I229" s="43" t="s">
        <v>3644</v>
      </c>
      <c r="J229" s="58" t="s">
        <v>3645</v>
      </c>
      <c r="K229" s="77" t="s">
        <v>4597</v>
      </c>
      <c r="L229" s="77" t="s">
        <v>2577</v>
      </c>
      <c r="M229" s="77"/>
    </row>
    <row r="230" spans="1:14" ht="45" customHeight="1" x14ac:dyDescent="0.25">
      <c r="A230" s="62">
        <v>2009</v>
      </c>
      <c r="B230" s="62"/>
      <c r="C230" s="62">
        <v>121</v>
      </c>
      <c r="D230" s="62" t="s">
        <v>3121</v>
      </c>
      <c r="E230" s="62" t="s">
        <v>3122</v>
      </c>
      <c r="F230" s="62" t="s">
        <v>3614</v>
      </c>
      <c r="G230" s="67" t="s">
        <v>3033</v>
      </c>
      <c r="H230" s="62" t="s">
        <v>3123</v>
      </c>
      <c r="I230" s="68" t="s">
        <v>4288</v>
      </c>
      <c r="J230" s="65" t="s">
        <v>4289</v>
      </c>
      <c r="K230" s="76" t="s">
        <v>4597</v>
      </c>
      <c r="L230" s="76" t="s">
        <v>4590</v>
      </c>
      <c r="M230" s="76" t="s">
        <v>103</v>
      </c>
      <c r="N230" s="78" t="s">
        <v>4663</v>
      </c>
    </row>
    <row r="231" spans="1:14" ht="60" customHeight="1" x14ac:dyDescent="0.25">
      <c r="A231" s="62" t="s">
        <v>4669</v>
      </c>
      <c r="B231" s="62"/>
      <c r="C231" s="62">
        <v>122</v>
      </c>
      <c r="D231" s="62" t="s">
        <v>3124</v>
      </c>
      <c r="E231" s="62" t="s">
        <v>3125</v>
      </c>
      <c r="F231" s="62" t="s">
        <v>3614</v>
      </c>
      <c r="G231" s="67" t="s">
        <v>3033</v>
      </c>
      <c r="H231" s="62" t="s">
        <v>3123</v>
      </c>
      <c r="I231" s="62" t="s">
        <v>4288</v>
      </c>
      <c r="J231" s="65" t="s">
        <v>4289</v>
      </c>
      <c r="K231" s="76" t="s">
        <v>4597</v>
      </c>
      <c r="L231" s="76" t="s">
        <v>4590</v>
      </c>
      <c r="M231" s="76" t="s">
        <v>103</v>
      </c>
      <c r="N231" s="78" t="s">
        <v>4663</v>
      </c>
    </row>
    <row r="232" spans="1:14" ht="60" customHeight="1" x14ac:dyDescent="0.25">
      <c r="A232" s="62">
        <v>1997</v>
      </c>
      <c r="B232" s="62"/>
      <c r="C232" s="62">
        <v>27</v>
      </c>
      <c r="D232" s="62" t="s">
        <v>2992</v>
      </c>
      <c r="E232" s="62" t="s">
        <v>2993</v>
      </c>
      <c r="F232" s="62" t="s">
        <v>3556</v>
      </c>
      <c r="G232" s="64" t="s">
        <v>2994</v>
      </c>
      <c r="H232" s="62" t="s">
        <v>2995</v>
      </c>
      <c r="I232" s="69" t="s">
        <v>3840</v>
      </c>
      <c r="J232" s="65" t="s">
        <v>3841</v>
      </c>
      <c r="K232" s="76" t="s">
        <v>4598</v>
      </c>
      <c r="L232" s="76" t="s">
        <v>2577</v>
      </c>
      <c r="M232" s="66"/>
      <c r="N232" s="78" t="s">
        <v>4647</v>
      </c>
    </row>
    <row r="233" spans="1:14" ht="60" customHeight="1" x14ac:dyDescent="0.25">
      <c r="A233" s="43">
        <v>2011</v>
      </c>
      <c r="B233" s="43"/>
      <c r="C233" s="43">
        <v>161</v>
      </c>
      <c r="D233" s="43" t="s">
        <v>3109</v>
      </c>
      <c r="E233" s="43" t="s">
        <v>3110</v>
      </c>
      <c r="F233" s="43" t="s">
        <v>3577</v>
      </c>
      <c r="G233" s="44" t="s">
        <v>3033</v>
      </c>
      <c r="H233" s="43" t="s">
        <v>3111</v>
      </c>
      <c r="I233" s="43" t="s">
        <v>4406</v>
      </c>
      <c r="J233" s="58" t="s">
        <v>4407</v>
      </c>
      <c r="K233" s="77" t="s">
        <v>4598</v>
      </c>
      <c r="L233" s="77" t="s">
        <v>2577</v>
      </c>
    </row>
    <row r="234" spans="1:14" ht="45" customHeight="1" x14ac:dyDescent="0.25">
      <c r="A234" s="62">
        <v>1988</v>
      </c>
      <c r="B234" s="62"/>
      <c r="C234" s="62"/>
      <c r="D234" s="62" t="s">
        <v>1832</v>
      </c>
      <c r="E234" s="62" t="s">
        <v>2931</v>
      </c>
      <c r="F234" s="62" t="s">
        <v>3556</v>
      </c>
      <c r="G234" s="64" t="s">
        <v>2911</v>
      </c>
      <c r="H234" s="62" t="s">
        <v>2932</v>
      </c>
      <c r="I234" s="69" t="s">
        <v>3669</v>
      </c>
      <c r="J234" s="65" t="s">
        <v>3670</v>
      </c>
      <c r="K234" s="76" t="s">
        <v>4598</v>
      </c>
      <c r="L234" s="76" t="s">
        <v>2577</v>
      </c>
      <c r="M234" s="66"/>
      <c r="N234" s="78" t="s">
        <v>4646</v>
      </c>
    </row>
    <row r="235" spans="1:14" ht="45" customHeight="1" x14ac:dyDescent="0.25">
      <c r="A235" s="43"/>
      <c r="B235" s="43">
        <v>64</v>
      </c>
      <c r="C235" s="43"/>
      <c r="D235" s="43" t="s">
        <v>4142</v>
      </c>
      <c r="E235" s="43" t="s">
        <v>4143</v>
      </c>
      <c r="F235" s="43" t="s">
        <v>3524</v>
      </c>
      <c r="G235" s="41" t="s">
        <v>2572</v>
      </c>
      <c r="H235" s="43" t="s">
        <v>4139</v>
      </c>
      <c r="I235" s="43" t="s">
        <v>4140</v>
      </c>
      <c r="J235" s="58" t="s">
        <v>4141</v>
      </c>
      <c r="K235" s="77" t="s">
        <v>4598</v>
      </c>
      <c r="L235" s="77" t="s">
        <v>4605</v>
      </c>
      <c r="M235" s="77"/>
      <c r="N235" s="79" t="s">
        <v>4606</v>
      </c>
    </row>
    <row r="236" spans="1:14" ht="60" customHeight="1" x14ac:dyDescent="0.25">
      <c r="A236" s="43">
        <v>2007</v>
      </c>
      <c r="B236" s="43">
        <v>63</v>
      </c>
      <c r="C236" s="43"/>
      <c r="D236" s="43" t="s">
        <v>4137</v>
      </c>
      <c r="E236" s="43" t="s">
        <v>4138</v>
      </c>
      <c r="F236" s="43" t="s">
        <v>3524</v>
      </c>
      <c r="G236" s="41" t="s">
        <v>2572</v>
      </c>
      <c r="H236" s="43" t="s">
        <v>4139</v>
      </c>
      <c r="I236" s="43" t="s">
        <v>4140</v>
      </c>
      <c r="J236" s="42" t="s">
        <v>4141</v>
      </c>
      <c r="K236" s="77" t="s">
        <v>4598</v>
      </c>
      <c r="L236" s="77" t="s">
        <v>4605</v>
      </c>
      <c r="M236" s="77"/>
      <c r="N236" s="79" t="s">
        <v>4606</v>
      </c>
    </row>
    <row r="237" spans="1:14" ht="60" customHeight="1" x14ac:dyDescent="0.25">
      <c r="A237" s="43">
        <v>2004</v>
      </c>
      <c r="B237" s="43">
        <v>43</v>
      </c>
      <c r="C237" s="43"/>
      <c r="D237" s="43" t="s">
        <v>3983</v>
      </c>
      <c r="E237" s="43" t="s">
        <v>3984</v>
      </c>
      <c r="F237" s="43" t="s">
        <v>3835</v>
      </c>
      <c r="G237" s="41" t="s">
        <v>2572</v>
      </c>
      <c r="H237" s="43" t="s">
        <v>3985</v>
      </c>
      <c r="I237" s="43" t="s">
        <v>3986</v>
      </c>
      <c r="J237" s="58" t="s">
        <v>3987</v>
      </c>
      <c r="K237" s="77" t="s">
        <v>4598</v>
      </c>
      <c r="L237" s="77" t="s">
        <v>4605</v>
      </c>
      <c r="M237" s="77"/>
    </row>
    <row r="238" spans="1:14" ht="60" customHeight="1" x14ac:dyDescent="0.25">
      <c r="A238" s="40">
        <v>2008</v>
      </c>
      <c r="C238" s="40">
        <v>104</v>
      </c>
      <c r="D238" s="40" t="s">
        <v>3023</v>
      </c>
      <c r="E238" s="40" t="s">
        <v>3024</v>
      </c>
      <c r="F238" s="40" t="s">
        <v>3556</v>
      </c>
      <c r="G238" s="41" t="s">
        <v>2611</v>
      </c>
      <c r="H238" s="40" t="s">
        <v>3025</v>
      </c>
      <c r="I238" s="40" t="s">
        <v>4216</v>
      </c>
      <c r="J238" s="58" t="s">
        <v>4217</v>
      </c>
      <c r="K238" s="77" t="s">
        <v>4598</v>
      </c>
      <c r="L238" s="54" t="s">
        <v>3501</v>
      </c>
    </row>
    <row r="239" spans="1:14" ht="60" customHeight="1" x14ac:dyDescent="0.25">
      <c r="A239" s="43">
        <v>2012</v>
      </c>
      <c r="B239" s="43">
        <v>95</v>
      </c>
      <c r="C239" s="43"/>
      <c r="D239" s="43" t="s">
        <v>4434</v>
      </c>
      <c r="E239" s="43" t="s">
        <v>4435</v>
      </c>
      <c r="F239" s="43" t="s">
        <v>3505</v>
      </c>
      <c r="G239" s="44" t="s">
        <v>2591</v>
      </c>
      <c r="H239" s="43" t="s">
        <v>4436</v>
      </c>
      <c r="I239" s="43" t="s">
        <v>4437</v>
      </c>
      <c r="J239" s="58" t="s">
        <v>4438</v>
      </c>
      <c r="K239" s="77" t="s">
        <v>4598</v>
      </c>
      <c r="L239" s="77" t="s">
        <v>3501</v>
      </c>
      <c r="M239" s="77"/>
    </row>
    <row r="240" spans="1:14" ht="60" customHeight="1" x14ac:dyDescent="0.25">
      <c r="A240" s="40">
        <v>2009</v>
      </c>
      <c r="B240" s="40">
        <v>77</v>
      </c>
      <c r="D240" s="40" t="s">
        <v>4231</v>
      </c>
      <c r="E240" s="40" t="s">
        <v>4231</v>
      </c>
      <c r="F240" s="40" t="s">
        <v>3524</v>
      </c>
      <c r="G240" s="41" t="s">
        <v>2580</v>
      </c>
      <c r="H240" s="40" t="s">
        <v>4232</v>
      </c>
      <c r="I240" s="40" t="s">
        <v>4233</v>
      </c>
      <c r="J240" s="58" t="s">
        <v>4234</v>
      </c>
      <c r="K240" s="77" t="s">
        <v>4598</v>
      </c>
      <c r="L240" s="77" t="s">
        <v>3501</v>
      </c>
      <c r="M240" s="77"/>
    </row>
    <row r="241" spans="1:14" ht="45" customHeight="1" x14ac:dyDescent="0.25">
      <c r="B241" s="40">
        <v>78</v>
      </c>
      <c r="D241" s="40" t="s">
        <v>4235</v>
      </c>
      <c r="E241" s="40" t="s">
        <v>4236</v>
      </c>
      <c r="F241" s="40" t="s">
        <v>3524</v>
      </c>
      <c r="G241" s="41" t="s">
        <v>2580</v>
      </c>
      <c r="H241" s="40" t="s">
        <v>4232</v>
      </c>
      <c r="I241" s="40" t="s">
        <v>4233</v>
      </c>
      <c r="J241" s="58" t="s">
        <v>4234</v>
      </c>
      <c r="K241" s="77" t="s">
        <v>4598</v>
      </c>
      <c r="L241" s="77" t="s">
        <v>3501</v>
      </c>
      <c r="M241" s="77"/>
    </row>
    <row r="242" spans="1:14" ht="45" customHeight="1" x14ac:dyDescent="0.25">
      <c r="A242" s="43">
        <v>2004</v>
      </c>
      <c r="B242" s="43">
        <v>37</v>
      </c>
      <c r="C242" s="43"/>
      <c r="D242" s="43" t="s">
        <v>3957</v>
      </c>
      <c r="E242" s="43" t="s">
        <v>3958</v>
      </c>
      <c r="F242" s="43" t="s">
        <v>3505</v>
      </c>
      <c r="G242" s="44" t="s">
        <v>3959</v>
      </c>
      <c r="H242" s="43" t="s">
        <v>3960</v>
      </c>
      <c r="I242" s="43" t="s">
        <v>3961</v>
      </c>
      <c r="J242" s="58" t="s">
        <v>3962</v>
      </c>
      <c r="K242" s="77" t="s">
        <v>4598</v>
      </c>
      <c r="L242" s="77" t="s">
        <v>3501</v>
      </c>
      <c r="M242" s="77"/>
    </row>
    <row r="243" spans="1:14" ht="45" customHeight="1" x14ac:dyDescent="0.25">
      <c r="A243" s="43"/>
      <c r="B243" s="43">
        <v>6</v>
      </c>
      <c r="C243" s="43"/>
      <c r="D243" s="43" t="s">
        <v>3626</v>
      </c>
      <c r="E243" s="43" t="s">
        <v>3627</v>
      </c>
      <c r="F243" s="43" t="s">
        <v>3524</v>
      </c>
      <c r="G243" s="41" t="s">
        <v>2572</v>
      </c>
      <c r="H243" s="43" t="s">
        <v>3621</v>
      </c>
      <c r="I243" s="43" t="s">
        <v>3622</v>
      </c>
      <c r="J243" s="58" t="s">
        <v>3623</v>
      </c>
      <c r="K243" s="77" t="s">
        <v>4598</v>
      </c>
      <c r="L243" s="77" t="s">
        <v>3501</v>
      </c>
      <c r="M243" s="77"/>
    </row>
    <row r="244" spans="1:14" s="47" customFormat="1" ht="60" customHeight="1" x14ac:dyDescent="0.25">
      <c r="A244" s="43">
        <v>2001</v>
      </c>
      <c r="B244" s="43"/>
      <c r="C244" s="43"/>
      <c r="D244" s="43" t="s">
        <v>3671</v>
      </c>
      <c r="E244" s="43" t="s">
        <v>3881</v>
      </c>
      <c r="F244" s="40" t="s">
        <v>3524</v>
      </c>
      <c r="G244" s="44" t="s">
        <v>2686</v>
      </c>
      <c r="H244" s="43" t="s">
        <v>3882</v>
      </c>
      <c r="I244" s="43" t="s">
        <v>3883</v>
      </c>
      <c r="J244" s="58" t="s">
        <v>3884</v>
      </c>
      <c r="K244" s="77" t="s">
        <v>4598</v>
      </c>
      <c r="L244" s="77" t="s">
        <v>3501</v>
      </c>
      <c r="M244" s="77"/>
      <c r="N244" s="43"/>
    </row>
    <row r="245" spans="1:14" s="47" customFormat="1" ht="45" customHeight="1" x14ac:dyDescent="0.25">
      <c r="A245" s="43">
        <v>1989</v>
      </c>
      <c r="B245" s="43">
        <v>12</v>
      </c>
      <c r="C245" s="43"/>
      <c r="D245" s="43" t="s">
        <v>3671</v>
      </c>
      <c r="E245" s="43" t="s">
        <v>3672</v>
      </c>
      <c r="F245" s="43" t="s">
        <v>3524</v>
      </c>
      <c r="G245" s="44" t="s">
        <v>2580</v>
      </c>
      <c r="H245" s="43" t="s">
        <v>3673</v>
      </c>
      <c r="I245" s="43" t="s">
        <v>3674</v>
      </c>
      <c r="J245" s="58" t="s">
        <v>3675</v>
      </c>
      <c r="K245" s="77" t="s">
        <v>4598</v>
      </c>
      <c r="L245" s="77" t="s">
        <v>3501</v>
      </c>
      <c r="M245" s="77"/>
      <c r="N245" s="43"/>
    </row>
    <row r="246" spans="1:14" s="47" customFormat="1" ht="45" customHeight="1" x14ac:dyDescent="0.25">
      <c r="A246" s="43"/>
      <c r="B246" s="43">
        <v>31</v>
      </c>
      <c r="C246" s="43"/>
      <c r="D246" s="43" t="s">
        <v>3885</v>
      </c>
      <c r="E246" s="43" t="s">
        <v>3886</v>
      </c>
      <c r="F246" s="43" t="s">
        <v>3524</v>
      </c>
      <c r="G246" s="44" t="s">
        <v>2686</v>
      </c>
      <c r="H246" s="43" t="s">
        <v>3882</v>
      </c>
      <c r="I246" s="43" t="s">
        <v>3883</v>
      </c>
      <c r="J246" s="58" t="s">
        <v>3884</v>
      </c>
      <c r="K246" s="77" t="s">
        <v>4598</v>
      </c>
      <c r="L246" s="77" t="s">
        <v>3501</v>
      </c>
      <c r="M246" s="77"/>
      <c r="N246" s="43"/>
    </row>
    <row r="247" spans="1:14" ht="45" customHeight="1" x14ac:dyDescent="0.25">
      <c r="A247" s="43"/>
      <c r="B247" s="43">
        <v>8</v>
      </c>
      <c r="C247" s="43"/>
      <c r="D247" s="43" t="s">
        <v>3630</v>
      </c>
      <c r="E247" s="43" t="s">
        <v>3631</v>
      </c>
      <c r="F247" s="43" t="s">
        <v>3505</v>
      </c>
      <c r="G247" s="41" t="s">
        <v>2572</v>
      </c>
      <c r="H247" s="43" t="s">
        <v>3621</v>
      </c>
      <c r="I247" s="43" t="s">
        <v>3622</v>
      </c>
      <c r="J247" s="58" t="s">
        <v>3623</v>
      </c>
      <c r="K247" s="77" t="s">
        <v>4598</v>
      </c>
      <c r="L247" s="77" t="s">
        <v>3501</v>
      </c>
      <c r="M247" s="77"/>
    </row>
    <row r="248" spans="1:14" ht="60" customHeight="1" x14ac:dyDescent="0.25">
      <c r="A248" s="43"/>
      <c r="B248" s="43"/>
      <c r="C248" s="43"/>
      <c r="D248" s="43" t="s">
        <v>3723</v>
      </c>
      <c r="E248" s="40" t="s">
        <v>3724</v>
      </c>
      <c r="F248" s="40" t="s">
        <v>3505</v>
      </c>
      <c r="G248" s="41" t="s">
        <v>2572</v>
      </c>
      <c r="H248" s="43" t="s">
        <v>3718</v>
      </c>
      <c r="I248" s="43" t="s">
        <v>3719</v>
      </c>
      <c r="J248" s="58" t="s">
        <v>3720</v>
      </c>
      <c r="K248" s="77" t="s">
        <v>4598</v>
      </c>
      <c r="L248" s="77" t="s">
        <v>3501</v>
      </c>
      <c r="M248" s="77"/>
    </row>
    <row r="249" spans="1:14" ht="60" customHeight="1" x14ac:dyDescent="0.25">
      <c r="A249" s="43"/>
      <c r="B249" s="43">
        <v>38</v>
      </c>
      <c r="C249" s="43"/>
      <c r="D249" s="43" t="s">
        <v>3963</v>
      </c>
      <c r="E249" s="43" t="s">
        <v>3964</v>
      </c>
      <c r="F249" s="43" t="s">
        <v>3505</v>
      </c>
      <c r="G249" s="44" t="s">
        <v>3959</v>
      </c>
      <c r="H249" s="43" t="s">
        <v>3960</v>
      </c>
      <c r="I249" s="43" t="s">
        <v>3961</v>
      </c>
      <c r="J249" s="58" t="s">
        <v>3962</v>
      </c>
      <c r="K249" s="77" t="s">
        <v>4598</v>
      </c>
      <c r="L249" s="77" t="s">
        <v>3501</v>
      </c>
      <c r="M249" s="77"/>
    </row>
    <row r="250" spans="1:14" ht="60" customHeight="1" x14ac:dyDescent="0.25">
      <c r="A250" s="40">
        <v>2006</v>
      </c>
      <c r="B250" s="40">
        <v>57</v>
      </c>
      <c r="D250" s="40" t="s">
        <v>4087</v>
      </c>
      <c r="E250" s="40" t="s">
        <v>4088</v>
      </c>
      <c r="F250" s="40" t="s">
        <v>3524</v>
      </c>
      <c r="G250" s="41" t="s">
        <v>2575</v>
      </c>
      <c r="H250" s="40" t="s">
        <v>4089</v>
      </c>
      <c r="I250" s="40" t="s">
        <v>4090</v>
      </c>
      <c r="J250" s="58" t="s">
        <v>4091</v>
      </c>
      <c r="K250" s="77" t="s">
        <v>4598</v>
      </c>
      <c r="L250" s="77" t="s">
        <v>3501</v>
      </c>
      <c r="M250" s="77"/>
    </row>
    <row r="251" spans="1:14" ht="60" customHeight="1" x14ac:dyDescent="0.25">
      <c r="A251" s="43">
        <v>2006</v>
      </c>
      <c r="B251" s="43">
        <v>48</v>
      </c>
      <c r="C251" s="43"/>
      <c r="D251" s="43" t="s">
        <v>4044</v>
      </c>
      <c r="E251" s="43" t="s">
        <v>4045</v>
      </c>
      <c r="F251" s="43" t="s">
        <v>3505</v>
      </c>
      <c r="G251" s="44" t="s">
        <v>2591</v>
      </c>
      <c r="H251" s="43" t="s">
        <v>4046</v>
      </c>
      <c r="I251" s="43" t="s">
        <v>4047</v>
      </c>
      <c r="J251" s="58" t="s">
        <v>4048</v>
      </c>
      <c r="K251" s="77" t="s">
        <v>4598</v>
      </c>
      <c r="L251" s="77" t="s">
        <v>3501</v>
      </c>
      <c r="M251" s="77"/>
    </row>
    <row r="252" spans="1:14" ht="60" customHeight="1" x14ac:dyDescent="0.25">
      <c r="A252" s="43">
        <v>2011</v>
      </c>
      <c r="B252" s="43">
        <v>92</v>
      </c>
      <c r="C252" s="43"/>
      <c r="D252" s="43" t="s">
        <v>4418</v>
      </c>
      <c r="E252" s="43" t="s">
        <v>4419</v>
      </c>
      <c r="F252" s="43" t="s">
        <v>4420</v>
      </c>
      <c r="G252" s="44" t="s">
        <v>2580</v>
      </c>
      <c r="H252" s="43" t="s">
        <v>4421</v>
      </c>
      <c r="I252" s="43" t="s">
        <v>4422</v>
      </c>
      <c r="J252" s="58" t="s">
        <v>4423</v>
      </c>
      <c r="K252" s="77" t="s">
        <v>4598</v>
      </c>
      <c r="L252" s="77" t="s">
        <v>3501</v>
      </c>
      <c r="M252" s="77"/>
    </row>
    <row r="253" spans="1:14" ht="60" customHeight="1" x14ac:dyDescent="0.25">
      <c r="A253" s="43">
        <v>1993</v>
      </c>
      <c r="B253" s="43"/>
      <c r="C253" s="43"/>
      <c r="D253" s="43" t="s">
        <v>3713</v>
      </c>
      <c r="E253" s="43" t="s">
        <v>3714</v>
      </c>
      <c r="F253" s="43" t="s">
        <v>3505</v>
      </c>
      <c r="G253" s="44" t="s">
        <v>2580</v>
      </c>
      <c r="H253" s="43" t="s">
        <v>3715</v>
      </c>
      <c r="I253" s="43" t="s">
        <v>3716</v>
      </c>
      <c r="J253" s="58" t="s">
        <v>3717</v>
      </c>
      <c r="K253" s="77" t="s">
        <v>4598</v>
      </c>
      <c r="L253" s="77" t="s">
        <v>3501</v>
      </c>
      <c r="M253" s="77"/>
    </row>
    <row r="254" spans="1:14" ht="45" customHeight="1" x14ac:dyDescent="0.25">
      <c r="A254" s="43">
        <v>2008</v>
      </c>
      <c r="B254" s="43">
        <v>70</v>
      </c>
      <c r="C254" s="43"/>
      <c r="D254" s="43" t="s">
        <v>4176</v>
      </c>
      <c r="E254" s="43" t="s">
        <v>4177</v>
      </c>
      <c r="F254" s="43" t="s">
        <v>3505</v>
      </c>
      <c r="G254" s="44" t="s">
        <v>2591</v>
      </c>
      <c r="H254" s="43" t="s">
        <v>4178</v>
      </c>
      <c r="I254" s="43" t="s">
        <v>4179</v>
      </c>
      <c r="J254" s="58" t="s">
        <v>4180</v>
      </c>
      <c r="K254" s="77" t="s">
        <v>4598</v>
      </c>
      <c r="L254" s="77" t="s">
        <v>3501</v>
      </c>
      <c r="M254" s="77"/>
    </row>
    <row r="255" spans="1:14" ht="45" customHeight="1" x14ac:dyDescent="0.25">
      <c r="A255" s="46">
        <v>2005</v>
      </c>
      <c r="B255" s="46">
        <v>45</v>
      </c>
      <c r="C255" s="46"/>
      <c r="D255" s="46" t="s">
        <v>4003</v>
      </c>
      <c r="E255" s="46" t="s">
        <v>4004</v>
      </c>
      <c r="F255" s="46" t="s">
        <v>3524</v>
      </c>
      <c r="G255" s="48" t="s">
        <v>2580</v>
      </c>
      <c r="H255" s="46" t="s">
        <v>4005</v>
      </c>
      <c r="I255" s="46" t="s">
        <v>4006</v>
      </c>
      <c r="J255" s="57" t="s">
        <v>4007</v>
      </c>
      <c r="K255" s="77" t="s">
        <v>4598</v>
      </c>
      <c r="L255" s="77" t="s">
        <v>3501</v>
      </c>
      <c r="M255" s="77"/>
    </row>
    <row r="256" spans="1:14" ht="60" customHeight="1" x14ac:dyDescent="0.25">
      <c r="A256" s="43">
        <v>2005</v>
      </c>
      <c r="B256" s="43">
        <v>44</v>
      </c>
      <c r="C256" s="43"/>
      <c r="D256" s="43" t="s">
        <v>3998</v>
      </c>
      <c r="E256" s="43" t="s">
        <v>3999</v>
      </c>
      <c r="F256" s="43" t="s">
        <v>3524</v>
      </c>
      <c r="G256" s="44" t="s">
        <v>2686</v>
      </c>
      <c r="H256" s="43" t="s">
        <v>4000</v>
      </c>
      <c r="I256" s="43" t="s">
        <v>4001</v>
      </c>
      <c r="J256" s="58" t="s">
        <v>4002</v>
      </c>
      <c r="K256" s="77" t="s">
        <v>4598</v>
      </c>
      <c r="L256" s="77" t="s">
        <v>3501</v>
      </c>
      <c r="M256" s="77"/>
    </row>
    <row r="257" spans="1:14" ht="60" customHeight="1" x14ac:dyDescent="0.25">
      <c r="A257" s="40">
        <v>2002</v>
      </c>
      <c r="D257" s="40" t="s">
        <v>2735</v>
      </c>
      <c r="E257" s="40" t="s">
        <v>3525</v>
      </c>
      <c r="F257" s="40" t="s">
        <v>3505</v>
      </c>
      <c r="G257" s="41" t="s">
        <v>2580</v>
      </c>
      <c r="H257" s="40" t="s">
        <v>3904</v>
      </c>
      <c r="I257" s="40" t="s">
        <v>3905</v>
      </c>
      <c r="J257" s="58" t="s">
        <v>3906</v>
      </c>
      <c r="K257" s="77" t="s">
        <v>4598</v>
      </c>
      <c r="L257" s="77" t="s">
        <v>3501</v>
      </c>
      <c r="M257" s="77"/>
    </row>
    <row r="258" spans="1:14" ht="60" customHeight="1" x14ac:dyDescent="0.25">
      <c r="A258" s="43">
        <v>1985</v>
      </c>
      <c r="B258" s="43"/>
      <c r="C258" s="43"/>
      <c r="D258" s="40" t="s">
        <v>2735</v>
      </c>
      <c r="E258" s="43" t="s">
        <v>3525</v>
      </c>
      <c r="F258" s="43" t="s">
        <v>3505</v>
      </c>
      <c r="G258" s="41" t="s">
        <v>2572</v>
      </c>
      <c r="H258" s="43" t="s">
        <v>3621</v>
      </c>
      <c r="I258" s="43" t="s">
        <v>3622</v>
      </c>
      <c r="J258" s="58" t="s">
        <v>3623</v>
      </c>
      <c r="K258" s="77" t="s">
        <v>4598</v>
      </c>
      <c r="L258" s="77" t="s">
        <v>3501</v>
      </c>
      <c r="M258" s="77"/>
    </row>
    <row r="259" spans="1:14" ht="60" customHeight="1" x14ac:dyDescent="0.25">
      <c r="A259" s="43">
        <v>1993</v>
      </c>
      <c r="B259" s="43"/>
      <c r="C259" s="43"/>
      <c r="D259" s="40" t="s">
        <v>2735</v>
      </c>
      <c r="E259" s="43" t="s">
        <v>3525</v>
      </c>
      <c r="F259" s="43" t="s">
        <v>3505</v>
      </c>
      <c r="G259" s="41" t="s">
        <v>2572</v>
      </c>
      <c r="H259" s="43" t="s">
        <v>3718</v>
      </c>
      <c r="I259" s="43" t="s">
        <v>3719</v>
      </c>
      <c r="J259" s="58" t="s">
        <v>3720</v>
      </c>
      <c r="K259" s="77" t="s">
        <v>4598</v>
      </c>
      <c r="L259" s="77" t="s">
        <v>3501</v>
      </c>
      <c r="M259" s="77"/>
    </row>
    <row r="260" spans="1:14" ht="60" customHeight="1" x14ac:dyDescent="0.25">
      <c r="B260" s="40">
        <v>42</v>
      </c>
      <c r="D260" s="40" t="s">
        <v>3981</v>
      </c>
      <c r="E260" s="40" t="s">
        <v>3982</v>
      </c>
      <c r="F260" s="40" t="s">
        <v>3972</v>
      </c>
      <c r="G260" s="41" t="s">
        <v>2580</v>
      </c>
      <c r="H260" s="40" t="s">
        <v>3978</v>
      </c>
      <c r="I260" s="40" t="s">
        <v>3979</v>
      </c>
      <c r="J260" s="58" t="s">
        <v>3980</v>
      </c>
      <c r="K260" s="77" t="s">
        <v>4598</v>
      </c>
      <c r="L260" s="77" t="s">
        <v>3501</v>
      </c>
      <c r="M260" s="77"/>
    </row>
    <row r="261" spans="1:14" ht="60" customHeight="1" x14ac:dyDescent="0.25">
      <c r="A261" s="43">
        <v>1996</v>
      </c>
      <c r="B261" s="43">
        <v>24</v>
      </c>
      <c r="C261" s="43"/>
      <c r="D261" s="43" t="s">
        <v>3763</v>
      </c>
      <c r="E261" s="43" t="s">
        <v>3764</v>
      </c>
      <c r="F261" s="43" t="s">
        <v>3524</v>
      </c>
      <c r="G261" s="44" t="s">
        <v>2580</v>
      </c>
      <c r="H261" s="43" t="s">
        <v>3765</v>
      </c>
      <c r="I261" s="50" t="s">
        <v>3766</v>
      </c>
      <c r="J261" s="42" t="s">
        <v>3767</v>
      </c>
      <c r="K261" s="77" t="s">
        <v>4598</v>
      </c>
      <c r="L261" s="77" t="s">
        <v>3501</v>
      </c>
      <c r="M261" s="77"/>
    </row>
    <row r="262" spans="1:14" ht="60" customHeight="1" x14ac:dyDescent="0.25">
      <c r="A262" s="43">
        <v>1997</v>
      </c>
      <c r="B262" s="43"/>
      <c r="C262" s="43"/>
      <c r="D262" s="43" t="s">
        <v>3813</v>
      </c>
      <c r="E262" s="43" t="s">
        <v>3814</v>
      </c>
      <c r="F262" s="43" t="s">
        <v>3524</v>
      </c>
      <c r="G262" s="44" t="s">
        <v>2580</v>
      </c>
      <c r="H262" s="43" t="s">
        <v>3815</v>
      </c>
      <c r="I262" s="43" t="s">
        <v>3816</v>
      </c>
      <c r="J262" s="58" t="s">
        <v>3817</v>
      </c>
      <c r="K262" s="77" t="s">
        <v>4598</v>
      </c>
      <c r="L262" s="77" t="s">
        <v>3501</v>
      </c>
      <c r="M262" s="77"/>
    </row>
    <row r="263" spans="1:14" ht="60" customHeight="1" x14ac:dyDescent="0.25">
      <c r="A263" s="40">
        <v>2004</v>
      </c>
      <c r="B263" s="40">
        <v>41</v>
      </c>
      <c r="D263" s="40" t="s">
        <v>3976</v>
      </c>
      <c r="E263" s="40" t="s">
        <v>3977</v>
      </c>
      <c r="F263" s="40" t="s">
        <v>3505</v>
      </c>
      <c r="G263" s="41" t="s">
        <v>2580</v>
      </c>
      <c r="H263" s="40" t="s">
        <v>3978</v>
      </c>
      <c r="I263" s="40" t="s">
        <v>3979</v>
      </c>
      <c r="J263" s="58" t="s">
        <v>3980</v>
      </c>
      <c r="K263" s="77" t="s">
        <v>4598</v>
      </c>
      <c r="L263" s="77" t="s">
        <v>3501</v>
      </c>
      <c r="M263" s="77"/>
    </row>
    <row r="264" spans="1:14" ht="45" customHeight="1" x14ac:dyDescent="0.25">
      <c r="A264" s="43">
        <v>1996</v>
      </c>
      <c r="B264" s="43">
        <v>25</v>
      </c>
      <c r="C264" s="43"/>
      <c r="D264" s="43" t="s">
        <v>3768</v>
      </c>
      <c r="E264" s="43" t="s">
        <v>3769</v>
      </c>
      <c r="F264" s="43" t="s">
        <v>3524</v>
      </c>
      <c r="G264" s="44" t="s">
        <v>2686</v>
      </c>
      <c r="H264" s="43" t="s">
        <v>3770</v>
      </c>
      <c r="I264" s="43" t="s">
        <v>3771</v>
      </c>
      <c r="J264" s="58" t="s">
        <v>3772</v>
      </c>
      <c r="K264" s="77" t="s">
        <v>4598</v>
      </c>
      <c r="L264" s="77" t="s">
        <v>3501</v>
      </c>
      <c r="M264" s="77"/>
    </row>
    <row r="265" spans="1:14" ht="45" customHeight="1" x14ac:dyDescent="0.25">
      <c r="B265" s="40">
        <v>32</v>
      </c>
      <c r="D265" s="40" t="s">
        <v>3910</v>
      </c>
      <c r="E265" s="40" t="s">
        <v>3911</v>
      </c>
      <c r="F265" s="40" t="s">
        <v>3505</v>
      </c>
      <c r="G265" s="41" t="s">
        <v>2580</v>
      </c>
      <c r="H265" s="40" t="s">
        <v>3904</v>
      </c>
      <c r="I265" s="40" t="s">
        <v>3905</v>
      </c>
      <c r="J265" s="58" t="s">
        <v>3906</v>
      </c>
      <c r="K265" s="77" t="s">
        <v>4598</v>
      </c>
      <c r="L265" s="77" t="s">
        <v>3501</v>
      </c>
      <c r="M265" s="77"/>
    </row>
    <row r="266" spans="1:14" ht="45" customHeight="1" x14ac:dyDescent="0.25">
      <c r="D266" s="40" t="s">
        <v>3562</v>
      </c>
      <c r="E266" s="40" t="s">
        <v>3907</v>
      </c>
      <c r="F266" s="40" t="s">
        <v>3505</v>
      </c>
      <c r="G266" s="41" t="s">
        <v>2580</v>
      </c>
      <c r="H266" s="40" t="s">
        <v>3904</v>
      </c>
      <c r="I266" s="40" t="s">
        <v>3905</v>
      </c>
      <c r="J266" s="58" t="s">
        <v>3906</v>
      </c>
      <c r="K266" s="77" t="s">
        <v>4598</v>
      </c>
      <c r="L266" s="77" t="s">
        <v>3501</v>
      </c>
      <c r="M266" s="77"/>
    </row>
    <row r="267" spans="1:14" ht="45" customHeight="1" x14ac:dyDescent="0.25">
      <c r="A267" s="43">
        <v>1994</v>
      </c>
      <c r="B267" s="43">
        <v>20</v>
      </c>
      <c r="C267" s="43"/>
      <c r="D267" s="43" t="s">
        <v>3745</v>
      </c>
      <c r="E267" s="43" t="s">
        <v>3746</v>
      </c>
      <c r="F267" s="43" t="s">
        <v>3696</v>
      </c>
      <c r="G267" s="44" t="s">
        <v>2580</v>
      </c>
      <c r="H267" s="43" t="s">
        <v>3747</v>
      </c>
      <c r="I267" s="43" t="s">
        <v>3748</v>
      </c>
      <c r="J267" s="58" t="s">
        <v>3749</v>
      </c>
      <c r="K267" s="77" t="s">
        <v>4598</v>
      </c>
      <c r="L267" s="77" t="s">
        <v>3501</v>
      </c>
      <c r="M267" s="77"/>
    </row>
    <row r="268" spans="1:14" ht="45" customHeight="1" x14ac:dyDescent="0.25">
      <c r="A268" s="43"/>
      <c r="B268" s="43">
        <v>21</v>
      </c>
      <c r="C268" s="43"/>
      <c r="D268" s="43" t="s">
        <v>3750</v>
      </c>
      <c r="E268" s="43" t="s">
        <v>3751</v>
      </c>
      <c r="F268" s="43" t="s">
        <v>3696</v>
      </c>
      <c r="G268" s="44" t="s">
        <v>2580</v>
      </c>
      <c r="H268" s="43" t="s">
        <v>3747</v>
      </c>
      <c r="I268" s="43" t="s">
        <v>3748</v>
      </c>
      <c r="J268" s="58" t="s">
        <v>3749</v>
      </c>
      <c r="K268" s="77" t="s">
        <v>4598</v>
      </c>
      <c r="L268" s="77" t="s">
        <v>3501</v>
      </c>
      <c r="M268" s="77"/>
    </row>
    <row r="269" spans="1:14" ht="45" customHeight="1" x14ac:dyDescent="0.25">
      <c r="A269" s="43"/>
      <c r="B269" s="43">
        <v>9</v>
      </c>
      <c r="C269" s="43"/>
      <c r="D269" s="43" t="s">
        <v>3632</v>
      </c>
      <c r="E269" s="40" t="s">
        <v>3633</v>
      </c>
      <c r="F269" s="40" t="s">
        <v>3505</v>
      </c>
      <c r="G269" s="41" t="s">
        <v>2572</v>
      </c>
      <c r="H269" s="43" t="s">
        <v>3621</v>
      </c>
      <c r="I269" s="43" t="s">
        <v>3622</v>
      </c>
      <c r="J269" s="58" t="s">
        <v>3623</v>
      </c>
      <c r="K269" s="77" t="s">
        <v>4598</v>
      </c>
      <c r="L269" s="77" t="s">
        <v>3501</v>
      </c>
      <c r="M269" s="77"/>
    </row>
    <row r="270" spans="1:14" ht="60" customHeight="1" x14ac:dyDescent="0.25">
      <c r="A270" s="43"/>
      <c r="B270" s="43">
        <v>7</v>
      </c>
      <c r="C270" s="43"/>
      <c r="D270" s="43" t="s">
        <v>3628</v>
      </c>
      <c r="E270" s="43" t="s">
        <v>3629</v>
      </c>
      <c r="F270" s="43" t="s">
        <v>3524</v>
      </c>
      <c r="G270" s="41" t="s">
        <v>2572</v>
      </c>
      <c r="H270" s="43" t="s">
        <v>3621</v>
      </c>
      <c r="I270" s="43" t="s">
        <v>3622</v>
      </c>
      <c r="J270" s="58" t="s">
        <v>3623</v>
      </c>
      <c r="K270" s="77" t="s">
        <v>4598</v>
      </c>
      <c r="L270" s="77" t="s">
        <v>3501</v>
      </c>
      <c r="M270" s="77"/>
    </row>
    <row r="271" spans="1:14" ht="45" customHeight="1" x14ac:dyDescent="0.25">
      <c r="A271" s="62">
        <v>2005</v>
      </c>
      <c r="B271" s="62"/>
      <c r="C271" s="62">
        <v>68</v>
      </c>
      <c r="D271" s="62" t="s">
        <v>2956</v>
      </c>
      <c r="E271" s="62" t="s">
        <v>2957</v>
      </c>
      <c r="F271" s="62" t="s">
        <v>3614</v>
      </c>
      <c r="G271" s="67" t="s">
        <v>2954</v>
      </c>
      <c r="H271" s="62" t="s">
        <v>2958</v>
      </c>
      <c r="I271" s="69" t="s">
        <v>4026</v>
      </c>
      <c r="J271" s="65" t="s">
        <v>4027</v>
      </c>
      <c r="K271" s="76" t="s">
        <v>4598</v>
      </c>
      <c r="L271" s="76" t="s">
        <v>3500</v>
      </c>
      <c r="M271" s="66"/>
      <c r="N271" s="78" t="s">
        <v>4651</v>
      </c>
    </row>
    <row r="272" spans="1:14" ht="45" customHeight="1" x14ac:dyDescent="0.25">
      <c r="A272" s="62">
        <v>2007</v>
      </c>
      <c r="B272" s="62"/>
      <c r="C272" s="62">
        <v>89</v>
      </c>
      <c r="D272" s="62" t="s">
        <v>3100</v>
      </c>
      <c r="E272" s="62" t="s">
        <v>3101</v>
      </c>
      <c r="F272" s="62" t="s">
        <v>3577</v>
      </c>
      <c r="G272" s="64" t="s">
        <v>3033</v>
      </c>
      <c r="H272" s="62" t="s">
        <v>3102</v>
      </c>
      <c r="I272" s="68" t="s">
        <v>4151</v>
      </c>
      <c r="J272" s="65" t="s">
        <v>4152</v>
      </c>
      <c r="K272" s="76" t="s">
        <v>4598</v>
      </c>
      <c r="L272" s="76" t="s">
        <v>4590</v>
      </c>
      <c r="M272" s="76" t="s">
        <v>563</v>
      </c>
      <c r="N272" s="62"/>
    </row>
    <row r="273" spans="1:14" ht="45" customHeight="1" x14ac:dyDescent="0.25">
      <c r="A273" s="62">
        <v>2007</v>
      </c>
      <c r="B273" s="62"/>
      <c r="C273" s="62">
        <v>93</v>
      </c>
      <c r="D273" s="62" t="s">
        <v>3002</v>
      </c>
      <c r="E273" s="62" t="s">
        <v>3003</v>
      </c>
      <c r="F273" s="62" t="s">
        <v>3614</v>
      </c>
      <c r="G273" s="64" t="s">
        <v>3004</v>
      </c>
      <c r="H273" s="62" t="s">
        <v>3005</v>
      </c>
      <c r="I273" s="62" t="s">
        <v>4158</v>
      </c>
      <c r="J273" s="65" t="s">
        <v>4159</v>
      </c>
      <c r="K273" s="76" t="s">
        <v>4598</v>
      </c>
      <c r="L273" s="76" t="s">
        <v>4590</v>
      </c>
      <c r="M273" s="66"/>
      <c r="N273" s="78" t="s">
        <v>4655</v>
      </c>
    </row>
    <row r="274" spans="1:14" ht="45" customHeight="1" x14ac:dyDescent="0.25">
      <c r="A274" s="62">
        <v>2009</v>
      </c>
      <c r="B274" s="62"/>
      <c r="C274" s="62">
        <v>118</v>
      </c>
      <c r="D274" s="62" t="s">
        <v>3103</v>
      </c>
      <c r="E274" s="62" t="s">
        <v>3104</v>
      </c>
      <c r="F274" s="62" t="s">
        <v>3577</v>
      </c>
      <c r="G274" s="67" t="s">
        <v>3033</v>
      </c>
      <c r="H274" s="62" t="s">
        <v>3105</v>
      </c>
      <c r="I274" s="68" t="s">
        <v>4282</v>
      </c>
      <c r="J274" s="65" t="s">
        <v>4283</v>
      </c>
      <c r="K274" s="76" t="s">
        <v>4598</v>
      </c>
      <c r="L274" s="76" t="s">
        <v>4590</v>
      </c>
      <c r="M274" s="76" t="s">
        <v>270</v>
      </c>
      <c r="N274" s="78" t="s">
        <v>4661</v>
      </c>
    </row>
    <row r="275" spans="1:14" ht="60" customHeight="1" x14ac:dyDescent="0.25">
      <c r="A275" s="62">
        <v>2010</v>
      </c>
      <c r="B275" s="62"/>
      <c r="C275" s="62">
        <v>131</v>
      </c>
      <c r="D275" s="62" t="s">
        <v>3060</v>
      </c>
      <c r="E275" s="62" t="s">
        <v>3061</v>
      </c>
      <c r="F275" s="62" t="s">
        <v>4314</v>
      </c>
      <c r="G275" s="64" t="s">
        <v>3033</v>
      </c>
      <c r="H275" s="62" t="s">
        <v>3062</v>
      </c>
      <c r="I275" s="68" t="s">
        <v>4315</v>
      </c>
      <c r="J275" s="65" t="s">
        <v>4316</v>
      </c>
      <c r="K275" s="76" t="s">
        <v>4598</v>
      </c>
      <c r="L275" s="76" t="s">
        <v>4590</v>
      </c>
      <c r="M275" s="76" t="s">
        <v>117</v>
      </c>
      <c r="N275" s="78" t="s">
        <v>4666</v>
      </c>
    </row>
    <row r="276" spans="1:14" ht="60" customHeight="1" x14ac:dyDescent="0.25">
      <c r="A276" s="43">
        <v>2011</v>
      </c>
      <c r="B276" s="43"/>
      <c r="C276" s="43"/>
      <c r="D276" s="43" t="s">
        <v>3163</v>
      </c>
      <c r="E276" s="43" t="s">
        <v>3164</v>
      </c>
      <c r="F276" s="43" t="s">
        <v>3556</v>
      </c>
      <c r="G276" s="44" t="s">
        <v>3033</v>
      </c>
      <c r="H276" s="43" t="s">
        <v>3165</v>
      </c>
      <c r="I276" s="43" t="s">
        <v>4396</v>
      </c>
      <c r="J276" s="58" t="s">
        <v>4397</v>
      </c>
      <c r="K276" s="77" t="s">
        <v>4598</v>
      </c>
      <c r="L276" s="77" t="s">
        <v>4590</v>
      </c>
      <c r="M276" s="77" t="s">
        <v>270</v>
      </c>
      <c r="N276" s="79" t="s">
        <v>4709</v>
      </c>
    </row>
    <row r="277" spans="1:14" ht="60" customHeight="1" x14ac:dyDescent="0.25">
      <c r="A277" s="43">
        <v>2007</v>
      </c>
      <c r="B277" s="43"/>
      <c r="C277" s="43">
        <v>91</v>
      </c>
      <c r="D277" s="43" t="s">
        <v>3072</v>
      </c>
      <c r="E277" s="43" t="s">
        <v>3149</v>
      </c>
      <c r="F277" s="43" t="s">
        <v>3556</v>
      </c>
      <c r="G277" s="44" t="s">
        <v>3033</v>
      </c>
      <c r="H277" s="43" t="s">
        <v>3150</v>
      </c>
      <c r="I277" s="43" t="s">
        <v>4155</v>
      </c>
      <c r="J277" s="58" t="s">
        <v>4156</v>
      </c>
      <c r="K277" s="77" t="s">
        <v>4599</v>
      </c>
      <c r="L277" s="77" t="s">
        <v>2577</v>
      </c>
      <c r="M277" s="77" t="s">
        <v>270</v>
      </c>
    </row>
    <row r="278" spans="1:14" ht="45" customHeight="1" x14ac:dyDescent="0.25">
      <c r="D278" s="40" t="s">
        <v>3587</v>
      </c>
      <c r="E278" s="40" t="s">
        <v>3588</v>
      </c>
      <c r="F278" s="40" t="s">
        <v>3505</v>
      </c>
      <c r="G278" s="41" t="s">
        <v>2580</v>
      </c>
      <c r="H278" s="40" t="s">
        <v>3582</v>
      </c>
      <c r="I278" s="40" t="s">
        <v>3583</v>
      </c>
      <c r="J278" s="58" t="s">
        <v>3584</v>
      </c>
      <c r="K278" s="77" t="s">
        <v>4599</v>
      </c>
      <c r="L278" s="77" t="s">
        <v>4605</v>
      </c>
      <c r="M278" s="77"/>
    </row>
    <row r="279" spans="1:14" ht="45" customHeight="1" x14ac:dyDescent="0.25">
      <c r="D279" s="40" t="s">
        <v>3585</v>
      </c>
      <c r="E279" s="40" t="s">
        <v>3586</v>
      </c>
      <c r="F279" s="40" t="s">
        <v>3505</v>
      </c>
      <c r="G279" s="41" t="s">
        <v>2580</v>
      </c>
      <c r="H279" s="40" t="s">
        <v>3582</v>
      </c>
      <c r="I279" s="40" t="s">
        <v>3583</v>
      </c>
      <c r="J279" s="58" t="s">
        <v>3584</v>
      </c>
      <c r="K279" s="77" t="s">
        <v>4599</v>
      </c>
      <c r="L279" s="77" t="s">
        <v>4605</v>
      </c>
      <c r="M279" s="77"/>
    </row>
    <row r="280" spans="1:14" ht="60" customHeight="1" x14ac:dyDescent="0.25">
      <c r="A280" s="46">
        <v>2012</v>
      </c>
      <c r="B280" s="46">
        <v>102</v>
      </c>
      <c r="C280" s="46"/>
      <c r="D280" s="46" t="s">
        <v>4453</v>
      </c>
      <c r="E280" s="46" t="s">
        <v>4454</v>
      </c>
      <c r="F280" s="46" t="s">
        <v>3505</v>
      </c>
      <c r="G280" s="52" t="s">
        <v>2572</v>
      </c>
      <c r="H280" s="46" t="s">
        <v>4455</v>
      </c>
      <c r="I280" s="46" t="s">
        <v>4456</v>
      </c>
      <c r="J280" s="49" t="s">
        <v>4457</v>
      </c>
      <c r="K280" s="77" t="s">
        <v>4599</v>
      </c>
      <c r="L280" s="77" t="s">
        <v>3501</v>
      </c>
      <c r="M280" s="77"/>
      <c r="N280" s="79" t="s">
        <v>4611</v>
      </c>
    </row>
    <row r="281" spans="1:14" ht="60" customHeight="1" x14ac:dyDescent="0.25">
      <c r="A281" s="62">
        <v>1967</v>
      </c>
      <c r="B281" s="62"/>
      <c r="C281" s="62">
        <v>1</v>
      </c>
      <c r="D281" s="62" t="s">
        <v>1527</v>
      </c>
      <c r="E281" s="63" t="s">
        <v>3183</v>
      </c>
      <c r="F281" s="62" t="s">
        <v>3516</v>
      </c>
      <c r="G281" s="64" t="s">
        <v>3184</v>
      </c>
      <c r="H281" s="62" t="s">
        <v>3517</v>
      </c>
      <c r="I281" s="69" t="s">
        <v>3518</v>
      </c>
      <c r="J281" s="70" t="s">
        <v>3519</v>
      </c>
      <c r="K281" s="76" t="s">
        <v>4725</v>
      </c>
      <c r="L281" s="76"/>
      <c r="M281" s="76" t="s">
        <v>270</v>
      </c>
      <c r="N281" s="78" t="s">
        <v>4642</v>
      </c>
    </row>
    <row r="282" spans="1:14" ht="60" customHeight="1" x14ac:dyDescent="0.25">
      <c r="A282" s="62">
        <v>2006</v>
      </c>
      <c r="B282" s="62"/>
      <c r="C282" s="62">
        <v>86</v>
      </c>
      <c r="D282" s="62" t="s">
        <v>3044</v>
      </c>
      <c r="E282" s="62" t="s">
        <v>3045</v>
      </c>
      <c r="F282" s="62" t="s">
        <v>3516</v>
      </c>
      <c r="G282" s="67" t="s">
        <v>3033</v>
      </c>
      <c r="H282" s="62" t="s">
        <v>3046</v>
      </c>
      <c r="I282" s="68" t="s">
        <v>4127</v>
      </c>
      <c r="J282" s="70" t="s">
        <v>4128</v>
      </c>
      <c r="K282" s="76" t="s">
        <v>4725</v>
      </c>
      <c r="L282" s="66"/>
      <c r="M282" s="76" t="s">
        <v>270</v>
      </c>
      <c r="N282" s="78" t="s">
        <v>4653</v>
      </c>
    </row>
    <row r="283" spans="1:14" ht="60" customHeight="1" x14ac:dyDescent="0.25">
      <c r="A283" s="62">
        <v>2010</v>
      </c>
      <c r="B283" s="62"/>
      <c r="C283" s="62">
        <v>135</v>
      </c>
      <c r="D283" s="62" t="s">
        <v>3006</v>
      </c>
      <c r="E283" s="62" t="s">
        <v>3006</v>
      </c>
      <c r="F283" s="62" t="s">
        <v>3556</v>
      </c>
      <c r="G283" s="64" t="s">
        <v>3007</v>
      </c>
      <c r="H283" s="62" t="s">
        <v>3008</v>
      </c>
      <c r="I283" s="71" t="s">
        <v>4328</v>
      </c>
      <c r="J283" s="65" t="s">
        <v>4329</v>
      </c>
      <c r="K283" s="76" t="s">
        <v>4725</v>
      </c>
      <c r="L283" s="66"/>
      <c r="M283" s="66"/>
      <c r="N283" s="78" t="s">
        <v>4653</v>
      </c>
    </row>
    <row r="284" spans="1:14" ht="60" customHeight="1" x14ac:dyDescent="0.25">
      <c r="A284" s="62" t="s">
        <v>4670</v>
      </c>
      <c r="B284" s="62"/>
      <c r="C284" s="62">
        <v>136</v>
      </c>
      <c r="D284" s="62" t="s">
        <v>3009</v>
      </c>
      <c r="E284" s="62" t="s">
        <v>3010</v>
      </c>
      <c r="F284" s="62" t="s">
        <v>3556</v>
      </c>
      <c r="G284" s="64" t="s">
        <v>3007</v>
      </c>
      <c r="H284" s="62" t="s">
        <v>3008</v>
      </c>
      <c r="I284" s="62" t="s">
        <v>4328</v>
      </c>
      <c r="J284" s="65" t="s">
        <v>4329</v>
      </c>
      <c r="K284" s="76" t="s">
        <v>4725</v>
      </c>
      <c r="L284" s="66"/>
      <c r="M284" s="66"/>
      <c r="N284" s="78" t="s">
        <v>4653</v>
      </c>
    </row>
    <row r="285" spans="1:14" ht="60" customHeight="1" x14ac:dyDescent="0.25">
      <c r="A285" s="63">
        <v>1997</v>
      </c>
      <c r="B285" s="63"/>
      <c r="C285" s="63"/>
      <c r="D285" s="63" t="s">
        <v>2948</v>
      </c>
      <c r="E285" s="63" t="s">
        <v>2949</v>
      </c>
      <c r="F285" s="63" t="s">
        <v>3844</v>
      </c>
      <c r="G285" s="67" t="s">
        <v>2950</v>
      </c>
      <c r="H285" s="63" t="s">
        <v>2951</v>
      </c>
      <c r="I285" s="63" t="s">
        <v>3845</v>
      </c>
      <c r="J285" s="65" t="s">
        <v>3846</v>
      </c>
      <c r="K285" s="76" t="s">
        <v>4725</v>
      </c>
      <c r="L285" s="66"/>
      <c r="M285" s="66"/>
      <c r="N285" s="78" t="s">
        <v>4648</v>
      </c>
    </row>
    <row r="286" spans="1:14" ht="60" customHeight="1" x14ac:dyDescent="0.25">
      <c r="A286" s="40">
        <v>2013</v>
      </c>
      <c r="C286" s="40">
        <v>201</v>
      </c>
      <c r="D286" s="40" t="s">
        <v>3097</v>
      </c>
      <c r="E286" s="40" t="s">
        <v>3098</v>
      </c>
      <c r="F286" s="40" t="s">
        <v>3516</v>
      </c>
      <c r="G286" s="41" t="s">
        <v>3033</v>
      </c>
      <c r="H286" s="40" t="s">
        <v>3099</v>
      </c>
      <c r="I286" s="40" t="s">
        <v>4578</v>
      </c>
      <c r="J286" s="58" t="s">
        <v>4579</v>
      </c>
      <c r="K286" s="77" t="s">
        <v>4623</v>
      </c>
      <c r="L286" s="77" t="s">
        <v>4605</v>
      </c>
      <c r="M286" s="77" t="s">
        <v>134</v>
      </c>
      <c r="N286" s="43" t="s">
        <v>4702</v>
      </c>
    </row>
    <row r="287" spans="1:14" ht="60" customHeight="1" x14ac:dyDescent="0.25">
      <c r="D287" s="40" t="s">
        <v>4524</v>
      </c>
      <c r="E287" s="40" t="s">
        <v>4525</v>
      </c>
      <c r="F287" s="40" t="s">
        <v>3524</v>
      </c>
      <c r="G287" s="41" t="s">
        <v>2572</v>
      </c>
      <c r="H287" s="40" t="s">
        <v>4519</v>
      </c>
      <c r="I287" s="40" t="s">
        <v>4520</v>
      </c>
      <c r="J287" s="58" t="s">
        <v>4521</v>
      </c>
      <c r="K287" s="77" t="s">
        <v>4623</v>
      </c>
      <c r="L287" s="77" t="s">
        <v>4605</v>
      </c>
      <c r="M287" s="77"/>
    </row>
    <row r="288" spans="1:14" ht="60" customHeight="1" x14ac:dyDescent="0.25">
      <c r="A288" s="40">
        <v>2013</v>
      </c>
      <c r="B288" s="40">
        <v>112</v>
      </c>
      <c r="D288" s="40" t="s">
        <v>3115</v>
      </c>
      <c r="E288" s="40" t="s">
        <v>3116</v>
      </c>
      <c r="F288" s="40" t="s">
        <v>3642</v>
      </c>
      <c r="G288" s="41" t="s">
        <v>3033</v>
      </c>
      <c r="H288" s="40" t="s">
        <v>3117</v>
      </c>
      <c r="I288" s="40" t="s">
        <v>4576</v>
      </c>
      <c r="J288" s="58" t="s">
        <v>4577</v>
      </c>
      <c r="K288" s="77" t="s">
        <v>4623</v>
      </c>
      <c r="L288" s="77" t="s">
        <v>4605</v>
      </c>
      <c r="M288" s="77" t="s">
        <v>762</v>
      </c>
      <c r="N288" s="43" t="s">
        <v>4690</v>
      </c>
    </row>
    <row r="289" spans="1:14" ht="60" customHeight="1" x14ac:dyDescent="0.25">
      <c r="A289" s="43" t="s">
        <v>4673</v>
      </c>
      <c r="B289" s="40">
        <v>111</v>
      </c>
      <c r="D289" s="40" t="s">
        <v>4564</v>
      </c>
      <c r="E289" s="40" t="s">
        <v>4565</v>
      </c>
      <c r="F289" s="40" t="s">
        <v>3505</v>
      </c>
      <c r="G289" s="41" t="s">
        <v>3033</v>
      </c>
      <c r="H289" s="40" t="s">
        <v>4561</v>
      </c>
      <c r="I289" s="40" t="s">
        <v>4562</v>
      </c>
      <c r="J289" s="58" t="s">
        <v>4563</v>
      </c>
      <c r="K289" s="77" t="s">
        <v>4623</v>
      </c>
      <c r="L289" s="77" t="s">
        <v>4605</v>
      </c>
      <c r="M289" s="77" t="s">
        <v>270</v>
      </c>
    </row>
    <row r="290" spans="1:14" ht="60" customHeight="1" x14ac:dyDescent="0.25">
      <c r="A290" s="40">
        <v>2013</v>
      </c>
      <c r="B290" s="40">
        <v>110</v>
      </c>
      <c r="D290" s="40" t="s">
        <v>4559</v>
      </c>
      <c r="E290" s="40" t="s">
        <v>4560</v>
      </c>
      <c r="F290" s="40" t="s">
        <v>3505</v>
      </c>
      <c r="G290" s="41" t="s">
        <v>3033</v>
      </c>
      <c r="H290" s="40" t="s">
        <v>4561</v>
      </c>
      <c r="I290" s="40" t="s">
        <v>4562</v>
      </c>
      <c r="J290" s="58" t="s">
        <v>4563</v>
      </c>
      <c r="K290" s="77" t="s">
        <v>4623</v>
      </c>
      <c r="L290" s="77" t="s">
        <v>4605</v>
      </c>
      <c r="M290" s="77" t="s">
        <v>270</v>
      </c>
    </row>
    <row r="291" spans="1:14" ht="45" customHeight="1" x14ac:dyDescent="0.25">
      <c r="A291" s="43">
        <v>2007</v>
      </c>
      <c r="B291" s="43">
        <v>65</v>
      </c>
      <c r="C291" s="43"/>
      <c r="D291" s="43" t="s">
        <v>4144</v>
      </c>
      <c r="E291" s="43" t="s">
        <v>4145</v>
      </c>
      <c r="F291" s="43" t="s">
        <v>3524</v>
      </c>
      <c r="G291" s="41" t="s">
        <v>2580</v>
      </c>
      <c r="H291" s="43" t="s">
        <v>4146</v>
      </c>
      <c r="I291" s="43" t="s">
        <v>4147</v>
      </c>
      <c r="J291" s="58" t="s">
        <v>4148</v>
      </c>
      <c r="K291" s="77" t="s">
        <v>4623</v>
      </c>
      <c r="L291" s="77" t="s">
        <v>4605</v>
      </c>
      <c r="M291" s="77"/>
    </row>
    <row r="292" spans="1:14" ht="45" customHeight="1" x14ac:dyDescent="0.25">
      <c r="A292" s="43">
        <v>2003</v>
      </c>
      <c r="B292" s="43">
        <v>34</v>
      </c>
      <c r="C292" s="43"/>
      <c r="D292" s="43" t="s">
        <v>3930</v>
      </c>
      <c r="E292" s="53" t="s">
        <v>3931</v>
      </c>
      <c r="F292" s="43" t="s">
        <v>3524</v>
      </c>
      <c r="G292" s="41" t="s">
        <v>2572</v>
      </c>
      <c r="H292" s="43" t="s">
        <v>3932</v>
      </c>
      <c r="I292" s="43" t="s">
        <v>3933</v>
      </c>
      <c r="J292" s="58" t="s">
        <v>3934</v>
      </c>
      <c r="K292" s="77" t="s">
        <v>4623</v>
      </c>
      <c r="L292" s="77" t="s">
        <v>4605</v>
      </c>
      <c r="M292" s="77"/>
    </row>
    <row r="293" spans="1:14" ht="60" customHeight="1" x14ac:dyDescent="0.25">
      <c r="A293" s="43">
        <v>2004</v>
      </c>
      <c r="B293" s="43">
        <v>36</v>
      </c>
      <c r="C293" s="43"/>
      <c r="D293" s="43" t="s">
        <v>3952</v>
      </c>
      <c r="E293" s="43" t="s">
        <v>3953</v>
      </c>
      <c r="F293" s="43" t="s">
        <v>3524</v>
      </c>
      <c r="G293" s="44" t="s">
        <v>2580</v>
      </c>
      <c r="H293" s="43" t="s">
        <v>3954</v>
      </c>
      <c r="I293" s="43" t="s">
        <v>3955</v>
      </c>
      <c r="J293" s="58" t="s">
        <v>3956</v>
      </c>
      <c r="K293" s="77" t="s">
        <v>4623</v>
      </c>
      <c r="L293" s="77" t="s">
        <v>4605</v>
      </c>
      <c r="M293" s="77"/>
    </row>
    <row r="294" spans="1:14" ht="60" customHeight="1" x14ac:dyDescent="0.25">
      <c r="A294" s="43"/>
      <c r="B294" s="43"/>
      <c r="C294" s="43"/>
      <c r="D294" s="43" t="s">
        <v>4042</v>
      </c>
      <c r="E294" s="43" t="s">
        <v>4043</v>
      </c>
      <c r="F294" s="43" t="s">
        <v>3505</v>
      </c>
      <c r="G294" s="44" t="s">
        <v>2591</v>
      </c>
      <c r="H294" s="43" t="s">
        <v>4037</v>
      </c>
      <c r="I294" s="43" t="s">
        <v>4038</v>
      </c>
      <c r="J294" s="58" t="s">
        <v>4039</v>
      </c>
      <c r="K294" s="77" t="s">
        <v>4623</v>
      </c>
      <c r="L294" s="77" t="s">
        <v>4605</v>
      </c>
      <c r="M294" s="77"/>
    </row>
    <row r="295" spans="1:14" ht="60" customHeight="1" x14ac:dyDescent="0.25">
      <c r="A295" s="43" t="s">
        <v>4671</v>
      </c>
      <c r="B295" s="46">
        <v>90</v>
      </c>
      <c r="C295" s="46"/>
      <c r="D295" s="46" t="s">
        <v>4363</v>
      </c>
      <c r="E295" s="46" t="s">
        <v>4364</v>
      </c>
      <c r="F295" s="46" t="s">
        <v>3505</v>
      </c>
      <c r="G295" s="52" t="s">
        <v>3033</v>
      </c>
      <c r="H295" s="46" t="s">
        <v>4360</v>
      </c>
      <c r="I295" s="46" t="s">
        <v>4361</v>
      </c>
      <c r="J295" s="57" t="s">
        <v>4362</v>
      </c>
      <c r="K295" s="77" t="s">
        <v>4623</v>
      </c>
      <c r="L295" s="77" t="s">
        <v>4605</v>
      </c>
      <c r="M295" s="77"/>
    </row>
    <row r="296" spans="1:14" ht="60" customHeight="1" x14ac:dyDescent="0.25">
      <c r="A296" s="43">
        <v>2009</v>
      </c>
      <c r="B296" s="43">
        <v>83</v>
      </c>
      <c r="C296" s="43"/>
      <c r="D296" s="43" t="s">
        <v>4258</v>
      </c>
      <c r="E296" s="43" t="s">
        <v>4259</v>
      </c>
      <c r="F296" s="43" t="s">
        <v>3835</v>
      </c>
      <c r="G296" s="44" t="s">
        <v>2591</v>
      </c>
      <c r="H296" s="43" t="s">
        <v>4260</v>
      </c>
      <c r="I296" s="43" t="s">
        <v>4261</v>
      </c>
      <c r="J296" s="58" t="s">
        <v>4262</v>
      </c>
      <c r="K296" s="77" t="s">
        <v>4623</v>
      </c>
      <c r="L296" s="77" t="s">
        <v>4605</v>
      </c>
      <c r="M296" s="77"/>
    </row>
    <row r="297" spans="1:14" ht="60" customHeight="1" x14ac:dyDescent="0.25">
      <c r="A297" s="43"/>
      <c r="B297" s="43">
        <v>84</v>
      </c>
      <c r="C297" s="43"/>
      <c r="D297" s="43" t="s">
        <v>4263</v>
      </c>
      <c r="E297" s="43" t="s">
        <v>4264</v>
      </c>
      <c r="F297" s="43" t="s">
        <v>3835</v>
      </c>
      <c r="G297" s="44" t="s">
        <v>2591</v>
      </c>
      <c r="H297" s="43" t="s">
        <v>4260</v>
      </c>
      <c r="I297" s="43" t="s">
        <v>4261</v>
      </c>
      <c r="J297" s="58" t="s">
        <v>4262</v>
      </c>
      <c r="K297" s="77" t="s">
        <v>4623</v>
      </c>
      <c r="L297" s="77" t="s">
        <v>4605</v>
      </c>
      <c r="M297" s="77"/>
    </row>
    <row r="298" spans="1:14" ht="45" customHeight="1" x14ac:dyDescent="0.25">
      <c r="A298" s="43" t="s">
        <v>4671</v>
      </c>
      <c r="B298" s="46">
        <v>104</v>
      </c>
      <c r="C298" s="46"/>
      <c r="D298" s="43" t="s">
        <v>4463</v>
      </c>
      <c r="E298" s="43" t="s">
        <v>4464</v>
      </c>
      <c r="F298" s="43" t="s">
        <v>3505</v>
      </c>
      <c r="G298" s="48" t="s">
        <v>3033</v>
      </c>
      <c r="H298" s="46" t="s">
        <v>4460</v>
      </c>
      <c r="I298" s="46" t="s">
        <v>4461</v>
      </c>
      <c r="J298" s="57" t="s">
        <v>4462</v>
      </c>
      <c r="K298" s="77" t="s">
        <v>4623</v>
      </c>
      <c r="L298" s="77" t="s">
        <v>4605</v>
      </c>
      <c r="M298" s="77" t="s">
        <v>4719</v>
      </c>
      <c r="N298" s="43" t="s">
        <v>4720</v>
      </c>
    </row>
    <row r="299" spans="1:14" ht="45" customHeight="1" x14ac:dyDescent="0.25">
      <c r="A299" s="46">
        <v>2012</v>
      </c>
      <c r="B299" s="46">
        <v>103</v>
      </c>
      <c r="C299" s="46"/>
      <c r="D299" s="46" t="s">
        <v>4458</v>
      </c>
      <c r="E299" s="46" t="s">
        <v>4459</v>
      </c>
      <c r="F299" s="46" t="s">
        <v>3505</v>
      </c>
      <c r="G299" s="48" t="s">
        <v>3033</v>
      </c>
      <c r="H299" s="46" t="s">
        <v>4460</v>
      </c>
      <c r="I299" s="46" t="s">
        <v>4461</v>
      </c>
      <c r="J299" s="57" t="s">
        <v>4462</v>
      </c>
      <c r="K299" s="77" t="s">
        <v>4623</v>
      </c>
      <c r="L299" s="77" t="s">
        <v>4605</v>
      </c>
      <c r="M299" s="77" t="s">
        <v>4719</v>
      </c>
      <c r="N299" s="43" t="s">
        <v>4720</v>
      </c>
    </row>
    <row r="300" spans="1:14" ht="60" customHeight="1" x14ac:dyDescent="0.25">
      <c r="A300" s="40">
        <v>2012</v>
      </c>
      <c r="D300" s="40" t="s">
        <v>4517</v>
      </c>
      <c r="E300" s="40" t="s">
        <v>4518</v>
      </c>
      <c r="F300" s="40" t="s">
        <v>3524</v>
      </c>
      <c r="G300" s="41" t="s">
        <v>2572</v>
      </c>
      <c r="H300" s="40" t="s">
        <v>4519</v>
      </c>
      <c r="I300" s="40" t="s">
        <v>4520</v>
      </c>
      <c r="J300" s="58" t="s">
        <v>4521</v>
      </c>
      <c r="K300" s="77" t="s">
        <v>4623</v>
      </c>
      <c r="L300" s="77" t="s">
        <v>4605</v>
      </c>
      <c r="M300" s="77"/>
    </row>
    <row r="301" spans="1:14" ht="60" customHeight="1" x14ac:dyDescent="0.25">
      <c r="A301" s="40">
        <v>2009</v>
      </c>
      <c r="B301" s="40">
        <v>79</v>
      </c>
      <c r="D301" s="40" t="s">
        <v>4240</v>
      </c>
      <c r="E301" s="40" t="s">
        <v>4241</v>
      </c>
      <c r="F301" s="40" t="s">
        <v>3524</v>
      </c>
      <c r="G301" s="41" t="s">
        <v>2580</v>
      </c>
      <c r="H301" s="40" t="s">
        <v>4242</v>
      </c>
      <c r="I301" s="40" t="s">
        <v>4243</v>
      </c>
      <c r="J301" s="58" t="s">
        <v>4244</v>
      </c>
      <c r="K301" s="77" t="s">
        <v>4623</v>
      </c>
      <c r="L301" s="77" t="s">
        <v>4605</v>
      </c>
      <c r="M301" s="77"/>
    </row>
    <row r="302" spans="1:14" ht="60" customHeight="1" x14ac:dyDescent="0.25">
      <c r="A302" s="43">
        <v>1986</v>
      </c>
      <c r="B302" s="43">
        <v>10</v>
      </c>
      <c r="C302" s="43"/>
      <c r="D302" s="43" t="s">
        <v>3653</v>
      </c>
      <c r="E302" s="40" t="s">
        <v>3654</v>
      </c>
      <c r="F302" s="40" t="s">
        <v>3505</v>
      </c>
      <c r="G302" s="41" t="s">
        <v>2580</v>
      </c>
      <c r="H302" s="43" t="s">
        <v>3655</v>
      </c>
      <c r="I302" s="43" t="s">
        <v>3656</v>
      </c>
      <c r="J302" s="58" t="s">
        <v>3657</v>
      </c>
      <c r="K302" s="77" t="s">
        <v>4623</v>
      </c>
      <c r="L302" s="77" t="s">
        <v>4605</v>
      </c>
      <c r="M302" s="77"/>
    </row>
    <row r="303" spans="1:14" ht="60" customHeight="1" x14ac:dyDescent="0.25">
      <c r="A303" s="46">
        <v>2011</v>
      </c>
      <c r="B303" s="46"/>
      <c r="C303" s="46"/>
      <c r="D303" s="46" t="s">
        <v>2735</v>
      </c>
      <c r="E303" s="45" t="s">
        <v>3525</v>
      </c>
      <c r="F303" s="46" t="s">
        <v>3505</v>
      </c>
      <c r="G303" s="52" t="s">
        <v>3033</v>
      </c>
      <c r="H303" s="46" t="s">
        <v>4360</v>
      </c>
      <c r="I303" s="46" t="s">
        <v>4361</v>
      </c>
      <c r="J303" s="57" t="s">
        <v>4362</v>
      </c>
      <c r="K303" s="77" t="s">
        <v>4623</v>
      </c>
      <c r="L303" s="77" t="s">
        <v>4605</v>
      </c>
      <c r="M303" s="77"/>
    </row>
    <row r="304" spans="1:14" ht="45" customHeight="1" x14ac:dyDescent="0.25">
      <c r="A304" s="40">
        <v>2006</v>
      </c>
      <c r="D304" s="40" t="s">
        <v>2735</v>
      </c>
      <c r="E304" s="40" t="s">
        <v>3525</v>
      </c>
      <c r="F304" s="40" t="s">
        <v>3505</v>
      </c>
      <c r="G304" s="41" t="s">
        <v>2580</v>
      </c>
      <c r="H304" s="40" t="s">
        <v>4092</v>
      </c>
      <c r="I304" s="40" t="s">
        <v>4093</v>
      </c>
      <c r="J304" s="58" t="s">
        <v>4094</v>
      </c>
      <c r="K304" s="77" t="s">
        <v>4623</v>
      </c>
      <c r="L304" s="77" t="s">
        <v>4605</v>
      </c>
      <c r="M304" s="77"/>
    </row>
    <row r="305" spans="1:14" ht="45" customHeight="1" x14ac:dyDescent="0.25">
      <c r="A305" s="43">
        <v>2006</v>
      </c>
      <c r="B305" s="43"/>
      <c r="C305" s="43"/>
      <c r="D305" s="43" t="s">
        <v>2735</v>
      </c>
      <c r="E305" s="43" t="s">
        <v>4036</v>
      </c>
      <c r="F305" s="43" t="s">
        <v>3505</v>
      </c>
      <c r="G305" s="44" t="s">
        <v>2591</v>
      </c>
      <c r="H305" s="43" t="s">
        <v>4037</v>
      </c>
      <c r="I305" s="43" t="s">
        <v>4038</v>
      </c>
      <c r="J305" s="58" t="s">
        <v>4039</v>
      </c>
      <c r="K305" s="77" t="s">
        <v>4623</v>
      </c>
      <c r="L305" s="77" t="s">
        <v>4605</v>
      </c>
      <c r="M305" s="77"/>
    </row>
    <row r="306" spans="1:14" s="47" customFormat="1" ht="60" customHeight="1" x14ac:dyDescent="0.25">
      <c r="A306" s="40">
        <v>2006</v>
      </c>
      <c r="B306" s="40">
        <v>56</v>
      </c>
      <c r="C306" s="40"/>
      <c r="D306" s="40" t="s">
        <v>4082</v>
      </c>
      <c r="E306" s="40" t="s">
        <v>4083</v>
      </c>
      <c r="F306" s="40" t="s">
        <v>4078</v>
      </c>
      <c r="G306" s="41" t="s">
        <v>2580</v>
      </c>
      <c r="H306" s="40" t="s">
        <v>4084</v>
      </c>
      <c r="I306" s="40" t="s">
        <v>4085</v>
      </c>
      <c r="J306" s="58" t="s">
        <v>4086</v>
      </c>
      <c r="K306" s="77" t="s">
        <v>4623</v>
      </c>
      <c r="L306" s="77" t="s">
        <v>4605</v>
      </c>
      <c r="M306" s="77"/>
      <c r="N306" s="43"/>
    </row>
    <row r="307" spans="1:14" ht="60" customHeight="1" x14ac:dyDescent="0.25">
      <c r="D307" s="40" t="s">
        <v>4522</v>
      </c>
      <c r="E307" s="40" t="s">
        <v>4523</v>
      </c>
      <c r="F307" s="40" t="s">
        <v>3524</v>
      </c>
      <c r="G307" s="41" t="s">
        <v>2572</v>
      </c>
      <c r="H307" s="40" t="s">
        <v>4519</v>
      </c>
      <c r="I307" s="40" t="s">
        <v>4520</v>
      </c>
      <c r="J307" s="58" t="s">
        <v>4521</v>
      </c>
      <c r="K307" s="77" t="s">
        <v>4623</v>
      </c>
      <c r="L307" s="77" t="s">
        <v>4605</v>
      </c>
      <c r="M307" s="77"/>
    </row>
    <row r="308" spans="1:14" ht="60" customHeight="1" x14ac:dyDescent="0.25">
      <c r="B308" s="40">
        <v>3</v>
      </c>
      <c r="D308" s="40" t="s">
        <v>3562</v>
      </c>
      <c r="E308" s="40" t="s">
        <v>3563</v>
      </c>
      <c r="F308" s="40" t="s">
        <v>3505</v>
      </c>
      <c r="G308" s="41" t="s">
        <v>2580</v>
      </c>
      <c r="H308" s="40" t="s">
        <v>3559</v>
      </c>
      <c r="I308" s="40" t="s">
        <v>3560</v>
      </c>
      <c r="J308" s="58" t="s">
        <v>3561</v>
      </c>
      <c r="K308" s="77" t="s">
        <v>4623</v>
      </c>
      <c r="L308" s="77" t="s">
        <v>4605</v>
      </c>
      <c r="M308" s="77"/>
    </row>
    <row r="309" spans="1:14" ht="60" customHeight="1" x14ac:dyDescent="0.25">
      <c r="A309" s="40">
        <v>1981</v>
      </c>
      <c r="B309" s="40">
        <v>4</v>
      </c>
      <c r="D309" s="40" t="s">
        <v>3589</v>
      </c>
      <c r="E309" s="40" t="s">
        <v>3590</v>
      </c>
      <c r="F309" s="40" t="s">
        <v>3505</v>
      </c>
      <c r="G309" s="41" t="s">
        <v>2580</v>
      </c>
      <c r="H309" s="40" t="s">
        <v>3591</v>
      </c>
      <c r="I309" s="40" t="s">
        <v>3592</v>
      </c>
      <c r="J309" s="58" t="s">
        <v>3593</v>
      </c>
      <c r="K309" s="77" t="s">
        <v>4623</v>
      </c>
      <c r="L309" s="77" t="s">
        <v>4605</v>
      </c>
      <c r="M309" s="77"/>
    </row>
    <row r="310" spans="1:14" ht="60" customHeight="1" x14ac:dyDescent="0.25">
      <c r="A310" s="43"/>
      <c r="B310" s="43"/>
      <c r="C310" s="43"/>
      <c r="D310" s="43" t="s">
        <v>3739</v>
      </c>
      <c r="E310" s="43" t="s">
        <v>3739</v>
      </c>
      <c r="F310" s="43" t="s">
        <v>3524</v>
      </c>
      <c r="G310" s="44" t="s">
        <v>2591</v>
      </c>
      <c r="H310" s="43" t="s">
        <v>3727</v>
      </c>
      <c r="I310" s="60" t="s">
        <v>3728</v>
      </c>
      <c r="J310" s="58" t="s">
        <v>3729</v>
      </c>
      <c r="K310" s="77" t="s">
        <v>4623</v>
      </c>
      <c r="L310" s="77" t="s">
        <v>4622</v>
      </c>
      <c r="M310" s="77"/>
      <c r="N310" s="79" t="s">
        <v>4621</v>
      </c>
    </row>
    <row r="311" spans="1:14" ht="60" customHeight="1" x14ac:dyDescent="0.25">
      <c r="A311" s="43"/>
      <c r="B311" s="43"/>
      <c r="C311" s="43"/>
      <c r="D311" s="43" t="s">
        <v>3732</v>
      </c>
      <c r="E311" s="43" t="s">
        <v>3732</v>
      </c>
      <c r="F311" s="43" t="s">
        <v>3524</v>
      </c>
      <c r="G311" s="44" t="s">
        <v>2591</v>
      </c>
      <c r="H311" s="43" t="s">
        <v>3727</v>
      </c>
      <c r="I311" s="43" t="s">
        <v>3728</v>
      </c>
      <c r="J311" s="58" t="s">
        <v>3729</v>
      </c>
      <c r="K311" s="77" t="s">
        <v>4623</v>
      </c>
      <c r="L311" s="77" t="s">
        <v>4622</v>
      </c>
      <c r="M311" s="77"/>
      <c r="N311" s="79" t="s">
        <v>4621</v>
      </c>
    </row>
    <row r="312" spans="1:14" ht="55.15" customHeight="1" x14ac:dyDescent="0.25">
      <c r="A312" s="43"/>
      <c r="B312" s="43">
        <v>19</v>
      </c>
      <c r="C312" s="43"/>
      <c r="D312" s="43" t="s">
        <v>3732</v>
      </c>
      <c r="E312" s="43" t="s">
        <v>3732</v>
      </c>
      <c r="F312" s="43" t="s">
        <v>3524</v>
      </c>
      <c r="G312" s="44" t="s">
        <v>2961</v>
      </c>
      <c r="H312" s="43" t="s">
        <v>3742</v>
      </c>
      <c r="I312" s="43" t="s">
        <v>3743</v>
      </c>
      <c r="J312" s="58" t="s">
        <v>3744</v>
      </c>
      <c r="K312" s="77" t="s">
        <v>4623</v>
      </c>
      <c r="L312" s="77" t="s">
        <v>4622</v>
      </c>
      <c r="M312" s="77"/>
      <c r="N312" s="79" t="s">
        <v>4621</v>
      </c>
    </row>
    <row r="313" spans="1:14" ht="45" customHeight="1" x14ac:dyDescent="0.25">
      <c r="A313" s="43"/>
      <c r="B313" s="43"/>
      <c r="C313" s="43"/>
      <c r="D313" s="43" t="s">
        <v>3735</v>
      </c>
      <c r="E313" s="43" t="s">
        <v>3736</v>
      </c>
      <c r="F313" s="43" t="s">
        <v>3524</v>
      </c>
      <c r="G313" s="44" t="s">
        <v>2591</v>
      </c>
      <c r="H313" s="43" t="s">
        <v>3727</v>
      </c>
      <c r="I313" s="43" t="s">
        <v>3728</v>
      </c>
      <c r="J313" s="58" t="s">
        <v>3729</v>
      </c>
      <c r="K313" s="77" t="s">
        <v>4623</v>
      </c>
      <c r="L313" s="77" t="s">
        <v>4622</v>
      </c>
      <c r="M313" s="77"/>
      <c r="N313" s="79" t="s">
        <v>4621</v>
      </c>
    </row>
    <row r="314" spans="1:14" ht="60" customHeight="1" x14ac:dyDescent="0.25">
      <c r="A314" s="43"/>
      <c r="B314" s="43"/>
      <c r="C314" s="43"/>
      <c r="D314" s="43" t="s">
        <v>3735</v>
      </c>
      <c r="E314" s="43" t="s">
        <v>3736</v>
      </c>
      <c r="F314" s="43" t="s">
        <v>3524</v>
      </c>
      <c r="G314" s="44" t="s">
        <v>2961</v>
      </c>
      <c r="H314" s="43" t="s">
        <v>3742</v>
      </c>
      <c r="I314" s="43" t="s">
        <v>3743</v>
      </c>
      <c r="J314" s="58" t="s">
        <v>3744</v>
      </c>
      <c r="K314" s="77" t="s">
        <v>4623</v>
      </c>
      <c r="L314" s="77" t="s">
        <v>4622</v>
      </c>
      <c r="M314" s="77"/>
      <c r="N314" s="79" t="s">
        <v>4621</v>
      </c>
    </row>
    <row r="315" spans="1:14" ht="60" customHeight="1" x14ac:dyDescent="0.25">
      <c r="A315" s="43"/>
      <c r="B315" s="43"/>
      <c r="C315" s="43"/>
      <c r="D315" s="43" t="s">
        <v>3737</v>
      </c>
      <c r="E315" s="43" t="s">
        <v>3738</v>
      </c>
      <c r="F315" s="43" t="s">
        <v>3505</v>
      </c>
      <c r="G315" s="44" t="s">
        <v>2591</v>
      </c>
      <c r="H315" s="43" t="s">
        <v>3727</v>
      </c>
      <c r="I315" s="43" t="s">
        <v>3728</v>
      </c>
      <c r="J315" s="58" t="s">
        <v>3729</v>
      </c>
      <c r="K315" s="77" t="s">
        <v>4623</v>
      </c>
      <c r="L315" s="77" t="s">
        <v>4622</v>
      </c>
      <c r="M315" s="77"/>
      <c r="N315" s="79" t="s">
        <v>4621</v>
      </c>
    </row>
    <row r="316" spans="1:14" ht="60" customHeight="1" x14ac:dyDescent="0.25">
      <c r="A316" s="43"/>
      <c r="B316" s="43"/>
      <c r="C316" s="43"/>
      <c r="D316" s="43" t="s">
        <v>3730</v>
      </c>
      <c r="E316" s="43" t="s">
        <v>3731</v>
      </c>
      <c r="F316" s="43" t="s">
        <v>3505</v>
      </c>
      <c r="G316" s="44" t="s">
        <v>2591</v>
      </c>
      <c r="H316" s="43" t="s">
        <v>3727</v>
      </c>
      <c r="I316" s="43" t="s">
        <v>3728</v>
      </c>
      <c r="J316" s="58" t="s">
        <v>3729</v>
      </c>
      <c r="K316" s="77" t="s">
        <v>4623</v>
      </c>
      <c r="L316" s="77" t="s">
        <v>4622</v>
      </c>
      <c r="M316" s="77"/>
      <c r="N316" s="79" t="s">
        <v>4621</v>
      </c>
    </row>
    <row r="317" spans="1:14" ht="60" customHeight="1" x14ac:dyDescent="0.25">
      <c r="A317" s="43"/>
      <c r="B317" s="43">
        <v>18</v>
      </c>
      <c r="C317" s="43"/>
      <c r="D317" s="43" t="s">
        <v>3730</v>
      </c>
      <c r="E317" s="43" t="s">
        <v>3731</v>
      </c>
      <c r="F317" s="43" t="s">
        <v>3505</v>
      </c>
      <c r="G317" s="44" t="s">
        <v>2961</v>
      </c>
      <c r="H317" s="43" t="s">
        <v>3742</v>
      </c>
      <c r="I317" s="43" t="s">
        <v>3743</v>
      </c>
      <c r="J317" s="58" t="s">
        <v>3744</v>
      </c>
      <c r="K317" s="77" t="s">
        <v>4623</v>
      </c>
      <c r="L317" s="77" t="s">
        <v>4622</v>
      </c>
      <c r="M317" s="77"/>
      <c r="N317" s="79" t="s">
        <v>4621</v>
      </c>
    </row>
    <row r="318" spans="1:14" ht="60" customHeight="1" x14ac:dyDescent="0.25">
      <c r="A318" s="45">
        <v>1999</v>
      </c>
      <c r="B318" s="45">
        <v>28</v>
      </c>
      <c r="C318" s="45"/>
      <c r="D318" s="45" t="s">
        <v>3857</v>
      </c>
      <c r="E318" s="45" t="s">
        <v>3858</v>
      </c>
      <c r="F318" s="45" t="s">
        <v>3505</v>
      </c>
      <c r="G318" s="52" t="s">
        <v>2580</v>
      </c>
      <c r="H318" s="45" t="s">
        <v>3859</v>
      </c>
      <c r="I318" s="45" t="s">
        <v>3860</v>
      </c>
      <c r="J318" s="57" t="s">
        <v>3861</v>
      </c>
      <c r="K318" s="77" t="s">
        <v>4623</v>
      </c>
      <c r="L318" s="77" t="s">
        <v>4622</v>
      </c>
      <c r="M318" s="77"/>
      <c r="N318" s="80" t="s">
        <v>4621</v>
      </c>
    </row>
    <row r="319" spans="1:14" ht="60" customHeight="1" x14ac:dyDescent="0.25">
      <c r="A319" s="43"/>
      <c r="B319" s="43"/>
      <c r="C319" s="43"/>
      <c r="D319" s="43" t="s">
        <v>3740</v>
      </c>
      <c r="E319" s="43" t="s">
        <v>3741</v>
      </c>
      <c r="F319" s="43" t="s">
        <v>3524</v>
      </c>
      <c r="G319" s="44" t="s">
        <v>2591</v>
      </c>
      <c r="H319" s="43" t="s">
        <v>3727</v>
      </c>
      <c r="I319" s="43" t="s">
        <v>3728</v>
      </c>
      <c r="J319" s="58" t="s">
        <v>3729</v>
      </c>
      <c r="K319" s="77" t="s">
        <v>4623</v>
      </c>
      <c r="L319" s="77" t="s">
        <v>4622</v>
      </c>
      <c r="M319" s="77"/>
      <c r="N319" s="79" t="s">
        <v>4621</v>
      </c>
    </row>
    <row r="320" spans="1:14" ht="60" customHeight="1" x14ac:dyDescent="0.25">
      <c r="A320" s="43"/>
      <c r="B320" s="43"/>
      <c r="C320" s="43"/>
      <c r="D320" s="43" t="s">
        <v>3733</v>
      </c>
      <c r="E320" s="43" t="s">
        <v>3734</v>
      </c>
      <c r="F320" s="43" t="s">
        <v>3505</v>
      </c>
      <c r="G320" s="44" t="s">
        <v>2591</v>
      </c>
      <c r="H320" s="43" t="s">
        <v>3727</v>
      </c>
      <c r="I320" s="43" t="s">
        <v>3728</v>
      </c>
      <c r="J320" s="58" t="s">
        <v>3729</v>
      </c>
      <c r="K320" s="77" t="s">
        <v>4623</v>
      </c>
      <c r="L320" s="77" t="s">
        <v>4622</v>
      </c>
      <c r="M320" s="77"/>
      <c r="N320" s="79" t="s">
        <v>4621</v>
      </c>
    </row>
    <row r="321" spans="1:14" ht="45" customHeight="1" x14ac:dyDescent="0.25">
      <c r="A321" s="43">
        <v>1993</v>
      </c>
      <c r="B321" s="43"/>
      <c r="C321" s="43"/>
      <c r="D321" s="43" t="s">
        <v>3725</v>
      </c>
      <c r="E321" s="43" t="s">
        <v>3726</v>
      </c>
      <c r="F321" s="43" t="s">
        <v>3505</v>
      </c>
      <c r="G321" s="44" t="s">
        <v>2591</v>
      </c>
      <c r="H321" s="43" t="s">
        <v>3727</v>
      </c>
      <c r="I321" s="43" t="s">
        <v>3728</v>
      </c>
      <c r="J321" s="58" t="s">
        <v>3729</v>
      </c>
      <c r="K321" s="77" t="s">
        <v>4623</v>
      </c>
      <c r="L321" s="77" t="s">
        <v>4622</v>
      </c>
      <c r="M321" s="77"/>
      <c r="N321" s="79" t="s">
        <v>4621</v>
      </c>
    </row>
    <row r="322" spans="1:14" ht="45" customHeight="1" x14ac:dyDescent="0.25">
      <c r="A322" s="43">
        <v>1994</v>
      </c>
      <c r="B322" s="43">
        <v>17</v>
      </c>
      <c r="C322" s="43"/>
      <c r="D322" s="43" t="s">
        <v>3725</v>
      </c>
      <c r="E322" s="43" t="s">
        <v>3726</v>
      </c>
      <c r="F322" s="43" t="s">
        <v>3505</v>
      </c>
      <c r="G322" s="44" t="s">
        <v>2961</v>
      </c>
      <c r="H322" s="43" t="s">
        <v>3742</v>
      </c>
      <c r="I322" s="43" t="s">
        <v>3743</v>
      </c>
      <c r="J322" s="58" t="s">
        <v>3744</v>
      </c>
      <c r="K322" s="77" t="s">
        <v>4623</v>
      </c>
      <c r="L322" s="77" t="s">
        <v>4622</v>
      </c>
      <c r="M322" s="77"/>
      <c r="N322" s="79" t="s">
        <v>4621</v>
      </c>
    </row>
    <row r="323" spans="1:14" ht="60" customHeight="1" x14ac:dyDescent="0.25">
      <c r="A323" s="43"/>
      <c r="B323" s="43"/>
      <c r="C323" s="43"/>
      <c r="D323" s="43" t="s">
        <v>1854</v>
      </c>
      <c r="E323" s="43" t="s">
        <v>3778</v>
      </c>
      <c r="F323" s="43" t="s">
        <v>3505</v>
      </c>
      <c r="G323" s="44" t="s">
        <v>2686</v>
      </c>
      <c r="H323" s="43" t="s">
        <v>3773</v>
      </c>
      <c r="I323" s="43" t="s">
        <v>3774</v>
      </c>
      <c r="J323" s="58" t="s">
        <v>3775</v>
      </c>
      <c r="K323" s="77" t="s">
        <v>4623</v>
      </c>
      <c r="L323" s="77" t="s">
        <v>4588</v>
      </c>
      <c r="M323" s="77"/>
    </row>
    <row r="324" spans="1:14" ht="60" customHeight="1" x14ac:dyDescent="0.25">
      <c r="A324" s="40">
        <v>2000</v>
      </c>
      <c r="B324" s="40">
        <v>29</v>
      </c>
      <c r="D324" s="40" t="s">
        <v>3866</v>
      </c>
      <c r="E324" s="40" t="s">
        <v>3867</v>
      </c>
      <c r="F324" s="40" t="s">
        <v>3505</v>
      </c>
      <c r="G324" s="41" t="s">
        <v>2580</v>
      </c>
      <c r="H324" s="40" t="s">
        <v>3868</v>
      </c>
      <c r="I324" s="40" t="s">
        <v>3869</v>
      </c>
      <c r="J324" s="58" t="s">
        <v>3870</v>
      </c>
      <c r="K324" s="77" t="s">
        <v>4623</v>
      </c>
      <c r="L324" s="77" t="s">
        <v>4588</v>
      </c>
      <c r="M324" s="77"/>
      <c r="N324" s="79" t="s">
        <v>4630</v>
      </c>
    </row>
    <row r="325" spans="1:14" ht="60" customHeight="1" x14ac:dyDescent="0.25">
      <c r="A325" s="45">
        <v>2005</v>
      </c>
      <c r="B325" s="45">
        <v>46</v>
      </c>
      <c r="C325" s="45"/>
      <c r="D325" s="45" t="s">
        <v>4008</v>
      </c>
      <c r="E325" s="45" t="s">
        <v>4009</v>
      </c>
      <c r="F325" s="52" t="s">
        <v>3505</v>
      </c>
      <c r="G325" s="52" t="s">
        <v>2580</v>
      </c>
      <c r="H325" s="45" t="s">
        <v>4010</v>
      </c>
      <c r="I325" s="43" t="s">
        <v>4011</v>
      </c>
      <c r="J325" s="57" t="s">
        <v>4012</v>
      </c>
      <c r="K325" s="77" t="s">
        <v>4623</v>
      </c>
      <c r="L325" s="77" t="s">
        <v>4588</v>
      </c>
      <c r="M325" s="77"/>
    </row>
    <row r="326" spans="1:14" ht="60" customHeight="1" x14ac:dyDescent="0.25">
      <c r="A326" s="43"/>
      <c r="B326" s="43"/>
      <c r="C326" s="43"/>
      <c r="D326" s="43" t="s">
        <v>3776</v>
      </c>
      <c r="E326" s="43" t="s">
        <v>3777</v>
      </c>
      <c r="F326" s="43" t="s">
        <v>3524</v>
      </c>
      <c r="G326" s="44" t="s">
        <v>2686</v>
      </c>
      <c r="H326" s="43" t="s">
        <v>3773</v>
      </c>
      <c r="I326" s="43" t="s">
        <v>3774</v>
      </c>
      <c r="J326" s="58" t="s">
        <v>3775</v>
      </c>
      <c r="K326" s="77" t="s">
        <v>4623</v>
      </c>
      <c r="L326" s="77" t="s">
        <v>4588</v>
      </c>
      <c r="M326" s="77"/>
    </row>
    <row r="327" spans="1:14" ht="60" customHeight="1" x14ac:dyDescent="0.25">
      <c r="A327" s="43">
        <v>1996</v>
      </c>
      <c r="B327" s="43"/>
      <c r="C327" s="43"/>
      <c r="D327" s="43" t="s">
        <v>2735</v>
      </c>
      <c r="E327" s="43" t="s">
        <v>3525</v>
      </c>
      <c r="F327" s="43" t="s">
        <v>3505</v>
      </c>
      <c r="G327" s="44" t="s">
        <v>2686</v>
      </c>
      <c r="H327" s="43" t="s">
        <v>3773</v>
      </c>
      <c r="I327" s="43" t="s">
        <v>3774</v>
      </c>
      <c r="J327" s="58" t="s">
        <v>3775</v>
      </c>
      <c r="K327" s="77" t="s">
        <v>4623</v>
      </c>
      <c r="L327" s="77" t="s">
        <v>4588</v>
      </c>
      <c r="M327" s="77"/>
    </row>
    <row r="328" spans="1:14" ht="60" customHeight="1" x14ac:dyDescent="0.25">
      <c r="A328" s="43"/>
      <c r="B328" s="43"/>
      <c r="C328" s="43"/>
      <c r="D328" s="43" t="s">
        <v>3632</v>
      </c>
      <c r="E328" s="43" t="s">
        <v>3781</v>
      </c>
      <c r="F328" s="43" t="s">
        <v>3505</v>
      </c>
      <c r="G328" s="44" t="s">
        <v>2686</v>
      </c>
      <c r="H328" s="43" t="s">
        <v>3773</v>
      </c>
      <c r="I328" s="43" t="s">
        <v>3774</v>
      </c>
      <c r="J328" s="58" t="s">
        <v>3775</v>
      </c>
      <c r="K328" s="77" t="s">
        <v>4623</v>
      </c>
      <c r="L328" s="77" t="s">
        <v>4588</v>
      </c>
      <c r="M328" s="77"/>
    </row>
    <row r="329" spans="1:14" ht="45" customHeight="1" x14ac:dyDescent="0.25">
      <c r="A329" s="43"/>
      <c r="B329" s="43">
        <v>13</v>
      </c>
      <c r="C329" s="43"/>
      <c r="D329" s="43" t="s">
        <v>3689</v>
      </c>
      <c r="E329" s="43" t="s">
        <v>3690</v>
      </c>
      <c r="F329" s="43" t="s">
        <v>3505</v>
      </c>
      <c r="G329" s="44" t="s">
        <v>2686</v>
      </c>
      <c r="H329" s="43" t="s">
        <v>3683</v>
      </c>
      <c r="I329" s="43" t="s">
        <v>3684</v>
      </c>
      <c r="J329" s="58" t="s">
        <v>3685</v>
      </c>
      <c r="K329" s="77" t="s">
        <v>4623</v>
      </c>
      <c r="L329" s="77" t="s">
        <v>3501</v>
      </c>
      <c r="M329" s="77"/>
      <c r="N329" s="43" t="s">
        <v>4591</v>
      </c>
    </row>
    <row r="330" spans="1:14" ht="45" customHeight="1" x14ac:dyDescent="0.25">
      <c r="A330" s="43"/>
      <c r="B330" s="43"/>
      <c r="C330" s="43"/>
      <c r="D330" s="43" t="s">
        <v>3671</v>
      </c>
      <c r="E330" s="43" t="s">
        <v>3686</v>
      </c>
      <c r="F330" s="43" t="s">
        <v>3524</v>
      </c>
      <c r="G330" s="44" t="s">
        <v>2686</v>
      </c>
      <c r="H330" s="43" t="s">
        <v>3683</v>
      </c>
      <c r="I330" s="43" t="s">
        <v>3684</v>
      </c>
      <c r="J330" s="58" t="s">
        <v>3685</v>
      </c>
      <c r="K330" s="77" t="s">
        <v>4623</v>
      </c>
      <c r="L330" s="77" t="s">
        <v>3501</v>
      </c>
      <c r="M330" s="77"/>
      <c r="N330" s="43" t="s">
        <v>4591</v>
      </c>
    </row>
    <row r="331" spans="1:14" ht="60" customHeight="1" x14ac:dyDescent="0.25">
      <c r="A331" s="43"/>
      <c r="B331" s="43"/>
      <c r="C331" s="43"/>
      <c r="D331" s="43" t="s">
        <v>3687</v>
      </c>
      <c r="E331" s="43" t="s">
        <v>3688</v>
      </c>
      <c r="F331" s="43" t="s">
        <v>3505</v>
      </c>
      <c r="G331" s="44" t="s">
        <v>2686</v>
      </c>
      <c r="H331" s="43" t="s">
        <v>3683</v>
      </c>
      <c r="I331" s="43" t="s">
        <v>3684</v>
      </c>
      <c r="J331" s="58" t="s">
        <v>3685</v>
      </c>
      <c r="K331" s="77" t="s">
        <v>4623</v>
      </c>
      <c r="L331" s="77" t="s">
        <v>3501</v>
      </c>
      <c r="M331" s="77"/>
      <c r="N331" s="43" t="s">
        <v>4591</v>
      </c>
    </row>
    <row r="332" spans="1:14" ht="60" customHeight="1" x14ac:dyDescent="0.25">
      <c r="A332" s="43"/>
      <c r="B332" s="43">
        <v>14</v>
      </c>
      <c r="C332" s="43"/>
      <c r="D332" s="43" t="s">
        <v>3693</v>
      </c>
      <c r="E332" s="43" t="s">
        <v>3694</v>
      </c>
      <c r="F332" s="43" t="s">
        <v>3505</v>
      </c>
      <c r="G332" s="44" t="s">
        <v>2686</v>
      </c>
      <c r="H332" s="43" t="s">
        <v>3683</v>
      </c>
      <c r="I332" s="43" t="s">
        <v>3684</v>
      </c>
      <c r="J332" s="58" t="s">
        <v>3685</v>
      </c>
      <c r="K332" s="77" t="s">
        <v>4623</v>
      </c>
      <c r="L332" s="77" t="s">
        <v>3501</v>
      </c>
      <c r="M332" s="77"/>
      <c r="N332" s="43" t="s">
        <v>4591</v>
      </c>
    </row>
    <row r="333" spans="1:14" ht="60" customHeight="1" x14ac:dyDescent="0.25">
      <c r="A333" s="43"/>
      <c r="B333" s="43"/>
      <c r="C333" s="43"/>
      <c r="D333" s="43" t="s">
        <v>3691</v>
      </c>
      <c r="E333" s="43" t="s">
        <v>3692</v>
      </c>
      <c r="F333" s="43" t="s">
        <v>3524</v>
      </c>
      <c r="G333" s="44" t="s">
        <v>2686</v>
      </c>
      <c r="H333" s="43" t="s">
        <v>3683</v>
      </c>
      <c r="I333" s="43" t="s">
        <v>3684</v>
      </c>
      <c r="J333" s="58" t="s">
        <v>3685</v>
      </c>
      <c r="K333" s="77" t="s">
        <v>4623</v>
      </c>
      <c r="L333" s="77" t="s">
        <v>3501</v>
      </c>
      <c r="M333" s="77"/>
      <c r="N333" s="43" t="s">
        <v>4591</v>
      </c>
    </row>
    <row r="334" spans="1:14" ht="60" customHeight="1" x14ac:dyDescent="0.25">
      <c r="A334" s="46">
        <v>2012</v>
      </c>
      <c r="B334" s="46"/>
      <c r="C334" s="46">
        <v>164</v>
      </c>
      <c r="D334" s="46" t="s">
        <v>3075</v>
      </c>
      <c r="E334" s="46" t="s">
        <v>3076</v>
      </c>
      <c r="F334" s="46" t="s">
        <v>3516</v>
      </c>
      <c r="G334" s="48" t="s">
        <v>3033</v>
      </c>
      <c r="H334" s="46" t="s">
        <v>3077</v>
      </c>
      <c r="I334" s="46" t="s">
        <v>4474</v>
      </c>
      <c r="J334" s="57" t="s">
        <v>4475</v>
      </c>
      <c r="K334" s="77" t="s">
        <v>4623</v>
      </c>
      <c r="L334" s="77" t="s">
        <v>4607</v>
      </c>
      <c r="M334" s="77" t="s">
        <v>103</v>
      </c>
      <c r="N334" s="43" t="s">
        <v>4718</v>
      </c>
    </row>
    <row r="335" spans="1:14" ht="60" customHeight="1" x14ac:dyDescent="0.25">
      <c r="A335" s="45">
        <v>2012</v>
      </c>
      <c r="B335" s="45"/>
      <c r="C335" s="45">
        <v>175</v>
      </c>
      <c r="D335" s="46" t="s">
        <v>3084</v>
      </c>
      <c r="E335" s="46" t="s">
        <v>3085</v>
      </c>
      <c r="F335" s="46" t="s">
        <v>3516</v>
      </c>
      <c r="G335" s="48" t="s">
        <v>3033</v>
      </c>
      <c r="H335" s="46" t="s">
        <v>3086</v>
      </c>
      <c r="I335" s="46" t="s">
        <v>4510</v>
      </c>
      <c r="J335" s="57" t="s">
        <v>4511</v>
      </c>
      <c r="K335" s="77" t="s">
        <v>4623</v>
      </c>
      <c r="L335" s="77" t="s">
        <v>4607</v>
      </c>
      <c r="M335" s="77" t="s">
        <v>270</v>
      </c>
    </row>
    <row r="336" spans="1:14" ht="60" customHeight="1" x14ac:dyDescent="0.25">
      <c r="A336" s="40">
        <v>2012</v>
      </c>
      <c r="C336" s="40">
        <v>189</v>
      </c>
      <c r="D336" s="40" t="s">
        <v>3091</v>
      </c>
      <c r="E336" s="40" t="s">
        <v>3092</v>
      </c>
      <c r="F336" s="40" t="s">
        <v>3516</v>
      </c>
      <c r="G336" s="41" t="s">
        <v>3033</v>
      </c>
      <c r="H336" s="40" t="s">
        <v>3093</v>
      </c>
      <c r="I336" s="40" t="s">
        <v>4551</v>
      </c>
      <c r="J336" s="58" t="s">
        <v>4552</v>
      </c>
      <c r="K336" s="77" t="s">
        <v>4623</v>
      </c>
      <c r="L336" s="77" t="s">
        <v>4607</v>
      </c>
      <c r="M336" s="77" t="s">
        <v>61</v>
      </c>
      <c r="N336" s="43" t="s">
        <v>4713</v>
      </c>
    </row>
    <row r="337" spans="1:14" ht="45" customHeight="1" x14ac:dyDescent="0.25">
      <c r="A337" s="43"/>
      <c r="B337" s="43">
        <v>11</v>
      </c>
      <c r="C337" s="43"/>
      <c r="D337" s="43" t="s">
        <v>3665</v>
      </c>
      <c r="E337" s="43" t="s">
        <v>3666</v>
      </c>
      <c r="F337" s="43" t="s">
        <v>3524</v>
      </c>
      <c r="G337" s="44" t="s">
        <v>3530</v>
      </c>
      <c r="H337" s="43" t="s">
        <v>3659</v>
      </c>
      <c r="I337" s="43" t="s">
        <v>3660</v>
      </c>
      <c r="J337" s="58" t="s">
        <v>3661</v>
      </c>
      <c r="K337" s="77" t="s">
        <v>4623</v>
      </c>
      <c r="L337" s="77" t="s">
        <v>4607</v>
      </c>
      <c r="M337" s="77"/>
      <c r="N337" s="79" t="s">
        <v>4612</v>
      </c>
    </row>
    <row r="338" spans="1:14" ht="45" customHeight="1" x14ac:dyDescent="0.25">
      <c r="A338" s="43"/>
      <c r="B338" s="43"/>
      <c r="C338" s="43"/>
      <c r="D338" s="43" t="s">
        <v>3663</v>
      </c>
      <c r="E338" s="43" t="s">
        <v>3664</v>
      </c>
      <c r="F338" s="43" t="s">
        <v>3524</v>
      </c>
      <c r="G338" s="44" t="s">
        <v>3530</v>
      </c>
      <c r="H338" s="43" t="s">
        <v>3659</v>
      </c>
      <c r="I338" s="43" t="s">
        <v>3660</v>
      </c>
      <c r="J338" s="58" t="s">
        <v>3661</v>
      </c>
      <c r="K338" s="77" t="s">
        <v>4623</v>
      </c>
      <c r="L338" s="77" t="s">
        <v>4607</v>
      </c>
      <c r="M338" s="77"/>
      <c r="N338" s="79" t="s">
        <v>4612</v>
      </c>
    </row>
    <row r="339" spans="1:14" ht="45" customHeight="1" x14ac:dyDescent="0.25">
      <c r="A339" s="40">
        <v>2012</v>
      </c>
      <c r="B339" s="40">
        <v>109</v>
      </c>
      <c r="D339" s="40" t="s">
        <v>4544</v>
      </c>
      <c r="E339" s="40" t="s">
        <v>4545</v>
      </c>
      <c r="F339" s="40" t="s">
        <v>3505</v>
      </c>
      <c r="G339" s="41" t="s">
        <v>3033</v>
      </c>
      <c r="H339" s="40" t="s">
        <v>4546</v>
      </c>
      <c r="I339" s="40" t="s">
        <v>4547</v>
      </c>
      <c r="J339" s="58" t="s">
        <v>4548</v>
      </c>
      <c r="K339" s="77" t="s">
        <v>4623</v>
      </c>
      <c r="L339" s="77" t="s">
        <v>4607</v>
      </c>
      <c r="M339" s="77" t="s">
        <v>270</v>
      </c>
    </row>
    <row r="340" spans="1:14" ht="45" customHeight="1" x14ac:dyDescent="0.25">
      <c r="A340" s="43"/>
      <c r="B340" s="43"/>
      <c r="C340" s="43"/>
      <c r="D340" s="43" t="s">
        <v>3630</v>
      </c>
      <c r="E340" s="43" t="s">
        <v>3631</v>
      </c>
      <c r="F340" s="43" t="s">
        <v>3505</v>
      </c>
      <c r="G340" s="44" t="s">
        <v>3530</v>
      </c>
      <c r="H340" s="43" t="s">
        <v>3659</v>
      </c>
      <c r="I340" s="43" t="s">
        <v>3660</v>
      </c>
      <c r="J340" s="58" t="s">
        <v>3661</v>
      </c>
      <c r="K340" s="77" t="s">
        <v>4623</v>
      </c>
      <c r="L340" s="77" t="s">
        <v>4607</v>
      </c>
      <c r="M340" s="77"/>
      <c r="N340" s="79" t="s">
        <v>4612</v>
      </c>
    </row>
    <row r="341" spans="1:14" ht="60" customHeight="1" x14ac:dyDescent="0.25">
      <c r="A341" s="43">
        <v>2012</v>
      </c>
      <c r="B341" s="43">
        <v>106</v>
      </c>
      <c r="C341" s="43"/>
      <c r="D341" s="43" t="s">
        <v>4476</v>
      </c>
      <c r="E341" s="43" t="s">
        <v>4477</v>
      </c>
      <c r="F341" s="43" t="s">
        <v>3524</v>
      </c>
      <c r="G341" s="44" t="s">
        <v>3033</v>
      </c>
      <c r="H341" s="43" t="s">
        <v>4478</v>
      </c>
      <c r="I341" s="43" t="s">
        <v>4479</v>
      </c>
      <c r="J341" s="58" t="s">
        <v>4480</v>
      </c>
      <c r="K341" s="77" t="s">
        <v>4623</v>
      </c>
      <c r="L341" s="77" t="s">
        <v>4607</v>
      </c>
      <c r="M341" s="77" t="s">
        <v>762</v>
      </c>
      <c r="N341" s="43" t="s">
        <v>4714</v>
      </c>
    </row>
    <row r="342" spans="1:14" ht="60" customHeight="1" x14ac:dyDescent="0.25">
      <c r="A342" s="43"/>
      <c r="B342" s="43">
        <v>98</v>
      </c>
      <c r="C342" s="43"/>
      <c r="D342" s="43" t="s">
        <v>4444</v>
      </c>
      <c r="E342" s="43" t="s">
        <v>4445</v>
      </c>
      <c r="F342" s="43" t="s">
        <v>3524</v>
      </c>
      <c r="G342" s="44" t="s">
        <v>2580</v>
      </c>
      <c r="H342" s="43" t="s">
        <v>4440</v>
      </c>
      <c r="I342" s="60" t="s">
        <v>4441</v>
      </c>
      <c r="J342" s="58" t="s">
        <v>4442</v>
      </c>
      <c r="K342" s="77" t="s">
        <v>4623</v>
      </c>
      <c r="L342" s="77" t="s">
        <v>4607</v>
      </c>
      <c r="M342" s="77"/>
      <c r="N342" s="79" t="s">
        <v>4617</v>
      </c>
    </row>
    <row r="343" spans="1:14" ht="60" customHeight="1" x14ac:dyDescent="0.25">
      <c r="A343" s="43">
        <v>2012</v>
      </c>
      <c r="B343" s="43">
        <v>96</v>
      </c>
      <c r="C343" s="43"/>
      <c r="D343" s="43" t="s">
        <v>4439</v>
      </c>
      <c r="E343" s="43" t="s">
        <v>4439</v>
      </c>
      <c r="F343" s="43" t="s">
        <v>3524</v>
      </c>
      <c r="G343" s="44" t="s">
        <v>2580</v>
      </c>
      <c r="H343" s="43" t="s">
        <v>4440</v>
      </c>
      <c r="I343" s="43" t="s">
        <v>4441</v>
      </c>
      <c r="J343" s="58" t="s">
        <v>4442</v>
      </c>
      <c r="K343" s="77" t="s">
        <v>4623</v>
      </c>
      <c r="L343" s="77" t="s">
        <v>4607</v>
      </c>
      <c r="M343" s="77"/>
      <c r="N343" s="79" t="s">
        <v>4617</v>
      </c>
    </row>
    <row r="344" spans="1:14" s="47" customFormat="1" ht="45" customHeight="1" x14ac:dyDescent="0.25">
      <c r="A344" s="43"/>
      <c r="B344" s="43">
        <v>100</v>
      </c>
      <c r="C344" s="43"/>
      <c r="D344" s="43" t="s">
        <v>4447</v>
      </c>
      <c r="E344" s="43" t="s">
        <v>4447</v>
      </c>
      <c r="F344" s="43" t="s">
        <v>3524</v>
      </c>
      <c r="G344" s="44" t="s">
        <v>2580</v>
      </c>
      <c r="H344" s="43" t="s">
        <v>4440</v>
      </c>
      <c r="I344" s="43" t="s">
        <v>4441</v>
      </c>
      <c r="J344" s="58" t="s">
        <v>4442</v>
      </c>
      <c r="K344" s="77" t="s">
        <v>4623</v>
      </c>
      <c r="L344" s="77" t="s">
        <v>4607</v>
      </c>
      <c r="M344" s="77"/>
      <c r="N344" s="79" t="s">
        <v>4617</v>
      </c>
    </row>
    <row r="345" spans="1:14" s="47" customFormat="1" ht="45" customHeight="1" x14ac:dyDescent="0.25">
      <c r="A345" s="43"/>
      <c r="B345" s="43">
        <v>97</v>
      </c>
      <c r="C345" s="43"/>
      <c r="D345" s="43" t="s">
        <v>4443</v>
      </c>
      <c r="E345" s="43" t="s">
        <v>4443</v>
      </c>
      <c r="F345" s="43" t="s">
        <v>3524</v>
      </c>
      <c r="G345" s="44" t="s">
        <v>2580</v>
      </c>
      <c r="H345" s="43" t="s">
        <v>4440</v>
      </c>
      <c r="I345" s="43" t="s">
        <v>4441</v>
      </c>
      <c r="J345" s="58" t="s">
        <v>4442</v>
      </c>
      <c r="K345" s="77" t="s">
        <v>4623</v>
      </c>
      <c r="L345" s="77" t="s">
        <v>4607</v>
      </c>
      <c r="M345" s="77"/>
      <c r="N345" s="79" t="s">
        <v>4617</v>
      </c>
    </row>
    <row r="346" spans="1:14" s="47" customFormat="1" ht="45" customHeight="1" x14ac:dyDescent="0.25">
      <c r="A346" s="43"/>
      <c r="B346" s="43">
        <v>99</v>
      </c>
      <c r="C346" s="43"/>
      <c r="D346" s="43" t="s">
        <v>4446</v>
      </c>
      <c r="E346" s="43" t="s">
        <v>4446</v>
      </c>
      <c r="F346" s="43" t="s">
        <v>3524</v>
      </c>
      <c r="G346" s="44" t="s">
        <v>2580</v>
      </c>
      <c r="H346" s="43" t="s">
        <v>4440</v>
      </c>
      <c r="I346" s="43" t="s">
        <v>4441</v>
      </c>
      <c r="J346" s="58" t="s">
        <v>4442</v>
      </c>
      <c r="K346" s="77" t="s">
        <v>4623</v>
      </c>
      <c r="L346" s="77" t="s">
        <v>4607</v>
      </c>
      <c r="M346" s="77"/>
      <c r="N346" s="79" t="s">
        <v>4617</v>
      </c>
    </row>
    <row r="347" spans="1:14" ht="60" customHeight="1" x14ac:dyDescent="0.25">
      <c r="A347" s="43">
        <v>1986</v>
      </c>
      <c r="B347" s="43"/>
      <c r="C347" s="43"/>
      <c r="D347" s="43" t="s">
        <v>3624</v>
      </c>
      <c r="E347" s="43" t="s">
        <v>3658</v>
      </c>
      <c r="F347" s="43" t="s">
        <v>3524</v>
      </c>
      <c r="G347" s="44" t="s">
        <v>3530</v>
      </c>
      <c r="H347" s="43" t="s">
        <v>3659</v>
      </c>
      <c r="I347" s="43" t="s">
        <v>3660</v>
      </c>
      <c r="J347" s="58" t="s">
        <v>3661</v>
      </c>
      <c r="K347" s="77" t="s">
        <v>4623</v>
      </c>
      <c r="L347" s="77" t="s">
        <v>4607</v>
      </c>
      <c r="M347" s="77"/>
      <c r="N347" s="79" t="s">
        <v>4612</v>
      </c>
    </row>
    <row r="348" spans="1:14" ht="60" customHeight="1" x14ac:dyDescent="0.25">
      <c r="A348" s="43"/>
      <c r="B348" s="43">
        <v>52</v>
      </c>
      <c r="C348" s="43"/>
      <c r="D348" s="43" t="s">
        <v>4058</v>
      </c>
      <c r="E348" s="43" t="s">
        <v>4059</v>
      </c>
      <c r="F348" s="43" t="s">
        <v>3524</v>
      </c>
      <c r="G348" s="44" t="s">
        <v>3530</v>
      </c>
      <c r="H348" s="43" t="s">
        <v>4051</v>
      </c>
      <c r="I348" s="43" t="s">
        <v>4052</v>
      </c>
      <c r="J348" s="58" t="s">
        <v>4053</v>
      </c>
      <c r="K348" s="77" t="s">
        <v>4623</v>
      </c>
      <c r="L348" s="77" t="s">
        <v>4607</v>
      </c>
      <c r="M348" s="77"/>
    </row>
    <row r="349" spans="1:14" ht="60" customHeight="1" x14ac:dyDescent="0.25">
      <c r="A349" s="43">
        <v>2006</v>
      </c>
      <c r="B349" s="43">
        <v>49</v>
      </c>
      <c r="C349" s="43"/>
      <c r="D349" s="43" t="s">
        <v>4049</v>
      </c>
      <c r="E349" s="43" t="s">
        <v>4050</v>
      </c>
      <c r="F349" s="43" t="s">
        <v>3524</v>
      </c>
      <c r="G349" s="44" t="s">
        <v>3530</v>
      </c>
      <c r="H349" s="43" t="s">
        <v>4051</v>
      </c>
      <c r="I349" s="43" t="s">
        <v>4052</v>
      </c>
      <c r="J349" s="58" t="s">
        <v>4053</v>
      </c>
      <c r="K349" s="77" t="s">
        <v>4623</v>
      </c>
      <c r="L349" s="77" t="s">
        <v>4607</v>
      </c>
      <c r="M349" s="77"/>
    </row>
    <row r="350" spans="1:14" s="56" customFormat="1" ht="60" customHeight="1" x14ac:dyDescent="0.25">
      <c r="A350" s="43"/>
      <c r="B350" s="43">
        <v>51</v>
      </c>
      <c r="C350" s="43"/>
      <c r="D350" s="43" t="s">
        <v>4056</v>
      </c>
      <c r="E350" s="43" t="s">
        <v>4057</v>
      </c>
      <c r="F350" s="43" t="s">
        <v>3524</v>
      </c>
      <c r="G350" s="44" t="s">
        <v>3530</v>
      </c>
      <c r="H350" s="43" t="s">
        <v>4051</v>
      </c>
      <c r="I350" s="43" t="s">
        <v>4052</v>
      </c>
      <c r="J350" s="58" t="s">
        <v>4053</v>
      </c>
      <c r="K350" s="77" t="s">
        <v>4623</v>
      </c>
      <c r="L350" s="77" t="s">
        <v>4607</v>
      </c>
      <c r="M350" s="77"/>
      <c r="N350" s="43"/>
    </row>
    <row r="351" spans="1:14" s="56" customFormat="1" ht="60" customHeight="1" x14ac:dyDescent="0.25">
      <c r="A351" s="43"/>
      <c r="B351" s="43">
        <v>50</v>
      </c>
      <c r="C351" s="43"/>
      <c r="D351" s="43" t="s">
        <v>4054</v>
      </c>
      <c r="E351" s="43" t="s">
        <v>4055</v>
      </c>
      <c r="F351" s="43" t="s">
        <v>3524</v>
      </c>
      <c r="G351" s="44" t="s">
        <v>3530</v>
      </c>
      <c r="H351" s="43" t="s">
        <v>4051</v>
      </c>
      <c r="I351" s="43" t="s">
        <v>4052</v>
      </c>
      <c r="J351" s="58" t="s">
        <v>4053</v>
      </c>
      <c r="K351" s="77" t="s">
        <v>4623</v>
      </c>
      <c r="L351" s="77" t="s">
        <v>4607</v>
      </c>
      <c r="M351" s="77"/>
      <c r="N351" s="43"/>
    </row>
    <row r="352" spans="1:14" s="56" customFormat="1" ht="60" customHeight="1" x14ac:dyDescent="0.25">
      <c r="A352" s="43">
        <v>2012</v>
      </c>
      <c r="B352" s="43"/>
      <c r="C352" s="43"/>
      <c r="D352" s="43" t="s">
        <v>3776</v>
      </c>
      <c r="E352" s="43" t="s">
        <v>4470</v>
      </c>
      <c r="F352" s="40" t="s">
        <v>3524</v>
      </c>
      <c r="G352" s="44" t="s">
        <v>3033</v>
      </c>
      <c r="H352" s="43" t="s">
        <v>4471</v>
      </c>
      <c r="I352" s="43" t="s">
        <v>4472</v>
      </c>
      <c r="J352" s="58" t="s">
        <v>4473</v>
      </c>
      <c r="K352" s="77" t="s">
        <v>4623</v>
      </c>
      <c r="L352" s="77" t="s">
        <v>4607</v>
      </c>
      <c r="M352" s="77" t="s">
        <v>762</v>
      </c>
      <c r="N352" s="46" t="s">
        <v>4706</v>
      </c>
    </row>
    <row r="353" spans="1:14" s="56" customFormat="1" ht="60" customHeight="1" x14ac:dyDescent="0.25">
      <c r="A353" s="43"/>
      <c r="B353" s="43"/>
      <c r="C353" s="43"/>
      <c r="D353" s="43" t="s">
        <v>3776</v>
      </c>
      <c r="E353" s="43" t="s">
        <v>3777</v>
      </c>
      <c r="F353" s="43" t="s">
        <v>3524</v>
      </c>
      <c r="G353" s="44" t="s">
        <v>2580</v>
      </c>
      <c r="H353" s="43" t="s">
        <v>3782</v>
      </c>
      <c r="I353" s="43" t="s">
        <v>3783</v>
      </c>
      <c r="J353" s="58" t="s">
        <v>3784</v>
      </c>
      <c r="K353" s="77" t="s">
        <v>4623</v>
      </c>
      <c r="L353" s="77" t="s">
        <v>4607</v>
      </c>
      <c r="M353" s="77"/>
      <c r="N353" s="79" t="s">
        <v>4631</v>
      </c>
    </row>
    <row r="354" spans="1:14" s="56" customFormat="1" ht="45" customHeight="1" x14ac:dyDescent="0.25">
      <c r="A354" s="43">
        <v>2012</v>
      </c>
      <c r="B354" s="43">
        <v>105</v>
      </c>
      <c r="C354" s="43"/>
      <c r="D354" s="43" t="s">
        <v>4465</v>
      </c>
      <c r="E354" s="43" t="s">
        <v>4466</v>
      </c>
      <c r="F354" s="43" t="s">
        <v>3505</v>
      </c>
      <c r="G354" s="44" t="s">
        <v>3033</v>
      </c>
      <c r="H354" s="43" t="s">
        <v>4467</v>
      </c>
      <c r="I354" s="43" t="s">
        <v>4468</v>
      </c>
      <c r="J354" s="58" t="s">
        <v>4469</v>
      </c>
      <c r="K354" s="77" t="s">
        <v>4623</v>
      </c>
      <c r="L354" s="77" t="s">
        <v>4607</v>
      </c>
      <c r="M354" s="77" t="s">
        <v>4694</v>
      </c>
      <c r="N354" s="39" t="s">
        <v>4695</v>
      </c>
    </row>
    <row r="355" spans="1:14" s="56" customFormat="1" ht="45" customHeight="1" x14ac:dyDescent="0.25">
      <c r="A355" s="43">
        <v>2012</v>
      </c>
      <c r="B355" s="43">
        <v>107</v>
      </c>
      <c r="C355" s="43"/>
      <c r="D355" s="43" t="s">
        <v>4485</v>
      </c>
      <c r="E355" s="43" t="s">
        <v>4486</v>
      </c>
      <c r="F355" s="43" t="s">
        <v>3642</v>
      </c>
      <c r="G355" s="44" t="s">
        <v>3033</v>
      </c>
      <c r="H355" s="43" t="s">
        <v>4487</v>
      </c>
      <c r="I355" s="43" t="s">
        <v>4488</v>
      </c>
      <c r="J355" s="58" t="s">
        <v>4489</v>
      </c>
      <c r="K355" s="77" t="s">
        <v>4623</v>
      </c>
      <c r="L355" s="77" t="s">
        <v>4607</v>
      </c>
      <c r="M355" s="77" t="s">
        <v>103</v>
      </c>
      <c r="N355" s="43" t="s">
        <v>4710</v>
      </c>
    </row>
    <row r="356" spans="1:14" s="56" customFormat="1" ht="60" customHeight="1" x14ac:dyDescent="0.25">
      <c r="A356" s="43">
        <v>2011</v>
      </c>
      <c r="B356" s="43">
        <v>88</v>
      </c>
      <c r="C356" s="43"/>
      <c r="D356" s="43" t="s">
        <v>4338</v>
      </c>
      <c r="E356" s="43" t="s">
        <v>4339</v>
      </c>
      <c r="F356" s="43" t="s">
        <v>3505</v>
      </c>
      <c r="G356" s="41" t="s">
        <v>2572</v>
      </c>
      <c r="H356" s="43" t="s">
        <v>4340</v>
      </c>
      <c r="I356" s="43" t="s">
        <v>4341</v>
      </c>
      <c r="J356" s="58" t="s">
        <v>4342</v>
      </c>
      <c r="K356" s="77" t="s">
        <v>4623</v>
      </c>
      <c r="L356" s="77" t="s">
        <v>4607</v>
      </c>
      <c r="M356" s="77"/>
      <c r="N356" s="79" t="s">
        <v>4608</v>
      </c>
    </row>
    <row r="357" spans="1:14" s="56" customFormat="1" ht="60" customHeight="1" x14ac:dyDescent="0.25">
      <c r="A357" s="43"/>
      <c r="B357" s="43"/>
      <c r="C357" s="43"/>
      <c r="D357" s="43" t="s">
        <v>3785</v>
      </c>
      <c r="E357" s="43" t="s">
        <v>3786</v>
      </c>
      <c r="F357" s="43" t="s">
        <v>3505</v>
      </c>
      <c r="G357" s="44" t="s">
        <v>2580</v>
      </c>
      <c r="H357" s="43" t="s">
        <v>3782</v>
      </c>
      <c r="I357" s="43" t="s">
        <v>3783</v>
      </c>
      <c r="J357" s="58" t="s">
        <v>3784</v>
      </c>
      <c r="K357" s="77" t="s">
        <v>4623</v>
      </c>
      <c r="L357" s="77" t="s">
        <v>4607</v>
      </c>
      <c r="M357" s="77"/>
      <c r="N357" s="43"/>
    </row>
    <row r="358" spans="1:14" s="56" customFormat="1" ht="60" customHeight="1" x14ac:dyDescent="0.25">
      <c r="A358" s="43">
        <v>2012</v>
      </c>
      <c r="B358" s="43">
        <v>94</v>
      </c>
      <c r="C358" s="43"/>
      <c r="D358" s="43" t="s">
        <v>4429</v>
      </c>
      <c r="E358" s="43" t="s">
        <v>4430</v>
      </c>
      <c r="F358" s="43" t="s">
        <v>3505</v>
      </c>
      <c r="G358" s="44" t="s">
        <v>3033</v>
      </c>
      <c r="H358" s="43" t="s">
        <v>4431</v>
      </c>
      <c r="I358" s="43" t="s">
        <v>4432</v>
      </c>
      <c r="J358" s="58" t="s">
        <v>4433</v>
      </c>
      <c r="K358" s="77" t="s">
        <v>4623</v>
      </c>
      <c r="L358" s="77" t="s">
        <v>4607</v>
      </c>
      <c r="M358" s="77" t="s">
        <v>61</v>
      </c>
      <c r="N358" s="43" t="s">
        <v>4701</v>
      </c>
    </row>
    <row r="359" spans="1:14" s="56" customFormat="1" ht="60" customHeight="1" x14ac:dyDescent="0.25">
      <c r="A359" s="43"/>
      <c r="B359" s="43"/>
      <c r="C359" s="43"/>
      <c r="D359" s="43" t="s">
        <v>3632</v>
      </c>
      <c r="E359" s="43" t="s">
        <v>3633</v>
      </c>
      <c r="F359" s="43" t="s">
        <v>3505</v>
      </c>
      <c r="G359" s="44" t="s">
        <v>3530</v>
      </c>
      <c r="H359" s="43" t="s">
        <v>3659</v>
      </c>
      <c r="I359" s="43" t="s">
        <v>3660</v>
      </c>
      <c r="J359" s="58" t="s">
        <v>3661</v>
      </c>
      <c r="K359" s="77" t="s">
        <v>4623</v>
      </c>
      <c r="L359" s="77" t="s">
        <v>4607</v>
      </c>
      <c r="M359" s="77"/>
      <c r="N359" s="79" t="s">
        <v>4612</v>
      </c>
    </row>
    <row r="360" spans="1:14" s="56" customFormat="1" ht="60" customHeight="1" x14ac:dyDescent="0.25">
      <c r="A360" s="43">
        <v>2006</v>
      </c>
      <c r="B360" s="43"/>
      <c r="C360" s="43"/>
      <c r="D360" s="43" t="s">
        <v>4060</v>
      </c>
      <c r="E360" s="43" t="s">
        <v>4061</v>
      </c>
      <c r="F360" s="43" t="s">
        <v>3505</v>
      </c>
      <c r="G360" s="44" t="s">
        <v>3530</v>
      </c>
      <c r="H360" s="43" t="s">
        <v>4062</v>
      </c>
      <c r="I360" s="59" t="s">
        <v>4063</v>
      </c>
      <c r="J360" s="42" t="s">
        <v>4064</v>
      </c>
      <c r="K360" s="77" t="s">
        <v>4623</v>
      </c>
      <c r="L360" s="77" t="s">
        <v>4607</v>
      </c>
      <c r="M360" s="77"/>
      <c r="N360" s="79" t="s">
        <v>4615</v>
      </c>
    </row>
    <row r="361" spans="1:14" s="56" customFormat="1" ht="45" x14ac:dyDescent="0.25">
      <c r="A361" s="43"/>
      <c r="B361" s="43"/>
      <c r="C361" s="43"/>
      <c r="D361" s="43" t="s">
        <v>3628</v>
      </c>
      <c r="E361" s="43" t="s">
        <v>3662</v>
      </c>
      <c r="F361" s="43" t="s">
        <v>3524</v>
      </c>
      <c r="G361" s="44" t="s">
        <v>3530</v>
      </c>
      <c r="H361" s="43" t="s">
        <v>3659</v>
      </c>
      <c r="I361" s="43" t="s">
        <v>3660</v>
      </c>
      <c r="J361" s="58" t="s">
        <v>3661</v>
      </c>
      <c r="K361" s="77" t="s">
        <v>4623</v>
      </c>
      <c r="L361" s="77" t="s">
        <v>4607</v>
      </c>
      <c r="M361" s="77"/>
      <c r="N361" s="79" t="s">
        <v>4612</v>
      </c>
    </row>
    <row r="362" spans="1:14" s="56" customFormat="1" ht="60" customHeight="1" x14ac:dyDescent="0.25">
      <c r="A362" s="43">
        <v>1996</v>
      </c>
      <c r="B362" s="43"/>
      <c r="C362" s="43">
        <v>23</v>
      </c>
      <c r="D362" s="43" t="s">
        <v>3803</v>
      </c>
      <c r="E362" s="43" t="s">
        <v>3804</v>
      </c>
      <c r="F362" s="43" t="s">
        <v>3614</v>
      </c>
      <c r="G362" s="44" t="s">
        <v>3805</v>
      </c>
      <c r="H362" s="43" t="s">
        <v>3806</v>
      </c>
      <c r="I362" s="60" t="s">
        <v>3807</v>
      </c>
      <c r="J362" s="58" t="s">
        <v>3808</v>
      </c>
      <c r="K362" s="77" t="s">
        <v>4623</v>
      </c>
      <c r="L362" s="77" t="s">
        <v>4618</v>
      </c>
      <c r="M362" s="77"/>
      <c r="N362" s="79" t="s">
        <v>4621</v>
      </c>
    </row>
    <row r="363" spans="1:14" s="56" customFormat="1" ht="60" customHeight="1" x14ac:dyDescent="0.25">
      <c r="A363" s="43"/>
      <c r="B363" s="43">
        <v>23</v>
      </c>
      <c r="C363" s="43"/>
      <c r="D363" s="43" t="s">
        <v>3756</v>
      </c>
      <c r="E363" s="43" t="s">
        <v>3752</v>
      </c>
      <c r="F363" s="43" t="s">
        <v>3524</v>
      </c>
      <c r="G363" s="44" t="s">
        <v>2580</v>
      </c>
      <c r="H363" s="43" t="s">
        <v>3753</v>
      </c>
      <c r="I363" s="60" t="s">
        <v>3754</v>
      </c>
      <c r="J363" s="58" t="s">
        <v>3755</v>
      </c>
      <c r="K363" s="77" t="s">
        <v>4623</v>
      </c>
      <c r="L363" s="77" t="s">
        <v>4618</v>
      </c>
      <c r="M363" s="77"/>
      <c r="N363" s="79" t="s">
        <v>4619</v>
      </c>
    </row>
    <row r="364" spans="1:14" s="56" customFormat="1" ht="60" customHeight="1" x14ac:dyDescent="0.25">
      <c r="A364" s="43">
        <v>1995</v>
      </c>
      <c r="B364" s="43">
        <v>22</v>
      </c>
      <c r="C364" s="43"/>
      <c r="D364" s="43" t="s">
        <v>3626</v>
      </c>
      <c r="E364" s="43" t="s">
        <v>3752</v>
      </c>
      <c r="F364" s="43" t="s">
        <v>3524</v>
      </c>
      <c r="G364" s="44" t="s">
        <v>2580</v>
      </c>
      <c r="H364" s="43" t="s">
        <v>3753</v>
      </c>
      <c r="I364" s="43" t="s">
        <v>3754</v>
      </c>
      <c r="J364" s="58" t="s">
        <v>3755</v>
      </c>
      <c r="K364" s="77" t="s">
        <v>4623</v>
      </c>
      <c r="L364" s="77" t="s">
        <v>4618</v>
      </c>
      <c r="M364" s="77"/>
      <c r="N364" s="79" t="s">
        <v>4619</v>
      </c>
    </row>
    <row r="365" spans="1:14" s="56" customFormat="1" ht="60" customHeight="1" x14ac:dyDescent="0.25">
      <c r="A365" s="43">
        <v>1993</v>
      </c>
      <c r="B365" s="43"/>
      <c r="C365" s="43"/>
      <c r="D365" s="43" t="s">
        <v>3707</v>
      </c>
      <c r="E365" s="43" t="s">
        <v>3708</v>
      </c>
      <c r="F365" s="43" t="s">
        <v>3505</v>
      </c>
      <c r="G365" s="44" t="s">
        <v>2591</v>
      </c>
      <c r="H365" s="43" t="s">
        <v>3709</v>
      </c>
      <c r="I365" s="43" t="s">
        <v>3710</v>
      </c>
      <c r="J365" s="58" t="s">
        <v>3711</v>
      </c>
      <c r="K365" s="77" t="s">
        <v>4623</v>
      </c>
      <c r="L365" s="77" t="s">
        <v>4618</v>
      </c>
      <c r="M365" s="77"/>
      <c r="N365" s="79" t="s">
        <v>4619</v>
      </c>
    </row>
    <row r="366" spans="1:14" s="56" customFormat="1" ht="60" customHeight="1" x14ac:dyDescent="0.25">
      <c r="A366" s="43"/>
      <c r="B366" s="43"/>
      <c r="C366" s="43"/>
      <c r="D366" s="43" t="s">
        <v>3712</v>
      </c>
      <c r="E366" s="43" t="s">
        <v>3712</v>
      </c>
      <c r="F366" s="43" t="s">
        <v>3505</v>
      </c>
      <c r="G366" s="44" t="s">
        <v>2591</v>
      </c>
      <c r="H366" s="43" t="s">
        <v>3709</v>
      </c>
      <c r="I366" s="43" t="s">
        <v>3710</v>
      </c>
      <c r="J366" s="58" t="s">
        <v>3711</v>
      </c>
      <c r="K366" s="77" t="s">
        <v>4623</v>
      </c>
      <c r="L366" s="77" t="s">
        <v>4618</v>
      </c>
      <c r="M366" s="77"/>
      <c r="N366" s="79" t="s">
        <v>4620</v>
      </c>
    </row>
    <row r="367" spans="1:14" s="56" customFormat="1" ht="60" customHeight="1" x14ac:dyDescent="0.25">
      <c r="A367" s="62">
        <v>2009</v>
      </c>
      <c r="B367" s="62"/>
      <c r="C367" s="62">
        <v>117</v>
      </c>
      <c r="D367" s="62" t="s">
        <v>2986</v>
      </c>
      <c r="E367" s="62" t="s">
        <v>2987</v>
      </c>
      <c r="F367" s="62" t="s">
        <v>3516</v>
      </c>
      <c r="G367" s="67" t="s">
        <v>3033</v>
      </c>
      <c r="H367" s="62" t="s">
        <v>2989</v>
      </c>
      <c r="I367" s="71" t="s">
        <v>4280</v>
      </c>
      <c r="J367" s="65" t="s">
        <v>4281</v>
      </c>
      <c r="K367" s="76" t="s">
        <v>4623</v>
      </c>
      <c r="L367" s="76" t="s">
        <v>4590</v>
      </c>
      <c r="M367" s="66"/>
      <c r="N367" s="62"/>
    </row>
    <row r="368" spans="1:14" s="56" customFormat="1" ht="60" customHeight="1" x14ac:dyDescent="0.25">
      <c r="A368" s="63">
        <v>2008</v>
      </c>
      <c r="B368" s="63">
        <v>76</v>
      </c>
      <c r="C368" s="63"/>
      <c r="D368" s="63" t="s">
        <v>4226</v>
      </c>
      <c r="E368" s="63" t="s">
        <v>4227</v>
      </c>
      <c r="F368" s="63" t="s">
        <v>3505</v>
      </c>
      <c r="G368" s="67" t="s">
        <v>3033</v>
      </c>
      <c r="H368" s="63" t="s">
        <v>4228</v>
      </c>
      <c r="I368" s="63" t="s">
        <v>4229</v>
      </c>
      <c r="J368" s="65" t="s">
        <v>4230</v>
      </c>
      <c r="K368" s="76" t="s">
        <v>4623</v>
      </c>
      <c r="L368" s="76" t="s">
        <v>4590</v>
      </c>
      <c r="M368" s="76" t="s">
        <v>270</v>
      </c>
      <c r="N368" s="78" t="s">
        <v>4658</v>
      </c>
    </row>
    <row r="369" spans="1:14" s="56" customFormat="1" ht="60" customHeight="1" x14ac:dyDescent="0.25">
      <c r="A369" s="43">
        <v>2011</v>
      </c>
      <c r="B369" s="43"/>
      <c r="C369" s="43">
        <v>145</v>
      </c>
      <c r="D369" s="43" t="s">
        <v>3118</v>
      </c>
      <c r="E369" s="43" t="s">
        <v>3119</v>
      </c>
      <c r="F369" s="40" t="s">
        <v>3914</v>
      </c>
      <c r="G369" s="44" t="s">
        <v>3033</v>
      </c>
      <c r="H369" s="43" t="s">
        <v>3120</v>
      </c>
      <c r="I369" s="43" t="s">
        <v>4369</v>
      </c>
      <c r="J369" s="58" t="s">
        <v>4370</v>
      </c>
      <c r="K369" s="77" t="s">
        <v>4625</v>
      </c>
      <c r="L369" s="77" t="s">
        <v>4712</v>
      </c>
      <c r="M369" s="77" t="s">
        <v>61</v>
      </c>
      <c r="N369" s="43"/>
    </row>
    <row r="370" spans="1:14" s="56" customFormat="1" ht="60" customHeight="1" x14ac:dyDescent="0.25">
      <c r="A370" s="43">
        <v>2012</v>
      </c>
      <c r="B370" s="43"/>
      <c r="C370" s="43">
        <v>167</v>
      </c>
      <c r="D370" s="43" t="s">
        <v>3112</v>
      </c>
      <c r="E370" s="43" t="s">
        <v>3113</v>
      </c>
      <c r="F370" s="43" t="s">
        <v>3577</v>
      </c>
      <c r="G370" s="44" t="s">
        <v>3033</v>
      </c>
      <c r="H370" s="43" t="s">
        <v>3114</v>
      </c>
      <c r="I370" s="43" t="s">
        <v>4494</v>
      </c>
      <c r="J370" s="58" t="s">
        <v>4495</v>
      </c>
      <c r="K370" s="77" t="s">
        <v>4625</v>
      </c>
      <c r="L370" s="77" t="s">
        <v>4723</v>
      </c>
      <c r="M370" s="77" t="s">
        <v>750</v>
      </c>
      <c r="N370" s="43" t="s">
        <v>4724</v>
      </c>
    </row>
    <row r="371" spans="1:14" s="56" customFormat="1" ht="60" customHeight="1" x14ac:dyDescent="0.25">
      <c r="A371" s="43">
        <v>2012</v>
      </c>
      <c r="B371" s="43"/>
      <c r="C371" s="43">
        <v>174</v>
      </c>
      <c r="D371" s="43" t="s">
        <v>3171</v>
      </c>
      <c r="E371" s="43" t="s">
        <v>3172</v>
      </c>
      <c r="F371" s="43" t="s">
        <v>3556</v>
      </c>
      <c r="G371" s="44" t="s">
        <v>3033</v>
      </c>
      <c r="H371" s="43" t="s">
        <v>3173</v>
      </c>
      <c r="I371" s="43" t="s">
        <v>4508</v>
      </c>
      <c r="J371" s="58" t="s">
        <v>4509</v>
      </c>
      <c r="K371" s="77" t="s">
        <v>4625</v>
      </c>
      <c r="L371" s="77" t="s">
        <v>4721</v>
      </c>
      <c r="M371" s="77" t="s">
        <v>750</v>
      </c>
      <c r="N371" s="43" t="s">
        <v>4722</v>
      </c>
    </row>
    <row r="372" spans="1:14" s="56" customFormat="1" ht="60" customHeight="1" x14ac:dyDescent="0.25">
      <c r="A372" s="43">
        <v>2011</v>
      </c>
      <c r="B372" s="43"/>
      <c r="C372" s="43">
        <v>146</v>
      </c>
      <c r="D372" s="43" t="s">
        <v>3066</v>
      </c>
      <c r="E372" s="43" t="s">
        <v>3067</v>
      </c>
      <c r="F372" s="43" t="s">
        <v>3516</v>
      </c>
      <c r="G372" s="44" t="s">
        <v>3033</v>
      </c>
      <c r="H372" s="43" t="s">
        <v>3068</v>
      </c>
      <c r="I372" s="43" t="s">
        <v>4371</v>
      </c>
      <c r="J372" s="58" t="s">
        <v>4372</v>
      </c>
      <c r="K372" s="77" t="s">
        <v>4625</v>
      </c>
      <c r="L372" s="77" t="s">
        <v>4707</v>
      </c>
      <c r="M372" s="77" t="s">
        <v>270</v>
      </c>
      <c r="N372" s="43"/>
    </row>
    <row r="373" spans="1:14" s="56" customFormat="1" ht="45" x14ac:dyDescent="0.25">
      <c r="A373" s="43">
        <v>2011</v>
      </c>
      <c r="B373" s="43"/>
      <c r="C373" s="43"/>
      <c r="D373" s="43" t="s">
        <v>2645</v>
      </c>
      <c r="E373" s="43" t="s">
        <v>4343</v>
      </c>
      <c r="F373" s="43" t="s">
        <v>3505</v>
      </c>
      <c r="G373" s="41" t="s">
        <v>2572</v>
      </c>
      <c r="H373" s="43" t="s">
        <v>4344</v>
      </c>
      <c r="I373" s="43" t="s">
        <v>4345</v>
      </c>
      <c r="J373" s="58" t="s">
        <v>4346</v>
      </c>
      <c r="K373" s="77" t="s">
        <v>4625</v>
      </c>
      <c r="L373" s="77" t="s">
        <v>4605</v>
      </c>
      <c r="M373" s="77"/>
      <c r="N373" s="43"/>
    </row>
    <row r="374" spans="1:14" s="56" customFormat="1" ht="45" customHeight="1" x14ac:dyDescent="0.25">
      <c r="A374" s="43"/>
      <c r="B374" s="43"/>
      <c r="C374" s="43"/>
      <c r="D374" s="43" t="s">
        <v>3829</v>
      </c>
      <c r="E374" s="40" t="s">
        <v>3830</v>
      </c>
      <c r="F374" s="43" t="s">
        <v>3505</v>
      </c>
      <c r="G374" s="44" t="s">
        <v>2591</v>
      </c>
      <c r="H374" s="43" t="s">
        <v>3820</v>
      </c>
      <c r="I374" s="43" t="s">
        <v>3821</v>
      </c>
      <c r="J374" s="58" t="s">
        <v>3822</v>
      </c>
      <c r="K374" s="77" t="s">
        <v>4625</v>
      </c>
      <c r="L374" s="77" t="s">
        <v>4588</v>
      </c>
      <c r="M374" s="77"/>
      <c r="N374" s="43"/>
    </row>
    <row r="375" spans="1:14" s="56" customFormat="1" ht="45" customHeight="1" x14ac:dyDescent="0.25">
      <c r="A375" s="43"/>
      <c r="B375" s="43"/>
      <c r="C375" s="43"/>
      <c r="D375" s="43" t="s">
        <v>3823</v>
      </c>
      <c r="E375" s="40" t="s">
        <v>3824</v>
      </c>
      <c r="F375" s="43" t="s">
        <v>3505</v>
      </c>
      <c r="G375" s="44" t="s">
        <v>2591</v>
      </c>
      <c r="H375" s="43" t="s">
        <v>3820</v>
      </c>
      <c r="I375" s="43" t="s">
        <v>3821</v>
      </c>
      <c r="J375" s="58" t="s">
        <v>3822</v>
      </c>
      <c r="K375" s="77" t="s">
        <v>4625</v>
      </c>
      <c r="L375" s="77" t="s">
        <v>4588</v>
      </c>
      <c r="M375" s="77"/>
      <c r="N375" s="43"/>
    </row>
    <row r="376" spans="1:14" s="56" customFormat="1" ht="45" customHeight="1" x14ac:dyDescent="0.25">
      <c r="A376" s="43">
        <v>1997</v>
      </c>
      <c r="B376" s="43"/>
      <c r="C376" s="43"/>
      <c r="D376" s="43" t="s">
        <v>3818</v>
      </c>
      <c r="E376" s="40" t="s">
        <v>3819</v>
      </c>
      <c r="F376" s="43" t="s">
        <v>3505</v>
      </c>
      <c r="G376" s="44" t="s">
        <v>2591</v>
      </c>
      <c r="H376" s="43" t="s">
        <v>3820</v>
      </c>
      <c r="I376" s="43" t="s">
        <v>3821</v>
      </c>
      <c r="J376" s="58" t="s">
        <v>3822</v>
      </c>
      <c r="K376" s="77" t="s">
        <v>4625</v>
      </c>
      <c r="L376" s="77" t="s">
        <v>4588</v>
      </c>
      <c r="M376" s="77"/>
      <c r="N376" s="46"/>
    </row>
    <row r="377" spans="1:14" s="56" customFormat="1" ht="45" x14ac:dyDescent="0.25">
      <c r="A377" s="43">
        <v>2001</v>
      </c>
      <c r="B377" s="43"/>
      <c r="C377" s="43"/>
      <c r="D377" s="43" t="s">
        <v>3891</v>
      </c>
      <c r="E377" s="43" t="s">
        <v>3892</v>
      </c>
      <c r="F377" s="43" t="s">
        <v>3505</v>
      </c>
      <c r="G377" s="44" t="s">
        <v>2591</v>
      </c>
      <c r="H377" s="43" t="s">
        <v>3893</v>
      </c>
      <c r="I377" s="43" t="s">
        <v>3894</v>
      </c>
      <c r="J377" s="58" t="s">
        <v>3895</v>
      </c>
      <c r="K377" s="77" t="s">
        <v>4625</v>
      </c>
      <c r="L377" s="77" t="s">
        <v>4588</v>
      </c>
      <c r="M377" s="77"/>
      <c r="N377" s="43"/>
    </row>
    <row r="378" spans="1:14" s="56" customFormat="1" ht="45" x14ac:dyDescent="0.25">
      <c r="A378" s="43"/>
      <c r="B378" s="43"/>
      <c r="C378" s="43"/>
      <c r="D378" s="43" t="s">
        <v>3827</v>
      </c>
      <c r="E378" s="40" t="s">
        <v>3828</v>
      </c>
      <c r="F378" s="43" t="s">
        <v>3505</v>
      </c>
      <c r="G378" s="44" t="s">
        <v>2591</v>
      </c>
      <c r="H378" s="43" t="s">
        <v>3820</v>
      </c>
      <c r="I378" s="43" t="s">
        <v>3821</v>
      </c>
      <c r="J378" s="58" t="s">
        <v>3822</v>
      </c>
      <c r="K378" s="77" t="s">
        <v>4625</v>
      </c>
      <c r="L378" s="77" t="s">
        <v>4588</v>
      </c>
      <c r="M378" s="77"/>
      <c r="N378" s="43"/>
    </row>
    <row r="379" spans="1:14" s="56" customFormat="1" ht="60" customHeight="1" x14ac:dyDescent="0.25">
      <c r="A379" s="43"/>
      <c r="B379" s="43"/>
      <c r="C379" s="43"/>
      <c r="D379" s="43" t="s">
        <v>3825</v>
      </c>
      <c r="E379" s="40" t="s">
        <v>3826</v>
      </c>
      <c r="F379" s="43" t="s">
        <v>3505</v>
      </c>
      <c r="G379" s="44" t="s">
        <v>2591</v>
      </c>
      <c r="H379" s="43" t="s">
        <v>3820</v>
      </c>
      <c r="I379" s="43" t="s">
        <v>3821</v>
      </c>
      <c r="J379" s="58" t="s">
        <v>3822</v>
      </c>
      <c r="K379" s="77" t="s">
        <v>4625</v>
      </c>
      <c r="L379" s="77" t="s">
        <v>4588</v>
      </c>
      <c r="M379" s="77"/>
      <c r="N379" s="46"/>
    </row>
    <row r="380" spans="1:14" s="56" customFormat="1" ht="60" customHeight="1" x14ac:dyDescent="0.25">
      <c r="A380" s="43">
        <v>2008</v>
      </c>
      <c r="B380" s="43">
        <v>75</v>
      </c>
      <c r="C380" s="43"/>
      <c r="D380" s="43" t="s">
        <v>4105</v>
      </c>
      <c r="E380" s="40" t="s">
        <v>4192</v>
      </c>
      <c r="F380" s="40" t="s">
        <v>3642</v>
      </c>
      <c r="G380" s="44" t="s">
        <v>2572</v>
      </c>
      <c r="H380" s="43" t="s">
        <v>4193</v>
      </c>
      <c r="I380" s="43" t="s">
        <v>4194</v>
      </c>
      <c r="J380" s="58" t="s">
        <v>4195</v>
      </c>
      <c r="K380" s="77" t="s">
        <v>4625</v>
      </c>
      <c r="L380" s="77" t="s">
        <v>3501</v>
      </c>
      <c r="M380" s="77"/>
      <c r="N380" s="79" t="s">
        <v>4632</v>
      </c>
    </row>
    <row r="381" spans="1:14" s="56" customFormat="1" ht="45" customHeight="1" x14ac:dyDescent="0.25">
      <c r="A381" s="43">
        <v>2011</v>
      </c>
      <c r="B381" s="43"/>
      <c r="C381" s="43">
        <v>150</v>
      </c>
      <c r="D381" s="43" t="s">
        <v>3069</v>
      </c>
      <c r="E381" s="43" t="s">
        <v>3070</v>
      </c>
      <c r="F381" s="43" t="s">
        <v>3516</v>
      </c>
      <c r="G381" s="44" t="s">
        <v>3033</v>
      </c>
      <c r="H381" s="43" t="s">
        <v>3071</v>
      </c>
      <c r="I381" s="43" t="s">
        <v>4384</v>
      </c>
      <c r="J381" s="58" t="s">
        <v>4385</v>
      </c>
      <c r="K381" s="77" t="s">
        <v>4625</v>
      </c>
      <c r="L381" s="77" t="s">
        <v>4699</v>
      </c>
      <c r="M381" s="77" t="s">
        <v>197</v>
      </c>
      <c r="N381" s="43" t="s">
        <v>4700</v>
      </c>
    </row>
    <row r="382" spans="1:14" s="56" customFormat="1" ht="45" customHeight="1" x14ac:dyDescent="0.25">
      <c r="A382" s="43">
        <v>1997</v>
      </c>
      <c r="B382" s="43"/>
      <c r="C382" s="43">
        <v>26</v>
      </c>
      <c r="D382" s="43" t="s">
        <v>2996</v>
      </c>
      <c r="E382" s="43" t="s">
        <v>2997</v>
      </c>
      <c r="F382" s="43" t="s">
        <v>3556</v>
      </c>
      <c r="G382" s="44" t="s">
        <v>2611</v>
      </c>
      <c r="H382" s="43" t="s">
        <v>2998</v>
      </c>
      <c r="I382" s="43" t="s">
        <v>3838</v>
      </c>
      <c r="J382" s="58" t="s">
        <v>3839</v>
      </c>
      <c r="K382" s="77" t="s">
        <v>4625</v>
      </c>
      <c r="L382" s="54" t="s">
        <v>2830</v>
      </c>
      <c r="M382" s="54"/>
      <c r="N382" s="43"/>
    </row>
    <row r="383" spans="1:14" s="56" customFormat="1" ht="60" customHeight="1" x14ac:dyDescent="0.25">
      <c r="A383" s="45">
        <v>1997</v>
      </c>
      <c r="B383" s="45"/>
      <c r="C383" s="45">
        <v>28</v>
      </c>
      <c r="D383" s="45" t="s">
        <v>2999</v>
      </c>
      <c r="E383" s="45" t="s">
        <v>3000</v>
      </c>
      <c r="F383" s="45" t="s">
        <v>3516</v>
      </c>
      <c r="G383" s="52" t="s">
        <v>2580</v>
      </c>
      <c r="H383" s="45" t="s">
        <v>3001</v>
      </c>
      <c r="I383" s="45" t="s">
        <v>3847</v>
      </c>
      <c r="J383" s="57" t="s">
        <v>3848</v>
      </c>
      <c r="K383" s="77" t="s">
        <v>4625</v>
      </c>
      <c r="L383" s="54" t="s">
        <v>2830</v>
      </c>
      <c r="M383" s="54"/>
      <c r="N383" s="43"/>
    </row>
    <row r="384" spans="1:14" s="56" customFormat="1" ht="60" customHeight="1" x14ac:dyDescent="0.25">
      <c r="A384" s="43">
        <v>2002</v>
      </c>
      <c r="B384" s="43"/>
      <c r="C384" s="43">
        <v>49</v>
      </c>
      <c r="D384" s="43" t="s">
        <v>2839</v>
      </c>
      <c r="E384" s="43" t="s">
        <v>3011</v>
      </c>
      <c r="F384" s="43" t="s">
        <v>3577</v>
      </c>
      <c r="G384" s="41" t="s">
        <v>2572</v>
      </c>
      <c r="H384" s="43" t="s">
        <v>3012</v>
      </c>
      <c r="I384" s="43" t="s">
        <v>3921</v>
      </c>
      <c r="J384" s="58" t="s">
        <v>3922</v>
      </c>
      <c r="K384" s="77" t="s">
        <v>4625</v>
      </c>
      <c r="L384" s="54" t="s">
        <v>2830</v>
      </c>
      <c r="M384" s="54"/>
      <c r="N384" s="43"/>
    </row>
    <row r="385" spans="1:14" s="56" customFormat="1" ht="60" customHeight="1" x14ac:dyDescent="0.25">
      <c r="A385" s="43">
        <v>2003</v>
      </c>
      <c r="B385" s="43"/>
      <c r="C385" s="43">
        <v>54</v>
      </c>
      <c r="D385" s="43" t="s">
        <v>881</v>
      </c>
      <c r="E385" s="43" t="s">
        <v>2827</v>
      </c>
      <c r="F385" s="43" t="s">
        <v>3556</v>
      </c>
      <c r="G385" s="44" t="s">
        <v>2828</v>
      </c>
      <c r="H385" s="43" t="s">
        <v>2829</v>
      </c>
      <c r="I385" s="43" t="s">
        <v>3948</v>
      </c>
      <c r="J385" s="58" t="s">
        <v>3949</v>
      </c>
      <c r="K385" s="77" t="s">
        <v>4625</v>
      </c>
      <c r="L385" s="54" t="s">
        <v>2830</v>
      </c>
      <c r="M385" s="54"/>
      <c r="N385" s="43"/>
    </row>
    <row r="386" spans="1:14" s="56" customFormat="1" ht="60" customHeight="1" x14ac:dyDescent="0.25">
      <c r="A386" s="43">
        <v>2004</v>
      </c>
      <c r="B386" s="43"/>
      <c r="C386" s="43">
        <v>59</v>
      </c>
      <c r="D386" s="43" t="s">
        <v>2878</v>
      </c>
      <c r="E386" s="43" t="s">
        <v>2879</v>
      </c>
      <c r="F386" s="43" t="s">
        <v>3516</v>
      </c>
      <c r="G386" s="41" t="s">
        <v>2572</v>
      </c>
      <c r="H386" s="43" t="s">
        <v>2880</v>
      </c>
      <c r="I386" s="43" t="s">
        <v>3994</v>
      </c>
      <c r="J386" s="58" t="s">
        <v>3995</v>
      </c>
      <c r="K386" s="77" t="s">
        <v>4625</v>
      </c>
      <c r="L386" s="54" t="s">
        <v>2830</v>
      </c>
      <c r="M386" s="54"/>
      <c r="N386" s="43"/>
    </row>
    <row r="387" spans="1:14" s="56" customFormat="1" ht="60" customHeight="1" x14ac:dyDescent="0.25">
      <c r="A387" s="43">
        <v>2006</v>
      </c>
      <c r="B387" s="43"/>
      <c r="C387" s="43">
        <v>77</v>
      </c>
      <c r="D387" s="43" t="s">
        <v>2937</v>
      </c>
      <c r="E387" s="43" t="s">
        <v>2938</v>
      </c>
      <c r="F387" s="43" t="s">
        <v>3614</v>
      </c>
      <c r="G387" s="44" t="s">
        <v>2939</v>
      </c>
      <c r="H387" s="43" t="s">
        <v>2940</v>
      </c>
      <c r="I387" s="43" t="s">
        <v>4115</v>
      </c>
      <c r="J387" s="58" t="s">
        <v>4116</v>
      </c>
      <c r="K387" s="77" t="s">
        <v>4625</v>
      </c>
      <c r="L387" s="54" t="s">
        <v>2830</v>
      </c>
      <c r="M387" s="54"/>
      <c r="N387" s="43"/>
    </row>
    <row r="388" spans="1:14" s="56" customFormat="1" ht="60" customHeight="1" x14ac:dyDescent="0.25">
      <c r="A388" s="43"/>
      <c r="B388" s="43"/>
      <c r="C388" s="43">
        <v>78</v>
      </c>
      <c r="D388" s="43" t="s">
        <v>2941</v>
      </c>
      <c r="E388" s="43" t="s">
        <v>2942</v>
      </c>
      <c r="F388" s="43" t="s">
        <v>3614</v>
      </c>
      <c r="G388" s="44" t="s">
        <v>2939</v>
      </c>
      <c r="H388" s="43" t="s">
        <v>2940</v>
      </c>
      <c r="I388" s="43" t="s">
        <v>4115</v>
      </c>
      <c r="J388" s="58" t="s">
        <v>4116</v>
      </c>
      <c r="K388" s="77" t="s">
        <v>4625</v>
      </c>
      <c r="L388" s="54" t="s">
        <v>2830</v>
      </c>
      <c r="M388" s="54"/>
      <c r="N388" s="43"/>
    </row>
    <row r="389" spans="1:14" s="56" customFormat="1" ht="60" customHeight="1" x14ac:dyDescent="0.25">
      <c r="A389" s="43"/>
      <c r="B389" s="43"/>
      <c r="C389" s="43">
        <v>79</v>
      </c>
      <c r="D389" s="43" t="s">
        <v>2943</v>
      </c>
      <c r="E389" s="43" t="s">
        <v>2944</v>
      </c>
      <c r="F389" s="43" t="s">
        <v>3614</v>
      </c>
      <c r="G389" s="44" t="s">
        <v>2939</v>
      </c>
      <c r="H389" s="43" t="s">
        <v>2940</v>
      </c>
      <c r="I389" s="43" t="s">
        <v>4115</v>
      </c>
      <c r="J389" s="58" t="s">
        <v>4116</v>
      </c>
      <c r="K389" s="77" t="s">
        <v>4625</v>
      </c>
      <c r="L389" s="54" t="s">
        <v>2830</v>
      </c>
      <c r="M389" s="54"/>
      <c r="N389" s="43"/>
    </row>
    <row r="390" spans="1:14" s="56" customFormat="1" ht="60" customHeight="1" x14ac:dyDescent="0.25">
      <c r="A390" s="40">
        <v>2009</v>
      </c>
      <c r="B390" s="40"/>
      <c r="C390" s="40">
        <v>109</v>
      </c>
      <c r="D390" s="40" t="s">
        <v>2922</v>
      </c>
      <c r="E390" s="40" t="s">
        <v>2923</v>
      </c>
      <c r="F390" s="40" t="s">
        <v>3914</v>
      </c>
      <c r="G390" s="41" t="s">
        <v>2580</v>
      </c>
      <c r="H390" s="40" t="s">
        <v>2924</v>
      </c>
      <c r="I390" s="40" t="s">
        <v>4265</v>
      </c>
      <c r="J390" s="58" t="s">
        <v>4266</v>
      </c>
      <c r="K390" s="77" t="s">
        <v>4625</v>
      </c>
      <c r="L390" s="54" t="s">
        <v>2830</v>
      </c>
      <c r="M390" s="54"/>
      <c r="N390" s="43"/>
    </row>
    <row r="391" spans="1:14" s="56" customFormat="1" ht="60" customHeight="1" x14ac:dyDescent="0.25">
      <c r="A391" s="43">
        <v>2010</v>
      </c>
      <c r="B391" s="43"/>
      <c r="C391" s="43">
        <v>126</v>
      </c>
      <c r="D391" s="43" t="s">
        <v>2972</v>
      </c>
      <c r="E391" s="43" t="s">
        <v>2973</v>
      </c>
      <c r="F391" s="43" t="s">
        <v>3614</v>
      </c>
      <c r="G391" s="44" t="s">
        <v>2575</v>
      </c>
      <c r="H391" s="43" t="s">
        <v>2974</v>
      </c>
      <c r="I391" s="43" t="s">
        <v>4306</v>
      </c>
      <c r="J391" s="58" t="s">
        <v>4307</v>
      </c>
      <c r="K391" s="77" t="s">
        <v>4625</v>
      </c>
      <c r="L391" s="54" t="s">
        <v>2830</v>
      </c>
      <c r="M391" s="54"/>
      <c r="N391" s="43"/>
    </row>
    <row r="392" spans="1:14" s="56" customFormat="1" ht="60" customHeight="1" x14ac:dyDescent="0.25">
      <c r="A392" s="43">
        <v>2011</v>
      </c>
      <c r="B392" s="43"/>
      <c r="C392" s="43">
        <v>143</v>
      </c>
      <c r="D392" s="43" t="s">
        <v>1370</v>
      </c>
      <c r="E392" s="43" t="s">
        <v>2975</v>
      </c>
      <c r="F392" s="43" t="s">
        <v>3614</v>
      </c>
      <c r="G392" s="41" t="s">
        <v>2572</v>
      </c>
      <c r="H392" s="43" t="s">
        <v>2976</v>
      </c>
      <c r="I392" s="43" t="s">
        <v>4358</v>
      </c>
      <c r="J392" s="58" t="s">
        <v>4359</v>
      </c>
      <c r="K392" s="77" t="s">
        <v>4625</v>
      </c>
      <c r="L392" s="54" t="s">
        <v>2830</v>
      </c>
      <c r="M392" s="54"/>
      <c r="N392" s="43"/>
    </row>
    <row r="393" spans="1:14" s="56" customFormat="1" ht="60" customHeight="1" x14ac:dyDescent="0.25">
      <c r="A393" s="43">
        <v>2011</v>
      </c>
      <c r="B393" s="43"/>
      <c r="C393" s="43">
        <v>153</v>
      </c>
      <c r="D393" s="43" t="s">
        <v>3017</v>
      </c>
      <c r="E393" s="43" t="s">
        <v>3018</v>
      </c>
      <c r="F393" s="43" t="s">
        <v>3614</v>
      </c>
      <c r="G393" s="44" t="s">
        <v>2868</v>
      </c>
      <c r="H393" s="43" t="s">
        <v>3019</v>
      </c>
      <c r="I393" s="43" t="s">
        <v>4388</v>
      </c>
      <c r="J393" s="58" t="s">
        <v>4389</v>
      </c>
      <c r="K393" s="77" t="s">
        <v>4625</v>
      </c>
      <c r="L393" s="54" t="s">
        <v>2830</v>
      </c>
      <c r="M393" s="54"/>
      <c r="N393" s="43"/>
    </row>
    <row r="394" spans="1:14" ht="60" customHeight="1" x14ac:dyDescent="0.25">
      <c r="A394" s="43">
        <v>2012</v>
      </c>
      <c r="B394" s="43"/>
      <c r="C394" s="43">
        <v>169</v>
      </c>
      <c r="D394" s="43" t="s">
        <v>2977</v>
      </c>
      <c r="E394" s="43" t="s">
        <v>2978</v>
      </c>
      <c r="F394" s="43" t="s">
        <v>3614</v>
      </c>
      <c r="G394" s="41" t="s">
        <v>2572</v>
      </c>
      <c r="H394" s="43" t="s">
        <v>2979</v>
      </c>
      <c r="I394" s="43" t="s">
        <v>4498</v>
      </c>
      <c r="J394" s="58" t="s">
        <v>4499</v>
      </c>
      <c r="K394" s="77" t="s">
        <v>4625</v>
      </c>
      <c r="L394" s="54" t="s">
        <v>2830</v>
      </c>
    </row>
    <row r="395" spans="1:14" ht="60" customHeight="1" x14ac:dyDescent="0.25">
      <c r="A395" s="43">
        <v>2012</v>
      </c>
      <c r="B395" s="43"/>
      <c r="C395" s="43">
        <v>170</v>
      </c>
      <c r="D395" s="43" t="s">
        <v>2980</v>
      </c>
      <c r="E395" s="43" t="s">
        <v>2981</v>
      </c>
      <c r="F395" s="43" t="s">
        <v>3614</v>
      </c>
      <c r="G395" s="41" t="s">
        <v>2572</v>
      </c>
      <c r="H395" s="43" t="s">
        <v>2982</v>
      </c>
      <c r="I395" s="43" t="s">
        <v>4500</v>
      </c>
      <c r="J395" s="58" t="s">
        <v>4501</v>
      </c>
      <c r="K395" s="77" t="s">
        <v>4625</v>
      </c>
      <c r="L395" s="54" t="s">
        <v>2830</v>
      </c>
    </row>
    <row r="396" spans="1:14" ht="60" customHeight="1" x14ac:dyDescent="0.25">
      <c r="A396" s="40">
        <v>2012</v>
      </c>
      <c r="C396" s="40">
        <v>180</v>
      </c>
      <c r="D396" s="40" t="s">
        <v>2906</v>
      </c>
      <c r="E396" s="40" t="s">
        <v>2907</v>
      </c>
      <c r="F396" s="40" t="s">
        <v>3577</v>
      </c>
      <c r="G396" s="41" t="s">
        <v>2580</v>
      </c>
      <c r="H396" s="40" t="s">
        <v>2908</v>
      </c>
      <c r="I396" s="40" t="s">
        <v>4532</v>
      </c>
      <c r="J396" s="58" t="s">
        <v>4533</v>
      </c>
      <c r="K396" s="77" t="s">
        <v>4625</v>
      </c>
      <c r="L396" s="54" t="s">
        <v>2830</v>
      </c>
    </row>
    <row r="397" spans="1:14" s="47" customFormat="1" ht="60" customHeight="1" x14ac:dyDescent="0.25">
      <c r="A397" s="40"/>
      <c r="B397" s="40"/>
      <c r="C397" s="40">
        <v>181</v>
      </c>
      <c r="D397" s="40" t="s">
        <v>2915</v>
      </c>
      <c r="E397" s="40" t="s">
        <v>2916</v>
      </c>
      <c r="F397" s="40" t="s">
        <v>3577</v>
      </c>
      <c r="G397" s="41" t="s">
        <v>2580</v>
      </c>
      <c r="H397" s="40" t="s">
        <v>2908</v>
      </c>
      <c r="I397" s="40" t="s">
        <v>4532</v>
      </c>
      <c r="J397" s="58" t="s">
        <v>4533</v>
      </c>
      <c r="K397" s="77" t="s">
        <v>4625</v>
      </c>
      <c r="L397" s="54" t="s">
        <v>2830</v>
      </c>
      <c r="M397" s="54"/>
      <c r="N397" s="43"/>
    </row>
    <row r="398" spans="1:14" ht="60" customHeight="1" x14ac:dyDescent="0.25">
      <c r="A398" s="40">
        <v>2012</v>
      </c>
      <c r="C398" s="40">
        <v>186</v>
      </c>
      <c r="D398" s="40" t="s">
        <v>2963</v>
      </c>
      <c r="E398" s="40" t="s">
        <v>2964</v>
      </c>
      <c r="F398" s="40" t="s">
        <v>3614</v>
      </c>
      <c r="G398" s="41" t="s">
        <v>2961</v>
      </c>
      <c r="H398" s="40" t="s">
        <v>2965</v>
      </c>
      <c r="I398" s="40" t="s">
        <v>4540</v>
      </c>
      <c r="J398" s="58" t="s">
        <v>4541</v>
      </c>
      <c r="K398" s="77" t="s">
        <v>4625</v>
      </c>
      <c r="L398" s="54" t="s">
        <v>2830</v>
      </c>
    </row>
    <row r="399" spans="1:14" s="47" customFormat="1" ht="45" x14ac:dyDescent="0.25">
      <c r="A399" s="40">
        <v>2013</v>
      </c>
      <c r="B399" s="40"/>
      <c r="C399" s="40">
        <v>195</v>
      </c>
      <c r="D399" s="40" t="s">
        <v>2983</v>
      </c>
      <c r="E399" s="40" t="s">
        <v>2984</v>
      </c>
      <c r="F399" s="40" t="s">
        <v>3614</v>
      </c>
      <c r="G399" s="41" t="s">
        <v>2595</v>
      </c>
      <c r="H399" s="40" t="s">
        <v>2985</v>
      </c>
      <c r="I399" s="40" t="s">
        <v>4568</v>
      </c>
      <c r="J399" s="58" t="s">
        <v>4569</v>
      </c>
      <c r="K399" s="77" t="s">
        <v>4625</v>
      </c>
      <c r="L399" s="54" t="s">
        <v>2830</v>
      </c>
      <c r="M399" s="54"/>
      <c r="N399" s="43"/>
    </row>
    <row r="400" spans="1:14" ht="45" customHeight="1" x14ac:dyDescent="0.25">
      <c r="A400" s="62">
        <v>2010</v>
      </c>
      <c r="B400" s="62"/>
      <c r="C400" s="62">
        <v>128</v>
      </c>
      <c r="D400" s="62" t="s">
        <v>3052</v>
      </c>
      <c r="E400" s="62" t="s">
        <v>3053</v>
      </c>
      <c r="F400" s="62" t="s">
        <v>3680</v>
      </c>
      <c r="G400" s="64" t="s">
        <v>3033</v>
      </c>
      <c r="H400" s="62" t="s">
        <v>3054</v>
      </c>
      <c r="I400" s="68" t="s">
        <v>4310</v>
      </c>
      <c r="J400" s="65" t="s">
        <v>4311</v>
      </c>
      <c r="K400" s="76" t="s">
        <v>4625</v>
      </c>
      <c r="L400" s="76" t="s">
        <v>3500</v>
      </c>
      <c r="M400" s="76" t="s">
        <v>61</v>
      </c>
      <c r="N400" s="78" t="s">
        <v>4664</v>
      </c>
    </row>
    <row r="401" spans="1:14" ht="60" customHeight="1" x14ac:dyDescent="0.25">
      <c r="A401" s="43">
        <v>2002</v>
      </c>
      <c r="B401" s="43"/>
      <c r="C401" s="43">
        <v>48</v>
      </c>
      <c r="D401" s="43" t="s">
        <v>2893</v>
      </c>
      <c r="E401" s="43" t="s">
        <v>2894</v>
      </c>
      <c r="F401" s="43" t="s">
        <v>3577</v>
      </c>
      <c r="G401" s="41" t="s">
        <v>2580</v>
      </c>
      <c r="H401" s="43" t="s">
        <v>2895</v>
      </c>
      <c r="I401" s="43" t="s">
        <v>3919</v>
      </c>
      <c r="J401" s="58" t="s">
        <v>3920</v>
      </c>
      <c r="K401" s="77" t="s">
        <v>4625</v>
      </c>
      <c r="L401" s="54" t="s">
        <v>2896</v>
      </c>
    </row>
    <row r="402" spans="1:14" ht="60" customHeight="1" x14ac:dyDescent="0.25">
      <c r="A402" s="40">
        <v>2008</v>
      </c>
      <c r="C402" s="40">
        <v>108</v>
      </c>
      <c r="D402" s="40" t="s">
        <v>2897</v>
      </c>
      <c r="E402" s="40" t="s">
        <v>2898</v>
      </c>
      <c r="F402" s="40" t="s">
        <v>3577</v>
      </c>
      <c r="G402" s="41" t="s">
        <v>2591</v>
      </c>
      <c r="H402" s="40" t="s">
        <v>2899</v>
      </c>
      <c r="I402" s="40" t="s">
        <v>4224</v>
      </c>
      <c r="J402" s="58" t="s">
        <v>4225</v>
      </c>
      <c r="K402" s="77" t="s">
        <v>4625</v>
      </c>
      <c r="L402" s="54" t="s">
        <v>2896</v>
      </c>
    </row>
    <row r="403" spans="1:14" ht="60" customHeight="1" x14ac:dyDescent="0.25">
      <c r="A403" s="43">
        <v>2009</v>
      </c>
      <c r="B403" s="43"/>
      <c r="C403" s="43">
        <v>124</v>
      </c>
      <c r="D403" s="43" t="s">
        <v>2900</v>
      </c>
      <c r="E403" s="43" t="s">
        <v>2901</v>
      </c>
      <c r="F403" s="43" t="s">
        <v>3577</v>
      </c>
      <c r="G403" s="41" t="s">
        <v>2591</v>
      </c>
      <c r="H403" s="43" t="s">
        <v>2902</v>
      </c>
      <c r="I403" s="43" t="s">
        <v>4292</v>
      </c>
      <c r="J403" s="58" t="s">
        <v>4293</v>
      </c>
      <c r="K403" s="77" t="s">
        <v>4625</v>
      </c>
      <c r="L403" s="54" t="s">
        <v>2896</v>
      </c>
    </row>
    <row r="404" spans="1:14" ht="45" customHeight="1" x14ac:dyDescent="0.25">
      <c r="A404" s="43" t="s">
        <v>4671</v>
      </c>
      <c r="B404" s="43"/>
      <c r="C404" s="43">
        <v>129</v>
      </c>
      <c r="D404" s="43" t="s">
        <v>3055</v>
      </c>
      <c r="E404" s="43" t="s">
        <v>3056</v>
      </c>
      <c r="F404" s="43" t="s">
        <v>3516</v>
      </c>
      <c r="G404" s="44" t="s">
        <v>3033</v>
      </c>
      <c r="H404" s="43" t="s">
        <v>3054</v>
      </c>
      <c r="I404" s="43" t="s">
        <v>4310</v>
      </c>
      <c r="J404" s="58" t="s">
        <v>4311</v>
      </c>
      <c r="K404" s="77" t="s">
        <v>4625</v>
      </c>
      <c r="L404" s="77" t="s">
        <v>2896</v>
      </c>
      <c r="M404" s="77" t="s">
        <v>61</v>
      </c>
      <c r="N404" s="43" t="s">
        <v>4691</v>
      </c>
    </row>
    <row r="405" spans="1:14" ht="45" customHeight="1" x14ac:dyDescent="0.25">
      <c r="A405" s="40">
        <v>2012</v>
      </c>
      <c r="C405" s="40">
        <v>188</v>
      </c>
      <c r="D405" s="40" t="s">
        <v>2787</v>
      </c>
      <c r="E405" s="40" t="s">
        <v>2788</v>
      </c>
      <c r="F405" s="40" t="s">
        <v>3516</v>
      </c>
      <c r="G405" s="41" t="s">
        <v>2572</v>
      </c>
      <c r="H405" s="40" t="s">
        <v>2789</v>
      </c>
      <c r="I405" s="40" t="s">
        <v>4549</v>
      </c>
      <c r="J405" s="58" t="s">
        <v>4550</v>
      </c>
      <c r="K405" s="77" t="s">
        <v>4625</v>
      </c>
      <c r="L405" s="54" t="s">
        <v>2896</v>
      </c>
    </row>
    <row r="406" spans="1:14" ht="60" customHeight="1" x14ac:dyDescent="0.25">
      <c r="A406" s="40">
        <v>2012</v>
      </c>
      <c r="C406" s="40">
        <v>192</v>
      </c>
      <c r="D406" s="40" t="s">
        <v>2917</v>
      </c>
      <c r="E406" s="40" t="s">
        <v>2918</v>
      </c>
      <c r="F406" s="40" t="s">
        <v>3577</v>
      </c>
      <c r="G406" s="41" t="s">
        <v>2572</v>
      </c>
      <c r="H406" s="43" t="s">
        <v>2919</v>
      </c>
      <c r="I406" s="43" t="s">
        <v>4557</v>
      </c>
      <c r="J406" s="58" t="s">
        <v>4558</v>
      </c>
      <c r="K406" s="77" t="s">
        <v>4625</v>
      </c>
      <c r="L406" s="54" t="s">
        <v>2896</v>
      </c>
    </row>
    <row r="407" spans="1:14" ht="60" customHeight="1" x14ac:dyDescent="0.25">
      <c r="C407" s="40">
        <v>193</v>
      </c>
      <c r="D407" s="40" t="s">
        <v>2920</v>
      </c>
      <c r="E407" s="40" t="s">
        <v>2921</v>
      </c>
      <c r="F407" s="40" t="s">
        <v>3577</v>
      </c>
      <c r="G407" s="41" t="s">
        <v>2572</v>
      </c>
      <c r="H407" s="43" t="s">
        <v>2919</v>
      </c>
      <c r="I407" s="43" t="s">
        <v>4557</v>
      </c>
      <c r="J407" s="58" t="s">
        <v>4558</v>
      </c>
      <c r="K407" s="77" t="s">
        <v>4625</v>
      </c>
      <c r="L407" s="54" t="s">
        <v>2896</v>
      </c>
    </row>
    <row r="408" spans="1:14" ht="45" customHeight="1" x14ac:dyDescent="0.25">
      <c r="A408" s="40">
        <v>2012</v>
      </c>
      <c r="B408" s="40">
        <v>108</v>
      </c>
      <c r="D408" s="40" t="s">
        <v>4512</v>
      </c>
      <c r="E408" s="40" t="s">
        <v>4513</v>
      </c>
      <c r="F408" s="40" t="s">
        <v>3505</v>
      </c>
      <c r="G408" s="41" t="s">
        <v>3033</v>
      </c>
      <c r="H408" s="40" t="s">
        <v>4514</v>
      </c>
      <c r="I408" s="40" t="s">
        <v>4515</v>
      </c>
      <c r="J408" s="58" t="s">
        <v>4516</v>
      </c>
      <c r="K408" s="77" t="s">
        <v>4625</v>
      </c>
      <c r="L408" s="77" t="s">
        <v>2896</v>
      </c>
      <c r="M408" s="77" t="s">
        <v>61</v>
      </c>
      <c r="N408" s="79" t="s">
        <v>4717</v>
      </c>
    </row>
    <row r="409" spans="1:14" ht="45" customHeight="1" x14ac:dyDescent="0.25">
      <c r="A409" s="43">
        <v>2006</v>
      </c>
      <c r="B409" s="43">
        <v>59</v>
      </c>
      <c r="C409" s="43"/>
      <c r="D409" s="43" t="s">
        <v>4096</v>
      </c>
      <c r="E409" s="43" t="s">
        <v>4097</v>
      </c>
      <c r="F409" s="43" t="s">
        <v>3642</v>
      </c>
      <c r="G409" s="41" t="s">
        <v>2762</v>
      </c>
      <c r="H409" s="43" t="s">
        <v>4098</v>
      </c>
      <c r="I409" s="43" t="s">
        <v>4099</v>
      </c>
      <c r="J409" s="58" t="s">
        <v>4100</v>
      </c>
      <c r="K409" s="77" t="s">
        <v>4625</v>
      </c>
      <c r="L409" s="77" t="s">
        <v>2896</v>
      </c>
      <c r="M409" s="77"/>
    </row>
    <row r="410" spans="1:14" ht="60" customHeight="1" x14ac:dyDescent="0.25">
      <c r="A410" s="43">
        <v>2012</v>
      </c>
      <c r="B410" s="43"/>
      <c r="C410" s="43">
        <v>168</v>
      </c>
      <c r="D410" s="43" t="s">
        <v>3081</v>
      </c>
      <c r="E410" s="43" t="s">
        <v>3082</v>
      </c>
      <c r="F410" s="43" t="s">
        <v>3516</v>
      </c>
      <c r="G410" s="44" t="s">
        <v>3033</v>
      </c>
      <c r="H410" s="43" t="s">
        <v>3083</v>
      </c>
      <c r="I410" s="43" t="s">
        <v>4496</v>
      </c>
      <c r="J410" s="58" t="s">
        <v>4497</v>
      </c>
      <c r="K410" s="77" t="s">
        <v>4625</v>
      </c>
      <c r="L410" s="77" t="s">
        <v>4590</v>
      </c>
      <c r="M410" s="77" t="s">
        <v>103</v>
      </c>
      <c r="N410" s="43" t="s">
        <v>4705</v>
      </c>
    </row>
    <row r="411" spans="1:14" ht="45" customHeight="1" x14ac:dyDescent="0.25">
      <c r="A411" s="46">
        <v>2012</v>
      </c>
      <c r="B411" s="46"/>
      <c r="C411" s="46">
        <v>173</v>
      </c>
      <c r="D411" s="46" t="s">
        <v>3168</v>
      </c>
      <c r="E411" s="46" t="s">
        <v>3169</v>
      </c>
      <c r="F411" s="46" t="s">
        <v>3556</v>
      </c>
      <c r="G411" s="48" t="s">
        <v>3033</v>
      </c>
      <c r="H411" s="46" t="s">
        <v>3170</v>
      </c>
      <c r="I411" s="46" t="s">
        <v>4506</v>
      </c>
      <c r="J411" s="57" t="s">
        <v>4507</v>
      </c>
      <c r="K411" s="77" t="s">
        <v>4625</v>
      </c>
      <c r="L411" s="77" t="s">
        <v>4590</v>
      </c>
      <c r="M411" s="77" t="s">
        <v>103</v>
      </c>
      <c r="N411" s="79" t="s">
        <v>4704</v>
      </c>
    </row>
    <row r="412" spans="1:14" ht="45" customHeight="1" x14ac:dyDescent="0.25">
      <c r="A412" s="62">
        <v>2007</v>
      </c>
      <c r="B412" s="62">
        <v>66</v>
      </c>
      <c r="C412" s="62"/>
      <c r="D412" s="62" t="s">
        <v>4160</v>
      </c>
      <c r="E412" s="62" t="s">
        <v>4161</v>
      </c>
      <c r="F412" s="62" t="s">
        <v>3524</v>
      </c>
      <c r="G412" s="64" t="s">
        <v>3033</v>
      </c>
      <c r="H412" s="62" t="s">
        <v>4162</v>
      </c>
      <c r="I412" s="69" t="s">
        <v>4163</v>
      </c>
      <c r="J412" s="65" t="s">
        <v>4164</v>
      </c>
      <c r="K412" s="76" t="s">
        <v>4625</v>
      </c>
      <c r="L412" s="76" t="s">
        <v>4590</v>
      </c>
      <c r="M412" s="76" t="s">
        <v>61</v>
      </c>
      <c r="N412" s="78" t="s">
        <v>4654</v>
      </c>
    </row>
    <row r="413" spans="1:14" ht="45" x14ac:dyDescent="0.25">
      <c r="A413" s="62">
        <v>1984</v>
      </c>
      <c r="B413" s="62"/>
      <c r="C413" s="63"/>
      <c r="D413" s="62" t="s">
        <v>2928</v>
      </c>
      <c r="E413" s="62" t="s">
        <v>2929</v>
      </c>
      <c r="F413" s="62" t="s">
        <v>3556</v>
      </c>
      <c r="G413" s="64" t="s">
        <v>2911</v>
      </c>
      <c r="H413" s="62" t="s">
        <v>2930</v>
      </c>
      <c r="I413" s="62" t="s">
        <v>3619</v>
      </c>
      <c r="J413" s="70" t="s">
        <v>3620</v>
      </c>
      <c r="K413" s="76" t="s">
        <v>4625</v>
      </c>
      <c r="L413" s="76" t="s">
        <v>4590</v>
      </c>
      <c r="M413" s="66"/>
      <c r="N413" s="78" t="s">
        <v>4645</v>
      </c>
    </row>
    <row r="414" spans="1:14" ht="45" x14ac:dyDescent="0.25">
      <c r="A414" s="43">
        <v>2008</v>
      </c>
      <c r="B414" s="43">
        <v>71</v>
      </c>
      <c r="C414" s="43"/>
      <c r="D414" s="43" t="s">
        <v>4181</v>
      </c>
      <c r="E414" s="43" t="s">
        <v>4182</v>
      </c>
      <c r="F414" s="43" t="s">
        <v>3524</v>
      </c>
      <c r="G414" s="44" t="s">
        <v>2591</v>
      </c>
      <c r="H414" s="43" t="s">
        <v>4183</v>
      </c>
      <c r="I414" s="43" t="s">
        <v>4184</v>
      </c>
      <c r="J414" s="58" t="s">
        <v>4185</v>
      </c>
      <c r="K414" s="77" t="s">
        <v>4624</v>
      </c>
      <c r="L414" s="77" t="s">
        <v>4588</v>
      </c>
      <c r="M414" s="77"/>
    </row>
    <row r="415" spans="1:14" ht="60" customHeight="1" x14ac:dyDescent="0.25">
      <c r="A415" s="43"/>
      <c r="B415" s="43">
        <v>73</v>
      </c>
      <c r="C415" s="43"/>
      <c r="D415" s="43" t="s">
        <v>4188</v>
      </c>
      <c r="E415" s="40" t="s">
        <v>4189</v>
      </c>
      <c r="F415" s="40" t="s">
        <v>3524</v>
      </c>
      <c r="G415" s="44" t="s">
        <v>2591</v>
      </c>
      <c r="H415" s="43" t="s">
        <v>4183</v>
      </c>
      <c r="I415" s="43" t="s">
        <v>4184</v>
      </c>
      <c r="J415" s="58" t="s">
        <v>4185</v>
      </c>
      <c r="K415" s="77" t="s">
        <v>4624</v>
      </c>
      <c r="L415" s="77" t="s">
        <v>4588</v>
      </c>
      <c r="M415" s="77"/>
    </row>
    <row r="416" spans="1:14" ht="45" x14ac:dyDescent="0.25">
      <c r="A416" s="43"/>
      <c r="B416" s="43">
        <v>72</v>
      </c>
      <c r="C416" s="43"/>
      <c r="D416" s="43" t="s">
        <v>4186</v>
      </c>
      <c r="E416" s="40" t="s">
        <v>4187</v>
      </c>
      <c r="F416" s="40" t="s">
        <v>3524</v>
      </c>
      <c r="G416" s="44" t="s">
        <v>2591</v>
      </c>
      <c r="H416" s="43" t="s">
        <v>4183</v>
      </c>
      <c r="I416" s="43" t="s">
        <v>4184</v>
      </c>
      <c r="J416" s="58" t="s">
        <v>4185</v>
      </c>
      <c r="K416" s="77" t="s">
        <v>4624</v>
      </c>
      <c r="L416" s="77" t="s">
        <v>4588</v>
      </c>
      <c r="M416" s="77"/>
    </row>
    <row r="417" spans="1:13" ht="60" customHeight="1" x14ac:dyDescent="0.25">
      <c r="A417" s="43"/>
      <c r="B417" s="43">
        <v>74</v>
      </c>
      <c r="C417" s="43"/>
      <c r="D417" s="43" t="s">
        <v>4190</v>
      </c>
      <c r="E417" s="40" t="s">
        <v>4191</v>
      </c>
      <c r="F417" s="40" t="s">
        <v>3524</v>
      </c>
      <c r="G417" s="44" t="s">
        <v>2591</v>
      </c>
      <c r="H417" s="43" t="s">
        <v>4183</v>
      </c>
      <c r="I417" s="43" t="s">
        <v>4184</v>
      </c>
      <c r="J417" s="58" t="s">
        <v>4185</v>
      </c>
      <c r="K417" s="77" t="s">
        <v>4624</v>
      </c>
      <c r="L417" s="77" t="s">
        <v>4588</v>
      </c>
      <c r="M417" s="77"/>
    </row>
    <row r="418" spans="1:13" ht="45" x14ac:dyDescent="0.25">
      <c r="A418" s="43">
        <v>1979</v>
      </c>
      <c r="B418" s="43"/>
      <c r="C418" s="43"/>
      <c r="D418" s="43" t="s">
        <v>3572</v>
      </c>
      <c r="E418" s="40" t="s">
        <v>2649</v>
      </c>
      <c r="F418" s="43" t="s">
        <v>3524</v>
      </c>
      <c r="G418" s="41" t="s">
        <v>2572</v>
      </c>
      <c r="H418" s="43" t="s">
        <v>3573</v>
      </c>
      <c r="I418" s="43" t="s">
        <v>3574</v>
      </c>
      <c r="J418" s="58" t="s">
        <v>3575</v>
      </c>
      <c r="K418" s="77" t="s">
        <v>4624</v>
      </c>
      <c r="L418" s="77" t="s">
        <v>4589</v>
      </c>
      <c r="M418" s="77"/>
    </row>
    <row r="419" spans="1:13" ht="30" x14ac:dyDescent="0.25">
      <c r="A419" s="43">
        <v>1986</v>
      </c>
      <c r="B419" s="43"/>
      <c r="C419" s="43"/>
      <c r="D419" s="43" t="s">
        <v>3649</v>
      </c>
      <c r="E419" s="40" t="s">
        <v>2649</v>
      </c>
      <c r="F419" s="40" t="s">
        <v>3524</v>
      </c>
      <c r="G419" s="41" t="s">
        <v>2580</v>
      </c>
      <c r="H419" s="43" t="s">
        <v>3650</v>
      </c>
      <c r="I419" s="43" t="s">
        <v>3651</v>
      </c>
      <c r="J419" s="58" t="s">
        <v>3652</v>
      </c>
      <c r="K419" s="77" t="s">
        <v>4624</v>
      </c>
      <c r="L419" s="77" t="s">
        <v>4589</v>
      </c>
      <c r="M419" s="77"/>
    </row>
    <row r="420" spans="1:13" ht="60" customHeight="1" x14ac:dyDescent="0.25">
      <c r="A420" s="43">
        <v>2010</v>
      </c>
      <c r="B420" s="43"/>
      <c r="C420" s="43"/>
      <c r="D420" s="43" t="s">
        <v>2648</v>
      </c>
      <c r="E420" s="43" t="s">
        <v>2649</v>
      </c>
      <c r="F420" s="43" t="s">
        <v>3516</v>
      </c>
      <c r="G420" s="44" t="s">
        <v>2572</v>
      </c>
      <c r="H420" s="43" t="s">
        <v>2650</v>
      </c>
      <c r="I420" s="43" t="s">
        <v>4336</v>
      </c>
      <c r="J420" s="58" t="s">
        <v>4337</v>
      </c>
      <c r="K420" s="77" t="s">
        <v>4624</v>
      </c>
      <c r="L420" s="77" t="s">
        <v>4589</v>
      </c>
      <c r="M420" s="77"/>
    </row>
    <row r="421" spans="1:13" ht="45" customHeight="1" x14ac:dyDescent="0.25">
      <c r="A421" s="40">
        <v>2009</v>
      </c>
      <c r="D421" s="40" t="s">
        <v>2634</v>
      </c>
      <c r="E421" s="40" t="s">
        <v>2649</v>
      </c>
      <c r="F421" s="40" t="s">
        <v>3535</v>
      </c>
      <c r="G421" s="41" t="s">
        <v>2580</v>
      </c>
      <c r="H421" s="40" t="s">
        <v>4237</v>
      </c>
      <c r="I421" s="40" t="s">
        <v>4238</v>
      </c>
      <c r="J421" s="58" t="s">
        <v>4239</v>
      </c>
      <c r="K421" s="77" t="s">
        <v>4624</v>
      </c>
      <c r="L421" s="77" t="s">
        <v>4589</v>
      </c>
      <c r="M421" s="77"/>
    </row>
    <row r="422" spans="1:13" ht="45" customHeight="1" x14ac:dyDescent="0.25">
      <c r="A422" s="40">
        <v>1983</v>
      </c>
      <c r="D422" s="40" t="s">
        <v>3610</v>
      </c>
      <c r="E422" s="40" t="s">
        <v>2649</v>
      </c>
      <c r="F422" s="40" t="s">
        <v>3505</v>
      </c>
      <c r="G422" s="41" t="s">
        <v>2580</v>
      </c>
      <c r="H422" s="40" t="s">
        <v>3611</v>
      </c>
      <c r="I422" s="40" t="s">
        <v>3612</v>
      </c>
      <c r="J422" s="58" t="s">
        <v>3613</v>
      </c>
      <c r="K422" s="77" t="s">
        <v>4624</v>
      </c>
      <c r="L422" s="77" t="s">
        <v>4589</v>
      </c>
      <c r="M422" s="77"/>
    </row>
    <row r="423" spans="1:13" ht="72" customHeight="1" x14ac:dyDescent="0.25">
      <c r="A423" s="43">
        <v>1973</v>
      </c>
      <c r="B423" s="43"/>
      <c r="C423" s="43"/>
      <c r="D423" s="43" t="s">
        <v>3543</v>
      </c>
      <c r="E423" s="43" t="s">
        <v>2649</v>
      </c>
      <c r="F423" s="43" t="s">
        <v>3505</v>
      </c>
      <c r="G423" s="43" t="s">
        <v>2868</v>
      </c>
      <c r="H423" s="43" t="s">
        <v>3544</v>
      </c>
      <c r="I423" s="43" t="s">
        <v>3545</v>
      </c>
      <c r="J423" s="58" t="s">
        <v>3546</v>
      </c>
      <c r="K423" s="77" t="s">
        <v>4624</v>
      </c>
      <c r="L423" s="77" t="s">
        <v>4589</v>
      </c>
      <c r="M423" s="77"/>
    </row>
    <row r="424" spans="1:13" ht="45" customHeight="1" x14ac:dyDescent="0.25">
      <c r="A424" s="40">
        <v>1982</v>
      </c>
      <c r="D424" s="40" t="s">
        <v>3604</v>
      </c>
      <c r="E424" s="40" t="s">
        <v>2649</v>
      </c>
      <c r="F424" s="40" t="s">
        <v>3505</v>
      </c>
      <c r="G424" s="41" t="s">
        <v>3530</v>
      </c>
      <c r="H424" s="40" t="s">
        <v>3605</v>
      </c>
      <c r="I424" s="40" t="s">
        <v>3606</v>
      </c>
      <c r="J424" s="58" t="s">
        <v>3607</v>
      </c>
      <c r="K424" s="77" t="s">
        <v>4624</v>
      </c>
      <c r="L424" s="77" t="s">
        <v>4589</v>
      </c>
      <c r="M424" s="77"/>
    </row>
    <row r="425" spans="1:13" ht="60" customHeight="1" x14ac:dyDescent="0.25">
      <c r="A425" s="43">
        <v>1974</v>
      </c>
      <c r="B425" s="43"/>
      <c r="C425" s="43"/>
      <c r="D425" s="43" t="s">
        <v>3552</v>
      </c>
      <c r="E425" s="43" t="s">
        <v>2649</v>
      </c>
      <c r="F425" s="43" t="s">
        <v>3505</v>
      </c>
      <c r="G425" s="44" t="s">
        <v>2572</v>
      </c>
      <c r="H425" s="43" t="s">
        <v>3553</v>
      </c>
      <c r="I425" s="43" t="s">
        <v>3554</v>
      </c>
      <c r="J425" s="58" t="s">
        <v>3555</v>
      </c>
      <c r="K425" s="77" t="s">
        <v>4624</v>
      </c>
      <c r="L425" s="77" t="s">
        <v>4589</v>
      </c>
      <c r="M425" s="77"/>
    </row>
    <row r="426" spans="1:13" ht="60" customHeight="1" x14ac:dyDescent="0.25">
      <c r="A426" s="43">
        <v>2012</v>
      </c>
      <c r="B426" s="43"/>
      <c r="C426" s="43"/>
      <c r="D426" s="43" t="s">
        <v>4481</v>
      </c>
      <c r="E426" s="43" t="s">
        <v>2649</v>
      </c>
      <c r="F426" s="43" t="s">
        <v>3524</v>
      </c>
      <c r="G426" s="41" t="s">
        <v>2572</v>
      </c>
      <c r="H426" s="43" t="s">
        <v>4482</v>
      </c>
      <c r="I426" s="43" t="s">
        <v>4483</v>
      </c>
      <c r="J426" s="58" t="s">
        <v>4484</v>
      </c>
      <c r="K426" s="77" t="s">
        <v>4624</v>
      </c>
      <c r="L426" s="77" t="s">
        <v>4589</v>
      </c>
      <c r="M426" s="77"/>
    </row>
    <row r="427" spans="1:13" ht="60" customHeight="1" x14ac:dyDescent="0.25">
      <c r="A427" s="43">
        <v>1985</v>
      </c>
      <c r="B427" s="43"/>
      <c r="C427" s="43"/>
      <c r="D427" s="43" t="s">
        <v>3638</v>
      </c>
      <c r="E427" s="40" t="s">
        <v>2649</v>
      </c>
      <c r="F427" s="40" t="s">
        <v>3505</v>
      </c>
      <c r="G427" s="41" t="s">
        <v>3512</v>
      </c>
      <c r="H427" s="43" t="s">
        <v>3639</v>
      </c>
      <c r="I427" s="43" t="s">
        <v>3640</v>
      </c>
      <c r="J427" s="58" t="s">
        <v>3641</v>
      </c>
      <c r="K427" s="77" t="s">
        <v>4624</v>
      </c>
      <c r="L427" s="77" t="s">
        <v>4589</v>
      </c>
      <c r="M427" s="77"/>
    </row>
    <row r="428" spans="1:13" ht="60" customHeight="1" x14ac:dyDescent="0.25">
      <c r="A428" s="40">
        <v>1978</v>
      </c>
      <c r="D428" s="40" t="s">
        <v>3566</v>
      </c>
      <c r="E428" s="40" t="s">
        <v>2649</v>
      </c>
      <c r="F428" s="40" t="s">
        <v>3524</v>
      </c>
      <c r="G428" s="41" t="s">
        <v>3512</v>
      </c>
      <c r="H428" s="40" t="s">
        <v>3567</v>
      </c>
      <c r="I428" s="40" t="s">
        <v>3568</v>
      </c>
      <c r="J428" s="58" t="s">
        <v>3569</v>
      </c>
      <c r="K428" s="77" t="s">
        <v>4624</v>
      </c>
      <c r="L428" s="77" t="s">
        <v>4589</v>
      </c>
      <c r="M428" s="77"/>
    </row>
    <row r="429" spans="1:13" ht="45" customHeight="1" x14ac:dyDescent="0.25">
      <c r="A429" s="40">
        <v>1972</v>
      </c>
      <c r="D429" s="40" t="s">
        <v>3523</v>
      </c>
      <c r="E429" s="45" t="s">
        <v>2649</v>
      </c>
      <c r="F429" s="45" t="s">
        <v>3524</v>
      </c>
      <c r="G429" s="41" t="s">
        <v>2580</v>
      </c>
      <c r="H429" s="40" t="s">
        <v>3520</v>
      </c>
      <c r="I429" s="40" t="s">
        <v>3521</v>
      </c>
      <c r="J429" s="58" t="s">
        <v>3522</v>
      </c>
      <c r="K429" s="77" t="s">
        <v>4624</v>
      </c>
      <c r="L429" s="77" t="s">
        <v>4589</v>
      </c>
      <c r="M429" s="77"/>
    </row>
    <row r="430" spans="1:13" ht="45" customHeight="1" x14ac:dyDescent="0.25">
      <c r="A430" s="43">
        <v>2011</v>
      </c>
      <c r="B430" s="43"/>
      <c r="C430" s="43"/>
      <c r="D430" s="43" t="s">
        <v>4414</v>
      </c>
      <c r="E430" s="43" t="s">
        <v>2649</v>
      </c>
      <c r="F430" s="43" t="s">
        <v>3505</v>
      </c>
      <c r="G430" s="44" t="s">
        <v>2580</v>
      </c>
      <c r="H430" s="43" t="s">
        <v>4415</v>
      </c>
      <c r="I430" s="43" t="s">
        <v>4416</v>
      </c>
      <c r="J430" s="58" t="s">
        <v>4417</v>
      </c>
      <c r="K430" s="77" t="s">
        <v>4624</v>
      </c>
      <c r="L430" s="77" t="s">
        <v>4589</v>
      </c>
      <c r="M430" s="77"/>
    </row>
    <row r="431" spans="1:13" ht="45" customHeight="1" x14ac:dyDescent="0.25">
      <c r="A431" s="43">
        <v>1980</v>
      </c>
      <c r="B431" s="43"/>
      <c r="C431" s="43"/>
      <c r="D431" s="43" t="s">
        <v>3576</v>
      </c>
      <c r="E431" s="40" t="s">
        <v>2649</v>
      </c>
      <c r="F431" s="43" t="s">
        <v>3577</v>
      </c>
      <c r="G431" s="41" t="s">
        <v>2580</v>
      </c>
      <c r="H431" s="43" t="s">
        <v>3578</v>
      </c>
      <c r="I431" s="43" t="s">
        <v>3579</v>
      </c>
      <c r="J431" s="58" t="s">
        <v>3580</v>
      </c>
      <c r="K431" s="77" t="s">
        <v>4624</v>
      </c>
      <c r="L431" s="77" t="s">
        <v>4589</v>
      </c>
      <c r="M431" s="77"/>
    </row>
    <row r="432" spans="1:13" ht="60" customHeight="1" x14ac:dyDescent="0.25">
      <c r="A432" s="43">
        <v>1973</v>
      </c>
      <c r="B432" s="43"/>
      <c r="C432" s="43"/>
      <c r="D432" s="43" t="s">
        <v>3534</v>
      </c>
      <c r="E432" s="43" t="s">
        <v>2649</v>
      </c>
      <c r="F432" s="43" t="s">
        <v>3535</v>
      </c>
      <c r="G432" s="44" t="s">
        <v>3512</v>
      </c>
      <c r="H432" s="43" t="s">
        <v>3536</v>
      </c>
      <c r="I432" s="43" t="s">
        <v>3537</v>
      </c>
      <c r="J432" s="58" t="s">
        <v>3538</v>
      </c>
      <c r="K432" s="77" t="s">
        <v>4624</v>
      </c>
      <c r="L432" s="77" t="s">
        <v>4589</v>
      </c>
      <c r="M432" s="77"/>
    </row>
    <row r="433" spans="1:13" ht="60" customHeight="1" x14ac:dyDescent="0.25">
      <c r="A433" s="43">
        <v>1986</v>
      </c>
      <c r="B433" s="43"/>
      <c r="C433" s="43"/>
      <c r="D433" s="43" t="s">
        <v>2768</v>
      </c>
      <c r="E433" s="40" t="s">
        <v>2649</v>
      </c>
      <c r="F433" s="40" t="s">
        <v>3642</v>
      </c>
      <c r="G433" s="41" t="s">
        <v>2686</v>
      </c>
      <c r="H433" s="43" t="s">
        <v>3646</v>
      </c>
      <c r="I433" s="43" t="s">
        <v>3647</v>
      </c>
      <c r="J433" s="58" t="s">
        <v>3648</v>
      </c>
      <c r="K433" s="77" t="s">
        <v>4624</v>
      </c>
      <c r="L433" s="77" t="s">
        <v>4589</v>
      </c>
      <c r="M433" s="77"/>
    </row>
    <row r="434" spans="1:13" ht="60" customHeight="1" x14ac:dyDescent="0.25">
      <c r="A434" s="43">
        <v>1981</v>
      </c>
      <c r="B434" s="43"/>
      <c r="C434" s="43"/>
      <c r="D434" s="43" t="s">
        <v>3594</v>
      </c>
      <c r="E434" s="43" t="s">
        <v>2649</v>
      </c>
      <c r="F434" s="43" t="s">
        <v>3524</v>
      </c>
      <c r="G434" s="41" t="s">
        <v>2572</v>
      </c>
      <c r="H434" s="43" t="s">
        <v>3595</v>
      </c>
      <c r="I434" s="43" t="s">
        <v>3596</v>
      </c>
      <c r="J434" s="58" t="s">
        <v>3597</v>
      </c>
      <c r="K434" s="77" t="s">
        <v>4624</v>
      </c>
      <c r="L434" s="77" t="s">
        <v>4589</v>
      </c>
      <c r="M434" s="77"/>
    </row>
    <row r="435" spans="1:13" ht="60" customHeight="1" x14ac:dyDescent="0.25">
      <c r="A435" s="43">
        <v>1974</v>
      </c>
      <c r="B435" s="43"/>
      <c r="C435" s="43"/>
      <c r="D435" s="43" t="s">
        <v>3547</v>
      </c>
      <c r="E435" s="43" t="s">
        <v>2649</v>
      </c>
      <c r="F435" s="43" t="s">
        <v>3505</v>
      </c>
      <c r="G435" s="43" t="s">
        <v>3548</v>
      </c>
      <c r="H435" s="43" t="s">
        <v>3549</v>
      </c>
      <c r="I435" s="43" t="s">
        <v>3550</v>
      </c>
      <c r="J435" s="58" t="s">
        <v>3551</v>
      </c>
      <c r="K435" s="77" t="s">
        <v>4624</v>
      </c>
      <c r="L435" s="77" t="s">
        <v>4589</v>
      </c>
      <c r="M435" s="77"/>
    </row>
  </sheetData>
  <sortState ref="A2:N435">
    <sortCondition ref="K2:K435"/>
    <sortCondition ref="L2:L435"/>
    <sortCondition ref="C2:C435"/>
  </sortState>
  <conditionalFormatting sqref="L421:M421 M419:M420 K1:M418 K423:M423 M422 M424 K425:M426 K428:M1048576">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hyperlink ref="J120" r:id="rId2"/>
    <hyperlink ref="J224" r:id="rId3"/>
    <hyperlink ref="J360" r:id="rId4"/>
    <hyperlink ref="J227" r:id="rId5"/>
    <hyperlink ref="J83" r:id="rId6"/>
    <hyperlink ref="J281" r:id="rId7"/>
    <hyperlink ref="J131" r:id="rId8"/>
    <hyperlink ref="J122" r:id="rId9"/>
    <hyperlink ref="J413" r:id="rId10"/>
    <hyperlink ref="J282" r:id="rId11"/>
    <hyperlink ref="J191" r:id="rId12"/>
    <hyperlink ref="J236" r:id="rId13"/>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S200"/>
  <sheetViews>
    <sheetView workbookViewId="0"/>
  </sheetViews>
  <sheetFormatPr defaultColWidth="8.5703125" defaultRowHeight="15" x14ac:dyDescent="0.25"/>
  <cols>
    <col min="1" max="1" width="23.28515625" customWidth="1"/>
    <col min="23" max="23" width="17.42578125" customWidth="1"/>
  </cols>
  <sheetData>
    <row r="1" spans="1:45" s="9" customFormat="1" x14ac:dyDescent="0.25">
      <c r="A1" s="9" t="s">
        <v>2233</v>
      </c>
      <c r="B1" s="9" t="s">
        <v>2234</v>
      </c>
      <c r="C1" s="9" t="s">
        <v>2235</v>
      </c>
      <c r="D1" s="9" t="s">
        <v>1364</v>
      </c>
      <c r="E1" s="9" t="s">
        <v>2016</v>
      </c>
      <c r="F1" s="9" t="s">
        <v>2236</v>
      </c>
      <c r="G1" s="9" t="s">
        <v>10</v>
      </c>
      <c r="H1" s="9" t="s">
        <v>2237</v>
      </c>
      <c r="I1" s="9" t="s">
        <v>2238</v>
      </c>
      <c r="J1" s="9" t="s">
        <v>2239</v>
      </c>
      <c r="K1" s="9" t="s">
        <v>2240</v>
      </c>
      <c r="L1" s="9" t="s">
        <v>2241</v>
      </c>
      <c r="M1" s="9" t="s">
        <v>2242</v>
      </c>
      <c r="N1" s="9" t="s">
        <v>2243</v>
      </c>
      <c r="O1" s="9" t="s">
        <v>1010</v>
      </c>
      <c r="P1" s="9" t="s">
        <v>1011</v>
      </c>
      <c r="Q1" s="9" t="s">
        <v>1364</v>
      </c>
      <c r="R1" s="9" t="s">
        <v>2244</v>
      </c>
      <c r="S1" s="9" t="s">
        <v>14</v>
      </c>
      <c r="T1" s="9" t="s">
        <v>2245</v>
      </c>
      <c r="U1" s="9" t="s">
        <v>2246</v>
      </c>
      <c r="V1" s="9" t="s">
        <v>2247</v>
      </c>
      <c r="W1" s="9" t="s">
        <v>2248</v>
      </c>
      <c r="X1" s="9" t="s">
        <v>1009</v>
      </c>
      <c r="Y1" s="9" t="s">
        <v>2249</v>
      </c>
      <c r="Z1" s="9" t="s">
        <v>2250</v>
      </c>
      <c r="AA1" s="9" t="s">
        <v>2251</v>
      </c>
      <c r="AB1" s="9" t="s">
        <v>2252</v>
      </c>
      <c r="AC1" s="9" t="s">
        <v>2253</v>
      </c>
      <c r="AD1" s="9" t="s">
        <v>2254</v>
      </c>
      <c r="AE1" s="9" t="s">
        <v>2255</v>
      </c>
      <c r="AF1" s="9" t="s">
        <v>2256</v>
      </c>
      <c r="AG1" s="9" t="s">
        <v>2257</v>
      </c>
      <c r="AH1" s="9" t="s">
        <v>2258</v>
      </c>
      <c r="AI1" s="9" t="s">
        <v>2259</v>
      </c>
      <c r="AJ1" s="9" t="s">
        <v>1216</v>
      </c>
      <c r="AK1" s="9" t="s">
        <v>1217</v>
      </c>
      <c r="AL1" s="9" t="s">
        <v>2260</v>
      </c>
      <c r="AM1" s="9" t="s">
        <v>1218</v>
      </c>
      <c r="AN1" s="9" t="s">
        <v>1219</v>
      </c>
      <c r="AO1" s="9" t="s">
        <v>1220</v>
      </c>
      <c r="AP1" s="9" t="s">
        <v>1221</v>
      </c>
      <c r="AQ1" s="9" t="s">
        <v>2261</v>
      </c>
      <c r="AR1" s="9" t="s">
        <v>1222</v>
      </c>
      <c r="AS1" s="9" t="s">
        <v>2262</v>
      </c>
    </row>
    <row r="2" spans="1:45" x14ac:dyDescent="0.25">
      <c r="A2" t="s">
        <v>120</v>
      </c>
      <c r="B2" t="s">
        <v>120</v>
      </c>
      <c r="C2" t="s">
        <v>2263</v>
      </c>
      <c r="D2" t="s">
        <v>2264</v>
      </c>
      <c r="E2" t="s">
        <v>1334</v>
      </c>
      <c r="F2">
        <v>2005</v>
      </c>
      <c r="G2" t="s">
        <v>61</v>
      </c>
      <c r="H2" t="s">
        <v>120</v>
      </c>
      <c r="I2">
        <v>1</v>
      </c>
      <c r="J2">
        <v>0</v>
      </c>
      <c r="K2">
        <v>1980</v>
      </c>
      <c r="L2">
        <v>2002</v>
      </c>
      <c r="M2">
        <v>1</v>
      </c>
      <c r="N2">
        <v>0</v>
      </c>
      <c r="O2">
        <v>0</v>
      </c>
      <c r="P2">
        <v>0</v>
      </c>
      <c r="Q2" t="s">
        <v>1122</v>
      </c>
      <c r="R2" t="b">
        <f>FALSE()</f>
        <v>0</v>
      </c>
      <c r="S2" t="s">
        <v>2265</v>
      </c>
      <c r="T2">
        <v>0.460944414138794</v>
      </c>
      <c r="U2">
        <v>2.1540112495422399</v>
      </c>
      <c r="V2" t="s">
        <v>123</v>
      </c>
      <c r="W2" t="s">
        <v>398</v>
      </c>
      <c r="X2">
        <v>1</v>
      </c>
      <c r="Y2">
        <v>1</v>
      </c>
      <c r="Z2">
        <v>1</v>
      </c>
      <c r="AA2">
        <v>1</v>
      </c>
      <c r="AC2">
        <v>1</v>
      </c>
      <c r="AE2" t="s">
        <v>2266</v>
      </c>
      <c r="AF2" t="s">
        <v>2267</v>
      </c>
      <c r="AG2">
        <v>1</v>
      </c>
      <c r="AH2" t="e">
        <f>#DIV/0!</f>
        <v>#DIV/0!</v>
      </c>
      <c r="AI2" t="e">
        <f>#DIV/0!</f>
        <v>#DIV/0!</v>
      </c>
      <c r="AL2">
        <v>0</v>
      </c>
      <c r="AR2" t="s">
        <v>1232</v>
      </c>
    </row>
    <row r="3" spans="1:45" x14ac:dyDescent="0.25">
      <c r="A3" t="s">
        <v>319</v>
      </c>
      <c r="B3" t="s">
        <v>319</v>
      </c>
      <c r="C3" t="s">
        <v>319</v>
      </c>
      <c r="D3" t="s">
        <v>321</v>
      </c>
      <c r="E3" t="s">
        <v>1060</v>
      </c>
      <c r="F3">
        <v>2002</v>
      </c>
      <c r="G3" t="s">
        <v>61</v>
      </c>
      <c r="H3" t="s">
        <v>319</v>
      </c>
      <c r="I3">
        <v>1</v>
      </c>
      <c r="J3">
        <v>0</v>
      </c>
      <c r="K3">
        <v>1979</v>
      </c>
      <c r="L3">
        <v>1998</v>
      </c>
      <c r="M3">
        <v>1</v>
      </c>
      <c r="N3">
        <v>0</v>
      </c>
      <c r="O3">
        <v>0</v>
      </c>
      <c r="P3">
        <v>0</v>
      </c>
      <c r="Q3" t="s">
        <v>1061</v>
      </c>
      <c r="R3" t="b">
        <f>FALSE()</f>
        <v>0</v>
      </c>
      <c r="T3">
        <v>2.0457406044006299</v>
      </c>
      <c r="U3">
        <v>9.4212455749511701</v>
      </c>
      <c r="V3" t="s">
        <v>123</v>
      </c>
      <c r="W3" t="s">
        <v>398</v>
      </c>
      <c r="X3">
        <v>1</v>
      </c>
      <c r="Y3">
        <v>1</v>
      </c>
      <c r="Z3">
        <v>1</v>
      </c>
      <c r="AA3">
        <v>1</v>
      </c>
      <c r="AC3">
        <v>1</v>
      </c>
      <c r="AE3" t="s">
        <v>2266</v>
      </c>
      <c r="AF3" t="s">
        <v>2267</v>
      </c>
      <c r="AG3">
        <v>1</v>
      </c>
      <c r="AH3">
        <v>3.0533441856725898</v>
      </c>
      <c r="AI3">
        <v>2.3791024179169602</v>
      </c>
      <c r="AJ3">
        <v>0.67</v>
      </c>
      <c r="AK3">
        <v>3.96</v>
      </c>
      <c r="AL3">
        <v>1</v>
      </c>
      <c r="AM3" t="s">
        <v>1223</v>
      </c>
      <c r="AN3">
        <v>10</v>
      </c>
      <c r="AO3" t="s">
        <v>1234</v>
      </c>
      <c r="AP3" t="s">
        <v>166</v>
      </c>
      <c r="AR3" t="s">
        <v>1258</v>
      </c>
    </row>
    <row r="4" spans="1:45" x14ac:dyDescent="0.25">
      <c r="A4" t="s">
        <v>781</v>
      </c>
      <c r="B4" t="s">
        <v>781</v>
      </c>
      <c r="C4" t="s">
        <v>781</v>
      </c>
      <c r="D4" t="s">
        <v>783</v>
      </c>
      <c r="E4" t="s">
        <v>782</v>
      </c>
      <c r="F4">
        <v>2005</v>
      </c>
      <c r="G4" t="s">
        <v>103</v>
      </c>
      <c r="H4" t="s">
        <v>781</v>
      </c>
      <c r="I4">
        <v>1</v>
      </c>
      <c r="J4">
        <v>0</v>
      </c>
      <c r="K4">
        <v>1980</v>
      </c>
      <c r="L4">
        <v>2003</v>
      </c>
      <c r="M4">
        <v>1</v>
      </c>
      <c r="N4">
        <v>0</v>
      </c>
      <c r="O4">
        <v>1</v>
      </c>
      <c r="P4">
        <v>0</v>
      </c>
      <c r="Q4" t="s">
        <v>1173</v>
      </c>
      <c r="R4" t="b">
        <f>FALSE()</f>
        <v>0</v>
      </c>
      <c r="S4" t="s">
        <v>288</v>
      </c>
      <c r="T4">
        <v>0.48015332221984902</v>
      </c>
      <c r="U4">
        <v>1.6092680692672701</v>
      </c>
      <c r="V4" t="s">
        <v>123</v>
      </c>
      <c r="W4" t="s">
        <v>398</v>
      </c>
      <c r="X4">
        <v>1</v>
      </c>
      <c r="Y4">
        <v>1</v>
      </c>
      <c r="Z4">
        <v>1</v>
      </c>
      <c r="AA4">
        <v>1</v>
      </c>
      <c r="AC4">
        <v>1</v>
      </c>
      <c r="AE4" t="s">
        <v>2268</v>
      </c>
      <c r="AF4" t="s">
        <v>2267</v>
      </c>
      <c r="AG4">
        <v>1</v>
      </c>
      <c r="AH4">
        <v>0.44874142263537298</v>
      </c>
      <c r="AI4">
        <v>0.40131373298435702</v>
      </c>
      <c r="AJ4">
        <v>1.07</v>
      </c>
      <c r="AK4">
        <v>4.01</v>
      </c>
      <c r="AL4">
        <v>1</v>
      </c>
      <c r="AM4" t="s">
        <v>1223</v>
      </c>
      <c r="AN4" t="s">
        <v>1261</v>
      </c>
      <c r="AO4" t="s">
        <v>1322</v>
      </c>
      <c r="AP4" t="s">
        <v>1228</v>
      </c>
      <c r="AR4" t="s">
        <v>2269</v>
      </c>
      <c r="AS4" t="s">
        <v>2270</v>
      </c>
    </row>
    <row r="5" spans="1:45" x14ac:dyDescent="0.25">
      <c r="A5" t="s">
        <v>784</v>
      </c>
      <c r="B5" t="s">
        <v>784</v>
      </c>
      <c r="C5" t="s">
        <v>784</v>
      </c>
      <c r="D5" t="s">
        <v>785</v>
      </c>
      <c r="E5" t="s">
        <v>782</v>
      </c>
      <c r="F5">
        <v>2005</v>
      </c>
      <c r="G5" t="s">
        <v>103</v>
      </c>
      <c r="H5" t="s">
        <v>784</v>
      </c>
      <c r="I5">
        <v>1</v>
      </c>
      <c r="J5">
        <v>0</v>
      </c>
      <c r="K5">
        <v>1980</v>
      </c>
      <c r="L5">
        <v>2003</v>
      </c>
      <c r="M5">
        <v>1</v>
      </c>
      <c r="N5">
        <v>0</v>
      </c>
      <c r="O5">
        <v>1</v>
      </c>
      <c r="P5">
        <v>0</v>
      </c>
      <c r="Q5" t="s">
        <v>1174</v>
      </c>
      <c r="R5" t="b">
        <f>FALSE()</f>
        <v>0</v>
      </c>
      <c r="S5" t="s">
        <v>288</v>
      </c>
      <c r="T5">
        <v>0.96264809370040905</v>
      </c>
      <c r="U5">
        <v>2.93810367584229</v>
      </c>
      <c r="V5" t="s">
        <v>123</v>
      </c>
      <c r="W5" t="s">
        <v>398</v>
      </c>
      <c r="X5">
        <v>1</v>
      </c>
      <c r="Y5">
        <v>1</v>
      </c>
      <c r="Z5">
        <v>1</v>
      </c>
      <c r="AA5">
        <v>1</v>
      </c>
      <c r="AC5">
        <v>1</v>
      </c>
      <c r="AE5" t="s">
        <v>2268</v>
      </c>
      <c r="AF5" t="s">
        <v>2267</v>
      </c>
      <c r="AG5">
        <v>1</v>
      </c>
      <c r="AH5">
        <v>1.78268165500076</v>
      </c>
      <c r="AI5">
        <v>1.18951565823574</v>
      </c>
      <c r="AJ5">
        <v>0.54</v>
      </c>
      <c r="AK5">
        <v>2.4700000000000002</v>
      </c>
      <c r="AL5">
        <v>1</v>
      </c>
      <c r="AM5" t="s">
        <v>1223</v>
      </c>
      <c r="AN5" t="s">
        <v>1261</v>
      </c>
      <c r="AO5" t="s">
        <v>1322</v>
      </c>
      <c r="AP5" t="s">
        <v>1228</v>
      </c>
      <c r="AR5" t="s">
        <v>2271</v>
      </c>
      <c r="AS5" t="s">
        <v>2272</v>
      </c>
    </row>
    <row r="6" spans="1:45" x14ac:dyDescent="0.25">
      <c r="A6" t="s">
        <v>786</v>
      </c>
      <c r="B6" t="s">
        <v>786</v>
      </c>
      <c r="C6" t="s">
        <v>786</v>
      </c>
      <c r="D6" t="s">
        <v>787</v>
      </c>
      <c r="E6" t="s">
        <v>782</v>
      </c>
      <c r="F6">
        <v>2005</v>
      </c>
      <c r="G6" t="s">
        <v>103</v>
      </c>
      <c r="H6" t="s">
        <v>786</v>
      </c>
      <c r="I6">
        <v>1</v>
      </c>
      <c r="J6">
        <v>0</v>
      </c>
      <c r="K6">
        <v>1980</v>
      </c>
      <c r="L6">
        <v>2003</v>
      </c>
      <c r="M6">
        <v>1</v>
      </c>
      <c r="N6">
        <v>0</v>
      </c>
      <c r="O6">
        <v>1</v>
      </c>
      <c r="P6">
        <v>0</v>
      </c>
      <c r="Q6" t="s">
        <v>1175</v>
      </c>
      <c r="R6" t="b">
        <f>FALSE()</f>
        <v>0</v>
      </c>
      <c r="S6" t="s">
        <v>288</v>
      </c>
      <c r="T6">
        <v>2.16739797592163</v>
      </c>
      <c r="U6">
        <v>7.67092037200928</v>
      </c>
      <c r="V6" t="s">
        <v>123</v>
      </c>
      <c r="W6" t="s">
        <v>398</v>
      </c>
      <c r="X6">
        <v>1</v>
      </c>
      <c r="Y6">
        <v>1</v>
      </c>
      <c r="Z6">
        <v>1</v>
      </c>
      <c r="AA6">
        <v>1</v>
      </c>
      <c r="AC6">
        <v>1</v>
      </c>
      <c r="AE6" t="s">
        <v>2268</v>
      </c>
      <c r="AF6" t="s">
        <v>2267</v>
      </c>
      <c r="AG6">
        <v>1</v>
      </c>
      <c r="AH6">
        <v>2.0256055849734902</v>
      </c>
      <c r="AI6">
        <v>1.7513516831071401</v>
      </c>
      <c r="AJ6">
        <v>1.07</v>
      </c>
      <c r="AK6">
        <v>4.38</v>
      </c>
      <c r="AL6">
        <v>1</v>
      </c>
      <c r="AM6" t="s">
        <v>1223</v>
      </c>
      <c r="AN6" t="s">
        <v>1261</v>
      </c>
      <c r="AO6" t="s">
        <v>1322</v>
      </c>
      <c r="AP6" t="s">
        <v>1228</v>
      </c>
      <c r="AR6" t="s">
        <v>2271</v>
      </c>
      <c r="AS6" t="s">
        <v>2273</v>
      </c>
    </row>
    <row r="7" spans="1:45" x14ac:dyDescent="0.25">
      <c r="A7" t="s">
        <v>788</v>
      </c>
      <c r="B7" t="s">
        <v>788</v>
      </c>
      <c r="C7" t="s">
        <v>788</v>
      </c>
      <c r="D7" t="s">
        <v>789</v>
      </c>
      <c r="E7" t="s">
        <v>782</v>
      </c>
      <c r="F7">
        <v>2005</v>
      </c>
      <c r="G7" t="s">
        <v>103</v>
      </c>
      <c r="H7" t="s">
        <v>788</v>
      </c>
      <c r="I7">
        <v>1</v>
      </c>
      <c r="J7">
        <v>0</v>
      </c>
      <c r="K7">
        <v>1980</v>
      </c>
      <c r="L7">
        <v>2003</v>
      </c>
      <c r="M7">
        <v>1</v>
      </c>
      <c r="N7">
        <v>0</v>
      </c>
      <c r="O7">
        <v>1</v>
      </c>
      <c r="P7">
        <v>0</v>
      </c>
      <c r="Q7" t="s">
        <v>1176</v>
      </c>
      <c r="R7" t="b">
        <f>FALSE()</f>
        <v>0</v>
      </c>
      <c r="S7" t="s">
        <v>288</v>
      </c>
      <c r="T7">
        <v>1.3850722312927199</v>
      </c>
      <c r="U7">
        <v>3.7017259597778298</v>
      </c>
      <c r="V7" t="s">
        <v>123</v>
      </c>
      <c r="W7" t="s">
        <v>398</v>
      </c>
      <c r="X7">
        <v>1</v>
      </c>
      <c r="Y7">
        <v>1</v>
      </c>
      <c r="Z7">
        <v>1</v>
      </c>
      <c r="AA7">
        <v>1</v>
      </c>
      <c r="AC7">
        <v>1</v>
      </c>
      <c r="AE7" t="s">
        <v>2268</v>
      </c>
      <c r="AF7" t="s">
        <v>2267</v>
      </c>
      <c r="AG7">
        <v>1</v>
      </c>
      <c r="AH7">
        <v>1.5055132948834</v>
      </c>
      <c r="AI7">
        <v>1.3659505386634101</v>
      </c>
      <c r="AJ7">
        <v>0.92</v>
      </c>
      <c r="AK7">
        <v>2.71</v>
      </c>
      <c r="AL7">
        <v>1</v>
      </c>
      <c r="AM7" t="s">
        <v>1223</v>
      </c>
      <c r="AN7" t="s">
        <v>1261</v>
      </c>
      <c r="AO7" t="s">
        <v>1322</v>
      </c>
      <c r="AP7" t="s">
        <v>1228</v>
      </c>
      <c r="AR7" t="s">
        <v>2271</v>
      </c>
      <c r="AS7" t="s">
        <v>2274</v>
      </c>
    </row>
    <row r="8" spans="1:45" x14ac:dyDescent="0.25">
      <c r="A8" t="s">
        <v>572</v>
      </c>
      <c r="B8" t="s">
        <v>572</v>
      </c>
      <c r="C8" t="s">
        <v>2275</v>
      </c>
      <c r="D8" t="s">
        <v>574</v>
      </c>
      <c r="E8" t="s">
        <v>1356</v>
      </c>
      <c r="F8">
        <v>2011</v>
      </c>
      <c r="G8" t="s">
        <v>18</v>
      </c>
      <c r="H8" t="s">
        <v>572</v>
      </c>
      <c r="I8">
        <v>1</v>
      </c>
      <c r="J8">
        <v>1</v>
      </c>
      <c r="K8">
        <v>1989</v>
      </c>
      <c r="L8">
        <v>2008</v>
      </c>
      <c r="M8">
        <v>0</v>
      </c>
      <c r="N8">
        <v>1</v>
      </c>
      <c r="O8">
        <v>0</v>
      </c>
      <c r="P8">
        <v>0</v>
      </c>
      <c r="Q8" t="s">
        <v>1155</v>
      </c>
      <c r="R8" t="b">
        <f>FALSE()</f>
        <v>0</v>
      </c>
      <c r="T8">
        <v>0.63373965024948098</v>
      </c>
      <c r="U8">
        <v>5.1378860473632804</v>
      </c>
      <c r="V8" t="s">
        <v>19</v>
      </c>
      <c r="W8" t="s">
        <v>578</v>
      </c>
      <c r="X8">
        <v>-1</v>
      </c>
      <c r="Y8">
        <v>1</v>
      </c>
      <c r="Z8">
        <v>1</v>
      </c>
      <c r="AA8">
        <v>1</v>
      </c>
      <c r="AC8">
        <v>1</v>
      </c>
      <c r="AE8" t="s">
        <v>2266</v>
      </c>
      <c r="AF8" t="s">
        <v>2267</v>
      </c>
      <c r="AG8">
        <v>1</v>
      </c>
      <c r="AH8">
        <v>0.65333984561802205</v>
      </c>
      <c r="AI8">
        <v>1.5616674915997799</v>
      </c>
      <c r="AJ8">
        <v>0.97</v>
      </c>
      <c r="AK8">
        <v>3.29</v>
      </c>
      <c r="AL8">
        <v>1</v>
      </c>
      <c r="AM8" t="s">
        <v>1223</v>
      </c>
      <c r="AN8">
        <v>10</v>
      </c>
      <c r="AO8" t="s">
        <v>8</v>
      </c>
      <c r="AP8" t="s">
        <v>1228</v>
      </c>
      <c r="AR8" t="s">
        <v>1295</v>
      </c>
    </row>
    <row r="9" spans="1:45" x14ac:dyDescent="0.25">
      <c r="A9" t="s">
        <v>579</v>
      </c>
      <c r="B9" t="s">
        <v>579</v>
      </c>
      <c r="C9" t="s">
        <v>2276</v>
      </c>
      <c r="D9" t="s">
        <v>580</v>
      </c>
      <c r="E9" t="s">
        <v>1356</v>
      </c>
      <c r="F9">
        <v>2011</v>
      </c>
      <c r="G9" t="s">
        <v>18</v>
      </c>
      <c r="H9" t="s">
        <v>579</v>
      </c>
      <c r="I9">
        <v>1</v>
      </c>
      <c r="J9">
        <v>1</v>
      </c>
      <c r="K9">
        <v>1989</v>
      </c>
      <c r="L9">
        <v>2008</v>
      </c>
      <c r="M9">
        <v>0</v>
      </c>
      <c r="N9">
        <v>1</v>
      </c>
      <c r="O9">
        <v>0</v>
      </c>
      <c r="P9">
        <v>0</v>
      </c>
      <c r="Q9" t="s">
        <v>1156</v>
      </c>
      <c r="R9" t="b">
        <f>FALSE()</f>
        <v>0</v>
      </c>
      <c r="T9">
        <v>0.48905596137046797</v>
      </c>
      <c r="U9">
        <v>3.5072135925293</v>
      </c>
      <c r="V9" t="s">
        <v>19</v>
      </c>
      <c r="W9" t="s">
        <v>578</v>
      </c>
      <c r="X9">
        <v>-1</v>
      </c>
      <c r="Y9">
        <v>1</v>
      </c>
      <c r="Z9">
        <v>1</v>
      </c>
      <c r="AA9">
        <v>1</v>
      </c>
      <c r="AC9">
        <v>1</v>
      </c>
      <c r="AE9" t="s">
        <v>2266</v>
      </c>
      <c r="AF9" t="s">
        <v>2267</v>
      </c>
      <c r="AG9">
        <v>1</v>
      </c>
      <c r="AH9">
        <v>0.688811213197842</v>
      </c>
      <c r="AI9">
        <v>1.0660223685499399</v>
      </c>
      <c r="AJ9">
        <v>0.71</v>
      </c>
      <c r="AK9">
        <v>3.29</v>
      </c>
      <c r="AL9">
        <v>1</v>
      </c>
      <c r="AM9" t="s">
        <v>1223</v>
      </c>
      <c r="AN9">
        <v>10</v>
      </c>
      <c r="AO9" t="s">
        <v>8</v>
      </c>
      <c r="AP9" t="s">
        <v>1228</v>
      </c>
      <c r="AR9" t="s">
        <v>1296</v>
      </c>
    </row>
    <row r="10" spans="1:45" x14ac:dyDescent="0.25">
      <c r="A10" t="s">
        <v>916</v>
      </c>
      <c r="B10" t="s">
        <v>916</v>
      </c>
      <c r="C10" t="s">
        <v>916</v>
      </c>
      <c r="D10" t="s">
        <v>916</v>
      </c>
      <c r="E10" t="s">
        <v>917</v>
      </c>
      <c r="F10">
        <v>1996</v>
      </c>
      <c r="G10" t="s">
        <v>18</v>
      </c>
      <c r="H10" t="s">
        <v>916</v>
      </c>
      <c r="I10">
        <v>1</v>
      </c>
      <c r="J10">
        <v>1</v>
      </c>
      <c r="K10">
        <v>1962</v>
      </c>
      <c r="L10">
        <v>1991</v>
      </c>
      <c r="M10">
        <v>0</v>
      </c>
      <c r="N10">
        <v>1</v>
      </c>
      <c r="O10">
        <v>0</v>
      </c>
      <c r="P10">
        <v>0</v>
      </c>
      <c r="Q10" t="s">
        <v>1018</v>
      </c>
      <c r="R10" t="b">
        <f>FALSE()</f>
        <v>0</v>
      </c>
      <c r="T10">
        <v>0.70180809497833296</v>
      </c>
      <c r="U10">
        <v>6.0838141441345197</v>
      </c>
      <c r="V10" t="s">
        <v>19</v>
      </c>
      <c r="W10" t="s">
        <v>578</v>
      </c>
      <c r="X10">
        <v>-1</v>
      </c>
      <c r="Y10">
        <v>1</v>
      </c>
      <c r="Z10">
        <v>1</v>
      </c>
      <c r="AA10">
        <v>1</v>
      </c>
      <c r="AC10">
        <v>1</v>
      </c>
      <c r="AE10" t="s">
        <v>2268</v>
      </c>
      <c r="AF10" t="s">
        <v>2267</v>
      </c>
      <c r="AG10">
        <v>1</v>
      </c>
      <c r="AH10">
        <v>0.80977857112884499</v>
      </c>
      <c r="AI10">
        <v>1.29168028537888</v>
      </c>
      <c r="AJ10">
        <v>0.86666666666666703</v>
      </c>
      <c r="AK10">
        <v>4.71</v>
      </c>
      <c r="AL10">
        <v>1</v>
      </c>
      <c r="AM10" t="s">
        <v>1223</v>
      </c>
      <c r="AN10">
        <v>10</v>
      </c>
      <c r="AO10" t="s">
        <v>8</v>
      </c>
      <c r="AP10" t="s">
        <v>162</v>
      </c>
      <c r="AR10" t="s">
        <v>2277</v>
      </c>
      <c r="AS10" t="s">
        <v>2278</v>
      </c>
    </row>
    <row r="11" spans="1:45" x14ac:dyDescent="0.25">
      <c r="A11" t="s">
        <v>990</v>
      </c>
      <c r="B11" t="s">
        <v>2279</v>
      </c>
      <c r="C11" t="s">
        <v>2280</v>
      </c>
      <c r="D11" t="s">
        <v>2281</v>
      </c>
      <c r="E11" t="s">
        <v>991</v>
      </c>
      <c r="F11">
        <v>2001</v>
      </c>
      <c r="G11" t="s">
        <v>18</v>
      </c>
      <c r="H11" t="s">
        <v>990</v>
      </c>
      <c r="I11">
        <v>1</v>
      </c>
      <c r="J11">
        <v>0</v>
      </c>
      <c r="K11">
        <v>1971</v>
      </c>
      <c r="L11">
        <v>1992</v>
      </c>
      <c r="M11">
        <v>0</v>
      </c>
      <c r="N11">
        <v>1</v>
      </c>
      <c r="O11">
        <v>0</v>
      </c>
      <c r="P11">
        <v>0</v>
      </c>
      <c r="Q11" t="s">
        <v>1017</v>
      </c>
      <c r="R11" t="b">
        <f>FALSE()</f>
        <v>0</v>
      </c>
      <c r="T11">
        <v>0.455972880125046</v>
      </c>
      <c r="U11">
        <v>5.7665681838989302</v>
      </c>
      <c r="V11" t="s">
        <v>19</v>
      </c>
      <c r="W11" t="s">
        <v>578</v>
      </c>
      <c r="X11">
        <v>-1</v>
      </c>
      <c r="Y11">
        <v>1</v>
      </c>
      <c r="Z11">
        <v>1</v>
      </c>
      <c r="AA11">
        <v>1</v>
      </c>
      <c r="AC11">
        <v>1</v>
      </c>
      <c r="AE11" t="s">
        <v>2268</v>
      </c>
      <c r="AF11" t="s">
        <v>2267</v>
      </c>
      <c r="AG11">
        <v>1</v>
      </c>
      <c r="AH11">
        <v>-0.49742496013641402</v>
      </c>
      <c r="AI11">
        <v>0.68405316534981297</v>
      </c>
      <c r="AJ11">
        <v>-0.91666666666666696</v>
      </c>
      <c r="AK11">
        <v>8.43</v>
      </c>
      <c r="AL11">
        <v>1</v>
      </c>
      <c r="AM11" t="s">
        <v>1223</v>
      </c>
      <c r="AN11">
        <v>10</v>
      </c>
      <c r="AO11" t="s">
        <v>1230</v>
      </c>
      <c r="AP11" t="s">
        <v>1228</v>
      </c>
      <c r="AR11" t="s">
        <v>2282</v>
      </c>
      <c r="AS11" t="s">
        <v>2283</v>
      </c>
    </row>
    <row r="12" spans="1:45" x14ac:dyDescent="0.25">
      <c r="A12" t="s">
        <v>583</v>
      </c>
      <c r="B12" t="s">
        <v>585</v>
      </c>
      <c r="C12" t="s">
        <v>585</v>
      </c>
      <c r="D12" t="s">
        <v>585</v>
      </c>
      <c r="E12" t="s">
        <v>584</v>
      </c>
      <c r="F12">
        <v>2009</v>
      </c>
      <c r="G12" t="s">
        <v>103</v>
      </c>
      <c r="H12" t="s">
        <v>583</v>
      </c>
      <c r="I12">
        <v>1</v>
      </c>
      <c r="J12">
        <v>0</v>
      </c>
      <c r="K12">
        <v>1973</v>
      </c>
      <c r="L12">
        <v>2001</v>
      </c>
      <c r="M12">
        <v>1</v>
      </c>
      <c r="N12">
        <v>0</v>
      </c>
      <c r="O12">
        <v>0</v>
      </c>
      <c r="P12">
        <v>0</v>
      </c>
      <c r="Q12" t="s">
        <v>1199</v>
      </c>
      <c r="R12" t="b">
        <f>FALSE()</f>
        <v>0</v>
      </c>
      <c r="T12">
        <v>0.47692936658859297</v>
      </c>
      <c r="U12">
        <v>1.9185546636581401</v>
      </c>
      <c r="V12" t="s">
        <v>19</v>
      </c>
      <c r="W12" t="s">
        <v>587</v>
      </c>
      <c r="X12">
        <v>1</v>
      </c>
      <c r="Y12">
        <v>1</v>
      </c>
      <c r="Z12">
        <v>1</v>
      </c>
      <c r="AA12">
        <v>1</v>
      </c>
      <c r="AC12">
        <v>1</v>
      </c>
      <c r="AE12" t="s">
        <v>2266</v>
      </c>
      <c r="AF12" t="s">
        <v>2267</v>
      </c>
      <c r="AG12">
        <v>1</v>
      </c>
      <c r="AH12" t="e">
        <f>#DIV/0!</f>
        <v>#DIV/0!</v>
      </c>
      <c r="AI12" t="e">
        <f>#DIV/0!</f>
        <v>#DIV/0!</v>
      </c>
      <c r="AL12">
        <v>0</v>
      </c>
      <c r="AR12" t="s">
        <v>1297</v>
      </c>
    </row>
    <row r="13" spans="1:45" x14ac:dyDescent="0.25">
      <c r="A13" t="s">
        <v>629</v>
      </c>
      <c r="B13" t="s">
        <v>629</v>
      </c>
      <c r="C13" t="s">
        <v>629</v>
      </c>
      <c r="D13" t="s">
        <v>631</v>
      </c>
      <c r="E13" t="s">
        <v>1358</v>
      </c>
      <c r="F13">
        <v>2004</v>
      </c>
      <c r="G13" t="s">
        <v>134</v>
      </c>
      <c r="H13" t="s">
        <v>629</v>
      </c>
      <c r="I13">
        <v>1</v>
      </c>
      <c r="J13">
        <v>1</v>
      </c>
      <c r="K13">
        <v>1964</v>
      </c>
      <c r="L13">
        <v>2002</v>
      </c>
      <c r="M13">
        <v>0</v>
      </c>
      <c r="N13">
        <v>1</v>
      </c>
      <c r="O13">
        <v>0</v>
      </c>
      <c r="P13">
        <v>0</v>
      </c>
      <c r="Q13" t="s">
        <v>1142</v>
      </c>
      <c r="R13" t="b">
        <f>FALSE()</f>
        <v>0</v>
      </c>
      <c r="T13">
        <v>0.90299111604690596</v>
      </c>
      <c r="U13">
        <v>8.6437120437622106</v>
      </c>
      <c r="V13" t="s">
        <v>19</v>
      </c>
      <c r="W13" t="s">
        <v>587</v>
      </c>
      <c r="X13">
        <v>-1</v>
      </c>
      <c r="Y13">
        <v>1</v>
      </c>
      <c r="Z13">
        <v>1</v>
      </c>
      <c r="AA13">
        <v>1</v>
      </c>
      <c r="AC13">
        <v>1</v>
      </c>
      <c r="AE13" t="s">
        <v>2266</v>
      </c>
      <c r="AF13" t="s">
        <v>2267</v>
      </c>
      <c r="AG13">
        <v>1</v>
      </c>
      <c r="AH13">
        <v>0.61012913246412503</v>
      </c>
      <c r="AI13">
        <v>1.0229245022203799</v>
      </c>
      <c r="AJ13">
        <v>1.48</v>
      </c>
      <c r="AK13">
        <v>8.4499999999999993</v>
      </c>
      <c r="AL13">
        <v>1</v>
      </c>
      <c r="AM13" t="s">
        <v>1223</v>
      </c>
      <c r="AN13">
        <v>10</v>
      </c>
      <c r="AO13" t="s">
        <v>1230</v>
      </c>
      <c r="AP13" t="s">
        <v>1302</v>
      </c>
      <c r="AR13" t="s">
        <v>1303</v>
      </c>
    </row>
    <row r="14" spans="1:45" x14ac:dyDescent="0.25">
      <c r="A14" t="s">
        <v>845</v>
      </c>
      <c r="B14" t="s">
        <v>845</v>
      </c>
      <c r="C14" t="s">
        <v>845</v>
      </c>
      <c r="D14" t="s">
        <v>847</v>
      </c>
      <c r="E14" t="s">
        <v>846</v>
      </c>
      <c r="F14">
        <v>2012</v>
      </c>
      <c r="G14" t="s">
        <v>61</v>
      </c>
      <c r="H14" t="s">
        <v>845</v>
      </c>
      <c r="I14">
        <v>1</v>
      </c>
      <c r="J14">
        <v>0</v>
      </c>
      <c r="K14">
        <v>1972</v>
      </c>
      <c r="L14">
        <v>2009</v>
      </c>
      <c r="M14">
        <v>1</v>
      </c>
      <c r="N14">
        <v>0</v>
      </c>
      <c r="O14">
        <v>0</v>
      </c>
      <c r="P14">
        <v>0</v>
      </c>
      <c r="Q14" t="s">
        <v>1034</v>
      </c>
      <c r="R14" t="b">
        <f>FALSE()</f>
        <v>0</v>
      </c>
      <c r="T14">
        <v>0.64219778776168801</v>
      </c>
      <c r="U14">
        <v>3.1147663593292201</v>
      </c>
      <c r="V14" t="s">
        <v>19</v>
      </c>
      <c r="W14" t="s">
        <v>587</v>
      </c>
      <c r="X14">
        <v>1</v>
      </c>
      <c r="Y14">
        <v>1</v>
      </c>
      <c r="Z14">
        <v>1</v>
      </c>
      <c r="AA14">
        <v>1</v>
      </c>
      <c r="AC14">
        <v>1</v>
      </c>
      <c r="AE14" t="s">
        <v>2268</v>
      </c>
      <c r="AF14" t="s">
        <v>2267</v>
      </c>
      <c r="AG14">
        <v>1</v>
      </c>
      <c r="AH14">
        <v>0.93072143153867903</v>
      </c>
      <c r="AI14">
        <v>1.45549829875197</v>
      </c>
      <c r="AJ14">
        <v>0.69</v>
      </c>
      <c r="AK14">
        <v>2.14</v>
      </c>
      <c r="AL14">
        <v>1</v>
      </c>
      <c r="AM14" t="s">
        <v>1223</v>
      </c>
      <c r="AN14">
        <v>10</v>
      </c>
      <c r="AO14" t="s">
        <v>1230</v>
      </c>
      <c r="AP14" t="s">
        <v>1228</v>
      </c>
      <c r="AR14" t="s">
        <v>2284</v>
      </c>
      <c r="AS14" t="s">
        <v>2285</v>
      </c>
    </row>
    <row r="15" spans="1:45" x14ac:dyDescent="0.25">
      <c r="A15" t="s">
        <v>963</v>
      </c>
      <c r="B15" t="s">
        <v>2286</v>
      </c>
      <c r="C15" t="s">
        <v>2286</v>
      </c>
      <c r="D15" t="s">
        <v>965</v>
      </c>
      <c r="E15" t="s">
        <v>964</v>
      </c>
      <c r="F15">
        <v>2010</v>
      </c>
      <c r="G15" t="s">
        <v>117</v>
      </c>
      <c r="H15" t="s">
        <v>963</v>
      </c>
      <c r="I15">
        <v>1</v>
      </c>
      <c r="J15">
        <v>0</v>
      </c>
      <c r="K15">
        <v>1971</v>
      </c>
      <c r="L15">
        <v>2005</v>
      </c>
      <c r="M15">
        <v>1</v>
      </c>
      <c r="N15">
        <v>0</v>
      </c>
      <c r="O15">
        <v>0</v>
      </c>
      <c r="P15">
        <v>0</v>
      </c>
      <c r="Q15" t="s">
        <v>1169</v>
      </c>
      <c r="R15" t="b">
        <f>FALSE()</f>
        <v>0</v>
      </c>
      <c r="T15">
        <v>0.29826539754867598</v>
      </c>
      <c r="U15">
        <v>3.2163867950439502</v>
      </c>
      <c r="V15" t="s">
        <v>19</v>
      </c>
      <c r="W15" t="s">
        <v>587</v>
      </c>
      <c r="X15">
        <v>1</v>
      </c>
      <c r="Y15">
        <v>1</v>
      </c>
      <c r="Z15">
        <v>1</v>
      </c>
      <c r="AA15">
        <v>1</v>
      </c>
      <c r="AC15">
        <v>1</v>
      </c>
      <c r="AE15" t="s">
        <v>2268</v>
      </c>
      <c r="AF15" t="s">
        <v>2267</v>
      </c>
      <c r="AG15">
        <v>1</v>
      </c>
      <c r="AH15">
        <v>1.22156476811744</v>
      </c>
      <c r="AI15">
        <v>1.78688155280219</v>
      </c>
      <c r="AJ15">
        <v>0.244166666666667</v>
      </c>
      <c r="AK15">
        <v>1.8</v>
      </c>
      <c r="AL15">
        <v>1</v>
      </c>
      <c r="AM15" t="s">
        <v>1223</v>
      </c>
      <c r="AN15">
        <v>5</v>
      </c>
      <c r="AO15" t="s">
        <v>1230</v>
      </c>
      <c r="AP15" t="s">
        <v>1228</v>
      </c>
      <c r="AR15" t="s">
        <v>2287</v>
      </c>
      <c r="AS15" t="s">
        <v>2288</v>
      </c>
    </row>
    <row r="16" spans="1:45" x14ac:dyDescent="0.25">
      <c r="A16" t="s">
        <v>721</v>
      </c>
      <c r="B16" t="s">
        <v>721</v>
      </c>
      <c r="C16" t="s">
        <v>721</v>
      </c>
      <c r="D16" t="s">
        <v>723</v>
      </c>
      <c r="E16" t="s">
        <v>1360</v>
      </c>
      <c r="F16">
        <v>2001</v>
      </c>
      <c r="G16" t="s">
        <v>117</v>
      </c>
      <c r="H16" t="s">
        <v>721</v>
      </c>
      <c r="I16">
        <v>1</v>
      </c>
      <c r="J16">
        <v>0</v>
      </c>
      <c r="K16">
        <v>1968</v>
      </c>
      <c r="L16">
        <v>1997</v>
      </c>
      <c r="M16">
        <v>1</v>
      </c>
      <c r="N16">
        <v>0</v>
      </c>
      <c r="O16">
        <v>0</v>
      </c>
      <c r="P16">
        <v>0</v>
      </c>
      <c r="Q16" t="s">
        <v>1123</v>
      </c>
      <c r="R16" t="b">
        <f>FALSE()</f>
        <v>0</v>
      </c>
      <c r="T16">
        <v>0.65583902597427401</v>
      </c>
      <c r="U16">
        <v>7.17669582366943</v>
      </c>
      <c r="V16" t="s">
        <v>19</v>
      </c>
      <c r="W16" t="s">
        <v>439</v>
      </c>
      <c r="X16">
        <v>-1</v>
      </c>
      <c r="Y16">
        <v>1</v>
      </c>
      <c r="Z16">
        <v>1</v>
      </c>
      <c r="AA16">
        <v>1</v>
      </c>
      <c r="AC16">
        <v>1</v>
      </c>
      <c r="AE16" t="s">
        <v>2268</v>
      </c>
      <c r="AF16" t="s">
        <v>2267</v>
      </c>
      <c r="AG16">
        <v>1</v>
      </c>
      <c r="AH16" t="e">
        <f>#DIV/0!</f>
        <v>#DIV/0!</v>
      </c>
      <c r="AI16" t="e">
        <f>#DIV/0!</f>
        <v>#DIV/0!</v>
      </c>
      <c r="AL16">
        <v>0</v>
      </c>
      <c r="AR16" t="s">
        <v>2289</v>
      </c>
      <c r="AS16" t="s">
        <v>2290</v>
      </c>
    </row>
    <row r="17" spans="1:45" x14ac:dyDescent="0.25">
      <c r="A17" t="s">
        <v>724</v>
      </c>
      <c r="B17" t="s">
        <v>2291</v>
      </c>
      <c r="C17" t="s">
        <v>2291</v>
      </c>
      <c r="D17" t="s">
        <v>726</v>
      </c>
      <c r="E17" t="s">
        <v>1167</v>
      </c>
      <c r="F17">
        <v>2011</v>
      </c>
      <c r="G17" t="s">
        <v>18</v>
      </c>
      <c r="H17" t="s">
        <v>724</v>
      </c>
      <c r="I17">
        <v>1</v>
      </c>
      <c r="J17">
        <v>0</v>
      </c>
      <c r="K17">
        <v>1976</v>
      </c>
      <c r="L17">
        <v>2003</v>
      </c>
      <c r="M17">
        <v>0</v>
      </c>
      <c r="N17">
        <v>1</v>
      </c>
      <c r="O17">
        <v>0</v>
      </c>
      <c r="P17">
        <v>0</v>
      </c>
      <c r="Q17" t="s">
        <v>1168</v>
      </c>
      <c r="R17" t="b">
        <f>FALSE()</f>
        <v>0</v>
      </c>
      <c r="T17">
        <v>0.77469450235366799</v>
      </c>
      <c r="U17">
        <v>2.81748366355896</v>
      </c>
      <c r="V17" t="s">
        <v>19</v>
      </c>
      <c r="W17" t="s">
        <v>439</v>
      </c>
      <c r="X17">
        <v>1</v>
      </c>
      <c r="Y17">
        <v>1</v>
      </c>
      <c r="Z17">
        <v>1</v>
      </c>
      <c r="AA17">
        <v>1</v>
      </c>
      <c r="AC17">
        <v>1</v>
      </c>
      <c r="AE17" t="s">
        <v>2268</v>
      </c>
      <c r="AF17" t="s">
        <v>2267</v>
      </c>
      <c r="AG17">
        <v>1</v>
      </c>
      <c r="AH17">
        <v>2.3240835070610002</v>
      </c>
      <c r="AI17">
        <v>0.48244583280119202</v>
      </c>
      <c r="AJ17">
        <v>0.33333333333333298</v>
      </c>
      <c r="AK17">
        <v>5.84</v>
      </c>
      <c r="AL17">
        <v>1</v>
      </c>
      <c r="AM17" t="s">
        <v>1223</v>
      </c>
      <c r="AN17" t="s">
        <v>1317</v>
      </c>
      <c r="AO17" t="s">
        <v>8</v>
      </c>
      <c r="AP17" t="s">
        <v>1318</v>
      </c>
      <c r="AR17" t="s">
        <v>2292</v>
      </c>
      <c r="AS17" t="s">
        <v>2293</v>
      </c>
    </row>
    <row r="18" spans="1:45" x14ac:dyDescent="0.25">
      <c r="A18" t="s">
        <v>750</v>
      </c>
      <c r="B18" t="s">
        <v>2294</v>
      </c>
      <c r="C18" t="s">
        <v>2294</v>
      </c>
      <c r="D18" t="s">
        <v>777</v>
      </c>
      <c r="E18" t="s">
        <v>776</v>
      </c>
      <c r="F18">
        <v>2005</v>
      </c>
      <c r="G18" t="s">
        <v>197</v>
      </c>
      <c r="H18" t="s">
        <v>750</v>
      </c>
      <c r="I18">
        <v>1</v>
      </c>
      <c r="J18">
        <v>1</v>
      </c>
      <c r="K18">
        <v>1978</v>
      </c>
      <c r="L18">
        <v>2001</v>
      </c>
      <c r="M18">
        <v>0</v>
      </c>
      <c r="N18">
        <v>0</v>
      </c>
      <c r="O18">
        <v>1</v>
      </c>
      <c r="P18">
        <v>0</v>
      </c>
      <c r="Q18" t="s">
        <v>1137</v>
      </c>
      <c r="R18" t="b">
        <f>FALSE()</f>
        <v>0</v>
      </c>
      <c r="T18">
        <v>0.90510678291320801</v>
      </c>
      <c r="U18">
        <v>5.24418020248413</v>
      </c>
      <c r="V18" t="s">
        <v>19</v>
      </c>
      <c r="W18" t="s">
        <v>439</v>
      </c>
      <c r="X18">
        <v>1</v>
      </c>
      <c r="Y18">
        <v>1</v>
      </c>
      <c r="Z18">
        <v>1</v>
      </c>
      <c r="AA18">
        <v>1</v>
      </c>
      <c r="AC18">
        <v>1</v>
      </c>
      <c r="AE18" t="s">
        <v>2268</v>
      </c>
      <c r="AF18" t="s">
        <v>2267</v>
      </c>
      <c r="AG18">
        <v>1</v>
      </c>
      <c r="AH18">
        <v>0.52724666965817901</v>
      </c>
      <c r="AI18">
        <v>0.503763708211732</v>
      </c>
      <c r="AJ18">
        <v>1.7166666666666699</v>
      </c>
      <c r="AK18">
        <v>10.41</v>
      </c>
      <c r="AL18">
        <v>1</v>
      </c>
      <c r="AM18" t="s">
        <v>1223</v>
      </c>
      <c r="AN18" t="s">
        <v>1261</v>
      </c>
      <c r="AO18" t="s">
        <v>8</v>
      </c>
      <c r="AP18" t="s">
        <v>166</v>
      </c>
      <c r="AR18" t="s">
        <v>2295</v>
      </c>
      <c r="AS18" t="s">
        <v>2296</v>
      </c>
    </row>
    <row r="19" spans="1:45" x14ac:dyDescent="0.25">
      <c r="A19" t="s">
        <v>864</v>
      </c>
      <c r="B19" t="s">
        <v>2297</v>
      </c>
      <c r="C19" t="s">
        <v>2297</v>
      </c>
      <c r="D19" t="s">
        <v>866</v>
      </c>
      <c r="E19" t="s">
        <v>865</v>
      </c>
      <c r="F19">
        <v>2000</v>
      </c>
      <c r="G19" t="s">
        <v>18</v>
      </c>
      <c r="H19" t="s">
        <v>864</v>
      </c>
      <c r="I19">
        <v>1</v>
      </c>
      <c r="J19">
        <v>1</v>
      </c>
      <c r="K19">
        <v>1976</v>
      </c>
      <c r="L19">
        <v>1996</v>
      </c>
      <c r="M19">
        <v>0</v>
      </c>
      <c r="N19">
        <v>1</v>
      </c>
      <c r="O19">
        <v>0</v>
      </c>
      <c r="P19">
        <v>0</v>
      </c>
      <c r="Q19" t="s">
        <v>1212</v>
      </c>
      <c r="R19" t="b">
        <f>FALSE()</f>
        <v>0</v>
      </c>
      <c r="T19">
        <v>0.33140224218368503</v>
      </c>
      <c r="U19">
        <v>1.5778580904007</v>
      </c>
      <c r="V19" t="s">
        <v>19</v>
      </c>
      <c r="W19" t="s">
        <v>439</v>
      </c>
      <c r="X19">
        <v>1</v>
      </c>
      <c r="Y19">
        <v>1</v>
      </c>
      <c r="Z19">
        <v>1</v>
      </c>
      <c r="AA19">
        <v>1</v>
      </c>
      <c r="AC19">
        <v>1</v>
      </c>
      <c r="AE19" t="s">
        <v>2268</v>
      </c>
      <c r="AF19" t="s">
        <v>2298</v>
      </c>
      <c r="AG19">
        <v>1</v>
      </c>
      <c r="AH19">
        <v>0.16922667685975401</v>
      </c>
      <c r="AI19">
        <v>0.28206258319640598</v>
      </c>
      <c r="AJ19">
        <v>1.9583333333333299</v>
      </c>
      <c r="AK19">
        <v>5.5940000000000003</v>
      </c>
      <c r="AL19">
        <v>1</v>
      </c>
      <c r="AM19" t="s">
        <v>1223</v>
      </c>
      <c r="AN19" t="s">
        <v>1324</v>
      </c>
      <c r="AO19" t="s">
        <v>8</v>
      </c>
      <c r="AP19" t="s">
        <v>1228</v>
      </c>
      <c r="AR19" t="s">
        <v>2299</v>
      </c>
      <c r="AS19" t="s">
        <v>2300</v>
      </c>
    </row>
    <row r="20" spans="1:45" x14ac:dyDescent="0.25">
      <c r="A20" t="s">
        <v>920</v>
      </c>
      <c r="B20" t="s">
        <v>920</v>
      </c>
      <c r="C20" t="s">
        <v>2301</v>
      </c>
      <c r="D20" t="s">
        <v>922</v>
      </c>
      <c r="E20" t="s">
        <v>1331</v>
      </c>
      <c r="F20">
        <v>2008</v>
      </c>
      <c r="G20" t="s">
        <v>18</v>
      </c>
      <c r="H20" t="s">
        <v>920</v>
      </c>
      <c r="I20">
        <v>1</v>
      </c>
      <c r="J20">
        <v>1</v>
      </c>
      <c r="K20">
        <v>1984</v>
      </c>
      <c r="L20">
        <v>2002</v>
      </c>
      <c r="M20">
        <v>0</v>
      </c>
      <c r="N20">
        <v>1</v>
      </c>
      <c r="O20">
        <v>0</v>
      </c>
      <c r="P20">
        <v>0</v>
      </c>
      <c r="Q20" t="s">
        <v>1027</v>
      </c>
      <c r="R20" t="b">
        <f>FALSE()</f>
        <v>0</v>
      </c>
      <c r="T20">
        <v>0.44690734148025502</v>
      </c>
      <c r="U20">
        <v>2.3770506381988499</v>
      </c>
      <c r="V20" t="s">
        <v>19</v>
      </c>
      <c r="W20" t="s">
        <v>439</v>
      </c>
      <c r="X20">
        <v>1</v>
      </c>
      <c r="Y20">
        <v>1</v>
      </c>
      <c r="Z20">
        <v>1</v>
      </c>
      <c r="AA20">
        <v>1</v>
      </c>
      <c r="AC20">
        <v>1</v>
      </c>
      <c r="AE20" t="s">
        <v>2268</v>
      </c>
      <c r="AF20" t="s">
        <v>2267</v>
      </c>
      <c r="AG20">
        <v>1</v>
      </c>
      <c r="AH20" t="e">
        <f>#DIV/0!</f>
        <v>#DIV/0!</v>
      </c>
      <c r="AI20" t="e">
        <f>#DIV/0!</f>
        <v>#DIV/0!</v>
      </c>
      <c r="AL20">
        <v>0</v>
      </c>
      <c r="AR20" t="s">
        <v>2302</v>
      </c>
      <c r="AS20" t="s">
        <v>2303</v>
      </c>
    </row>
    <row r="21" spans="1:45" x14ac:dyDescent="0.25">
      <c r="A21" t="s">
        <v>278</v>
      </c>
      <c r="B21" t="s">
        <v>278</v>
      </c>
      <c r="C21" t="s">
        <v>2304</v>
      </c>
      <c r="D21" t="s">
        <v>280</v>
      </c>
      <c r="E21" t="s">
        <v>1349</v>
      </c>
      <c r="F21">
        <v>2008</v>
      </c>
      <c r="G21" t="s">
        <v>103</v>
      </c>
      <c r="H21" t="s">
        <v>278</v>
      </c>
      <c r="I21">
        <v>1</v>
      </c>
      <c r="J21">
        <v>0</v>
      </c>
      <c r="K21">
        <v>1981</v>
      </c>
      <c r="L21">
        <v>2003</v>
      </c>
      <c r="M21">
        <v>1</v>
      </c>
      <c r="N21">
        <v>0</v>
      </c>
      <c r="O21">
        <v>0</v>
      </c>
      <c r="P21">
        <v>0</v>
      </c>
      <c r="Q21" t="s">
        <v>1090</v>
      </c>
      <c r="R21" t="b">
        <f>FALSE()</f>
        <v>0</v>
      </c>
      <c r="S21" t="s">
        <v>283</v>
      </c>
      <c r="T21">
        <v>1.0141392946243299</v>
      </c>
      <c r="U21">
        <v>4.7019939422607404</v>
      </c>
      <c r="V21" t="s">
        <v>19</v>
      </c>
      <c r="W21" t="s">
        <v>282</v>
      </c>
      <c r="X21">
        <v>-1</v>
      </c>
      <c r="Y21">
        <v>1</v>
      </c>
      <c r="Z21">
        <v>1</v>
      </c>
      <c r="AA21">
        <v>1</v>
      </c>
      <c r="AC21">
        <v>1</v>
      </c>
      <c r="AE21" t="s">
        <v>2266</v>
      </c>
      <c r="AF21" t="s">
        <v>2267</v>
      </c>
      <c r="AG21">
        <v>1</v>
      </c>
      <c r="AH21" t="e">
        <f>#DIV/0!</f>
        <v>#DIV/0!</v>
      </c>
      <c r="AI21" t="e">
        <f>#DIV/0!</f>
        <v>#DIV/0!</v>
      </c>
      <c r="AL21">
        <v>0</v>
      </c>
      <c r="AR21" t="s">
        <v>1253</v>
      </c>
    </row>
    <row r="22" spans="1:45" x14ac:dyDescent="0.25">
      <c r="A22" t="s">
        <v>411</v>
      </c>
      <c r="B22" t="s">
        <v>411</v>
      </c>
      <c r="C22" t="s">
        <v>411</v>
      </c>
      <c r="D22" t="s">
        <v>413</v>
      </c>
      <c r="E22" t="s">
        <v>412</v>
      </c>
      <c r="F22">
        <v>1998</v>
      </c>
      <c r="G22" t="s">
        <v>61</v>
      </c>
      <c r="H22" t="s">
        <v>411</v>
      </c>
      <c r="I22">
        <v>1</v>
      </c>
      <c r="J22">
        <v>1</v>
      </c>
      <c r="K22">
        <v>1981</v>
      </c>
      <c r="L22">
        <v>1995</v>
      </c>
      <c r="M22">
        <v>1</v>
      </c>
      <c r="N22">
        <v>0</v>
      </c>
      <c r="O22">
        <v>0</v>
      </c>
      <c r="P22">
        <v>0</v>
      </c>
      <c r="Q22" t="s">
        <v>1151</v>
      </c>
      <c r="R22" t="b">
        <f>FALSE()</f>
        <v>0</v>
      </c>
      <c r="S22" t="s">
        <v>416</v>
      </c>
      <c r="T22">
        <v>0.479482382535934</v>
      </c>
      <c r="U22">
        <v>3.03208684921265</v>
      </c>
      <c r="V22" t="s">
        <v>19</v>
      </c>
      <c r="W22" t="s">
        <v>282</v>
      </c>
      <c r="X22">
        <v>-1</v>
      </c>
      <c r="Y22">
        <v>1</v>
      </c>
      <c r="Z22">
        <v>1</v>
      </c>
      <c r="AA22">
        <v>1</v>
      </c>
      <c r="AC22">
        <v>1</v>
      </c>
      <c r="AE22" t="s">
        <v>2266</v>
      </c>
      <c r="AF22" t="s">
        <v>2267</v>
      </c>
      <c r="AG22">
        <v>1</v>
      </c>
      <c r="AH22" t="e">
        <f>#DIV/0!</f>
        <v>#DIV/0!</v>
      </c>
      <c r="AI22" t="e">
        <f>#DIV/0!</f>
        <v>#DIV/0!</v>
      </c>
      <c r="AL22">
        <v>0</v>
      </c>
      <c r="AR22" t="s">
        <v>1272</v>
      </c>
    </row>
    <row r="23" spans="1:45" x14ac:dyDescent="0.25">
      <c r="A23" t="s">
        <v>40</v>
      </c>
      <c r="B23" t="s">
        <v>40</v>
      </c>
      <c r="C23" t="s">
        <v>2305</v>
      </c>
      <c r="D23" t="s">
        <v>41</v>
      </c>
      <c r="E23" t="s">
        <v>16</v>
      </c>
      <c r="F23">
        <v>1998</v>
      </c>
      <c r="G23" t="s">
        <v>18</v>
      </c>
      <c r="H23" t="s">
        <v>40</v>
      </c>
      <c r="I23">
        <v>1</v>
      </c>
      <c r="J23">
        <v>0</v>
      </c>
      <c r="K23">
        <v>1974</v>
      </c>
      <c r="L23">
        <v>1988</v>
      </c>
      <c r="M23">
        <v>0</v>
      </c>
      <c r="N23">
        <v>1</v>
      </c>
      <c r="O23">
        <v>0</v>
      </c>
      <c r="P23">
        <v>0</v>
      </c>
      <c r="Q23" t="s">
        <v>1102</v>
      </c>
      <c r="R23" t="b">
        <f>FALSE()</f>
        <v>0</v>
      </c>
      <c r="S23" t="s">
        <v>44</v>
      </c>
      <c r="T23">
        <v>0.45476061105728199</v>
      </c>
      <c r="U23">
        <v>3.8687994480133101</v>
      </c>
      <c r="V23" t="s">
        <v>19</v>
      </c>
      <c r="W23" t="s">
        <v>43</v>
      </c>
      <c r="X23">
        <v>1</v>
      </c>
      <c r="Y23">
        <v>1</v>
      </c>
      <c r="Z23">
        <v>1</v>
      </c>
      <c r="AA23">
        <v>1</v>
      </c>
      <c r="AC23">
        <v>1</v>
      </c>
      <c r="AE23" t="s">
        <v>2266</v>
      </c>
      <c r="AF23" t="s">
        <v>2267</v>
      </c>
      <c r="AG23">
        <v>1</v>
      </c>
      <c r="AH23" t="e">
        <f>#DIV/0!</f>
        <v>#DIV/0!</v>
      </c>
      <c r="AI23" t="e">
        <f>#DIV/0!</f>
        <v>#DIV/0!</v>
      </c>
      <c r="AL23">
        <v>0</v>
      </c>
      <c r="AR23" t="s">
        <v>1225</v>
      </c>
    </row>
    <row r="24" spans="1:45" x14ac:dyDescent="0.25">
      <c r="A24" t="s">
        <v>81</v>
      </c>
      <c r="B24" t="s">
        <v>2306</v>
      </c>
      <c r="C24" t="s">
        <v>2306</v>
      </c>
      <c r="D24" t="s">
        <v>83</v>
      </c>
      <c r="E24" t="s">
        <v>82</v>
      </c>
      <c r="F24">
        <v>2009</v>
      </c>
      <c r="G24" t="s">
        <v>84</v>
      </c>
      <c r="H24" t="s">
        <v>81</v>
      </c>
      <c r="I24">
        <v>1</v>
      </c>
      <c r="J24">
        <v>1</v>
      </c>
      <c r="K24">
        <v>1971</v>
      </c>
      <c r="L24">
        <v>2002</v>
      </c>
      <c r="M24">
        <v>0</v>
      </c>
      <c r="N24">
        <v>0</v>
      </c>
      <c r="O24">
        <v>0</v>
      </c>
      <c r="P24">
        <v>0</v>
      </c>
      <c r="Q24" t="s">
        <v>1080</v>
      </c>
      <c r="R24" t="b">
        <f>FALSE()</f>
        <v>0</v>
      </c>
      <c r="S24" t="s">
        <v>86</v>
      </c>
      <c r="T24">
        <v>0.29508572816848799</v>
      </c>
      <c r="U24">
        <v>3.1470396518707302</v>
      </c>
      <c r="V24" t="s">
        <v>19</v>
      </c>
      <c r="W24" t="s">
        <v>43</v>
      </c>
      <c r="X24">
        <v>1</v>
      </c>
      <c r="Y24">
        <v>1</v>
      </c>
      <c r="Z24">
        <v>0</v>
      </c>
      <c r="AA24">
        <v>1</v>
      </c>
      <c r="AB24">
        <v>1</v>
      </c>
      <c r="AC24">
        <v>1</v>
      </c>
      <c r="AE24" t="s">
        <v>2266</v>
      </c>
      <c r="AF24" t="s">
        <v>2307</v>
      </c>
      <c r="AG24">
        <v>1</v>
      </c>
      <c r="AH24" t="e">
        <f>#DIV/0!</f>
        <v>#DIV/0!</v>
      </c>
      <c r="AI24" t="e">
        <f>#DIV/0!</f>
        <v>#DIV/0!</v>
      </c>
      <c r="AL24">
        <v>0</v>
      </c>
      <c r="AR24" t="s">
        <v>2308</v>
      </c>
      <c r="AS24" t="s">
        <v>2309</v>
      </c>
    </row>
    <row r="25" spans="1:45" x14ac:dyDescent="0.25">
      <c r="A25" t="s">
        <v>752</v>
      </c>
      <c r="B25" t="s">
        <v>752</v>
      </c>
      <c r="C25" t="s">
        <v>752</v>
      </c>
      <c r="D25" t="s">
        <v>753</v>
      </c>
      <c r="E25" t="s">
        <v>1078</v>
      </c>
      <c r="F25">
        <v>2012</v>
      </c>
      <c r="G25" t="s">
        <v>750</v>
      </c>
      <c r="H25" t="s">
        <v>752</v>
      </c>
      <c r="I25">
        <v>1</v>
      </c>
      <c r="J25">
        <v>0</v>
      </c>
      <c r="K25">
        <v>1987</v>
      </c>
      <c r="L25">
        <v>2009</v>
      </c>
      <c r="M25">
        <v>0</v>
      </c>
      <c r="N25">
        <v>1</v>
      </c>
      <c r="O25">
        <v>0</v>
      </c>
      <c r="P25">
        <v>0</v>
      </c>
      <c r="Q25" t="s">
        <v>1143</v>
      </c>
      <c r="R25" t="b">
        <f>FALSE()</f>
        <v>0</v>
      </c>
      <c r="S25" t="s">
        <v>754</v>
      </c>
      <c r="T25">
        <v>1.54724669456482</v>
      </c>
      <c r="U25">
        <v>13.641685485839799</v>
      </c>
      <c r="V25" t="s">
        <v>19</v>
      </c>
      <c r="W25" t="s">
        <v>43</v>
      </c>
      <c r="X25">
        <v>1</v>
      </c>
      <c r="Y25">
        <v>1</v>
      </c>
      <c r="Z25">
        <v>1</v>
      </c>
      <c r="AA25">
        <v>1</v>
      </c>
      <c r="AC25">
        <v>1</v>
      </c>
      <c r="AE25" t="s">
        <v>2266</v>
      </c>
      <c r="AF25" t="s">
        <v>2310</v>
      </c>
      <c r="AG25">
        <v>1</v>
      </c>
      <c r="AH25">
        <v>1.6167677059193499</v>
      </c>
      <c r="AI25">
        <v>1.4344569385741199</v>
      </c>
      <c r="AJ25">
        <v>0.95699999999999996</v>
      </c>
      <c r="AK25">
        <v>9.51</v>
      </c>
      <c r="AL25">
        <v>1</v>
      </c>
      <c r="AM25" t="s">
        <v>1223</v>
      </c>
      <c r="AN25">
        <v>5</v>
      </c>
      <c r="AO25" t="s">
        <v>1230</v>
      </c>
      <c r="AP25" t="s">
        <v>1318</v>
      </c>
      <c r="AR25" t="s">
        <v>1320</v>
      </c>
    </row>
    <row r="26" spans="1:45" x14ac:dyDescent="0.25">
      <c r="A26" t="s">
        <v>747</v>
      </c>
      <c r="C26">
        <v>0</v>
      </c>
      <c r="D26" t="s">
        <v>749</v>
      </c>
      <c r="E26" t="s">
        <v>1078</v>
      </c>
      <c r="F26">
        <v>2012</v>
      </c>
      <c r="G26" t="s">
        <v>750</v>
      </c>
      <c r="H26" t="s">
        <v>747</v>
      </c>
      <c r="I26">
        <v>0</v>
      </c>
      <c r="J26">
        <v>0</v>
      </c>
      <c r="K26">
        <v>1987</v>
      </c>
      <c r="L26">
        <v>2009</v>
      </c>
      <c r="M26" t="e">
        <f>#N/A</f>
        <v>#N/A</v>
      </c>
      <c r="O26">
        <v>1</v>
      </c>
      <c r="P26">
        <v>0</v>
      </c>
      <c r="Q26" t="s">
        <v>1079</v>
      </c>
      <c r="R26" t="b">
        <f>FALSE()</f>
        <v>0</v>
      </c>
      <c r="S26" t="s">
        <v>751</v>
      </c>
      <c r="T26" t="e">
        <f>#N/A</f>
        <v>#N/A</v>
      </c>
      <c r="U26" t="e">
        <f>#N/A</f>
        <v>#N/A</v>
      </c>
      <c r="V26" t="s">
        <v>19</v>
      </c>
      <c r="W26" t="s">
        <v>43</v>
      </c>
      <c r="X26" t="e">
        <f>#N/A</f>
        <v>#N/A</v>
      </c>
      <c r="Y26">
        <v>0</v>
      </c>
      <c r="Z26">
        <v>1</v>
      </c>
      <c r="AA26">
        <v>1</v>
      </c>
      <c r="AB26" t="s">
        <v>2311</v>
      </c>
      <c r="AC26" t="s">
        <v>2311</v>
      </c>
      <c r="AE26" t="e">
        <f>#N/A</f>
        <v>#N/A</v>
      </c>
      <c r="AF26" t="e">
        <f>#N/A</f>
        <v>#N/A</v>
      </c>
      <c r="AG26" t="e">
        <f>#N/A</f>
        <v>#N/A</v>
      </c>
      <c r="AJ26" t="e">
        <f>#N/A</f>
        <v>#N/A</v>
      </c>
      <c r="AK26" t="e">
        <f>#N/A</f>
        <v>#N/A</v>
      </c>
      <c r="AL26">
        <v>0</v>
      </c>
      <c r="AR26" t="e">
        <f>#N/A</f>
        <v>#N/A</v>
      </c>
    </row>
    <row r="27" spans="1:45" x14ac:dyDescent="0.25">
      <c r="A27" t="s">
        <v>604</v>
      </c>
      <c r="B27" t="s">
        <v>604</v>
      </c>
      <c r="C27" t="s">
        <v>2312</v>
      </c>
      <c r="D27" t="s">
        <v>2313</v>
      </c>
      <c r="E27" t="s">
        <v>596</v>
      </c>
      <c r="F27">
        <v>1996</v>
      </c>
      <c r="G27" t="s">
        <v>61</v>
      </c>
      <c r="H27" t="s">
        <v>604</v>
      </c>
      <c r="I27">
        <v>1</v>
      </c>
      <c r="J27">
        <v>1</v>
      </c>
      <c r="K27">
        <v>1979</v>
      </c>
      <c r="L27">
        <v>1993</v>
      </c>
      <c r="M27">
        <v>1</v>
      </c>
      <c r="N27">
        <v>0</v>
      </c>
      <c r="O27">
        <v>0</v>
      </c>
      <c r="P27">
        <v>0</v>
      </c>
      <c r="Q27" t="s">
        <v>1202</v>
      </c>
      <c r="R27" t="b">
        <f>TRUE()</f>
        <v>1</v>
      </c>
      <c r="S27" t="s">
        <v>610</v>
      </c>
      <c r="T27">
        <v>0.38905087113380399</v>
      </c>
      <c r="U27">
        <v>1.20317435264587</v>
      </c>
      <c r="V27" t="s">
        <v>19</v>
      </c>
      <c r="W27" t="s">
        <v>609</v>
      </c>
      <c r="X27">
        <v>1</v>
      </c>
      <c r="Y27">
        <v>1</v>
      </c>
      <c r="Z27">
        <v>1</v>
      </c>
      <c r="AA27">
        <v>1</v>
      </c>
      <c r="AC27">
        <v>1</v>
      </c>
      <c r="AE27" t="s">
        <v>2266</v>
      </c>
      <c r="AF27" t="s">
        <v>2267</v>
      </c>
      <c r="AG27">
        <v>1</v>
      </c>
      <c r="AH27" t="e">
        <f>#DIV/0!</f>
        <v>#DIV/0!</v>
      </c>
      <c r="AI27" t="e">
        <f>#DIV/0!</f>
        <v>#DIV/0!</v>
      </c>
      <c r="AL27">
        <v>0</v>
      </c>
      <c r="AR27" t="s">
        <v>1300</v>
      </c>
    </row>
    <row r="28" spans="1:45" x14ac:dyDescent="0.25">
      <c r="A28" t="s">
        <v>249</v>
      </c>
      <c r="B28" t="s">
        <v>249</v>
      </c>
      <c r="C28" t="s">
        <v>2314</v>
      </c>
      <c r="D28" t="s">
        <v>251</v>
      </c>
      <c r="E28" t="s">
        <v>1347</v>
      </c>
      <c r="F28">
        <v>2006</v>
      </c>
      <c r="G28" t="s">
        <v>134</v>
      </c>
      <c r="H28" t="s">
        <v>249</v>
      </c>
      <c r="I28">
        <v>1</v>
      </c>
      <c r="J28">
        <v>0</v>
      </c>
      <c r="K28">
        <v>1971</v>
      </c>
      <c r="L28">
        <v>2000</v>
      </c>
      <c r="M28">
        <v>0</v>
      </c>
      <c r="N28">
        <v>1</v>
      </c>
      <c r="O28">
        <v>0</v>
      </c>
      <c r="P28">
        <v>0</v>
      </c>
      <c r="Q28" t="s">
        <v>1138</v>
      </c>
      <c r="R28" t="b">
        <f>FALSE()</f>
        <v>0</v>
      </c>
      <c r="T28">
        <v>0.72450697422027599</v>
      </c>
      <c r="U28">
        <v>10.325508117675801</v>
      </c>
      <c r="V28" t="s">
        <v>19</v>
      </c>
      <c r="W28" t="s">
        <v>253</v>
      </c>
      <c r="X28">
        <v>-1</v>
      </c>
      <c r="Y28">
        <v>1</v>
      </c>
      <c r="Z28">
        <v>1</v>
      </c>
      <c r="AA28">
        <v>1</v>
      </c>
      <c r="AC28">
        <v>1</v>
      </c>
      <c r="AE28" t="s">
        <v>2266</v>
      </c>
      <c r="AF28" t="s">
        <v>2267</v>
      </c>
      <c r="AG28">
        <v>1</v>
      </c>
      <c r="AH28">
        <v>-10.733436655115201</v>
      </c>
      <c r="AI28">
        <v>1.4942848216607501</v>
      </c>
      <c r="AJ28">
        <v>-6.7500000000000004E-2</v>
      </c>
      <c r="AK28">
        <v>6.91</v>
      </c>
      <c r="AL28">
        <v>1</v>
      </c>
      <c r="AM28" t="s">
        <v>1223</v>
      </c>
      <c r="AN28">
        <v>10</v>
      </c>
      <c r="AO28" t="s">
        <v>8</v>
      </c>
      <c r="AP28" t="s">
        <v>166</v>
      </c>
      <c r="AR28" t="s">
        <v>1251</v>
      </c>
    </row>
    <row r="29" spans="1:45" x14ac:dyDescent="0.25">
      <c r="A29" t="s">
        <v>254</v>
      </c>
      <c r="B29" t="s">
        <v>254</v>
      </c>
      <c r="C29" t="s">
        <v>2315</v>
      </c>
      <c r="D29" t="s">
        <v>255</v>
      </c>
      <c r="E29" t="s">
        <v>1347</v>
      </c>
      <c r="F29">
        <v>2006</v>
      </c>
      <c r="G29" t="s">
        <v>134</v>
      </c>
      <c r="H29" t="s">
        <v>254</v>
      </c>
      <c r="I29">
        <v>1</v>
      </c>
      <c r="J29">
        <v>0</v>
      </c>
      <c r="K29">
        <v>1971</v>
      </c>
      <c r="L29">
        <v>2000</v>
      </c>
      <c r="M29">
        <v>0</v>
      </c>
      <c r="N29">
        <v>1</v>
      </c>
      <c r="O29">
        <v>0</v>
      </c>
      <c r="P29">
        <v>0</v>
      </c>
      <c r="Q29" t="s">
        <v>1140</v>
      </c>
      <c r="R29" t="b">
        <f>FALSE()</f>
        <v>0</v>
      </c>
      <c r="T29">
        <v>0.78846573829650901</v>
      </c>
      <c r="U29">
        <v>4.0956625938415501</v>
      </c>
      <c r="V29" t="s">
        <v>19</v>
      </c>
      <c r="W29" t="s">
        <v>253</v>
      </c>
      <c r="X29">
        <v>-1</v>
      </c>
      <c r="Y29">
        <v>1</v>
      </c>
      <c r="Z29">
        <v>1</v>
      </c>
      <c r="AA29">
        <v>1</v>
      </c>
      <c r="AC29">
        <v>1</v>
      </c>
      <c r="AE29" t="s">
        <v>2266</v>
      </c>
      <c r="AF29" t="s">
        <v>2267</v>
      </c>
      <c r="AG29">
        <v>1</v>
      </c>
      <c r="AH29">
        <v>0.84781262182420303</v>
      </c>
      <c r="AI29">
        <v>1.0721629826810299</v>
      </c>
      <c r="AJ29">
        <v>0.93</v>
      </c>
      <c r="AK29">
        <v>3.82</v>
      </c>
      <c r="AL29">
        <v>1</v>
      </c>
      <c r="AM29" t="s">
        <v>1223</v>
      </c>
      <c r="AN29">
        <v>10</v>
      </c>
      <c r="AO29" t="s">
        <v>8</v>
      </c>
      <c r="AP29" t="s">
        <v>166</v>
      </c>
      <c r="AR29" t="s">
        <v>1251</v>
      </c>
    </row>
    <row r="30" spans="1:45" x14ac:dyDescent="0.25">
      <c r="A30" t="s">
        <v>257</v>
      </c>
      <c r="B30" t="s">
        <v>257</v>
      </c>
      <c r="C30" t="s">
        <v>2316</v>
      </c>
      <c r="D30" t="s">
        <v>258</v>
      </c>
      <c r="E30" t="s">
        <v>1347</v>
      </c>
      <c r="F30">
        <v>2006</v>
      </c>
      <c r="G30" t="s">
        <v>134</v>
      </c>
      <c r="H30" t="s">
        <v>257</v>
      </c>
      <c r="I30">
        <v>1</v>
      </c>
      <c r="J30">
        <v>1</v>
      </c>
      <c r="K30">
        <v>1971</v>
      </c>
      <c r="L30">
        <v>2000</v>
      </c>
      <c r="M30">
        <v>0</v>
      </c>
      <c r="N30">
        <v>1</v>
      </c>
      <c r="O30">
        <v>0</v>
      </c>
      <c r="P30">
        <v>0</v>
      </c>
      <c r="Q30" t="s">
        <v>1206</v>
      </c>
      <c r="R30" t="b">
        <f>FALSE()</f>
        <v>0</v>
      </c>
      <c r="T30">
        <v>1.1556020975112899</v>
      </c>
      <c r="U30">
        <v>5.7273721694946298</v>
      </c>
      <c r="V30" t="s">
        <v>19</v>
      </c>
      <c r="W30" t="s">
        <v>253</v>
      </c>
      <c r="X30">
        <v>-1</v>
      </c>
      <c r="Y30">
        <v>1</v>
      </c>
      <c r="Z30">
        <v>1</v>
      </c>
      <c r="AA30">
        <v>1</v>
      </c>
      <c r="AC30">
        <v>1</v>
      </c>
      <c r="AE30" t="s">
        <v>2266</v>
      </c>
      <c r="AF30" t="s">
        <v>2267</v>
      </c>
      <c r="AG30">
        <v>1</v>
      </c>
      <c r="AH30">
        <v>0.89581557946611701</v>
      </c>
      <c r="AI30">
        <v>1.0048021349990599</v>
      </c>
      <c r="AJ30">
        <v>1.29</v>
      </c>
      <c r="AK30">
        <v>5.7</v>
      </c>
      <c r="AL30">
        <v>1</v>
      </c>
      <c r="AM30" t="s">
        <v>1223</v>
      </c>
      <c r="AN30">
        <v>10</v>
      </c>
      <c r="AO30" t="s">
        <v>8</v>
      </c>
      <c r="AP30" t="s">
        <v>166</v>
      </c>
      <c r="AR30" t="s">
        <v>1251</v>
      </c>
    </row>
    <row r="31" spans="1:45" x14ac:dyDescent="0.25">
      <c r="A31" t="s">
        <v>368</v>
      </c>
      <c r="B31" t="s">
        <v>2317</v>
      </c>
      <c r="C31" t="s">
        <v>2317</v>
      </c>
      <c r="D31" t="s">
        <v>369</v>
      </c>
      <c r="E31" t="s">
        <v>364</v>
      </c>
      <c r="F31">
        <v>2006</v>
      </c>
      <c r="G31" t="s">
        <v>103</v>
      </c>
      <c r="H31" t="s">
        <v>368</v>
      </c>
      <c r="I31">
        <v>1</v>
      </c>
      <c r="J31">
        <v>1</v>
      </c>
      <c r="K31">
        <v>1968</v>
      </c>
      <c r="L31">
        <v>2003</v>
      </c>
      <c r="M31">
        <v>1</v>
      </c>
      <c r="N31">
        <v>0</v>
      </c>
      <c r="O31">
        <v>0</v>
      </c>
      <c r="P31">
        <v>0</v>
      </c>
      <c r="Q31" t="s">
        <v>1182</v>
      </c>
      <c r="R31" t="b">
        <f>FALSE()</f>
        <v>0</v>
      </c>
      <c r="T31">
        <v>0.63244223594665505</v>
      </c>
      <c r="U31">
        <v>5.5912055969238299</v>
      </c>
      <c r="V31" t="s">
        <v>19</v>
      </c>
      <c r="W31" t="s">
        <v>253</v>
      </c>
      <c r="X31">
        <v>-1</v>
      </c>
      <c r="Y31">
        <v>1</v>
      </c>
      <c r="Z31">
        <v>1</v>
      </c>
      <c r="AA31">
        <v>1</v>
      </c>
      <c r="AC31">
        <v>1</v>
      </c>
      <c r="AE31" t="s">
        <v>2266</v>
      </c>
      <c r="AF31" t="s">
        <v>2267</v>
      </c>
      <c r="AG31">
        <v>1</v>
      </c>
      <c r="AH31" t="e">
        <f>#DIV/0!</f>
        <v>#DIV/0!</v>
      </c>
      <c r="AI31" t="e">
        <f>#DIV/0!</f>
        <v>#DIV/0!</v>
      </c>
      <c r="AL31">
        <v>0</v>
      </c>
      <c r="AR31" t="s">
        <v>1266</v>
      </c>
    </row>
    <row r="32" spans="1:45" x14ac:dyDescent="0.25">
      <c r="A32" t="s">
        <v>363</v>
      </c>
      <c r="C32">
        <v>0</v>
      </c>
      <c r="D32" t="s">
        <v>365</v>
      </c>
      <c r="E32" t="s">
        <v>364</v>
      </c>
      <c r="F32">
        <v>2006</v>
      </c>
      <c r="G32" t="s">
        <v>103</v>
      </c>
      <c r="H32" t="s">
        <v>363</v>
      </c>
      <c r="I32">
        <v>0</v>
      </c>
      <c r="J32">
        <v>0</v>
      </c>
      <c r="K32">
        <v>1968</v>
      </c>
      <c r="L32">
        <v>2003</v>
      </c>
      <c r="M32">
        <v>1</v>
      </c>
      <c r="N32">
        <v>0</v>
      </c>
      <c r="O32">
        <v>0</v>
      </c>
      <c r="P32">
        <v>0</v>
      </c>
      <c r="Q32" t="s">
        <v>1051</v>
      </c>
      <c r="R32" t="b">
        <f>FALSE()</f>
        <v>0</v>
      </c>
      <c r="S32" t="s">
        <v>367</v>
      </c>
      <c r="T32">
        <v>0.73872452974319502</v>
      </c>
      <c r="U32">
        <v>4.9650812149047896</v>
      </c>
      <c r="V32" t="s">
        <v>19</v>
      </c>
      <c r="W32" t="s">
        <v>253</v>
      </c>
      <c r="X32">
        <v>-1</v>
      </c>
      <c r="Y32">
        <v>1</v>
      </c>
      <c r="Z32">
        <v>1</v>
      </c>
      <c r="AA32">
        <v>1</v>
      </c>
      <c r="AC32">
        <v>1</v>
      </c>
      <c r="AE32" t="s">
        <v>2266</v>
      </c>
      <c r="AF32" t="s">
        <v>2267</v>
      </c>
      <c r="AG32">
        <v>1</v>
      </c>
      <c r="AH32" t="e">
        <f>#DIV/0!</f>
        <v>#DIV/0!</v>
      </c>
      <c r="AI32" t="e">
        <f>#DIV/0!</f>
        <v>#DIV/0!</v>
      </c>
      <c r="AL32">
        <v>0</v>
      </c>
      <c r="AR32" t="s">
        <v>1265</v>
      </c>
    </row>
    <row r="33" spans="1:45" x14ac:dyDescent="0.25">
      <c r="A33" t="s">
        <v>764</v>
      </c>
      <c r="B33" t="s">
        <v>2318</v>
      </c>
      <c r="C33" t="s">
        <v>2319</v>
      </c>
      <c r="D33" t="s">
        <v>766</v>
      </c>
      <c r="E33" t="s">
        <v>765</v>
      </c>
      <c r="F33">
        <v>2008</v>
      </c>
      <c r="G33" t="s">
        <v>117</v>
      </c>
      <c r="H33" t="s">
        <v>764</v>
      </c>
      <c r="I33">
        <v>1</v>
      </c>
      <c r="J33">
        <v>0</v>
      </c>
      <c r="K33">
        <v>1970</v>
      </c>
      <c r="L33">
        <v>2005</v>
      </c>
      <c r="M33">
        <v>1</v>
      </c>
      <c r="N33">
        <v>0</v>
      </c>
      <c r="O33">
        <v>0</v>
      </c>
      <c r="P33">
        <v>0</v>
      </c>
      <c r="Q33" t="s">
        <v>1052</v>
      </c>
      <c r="R33" t="b">
        <f>FALSE()</f>
        <v>0</v>
      </c>
      <c r="T33">
        <v>0.49075371026992798</v>
      </c>
      <c r="U33">
        <v>6.5348186492919904</v>
      </c>
      <c r="V33" t="s">
        <v>19</v>
      </c>
      <c r="W33" t="s">
        <v>253</v>
      </c>
      <c r="X33">
        <v>-1</v>
      </c>
      <c r="Y33">
        <v>1</v>
      </c>
      <c r="Z33">
        <v>1</v>
      </c>
      <c r="AA33">
        <v>1</v>
      </c>
      <c r="AC33">
        <v>1</v>
      </c>
      <c r="AE33" t="s">
        <v>2268</v>
      </c>
      <c r="AF33" t="s">
        <v>2267</v>
      </c>
      <c r="AG33">
        <v>1</v>
      </c>
      <c r="AH33">
        <v>-0.93834361428284496</v>
      </c>
      <c r="AI33">
        <v>0.76074722343329404</v>
      </c>
      <c r="AJ33">
        <v>-0.52300000000000002</v>
      </c>
      <c r="AK33">
        <v>8.59</v>
      </c>
      <c r="AL33">
        <v>1</v>
      </c>
      <c r="AM33" t="s">
        <v>1223</v>
      </c>
      <c r="AN33" t="s">
        <v>1321</v>
      </c>
      <c r="AO33" t="s">
        <v>1230</v>
      </c>
      <c r="AP33" t="s">
        <v>1237</v>
      </c>
      <c r="AR33" t="s">
        <v>2320</v>
      </c>
      <c r="AS33" t="s">
        <v>2321</v>
      </c>
    </row>
    <row r="34" spans="1:45" x14ac:dyDescent="0.25">
      <c r="A34" t="s">
        <v>870</v>
      </c>
      <c r="B34" t="s">
        <v>2322</v>
      </c>
      <c r="C34" t="s">
        <v>2322</v>
      </c>
      <c r="D34" t="s">
        <v>872</v>
      </c>
      <c r="E34" t="s">
        <v>871</v>
      </c>
      <c r="F34">
        <v>2008</v>
      </c>
      <c r="G34" t="s">
        <v>103</v>
      </c>
      <c r="H34" t="s">
        <v>870</v>
      </c>
      <c r="I34">
        <v>1</v>
      </c>
      <c r="J34">
        <v>1</v>
      </c>
      <c r="K34">
        <v>1970</v>
      </c>
      <c r="L34">
        <v>2003</v>
      </c>
      <c r="M34">
        <v>1</v>
      </c>
      <c r="N34">
        <v>0</v>
      </c>
      <c r="O34">
        <v>0</v>
      </c>
      <c r="P34">
        <v>0</v>
      </c>
      <c r="Q34" t="s">
        <v>1181</v>
      </c>
      <c r="R34" t="b">
        <f>FALSE()</f>
        <v>0</v>
      </c>
      <c r="T34">
        <v>0.84332627058029197</v>
      </c>
      <c r="U34">
        <v>5.9214439392089799</v>
      </c>
      <c r="V34" t="s">
        <v>19</v>
      </c>
      <c r="W34" t="s">
        <v>253</v>
      </c>
      <c r="X34">
        <v>-1</v>
      </c>
      <c r="Y34">
        <v>1</v>
      </c>
      <c r="Z34">
        <v>1</v>
      </c>
      <c r="AA34">
        <v>1</v>
      </c>
      <c r="AC34">
        <v>1</v>
      </c>
      <c r="AE34" t="s">
        <v>2268</v>
      </c>
      <c r="AF34" t="s">
        <v>2298</v>
      </c>
      <c r="AG34">
        <v>1</v>
      </c>
      <c r="AH34" t="e">
        <f>#DIV/0!</f>
        <v>#DIV/0!</v>
      </c>
      <c r="AI34" t="e">
        <f>#DIV/0!</f>
        <v>#DIV/0!</v>
      </c>
      <c r="AL34">
        <v>0</v>
      </c>
      <c r="AR34" t="s">
        <v>2323</v>
      </c>
      <c r="AS34" t="s">
        <v>2324</v>
      </c>
    </row>
    <row r="35" spans="1:45" x14ac:dyDescent="0.25">
      <c r="A35" t="s">
        <v>887</v>
      </c>
      <c r="B35" t="s">
        <v>2325</v>
      </c>
      <c r="C35" t="s">
        <v>2326</v>
      </c>
      <c r="D35" t="s">
        <v>888</v>
      </c>
      <c r="E35" t="s">
        <v>1069</v>
      </c>
      <c r="F35">
        <v>2005</v>
      </c>
      <c r="G35" t="s">
        <v>134</v>
      </c>
      <c r="H35" t="s">
        <v>887</v>
      </c>
      <c r="I35">
        <v>1</v>
      </c>
      <c r="J35">
        <v>0</v>
      </c>
      <c r="K35">
        <v>1962</v>
      </c>
      <c r="L35">
        <v>2001</v>
      </c>
      <c r="M35">
        <v>0</v>
      </c>
      <c r="N35">
        <v>1</v>
      </c>
      <c r="O35">
        <v>0</v>
      </c>
      <c r="P35">
        <v>0</v>
      </c>
      <c r="Q35" t="s">
        <v>1063</v>
      </c>
      <c r="R35" t="b">
        <f>FALSE()</f>
        <v>0</v>
      </c>
      <c r="T35">
        <v>0.43308943510055498</v>
      </c>
      <c r="U35">
        <v>4.9895086288452202</v>
      </c>
      <c r="V35" t="s">
        <v>19</v>
      </c>
      <c r="W35" t="s">
        <v>253</v>
      </c>
      <c r="X35">
        <v>-1</v>
      </c>
      <c r="Y35">
        <v>1</v>
      </c>
      <c r="Z35">
        <v>1</v>
      </c>
      <c r="AA35">
        <v>1</v>
      </c>
      <c r="AC35">
        <v>1</v>
      </c>
      <c r="AE35" t="s">
        <v>2268</v>
      </c>
      <c r="AF35" t="s">
        <v>2267</v>
      </c>
      <c r="AG35">
        <v>1</v>
      </c>
      <c r="AH35" t="e">
        <f>#DIV/0!</f>
        <v>#DIV/0!</v>
      </c>
      <c r="AI35" t="e">
        <f>#DIV/0!</f>
        <v>#DIV/0!</v>
      </c>
      <c r="AL35">
        <v>0</v>
      </c>
      <c r="AR35" t="s">
        <v>2327</v>
      </c>
      <c r="AS35" t="s">
        <v>2328</v>
      </c>
    </row>
    <row r="36" spans="1:45" x14ac:dyDescent="0.25">
      <c r="A36" t="s">
        <v>893</v>
      </c>
      <c r="B36" t="s">
        <v>2329</v>
      </c>
      <c r="C36" t="s">
        <v>2330</v>
      </c>
      <c r="D36" t="s">
        <v>894</v>
      </c>
      <c r="E36" t="s">
        <v>1069</v>
      </c>
      <c r="F36">
        <v>2005</v>
      </c>
      <c r="G36" t="s">
        <v>134</v>
      </c>
      <c r="H36" t="s">
        <v>893</v>
      </c>
      <c r="I36">
        <v>1</v>
      </c>
      <c r="J36">
        <v>0</v>
      </c>
      <c r="K36">
        <v>1962</v>
      </c>
      <c r="L36">
        <v>2001</v>
      </c>
      <c r="M36">
        <v>0</v>
      </c>
      <c r="N36">
        <v>1</v>
      </c>
      <c r="O36">
        <v>0</v>
      </c>
      <c r="P36">
        <v>0</v>
      </c>
      <c r="Q36" t="s">
        <v>1067</v>
      </c>
      <c r="R36" t="b">
        <f>FALSE()</f>
        <v>0</v>
      </c>
      <c r="T36">
        <v>0.86473679542541504</v>
      </c>
      <c r="U36">
        <v>13.9545602798462</v>
      </c>
      <c r="V36" t="s">
        <v>19</v>
      </c>
      <c r="W36" t="s">
        <v>253</v>
      </c>
      <c r="X36">
        <v>-1</v>
      </c>
      <c r="Y36">
        <v>1</v>
      </c>
      <c r="Z36">
        <v>1</v>
      </c>
      <c r="AA36">
        <v>1</v>
      </c>
      <c r="AC36">
        <v>1</v>
      </c>
      <c r="AE36" t="s">
        <v>2268</v>
      </c>
      <c r="AF36" t="s">
        <v>2267</v>
      </c>
      <c r="AG36">
        <v>1</v>
      </c>
      <c r="AH36" t="e">
        <f>#DIV/0!</f>
        <v>#DIV/0!</v>
      </c>
      <c r="AI36" t="e">
        <f>#DIV/0!</f>
        <v>#DIV/0!</v>
      </c>
      <c r="AL36">
        <v>0</v>
      </c>
      <c r="AR36" t="s">
        <v>2327</v>
      </c>
      <c r="AS36" t="s">
        <v>2328</v>
      </c>
    </row>
    <row r="37" spans="1:45" x14ac:dyDescent="0.25">
      <c r="A37" t="s">
        <v>342</v>
      </c>
      <c r="B37" t="s">
        <v>342</v>
      </c>
      <c r="C37" t="s">
        <v>2331</v>
      </c>
      <c r="D37" t="s">
        <v>344</v>
      </c>
      <c r="E37" t="s">
        <v>343</v>
      </c>
      <c r="F37">
        <v>2008</v>
      </c>
      <c r="G37" t="s">
        <v>103</v>
      </c>
      <c r="H37" t="s">
        <v>342</v>
      </c>
      <c r="I37">
        <v>1</v>
      </c>
      <c r="J37">
        <v>1</v>
      </c>
      <c r="K37">
        <v>1968</v>
      </c>
      <c r="L37">
        <v>2003</v>
      </c>
      <c r="M37">
        <v>1</v>
      </c>
      <c r="N37">
        <v>0</v>
      </c>
      <c r="O37">
        <v>0</v>
      </c>
      <c r="P37">
        <v>0</v>
      </c>
      <c r="Q37" t="s">
        <v>1026</v>
      </c>
      <c r="R37" t="b">
        <f>FALSE()</f>
        <v>0</v>
      </c>
      <c r="T37">
        <v>1.3039628267288199</v>
      </c>
      <c r="U37">
        <v>8.0509386062622106</v>
      </c>
      <c r="V37" t="s">
        <v>19</v>
      </c>
      <c r="W37" t="s">
        <v>347</v>
      </c>
      <c r="X37">
        <v>-1</v>
      </c>
      <c r="Y37">
        <v>1</v>
      </c>
      <c r="Z37">
        <v>1</v>
      </c>
      <c r="AA37">
        <v>1</v>
      </c>
      <c r="AC37">
        <v>1</v>
      </c>
      <c r="AE37" t="s">
        <v>2266</v>
      </c>
      <c r="AF37" t="s">
        <v>2267</v>
      </c>
      <c r="AG37">
        <v>1</v>
      </c>
      <c r="AH37">
        <v>-0.75373573799353799</v>
      </c>
      <c r="AI37">
        <v>0.95277379955765795</v>
      </c>
      <c r="AJ37">
        <v>-1.73</v>
      </c>
      <c r="AK37">
        <v>8.4499999999999993</v>
      </c>
      <c r="AL37">
        <v>1</v>
      </c>
      <c r="AM37" t="s">
        <v>1223</v>
      </c>
      <c r="AN37">
        <v>10</v>
      </c>
      <c r="AO37" t="s">
        <v>8</v>
      </c>
      <c r="AP37" t="s">
        <v>1228</v>
      </c>
      <c r="AR37" t="s">
        <v>1260</v>
      </c>
    </row>
    <row r="38" spans="1:45" x14ac:dyDescent="0.25">
      <c r="A38" t="s">
        <v>462</v>
      </c>
      <c r="B38" t="s">
        <v>462</v>
      </c>
      <c r="C38" t="s">
        <v>2332</v>
      </c>
      <c r="D38" t="s">
        <v>464</v>
      </c>
      <c r="E38" t="s">
        <v>463</v>
      </c>
      <c r="F38">
        <v>2003</v>
      </c>
      <c r="G38" t="s">
        <v>18</v>
      </c>
      <c r="H38" t="s">
        <v>462</v>
      </c>
      <c r="I38">
        <v>1</v>
      </c>
      <c r="J38">
        <v>1</v>
      </c>
      <c r="K38">
        <v>1964</v>
      </c>
      <c r="L38">
        <v>1993</v>
      </c>
      <c r="M38">
        <v>0</v>
      </c>
      <c r="N38">
        <v>1</v>
      </c>
      <c r="O38">
        <v>0</v>
      </c>
      <c r="P38">
        <v>0</v>
      </c>
      <c r="Q38" t="s">
        <v>1103</v>
      </c>
      <c r="R38" t="b">
        <f>FALSE()</f>
        <v>0</v>
      </c>
      <c r="T38">
        <v>0.21210321784019501</v>
      </c>
      <c r="U38">
        <v>2.4688308238983199</v>
      </c>
      <c r="V38" t="s">
        <v>19</v>
      </c>
      <c r="W38" t="s">
        <v>347</v>
      </c>
      <c r="X38">
        <v>1</v>
      </c>
      <c r="Y38">
        <v>1</v>
      </c>
      <c r="Z38">
        <v>1</v>
      </c>
      <c r="AA38">
        <v>1</v>
      </c>
      <c r="AC38">
        <v>1</v>
      </c>
      <c r="AE38" t="s">
        <v>2266</v>
      </c>
      <c r="AF38" t="s">
        <v>2267</v>
      </c>
      <c r="AG38">
        <v>1</v>
      </c>
      <c r="AH38" t="e">
        <f>#DIV/0!</f>
        <v>#DIV/0!</v>
      </c>
      <c r="AI38" t="e">
        <f>#DIV/0!</f>
        <v>#DIV/0!</v>
      </c>
      <c r="AL38">
        <v>0</v>
      </c>
      <c r="AR38" t="s">
        <v>1281</v>
      </c>
    </row>
    <row r="39" spans="1:45" x14ac:dyDescent="0.25">
      <c r="A39" t="s">
        <v>743</v>
      </c>
      <c r="B39" t="s">
        <v>2333</v>
      </c>
      <c r="C39" t="s">
        <v>2334</v>
      </c>
      <c r="D39" t="s">
        <v>745</v>
      </c>
      <c r="E39" t="s">
        <v>1041</v>
      </c>
      <c r="F39">
        <v>2010</v>
      </c>
      <c r="G39" t="s">
        <v>746</v>
      </c>
      <c r="H39" t="s">
        <v>743</v>
      </c>
      <c r="I39">
        <v>1</v>
      </c>
      <c r="J39">
        <v>1</v>
      </c>
      <c r="K39">
        <v>1964</v>
      </c>
      <c r="L39">
        <v>2007</v>
      </c>
      <c r="M39">
        <v>0</v>
      </c>
      <c r="N39">
        <v>0</v>
      </c>
      <c r="O39">
        <v>0</v>
      </c>
      <c r="P39">
        <v>0</v>
      </c>
      <c r="Q39" t="s">
        <v>1042</v>
      </c>
      <c r="R39" t="b">
        <f>FALSE()</f>
        <v>0</v>
      </c>
      <c r="T39">
        <v>0.65345174074172996</v>
      </c>
      <c r="U39">
        <v>4.7298669815063503</v>
      </c>
      <c r="V39" t="s">
        <v>19</v>
      </c>
      <c r="W39" t="s">
        <v>347</v>
      </c>
      <c r="X39">
        <v>-1</v>
      </c>
      <c r="Y39">
        <v>1</v>
      </c>
      <c r="Z39">
        <v>0</v>
      </c>
      <c r="AA39">
        <v>1</v>
      </c>
      <c r="AC39">
        <v>1</v>
      </c>
      <c r="AE39" t="s">
        <v>2268</v>
      </c>
      <c r="AF39" t="s">
        <v>2267</v>
      </c>
      <c r="AG39">
        <v>1</v>
      </c>
      <c r="AH39">
        <v>-0.81681467592716195</v>
      </c>
      <c r="AI39">
        <v>0.87915743150675596</v>
      </c>
      <c r="AJ39">
        <v>-0.8</v>
      </c>
      <c r="AK39">
        <v>5.38</v>
      </c>
      <c r="AL39">
        <v>1</v>
      </c>
      <c r="AM39" t="s">
        <v>1223</v>
      </c>
      <c r="AN39">
        <v>5</v>
      </c>
      <c r="AO39" t="s">
        <v>8</v>
      </c>
      <c r="AP39" t="s">
        <v>1228</v>
      </c>
      <c r="AR39" t="s">
        <v>2335</v>
      </c>
      <c r="AS39" t="s">
        <v>2336</v>
      </c>
    </row>
    <row r="40" spans="1:45" x14ac:dyDescent="0.25">
      <c r="A40" t="s">
        <v>890</v>
      </c>
      <c r="B40" t="s">
        <v>2337</v>
      </c>
      <c r="C40" t="s">
        <v>2338</v>
      </c>
      <c r="D40" t="s">
        <v>891</v>
      </c>
      <c r="E40" t="s">
        <v>1069</v>
      </c>
      <c r="F40">
        <v>2005</v>
      </c>
      <c r="G40" t="s">
        <v>134</v>
      </c>
      <c r="H40" t="s">
        <v>890</v>
      </c>
      <c r="I40">
        <v>1</v>
      </c>
      <c r="J40">
        <v>0</v>
      </c>
      <c r="K40">
        <v>1962</v>
      </c>
      <c r="L40">
        <v>2001</v>
      </c>
      <c r="M40">
        <v>0</v>
      </c>
      <c r="N40">
        <v>1</v>
      </c>
      <c r="O40">
        <v>0</v>
      </c>
      <c r="P40">
        <v>0</v>
      </c>
      <c r="Q40" t="s">
        <v>1066</v>
      </c>
      <c r="R40" t="b">
        <f>FALSE()</f>
        <v>0</v>
      </c>
      <c r="T40">
        <v>0.22629143297672299</v>
      </c>
      <c r="U40">
        <v>1.6879743337631199</v>
      </c>
      <c r="V40" t="s">
        <v>19</v>
      </c>
      <c r="W40" t="s">
        <v>347</v>
      </c>
      <c r="X40">
        <v>-1</v>
      </c>
      <c r="Y40">
        <v>1</v>
      </c>
      <c r="Z40">
        <v>1</v>
      </c>
      <c r="AA40">
        <v>1</v>
      </c>
      <c r="AC40">
        <v>1</v>
      </c>
      <c r="AE40" t="s">
        <v>2268</v>
      </c>
      <c r="AF40" t="s">
        <v>2267</v>
      </c>
      <c r="AG40">
        <v>1</v>
      </c>
      <c r="AH40" t="e">
        <f>#DIV/0!</f>
        <v>#DIV/0!</v>
      </c>
      <c r="AI40" t="e">
        <f>#DIV/0!</f>
        <v>#DIV/0!</v>
      </c>
      <c r="AL40">
        <v>0</v>
      </c>
      <c r="AR40" t="s">
        <v>2327</v>
      </c>
      <c r="AS40" t="s">
        <v>2328</v>
      </c>
    </row>
    <row r="41" spans="1:45" x14ac:dyDescent="0.25">
      <c r="A41" t="s">
        <v>895</v>
      </c>
      <c r="B41" t="s">
        <v>2339</v>
      </c>
      <c r="C41" t="s">
        <v>2339</v>
      </c>
      <c r="D41" t="s">
        <v>896</v>
      </c>
      <c r="E41" t="s">
        <v>1069</v>
      </c>
      <c r="F41">
        <v>2005</v>
      </c>
      <c r="G41" t="s">
        <v>134</v>
      </c>
      <c r="H41" t="s">
        <v>895</v>
      </c>
      <c r="I41">
        <v>1</v>
      </c>
      <c r="J41">
        <v>0</v>
      </c>
      <c r="K41">
        <v>1962</v>
      </c>
      <c r="L41">
        <v>2001</v>
      </c>
      <c r="M41">
        <v>0</v>
      </c>
      <c r="N41">
        <v>1</v>
      </c>
      <c r="O41">
        <v>0</v>
      </c>
      <c r="P41">
        <v>0</v>
      </c>
      <c r="Q41" t="s">
        <v>1068</v>
      </c>
      <c r="R41" t="b">
        <f>FALSE()</f>
        <v>0</v>
      </c>
      <c r="T41">
        <v>0.20496557652950301</v>
      </c>
      <c r="U41">
        <v>3.9598684310913099</v>
      </c>
      <c r="V41" t="s">
        <v>19</v>
      </c>
      <c r="W41" t="s">
        <v>347</v>
      </c>
      <c r="X41">
        <v>-1</v>
      </c>
      <c r="Y41">
        <v>1</v>
      </c>
      <c r="Z41">
        <v>1</v>
      </c>
      <c r="AA41">
        <v>1</v>
      </c>
      <c r="AC41">
        <v>1</v>
      </c>
      <c r="AE41" t="s">
        <v>2268</v>
      </c>
      <c r="AF41" t="s">
        <v>2267</v>
      </c>
      <c r="AG41">
        <v>1</v>
      </c>
      <c r="AH41" t="e">
        <f>#DIV/0!</f>
        <v>#DIV/0!</v>
      </c>
      <c r="AI41" t="e">
        <f>#DIV/0!</f>
        <v>#DIV/0!</v>
      </c>
      <c r="AL41">
        <v>0</v>
      </c>
      <c r="AR41" t="s">
        <v>2327</v>
      </c>
      <c r="AS41" t="s">
        <v>2328</v>
      </c>
    </row>
    <row r="42" spans="1:45" x14ac:dyDescent="0.25">
      <c r="A42" t="s">
        <v>927</v>
      </c>
      <c r="B42" t="s">
        <v>927</v>
      </c>
      <c r="C42" t="s">
        <v>2340</v>
      </c>
      <c r="D42" t="s">
        <v>928</v>
      </c>
      <c r="E42" t="s">
        <v>1331</v>
      </c>
      <c r="F42">
        <v>2008</v>
      </c>
      <c r="G42" t="s">
        <v>18</v>
      </c>
      <c r="H42" t="s">
        <v>927</v>
      </c>
      <c r="I42">
        <v>1</v>
      </c>
      <c r="J42">
        <v>1</v>
      </c>
      <c r="K42">
        <v>1984</v>
      </c>
      <c r="L42">
        <v>2002</v>
      </c>
      <c r="M42">
        <v>0</v>
      </c>
      <c r="N42">
        <v>1</v>
      </c>
      <c r="O42">
        <v>0</v>
      </c>
      <c r="P42">
        <v>0</v>
      </c>
      <c r="Q42" t="s">
        <v>1047</v>
      </c>
      <c r="R42" t="b">
        <f>FALSE()</f>
        <v>0</v>
      </c>
      <c r="T42">
        <v>0.46083709597587602</v>
      </c>
      <c r="U42">
        <v>5.1302466392517099</v>
      </c>
      <c r="V42" t="s">
        <v>19</v>
      </c>
      <c r="W42" t="s">
        <v>347</v>
      </c>
      <c r="X42">
        <v>-1</v>
      </c>
      <c r="Y42">
        <v>1</v>
      </c>
      <c r="Z42">
        <v>1</v>
      </c>
      <c r="AA42">
        <v>1</v>
      </c>
      <c r="AC42">
        <v>1</v>
      </c>
      <c r="AE42" t="s">
        <v>2268</v>
      </c>
      <c r="AF42" t="s">
        <v>2267</v>
      </c>
      <c r="AG42">
        <v>1</v>
      </c>
      <c r="AH42" t="e">
        <f>#DIV/0!</f>
        <v>#DIV/0!</v>
      </c>
      <c r="AI42" t="e">
        <f>#DIV/0!</f>
        <v>#DIV/0!</v>
      </c>
      <c r="AL42">
        <v>0</v>
      </c>
      <c r="AR42" t="s">
        <v>2302</v>
      </c>
      <c r="AS42" t="s">
        <v>2303</v>
      </c>
    </row>
    <row r="43" spans="1:45" ht="409.5" x14ac:dyDescent="0.25">
      <c r="A43" t="s">
        <v>958</v>
      </c>
      <c r="B43" t="s">
        <v>2341</v>
      </c>
      <c r="C43" t="s">
        <v>2341</v>
      </c>
      <c r="D43" t="s">
        <v>958</v>
      </c>
      <c r="E43" t="s">
        <v>1362</v>
      </c>
      <c r="F43">
        <v>2004</v>
      </c>
      <c r="G43" t="s">
        <v>762</v>
      </c>
      <c r="H43" t="s">
        <v>958</v>
      </c>
      <c r="I43">
        <v>1</v>
      </c>
      <c r="J43">
        <v>1</v>
      </c>
      <c r="K43">
        <v>1973</v>
      </c>
      <c r="L43">
        <v>1996</v>
      </c>
      <c r="M43">
        <v>0</v>
      </c>
      <c r="N43">
        <v>0</v>
      </c>
      <c r="O43">
        <v>0</v>
      </c>
      <c r="P43">
        <v>0</v>
      </c>
      <c r="Q43" t="s">
        <v>1121</v>
      </c>
      <c r="R43" t="b">
        <f>FALSE()</f>
        <v>0</v>
      </c>
      <c r="T43">
        <v>0.41671097278594998</v>
      </c>
      <c r="U43">
        <v>4.2198133468627903</v>
      </c>
      <c r="V43" t="s">
        <v>19</v>
      </c>
      <c r="W43" t="s">
        <v>347</v>
      </c>
      <c r="X43">
        <v>-1</v>
      </c>
      <c r="Y43">
        <v>1</v>
      </c>
      <c r="Z43">
        <v>1</v>
      </c>
      <c r="AA43">
        <v>1</v>
      </c>
      <c r="AC43">
        <v>1</v>
      </c>
      <c r="AE43" t="s">
        <v>2268</v>
      </c>
      <c r="AF43" t="s">
        <v>2267</v>
      </c>
      <c r="AG43">
        <v>1</v>
      </c>
      <c r="AH43">
        <v>-2.47551072942148</v>
      </c>
      <c r="AI43">
        <v>1.47545921218979</v>
      </c>
      <c r="AJ43">
        <v>-0.168333333333333</v>
      </c>
      <c r="AK43">
        <v>2.86</v>
      </c>
      <c r="AL43">
        <v>1</v>
      </c>
      <c r="AM43" t="s">
        <v>1223</v>
      </c>
      <c r="AN43" t="s">
        <v>1323</v>
      </c>
      <c r="AO43" t="s">
        <v>8</v>
      </c>
      <c r="AP43" t="s">
        <v>1228</v>
      </c>
      <c r="AR43" t="s">
        <v>2342</v>
      </c>
      <c r="AS43" s="16" t="s">
        <v>2343</v>
      </c>
    </row>
    <row r="44" spans="1:45" x14ac:dyDescent="0.25">
      <c r="A44" t="s">
        <v>212</v>
      </c>
      <c r="B44" t="s">
        <v>2344</v>
      </c>
      <c r="C44" t="s">
        <v>2345</v>
      </c>
      <c r="D44" t="s">
        <v>214</v>
      </c>
      <c r="E44" t="s">
        <v>1345</v>
      </c>
      <c r="F44">
        <v>2014</v>
      </c>
      <c r="G44" t="s">
        <v>215</v>
      </c>
      <c r="H44" t="s">
        <v>212</v>
      </c>
      <c r="I44">
        <v>1</v>
      </c>
      <c r="J44">
        <v>0</v>
      </c>
      <c r="K44">
        <v>1965</v>
      </c>
      <c r="L44">
        <v>2010</v>
      </c>
      <c r="M44">
        <v>0</v>
      </c>
      <c r="N44">
        <v>0</v>
      </c>
      <c r="O44">
        <v>0</v>
      </c>
      <c r="P44">
        <v>0</v>
      </c>
      <c r="Q44" t="s">
        <v>1108</v>
      </c>
      <c r="R44" t="b">
        <f>FALSE()</f>
        <v>0</v>
      </c>
      <c r="T44">
        <v>0.52043205499649103</v>
      </c>
      <c r="U44">
        <v>5.8546280860900897</v>
      </c>
      <c r="V44" t="s">
        <v>19</v>
      </c>
      <c r="W44" t="s">
        <v>217</v>
      </c>
      <c r="X44">
        <v>-1</v>
      </c>
      <c r="Y44">
        <v>1</v>
      </c>
      <c r="Z44">
        <v>1</v>
      </c>
      <c r="AA44">
        <v>1</v>
      </c>
      <c r="AC44">
        <v>1</v>
      </c>
      <c r="AE44" t="s">
        <v>2266</v>
      </c>
      <c r="AF44" t="s">
        <v>2267</v>
      </c>
      <c r="AG44">
        <v>1</v>
      </c>
      <c r="AH44">
        <v>0.59819776436378203</v>
      </c>
      <c r="AI44">
        <v>1.0129114335795999</v>
      </c>
      <c r="AJ44">
        <v>0.87</v>
      </c>
      <c r="AK44">
        <v>5.78</v>
      </c>
      <c r="AL44">
        <v>1</v>
      </c>
      <c r="AM44" t="s">
        <v>1223</v>
      </c>
      <c r="AN44">
        <v>5</v>
      </c>
      <c r="AO44" t="s">
        <v>8</v>
      </c>
      <c r="AP44" t="s">
        <v>1228</v>
      </c>
      <c r="AR44" t="s">
        <v>1245</v>
      </c>
    </row>
    <row r="45" spans="1:45" x14ac:dyDescent="0.25">
      <c r="A45" t="s">
        <v>633</v>
      </c>
      <c r="B45" t="s">
        <v>2346</v>
      </c>
      <c r="C45" t="s">
        <v>2347</v>
      </c>
      <c r="D45" t="s">
        <v>635</v>
      </c>
      <c r="E45" t="s">
        <v>1336</v>
      </c>
      <c r="F45">
        <v>1992</v>
      </c>
      <c r="G45" t="s">
        <v>134</v>
      </c>
      <c r="H45" t="s">
        <v>633</v>
      </c>
      <c r="I45">
        <v>1</v>
      </c>
      <c r="J45">
        <v>0</v>
      </c>
      <c r="K45">
        <v>1978</v>
      </c>
      <c r="L45">
        <v>1988</v>
      </c>
      <c r="M45">
        <v>0</v>
      </c>
      <c r="N45">
        <v>1</v>
      </c>
      <c r="O45">
        <v>0</v>
      </c>
      <c r="P45">
        <v>0</v>
      </c>
      <c r="Q45" t="s">
        <v>1153</v>
      </c>
      <c r="R45" t="b">
        <f>FALSE()</f>
        <v>0</v>
      </c>
      <c r="T45">
        <v>0.182506322860718</v>
      </c>
      <c r="U45">
        <v>1.7371253967285201</v>
      </c>
      <c r="V45" t="s">
        <v>19</v>
      </c>
      <c r="W45" t="s">
        <v>217</v>
      </c>
      <c r="X45">
        <v>1</v>
      </c>
      <c r="Y45">
        <v>1</v>
      </c>
      <c r="Z45">
        <v>1</v>
      </c>
      <c r="AA45">
        <v>1</v>
      </c>
      <c r="AC45">
        <v>1</v>
      </c>
      <c r="AE45" t="s">
        <v>2266</v>
      </c>
      <c r="AF45" t="s">
        <v>2267</v>
      </c>
      <c r="AG45">
        <v>1</v>
      </c>
      <c r="AH45" t="e">
        <f>#DIV/0!</f>
        <v>#DIV/0!</v>
      </c>
      <c r="AI45" t="e">
        <f>#DIV/0!</f>
        <v>#DIV/0!</v>
      </c>
      <c r="AL45">
        <v>0</v>
      </c>
      <c r="AR45" t="s">
        <v>2348</v>
      </c>
    </row>
    <row r="46" spans="1:45" x14ac:dyDescent="0.25">
      <c r="A46" t="s">
        <v>755</v>
      </c>
      <c r="B46" t="s">
        <v>755</v>
      </c>
      <c r="C46" t="s">
        <v>2349</v>
      </c>
      <c r="D46" t="s">
        <v>757</v>
      </c>
      <c r="E46" t="s">
        <v>756</v>
      </c>
      <c r="F46">
        <v>2014</v>
      </c>
      <c r="G46" t="s">
        <v>117</v>
      </c>
      <c r="H46" t="s">
        <v>755</v>
      </c>
      <c r="I46">
        <v>1</v>
      </c>
      <c r="J46">
        <v>0</v>
      </c>
      <c r="K46">
        <v>1974</v>
      </c>
      <c r="L46">
        <v>2010</v>
      </c>
      <c r="M46">
        <v>1</v>
      </c>
      <c r="N46">
        <v>0</v>
      </c>
      <c r="O46">
        <v>0</v>
      </c>
      <c r="P46">
        <v>0</v>
      </c>
      <c r="Q46" t="s">
        <v>1100</v>
      </c>
      <c r="R46" t="b">
        <f>FALSE()</f>
        <v>0</v>
      </c>
      <c r="T46">
        <v>0.405003011226654</v>
      </c>
      <c r="U46">
        <v>4.5570573806762704</v>
      </c>
      <c r="V46" t="s">
        <v>19</v>
      </c>
      <c r="W46" t="s">
        <v>217</v>
      </c>
      <c r="X46">
        <v>-1</v>
      </c>
      <c r="Y46">
        <v>1</v>
      </c>
      <c r="Z46">
        <v>1</v>
      </c>
      <c r="AA46">
        <v>1</v>
      </c>
      <c r="AC46">
        <v>1</v>
      </c>
      <c r="AE46" t="s">
        <v>2268</v>
      </c>
      <c r="AF46" t="s">
        <v>2267</v>
      </c>
      <c r="AG46">
        <v>1</v>
      </c>
      <c r="AH46">
        <v>-0.37850748712771398</v>
      </c>
      <c r="AI46">
        <v>0.67813353879111204</v>
      </c>
      <c r="AJ46">
        <v>-1.07</v>
      </c>
      <c r="AK46">
        <v>6.72</v>
      </c>
      <c r="AL46">
        <v>1</v>
      </c>
      <c r="AM46" t="s">
        <v>1223</v>
      </c>
      <c r="AN46">
        <v>10</v>
      </c>
      <c r="AO46" t="s">
        <v>1230</v>
      </c>
      <c r="AP46" t="s">
        <v>1228</v>
      </c>
      <c r="AR46" t="s">
        <v>2350</v>
      </c>
      <c r="AS46" t="s">
        <v>2351</v>
      </c>
    </row>
    <row r="47" spans="1:45" x14ac:dyDescent="0.25">
      <c r="A47" t="s">
        <v>876</v>
      </c>
      <c r="B47" t="s">
        <v>2352</v>
      </c>
      <c r="C47" t="s">
        <v>2353</v>
      </c>
      <c r="D47" t="s">
        <v>878</v>
      </c>
      <c r="E47" t="s">
        <v>1064</v>
      </c>
      <c r="F47">
        <v>2012</v>
      </c>
      <c r="G47" t="s">
        <v>274</v>
      </c>
      <c r="H47" t="s">
        <v>876</v>
      </c>
      <c r="I47">
        <v>1</v>
      </c>
      <c r="J47">
        <v>0</v>
      </c>
      <c r="K47">
        <v>2002</v>
      </c>
      <c r="L47">
        <v>2007</v>
      </c>
      <c r="M47">
        <v>0</v>
      </c>
      <c r="N47">
        <v>0</v>
      </c>
      <c r="O47">
        <v>0</v>
      </c>
      <c r="P47">
        <v>0</v>
      </c>
      <c r="Q47" t="s">
        <v>1065</v>
      </c>
      <c r="R47" t="b">
        <f>FALSE()</f>
        <v>0</v>
      </c>
      <c r="T47">
        <v>0.93269431591033902</v>
      </c>
      <c r="U47">
        <v>2.9545035362243701</v>
      </c>
      <c r="V47" t="s">
        <v>19</v>
      </c>
      <c r="W47" t="s">
        <v>217</v>
      </c>
      <c r="X47">
        <v>1</v>
      </c>
      <c r="Y47">
        <v>1</v>
      </c>
      <c r="Z47">
        <v>1</v>
      </c>
      <c r="AA47">
        <v>1</v>
      </c>
      <c r="AC47">
        <v>1</v>
      </c>
      <c r="AE47" t="s">
        <v>2268</v>
      </c>
      <c r="AF47" t="s">
        <v>2267</v>
      </c>
      <c r="AG47">
        <v>1</v>
      </c>
      <c r="AH47" t="e">
        <f>#DIV/0!</f>
        <v>#DIV/0!</v>
      </c>
      <c r="AI47" t="e">
        <f>#DIV/0!</f>
        <v>#DIV/0!</v>
      </c>
      <c r="AL47">
        <v>0</v>
      </c>
      <c r="AR47" t="s">
        <v>2354</v>
      </c>
      <c r="AS47" t="s">
        <v>2355</v>
      </c>
    </row>
    <row r="48" spans="1:45" x14ac:dyDescent="0.25">
      <c r="A48" t="s">
        <v>883</v>
      </c>
      <c r="B48" t="s">
        <v>2356</v>
      </c>
      <c r="C48" t="s">
        <v>2357</v>
      </c>
      <c r="D48" t="s">
        <v>885</v>
      </c>
      <c r="E48" t="s">
        <v>1069</v>
      </c>
      <c r="F48">
        <v>2005</v>
      </c>
      <c r="G48" t="s">
        <v>134</v>
      </c>
      <c r="H48" t="s">
        <v>883</v>
      </c>
      <c r="I48">
        <v>1</v>
      </c>
      <c r="J48">
        <v>0</v>
      </c>
      <c r="K48">
        <v>1962</v>
      </c>
      <c r="L48">
        <v>2001</v>
      </c>
      <c r="M48">
        <v>0</v>
      </c>
      <c r="N48">
        <v>1</v>
      </c>
      <c r="O48">
        <v>0</v>
      </c>
      <c r="P48">
        <v>0</v>
      </c>
      <c r="Q48" t="s">
        <v>1062</v>
      </c>
      <c r="R48" t="b">
        <f>FALSE()</f>
        <v>0</v>
      </c>
      <c r="T48">
        <v>0.73514121770858798</v>
      </c>
      <c r="U48">
        <v>7.4255266189575204</v>
      </c>
      <c r="V48" t="s">
        <v>19</v>
      </c>
      <c r="W48" t="s">
        <v>217</v>
      </c>
      <c r="X48">
        <v>-1</v>
      </c>
      <c r="Y48">
        <v>1</v>
      </c>
      <c r="Z48">
        <v>1</v>
      </c>
      <c r="AA48">
        <v>1</v>
      </c>
      <c r="AC48">
        <v>1</v>
      </c>
      <c r="AE48" t="s">
        <v>2268</v>
      </c>
      <c r="AF48" t="s">
        <v>2267</v>
      </c>
      <c r="AG48">
        <v>1</v>
      </c>
      <c r="AH48" t="e">
        <f>#DIV/0!</f>
        <v>#DIV/0!</v>
      </c>
      <c r="AI48" t="e">
        <f>#DIV/0!</f>
        <v>#DIV/0!</v>
      </c>
      <c r="AL48">
        <v>0</v>
      </c>
      <c r="AR48" t="s">
        <v>2327</v>
      </c>
      <c r="AS48" t="s">
        <v>2328</v>
      </c>
    </row>
    <row r="49" spans="1:45" x14ac:dyDescent="0.25">
      <c r="A49" t="s">
        <v>930</v>
      </c>
      <c r="B49" t="s">
        <v>930</v>
      </c>
      <c r="C49" t="s">
        <v>2358</v>
      </c>
      <c r="D49" t="s">
        <v>931</v>
      </c>
      <c r="E49" t="s">
        <v>1331</v>
      </c>
      <c r="F49">
        <v>2008</v>
      </c>
      <c r="G49" t="s">
        <v>18</v>
      </c>
      <c r="H49" t="s">
        <v>930</v>
      </c>
      <c r="I49">
        <v>1</v>
      </c>
      <c r="J49">
        <v>1</v>
      </c>
      <c r="K49">
        <v>1984</v>
      </c>
      <c r="L49">
        <v>2002</v>
      </c>
      <c r="M49">
        <v>0</v>
      </c>
      <c r="N49">
        <v>1</v>
      </c>
      <c r="O49">
        <v>0</v>
      </c>
      <c r="P49">
        <v>0</v>
      </c>
      <c r="Q49" t="s">
        <v>1048</v>
      </c>
      <c r="R49" t="b">
        <f>FALSE()</f>
        <v>0</v>
      </c>
      <c r="T49">
        <v>0.31514891982078602</v>
      </c>
      <c r="U49">
        <v>3.6748993396759002</v>
      </c>
      <c r="V49" t="s">
        <v>19</v>
      </c>
      <c r="W49" t="s">
        <v>217</v>
      </c>
      <c r="X49">
        <v>-1</v>
      </c>
      <c r="Y49">
        <v>1</v>
      </c>
      <c r="Z49">
        <v>1</v>
      </c>
      <c r="AA49">
        <v>1</v>
      </c>
      <c r="AC49">
        <v>1</v>
      </c>
      <c r="AE49" t="s">
        <v>2268</v>
      </c>
      <c r="AF49" t="s">
        <v>2267</v>
      </c>
      <c r="AG49">
        <v>1</v>
      </c>
      <c r="AH49" t="e">
        <f>#DIV/0!</f>
        <v>#DIV/0!</v>
      </c>
      <c r="AI49" t="e">
        <f>#DIV/0!</f>
        <v>#DIV/0!</v>
      </c>
      <c r="AL49">
        <v>0</v>
      </c>
      <c r="AR49" t="s">
        <v>2302</v>
      </c>
      <c r="AS49" t="s">
        <v>2303</v>
      </c>
    </row>
    <row r="50" spans="1:45" x14ac:dyDescent="0.25">
      <c r="A50" t="s">
        <v>949</v>
      </c>
      <c r="B50" t="s">
        <v>2359</v>
      </c>
      <c r="C50" t="s">
        <v>2360</v>
      </c>
      <c r="D50" t="s">
        <v>951</v>
      </c>
      <c r="E50" t="s">
        <v>950</v>
      </c>
      <c r="F50">
        <v>2002</v>
      </c>
      <c r="G50" t="s">
        <v>197</v>
      </c>
      <c r="H50" t="s">
        <v>949</v>
      </c>
      <c r="I50">
        <v>1</v>
      </c>
      <c r="J50">
        <v>1</v>
      </c>
      <c r="K50">
        <v>1970</v>
      </c>
      <c r="L50">
        <v>1997</v>
      </c>
      <c r="M50">
        <v>0</v>
      </c>
      <c r="N50">
        <v>0</v>
      </c>
      <c r="O50">
        <v>0</v>
      </c>
      <c r="P50">
        <v>0</v>
      </c>
      <c r="Q50" t="s">
        <v>1044</v>
      </c>
      <c r="R50" t="b">
        <f>FALSE()</f>
        <v>0</v>
      </c>
      <c r="T50">
        <v>0.773515224456787</v>
      </c>
      <c r="U50">
        <v>8.2765226364135707</v>
      </c>
      <c r="V50" t="s">
        <v>19</v>
      </c>
      <c r="W50" t="s">
        <v>217</v>
      </c>
      <c r="X50">
        <v>-1</v>
      </c>
      <c r="Y50">
        <v>1</v>
      </c>
      <c r="Z50">
        <v>1</v>
      </c>
      <c r="AA50">
        <v>1</v>
      </c>
      <c r="AC50">
        <v>1</v>
      </c>
      <c r="AE50" t="s">
        <v>2268</v>
      </c>
      <c r="AF50" t="s">
        <v>2267</v>
      </c>
      <c r="AG50">
        <v>1</v>
      </c>
      <c r="AH50">
        <v>-0.814941412948327</v>
      </c>
      <c r="AI50" t="e">
        <f>#DIV/0!</f>
        <v>#DIV/0!</v>
      </c>
      <c r="AJ50">
        <v>-0.94916666666666705</v>
      </c>
      <c r="AL50">
        <v>0</v>
      </c>
      <c r="AM50" t="s">
        <v>1223</v>
      </c>
      <c r="AN50">
        <v>10</v>
      </c>
      <c r="AO50" t="s">
        <v>8</v>
      </c>
      <c r="AP50" t="s">
        <v>162</v>
      </c>
      <c r="AR50" t="s">
        <v>2361</v>
      </c>
      <c r="AS50" t="s">
        <v>2362</v>
      </c>
    </row>
    <row r="51" spans="1:45" x14ac:dyDescent="0.25">
      <c r="A51" t="s">
        <v>33</v>
      </c>
      <c r="B51" t="s">
        <v>2363</v>
      </c>
      <c r="C51" t="s">
        <v>2364</v>
      </c>
      <c r="D51" t="s">
        <v>34</v>
      </c>
      <c r="E51" t="s">
        <v>16</v>
      </c>
      <c r="F51">
        <v>1998</v>
      </c>
      <c r="G51" t="s">
        <v>18</v>
      </c>
      <c r="H51" t="s">
        <v>33</v>
      </c>
      <c r="I51">
        <v>1</v>
      </c>
      <c r="J51">
        <v>1</v>
      </c>
      <c r="K51">
        <v>1974</v>
      </c>
      <c r="L51">
        <v>1988</v>
      </c>
      <c r="M51">
        <v>0</v>
      </c>
      <c r="N51">
        <v>1</v>
      </c>
      <c r="O51">
        <v>0</v>
      </c>
      <c r="P51">
        <v>0</v>
      </c>
      <c r="Q51" t="s">
        <v>1045</v>
      </c>
      <c r="R51" t="b">
        <f>FALSE()</f>
        <v>0</v>
      </c>
      <c r="S51" t="s">
        <v>39</v>
      </c>
      <c r="T51">
        <v>0.55017691850662198</v>
      </c>
      <c r="U51">
        <v>6.5137248039245597</v>
      </c>
      <c r="V51" t="s">
        <v>19</v>
      </c>
      <c r="W51" t="s">
        <v>38</v>
      </c>
      <c r="X51">
        <v>-1</v>
      </c>
      <c r="Y51">
        <v>1</v>
      </c>
      <c r="Z51">
        <v>1</v>
      </c>
      <c r="AA51">
        <v>1</v>
      </c>
      <c r="AC51">
        <v>1</v>
      </c>
      <c r="AE51" t="s">
        <v>2266</v>
      </c>
      <c r="AF51" t="s">
        <v>2267</v>
      </c>
      <c r="AG51">
        <v>1</v>
      </c>
      <c r="AH51">
        <v>-1.6672027833534</v>
      </c>
      <c r="AI51">
        <v>2.2353207975032801</v>
      </c>
      <c r="AJ51">
        <v>-0.33</v>
      </c>
      <c r="AK51">
        <v>2.9140000000000001</v>
      </c>
      <c r="AL51">
        <v>1</v>
      </c>
      <c r="AM51" t="s">
        <v>1223</v>
      </c>
      <c r="AN51" t="s">
        <v>1224</v>
      </c>
      <c r="AO51" t="s">
        <v>8</v>
      </c>
      <c r="AP51" t="s">
        <v>166</v>
      </c>
      <c r="AQ51">
        <v>1</v>
      </c>
      <c r="AR51" t="s">
        <v>1225</v>
      </c>
    </row>
    <row r="52" spans="1:45" x14ac:dyDescent="0.25">
      <c r="A52" t="s">
        <v>100</v>
      </c>
      <c r="B52" t="s">
        <v>2365</v>
      </c>
      <c r="C52" t="s">
        <v>2366</v>
      </c>
      <c r="D52" t="s">
        <v>102</v>
      </c>
      <c r="E52" t="s">
        <v>101</v>
      </c>
      <c r="F52">
        <v>2006</v>
      </c>
      <c r="G52" t="s">
        <v>103</v>
      </c>
      <c r="H52" t="s">
        <v>100</v>
      </c>
      <c r="I52">
        <v>1</v>
      </c>
      <c r="J52">
        <v>0</v>
      </c>
      <c r="K52">
        <v>1976</v>
      </c>
      <c r="L52">
        <v>1999</v>
      </c>
      <c r="M52">
        <v>1</v>
      </c>
      <c r="N52">
        <v>0</v>
      </c>
      <c r="O52">
        <v>0</v>
      </c>
      <c r="P52">
        <v>0</v>
      </c>
      <c r="Q52" t="s">
        <v>1101</v>
      </c>
      <c r="R52" t="b">
        <f>FALSE()</f>
        <v>0</v>
      </c>
      <c r="T52">
        <v>0.63338762521743797</v>
      </c>
      <c r="U52">
        <v>5.7531599998474103</v>
      </c>
      <c r="V52" t="s">
        <v>19</v>
      </c>
      <c r="W52" t="s">
        <v>38</v>
      </c>
      <c r="X52">
        <v>-1</v>
      </c>
      <c r="Y52">
        <v>1</v>
      </c>
      <c r="Z52">
        <v>1</v>
      </c>
      <c r="AA52">
        <v>1</v>
      </c>
      <c r="AC52">
        <v>1</v>
      </c>
      <c r="AE52" t="s">
        <v>2266</v>
      </c>
      <c r="AF52" t="s">
        <v>2267</v>
      </c>
      <c r="AG52">
        <v>1</v>
      </c>
      <c r="AH52">
        <v>-1.1112063600305899</v>
      </c>
      <c r="AI52">
        <v>1.13923960393018</v>
      </c>
      <c r="AJ52">
        <v>-0.56999999999999995</v>
      </c>
      <c r="AK52">
        <v>5.05</v>
      </c>
      <c r="AL52">
        <v>1</v>
      </c>
      <c r="AM52" t="s">
        <v>1223</v>
      </c>
      <c r="AN52">
        <v>5</v>
      </c>
      <c r="AO52" t="s">
        <v>8</v>
      </c>
      <c r="AP52" t="s">
        <v>1228</v>
      </c>
      <c r="AR52" t="s">
        <v>1229</v>
      </c>
    </row>
    <row r="53" spans="1:45" x14ac:dyDescent="0.25">
      <c r="A53" t="s">
        <v>646</v>
      </c>
      <c r="B53" t="s">
        <v>646</v>
      </c>
      <c r="C53" t="s">
        <v>646</v>
      </c>
      <c r="D53" t="s">
        <v>648</v>
      </c>
      <c r="E53" t="s">
        <v>647</v>
      </c>
      <c r="F53">
        <v>2007</v>
      </c>
      <c r="G53" t="s">
        <v>117</v>
      </c>
      <c r="H53" t="s">
        <v>646</v>
      </c>
      <c r="I53">
        <v>1</v>
      </c>
      <c r="J53">
        <v>0</v>
      </c>
      <c r="K53">
        <v>1972</v>
      </c>
      <c r="L53">
        <v>2001</v>
      </c>
      <c r="M53">
        <v>1</v>
      </c>
      <c r="N53">
        <v>0</v>
      </c>
      <c r="O53">
        <v>0</v>
      </c>
      <c r="P53">
        <v>0</v>
      </c>
      <c r="Q53" t="s">
        <v>1082</v>
      </c>
      <c r="R53" t="b">
        <f>FALSE()</f>
        <v>0</v>
      </c>
      <c r="T53">
        <v>0.61331969499588002</v>
      </c>
      <c r="U53">
        <v>3.93746757507324</v>
      </c>
      <c r="V53" t="s">
        <v>19</v>
      </c>
      <c r="W53" t="s">
        <v>333</v>
      </c>
      <c r="X53">
        <v>1</v>
      </c>
      <c r="Y53">
        <v>1</v>
      </c>
      <c r="Z53">
        <v>1</v>
      </c>
      <c r="AA53">
        <v>1</v>
      </c>
      <c r="AC53">
        <v>1</v>
      </c>
      <c r="AE53" t="s">
        <v>2266</v>
      </c>
      <c r="AF53" t="s">
        <v>2267</v>
      </c>
      <c r="AG53">
        <v>1</v>
      </c>
      <c r="AH53" t="e">
        <f>#DIV/0!</f>
        <v>#DIV/0!</v>
      </c>
      <c r="AI53" t="e">
        <f>#DIV/0!</f>
        <v>#DIV/0!</v>
      </c>
      <c r="AL53">
        <v>0</v>
      </c>
      <c r="AR53" t="s">
        <v>1306</v>
      </c>
    </row>
    <row r="54" spans="1:45" x14ac:dyDescent="0.25">
      <c r="A54" t="s">
        <v>730</v>
      </c>
      <c r="B54" t="s">
        <v>730</v>
      </c>
      <c r="C54" t="s">
        <v>2367</v>
      </c>
      <c r="D54" t="s">
        <v>732</v>
      </c>
      <c r="E54" t="s">
        <v>731</v>
      </c>
      <c r="F54">
        <v>2004</v>
      </c>
      <c r="G54" t="s">
        <v>18</v>
      </c>
      <c r="H54" t="s">
        <v>730</v>
      </c>
      <c r="I54">
        <v>1</v>
      </c>
      <c r="J54">
        <v>1</v>
      </c>
      <c r="K54">
        <v>1973</v>
      </c>
      <c r="L54">
        <v>2000</v>
      </c>
      <c r="M54">
        <v>0</v>
      </c>
      <c r="N54">
        <v>1</v>
      </c>
      <c r="O54">
        <v>0</v>
      </c>
      <c r="P54">
        <v>0</v>
      </c>
      <c r="Q54" t="s">
        <v>1200</v>
      </c>
      <c r="R54" t="b">
        <f>FALSE()</f>
        <v>0</v>
      </c>
      <c r="T54">
        <v>0.44992467761039701</v>
      </c>
      <c r="U54">
        <v>2.6684722900390598</v>
      </c>
      <c r="V54" t="s">
        <v>19</v>
      </c>
      <c r="W54" t="s">
        <v>24</v>
      </c>
      <c r="X54">
        <v>1</v>
      </c>
      <c r="Y54">
        <v>1</v>
      </c>
      <c r="Z54">
        <v>1</v>
      </c>
      <c r="AA54">
        <v>1</v>
      </c>
      <c r="AC54">
        <v>1</v>
      </c>
      <c r="AE54" t="s">
        <v>2268</v>
      </c>
      <c r="AF54" t="s">
        <v>2267</v>
      </c>
      <c r="AG54">
        <v>1</v>
      </c>
      <c r="AH54" t="e">
        <f>#DIV/0!</f>
        <v>#DIV/0!</v>
      </c>
      <c r="AI54" t="e">
        <f>#DIV/0!</f>
        <v>#DIV/0!</v>
      </c>
      <c r="AL54">
        <v>0</v>
      </c>
      <c r="AP54" t="s">
        <v>1228</v>
      </c>
      <c r="AR54" t="s">
        <v>2368</v>
      </c>
      <c r="AS54" t="s">
        <v>2369</v>
      </c>
    </row>
    <row r="55" spans="1:45" x14ac:dyDescent="0.25">
      <c r="A55" t="s">
        <v>804</v>
      </c>
      <c r="B55" t="s">
        <v>2370</v>
      </c>
      <c r="C55" t="s">
        <v>2370</v>
      </c>
      <c r="D55" t="s">
        <v>805</v>
      </c>
      <c r="E55" t="s">
        <v>799</v>
      </c>
      <c r="F55">
        <v>2010</v>
      </c>
      <c r="G55" t="s">
        <v>806</v>
      </c>
      <c r="H55" t="s">
        <v>804</v>
      </c>
      <c r="I55">
        <v>1</v>
      </c>
      <c r="J55">
        <v>1</v>
      </c>
      <c r="K55">
        <v>1963</v>
      </c>
      <c r="L55">
        <v>2008</v>
      </c>
      <c r="M55">
        <v>0</v>
      </c>
      <c r="N55">
        <v>0</v>
      </c>
      <c r="O55">
        <v>0</v>
      </c>
      <c r="P55">
        <v>0</v>
      </c>
      <c r="Q55" t="s">
        <v>1145</v>
      </c>
      <c r="R55" t="b">
        <f>FALSE()</f>
        <v>0</v>
      </c>
      <c r="T55">
        <v>0.39412042498588601</v>
      </c>
      <c r="U55">
        <v>2.8509173393249498</v>
      </c>
      <c r="V55" t="s">
        <v>19</v>
      </c>
      <c r="W55" t="s">
        <v>24</v>
      </c>
      <c r="X55">
        <v>1</v>
      </c>
      <c r="Y55">
        <v>1</v>
      </c>
      <c r="Z55">
        <v>1</v>
      </c>
      <c r="AA55">
        <v>1</v>
      </c>
      <c r="AC55">
        <v>1</v>
      </c>
      <c r="AE55" t="s">
        <v>2268</v>
      </c>
      <c r="AF55" t="s">
        <v>2267</v>
      </c>
      <c r="AG55">
        <v>1</v>
      </c>
      <c r="AH55">
        <v>0.77278514703114798</v>
      </c>
      <c r="AI55">
        <v>0.84346666843933504</v>
      </c>
      <c r="AJ55">
        <v>0.51</v>
      </c>
      <c r="AK55">
        <v>3.38</v>
      </c>
      <c r="AL55">
        <v>1</v>
      </c>
      <c r="AM55" t="s">
        <v>1223</v>
      </c>
      <c r="AN55">
        <v>5</v>
      </c>
      <c r="AO55" t="s">
        <v>1230</v>
      </c>
      <c r="AP55" t="s">
        <v>1228</v>
      </c>
      <c r="AR55" t="s">
        <v>2371</v>
      </c>
      <c r="AS55" t="s">
        <v>2372</v>
      </c>
    </row>
    <row r="56" spans="1:45" x14ac:dyDescent="0.25">
      <c r="A56" t="s">
        <v>954</v>
      </c>
      <c r="B56" t="s">
        <v>954</v>
      </c>
      <c r="C56" t="s">
        <v>2373</v>
      </c>
      <c r="D56" t="s">
        <v>955</v>
      </c>
      <c r="E56" t="s">
        <v>950</v>
      </c>
      <c r="F56">
        <v>2011</v>
      </c>
      <c r="G56" t="s">
        <v>827</v>
      </c>
      <c r="H56" t="s">
        <v>954</v>
      </c>
      <c r="I56">
        <v>1</v>
      </c>
      <c r="J56">
        <v>0</v>
      </c>
      <c r="K56">
        <v>1977</v>
      </c>
      <c r="L56">
        <v>2006</v>
      </c>
      <c r="M56">
        <v>0</v>
      </c>
      <c r="N56">
        <v>1</v>
      </c>
      <c r="O56">
        <v>0</v>
      </c>
      <c r="P56">
        <v>0</v>
      </c>
      <c r="Q56" t="s">
        <v>1050</v>
      </c>
      <c r="R56" t="b">
        <f>FALSE()</f>
        <v>0</v>
      </c>
      <c r="T56">
        <v>2.0965623855590798</v>
      </c>
      <c r="U56">
        <v>20.416894912719702</v>
      </c>
      <c r="V56" t="s">
        <v>19</v>
      </c>
      <c r="W56" t="s">
        <v>24</v>
      </c>
      <c r="X56">
        <v>1</v>
      </c>
      <c r="Y56">
        <v>1</v>
      </c>
      <c r="Z56">
        <v>1</v>
      </c>
      <c r="AA56">
        <v>1</v>
      </c>
      <c r="AC56">
        <v>1</v>
      </c>
      <c r="AE56" t="s">
        <v>2268</v>
      </c>
      <c r="AF56" t="s">
        <v>2267</v>
      </c>
      <c r="AG56">
        <v>1</v>
      </c>
      <c r="AH56">
        <v>1.6127402965839099</v>
      </c>
      <c r="AI56">
        <v>1.8132233492646299</v>
      </c>
      <c r="AJ56">
        <v>1.3</v>
      </c>
      <c r="AK56">
        <v>11.26</v>
      </c>
      <c r="AL56">
        <v>1</v>
      </c>
      <c r="AM56" t="s">
        <v>1223</v>
      </c>
      <c r="AN56">
        <v>10</v>
      </c>
      <c r="AO56" t="s">
        <v>1234</v>
      </c>
      <c r="AP56" t="s">
        <v>1228</v>
      </c>
      <c r="AR56" t="s">
        <v>2374</v>
      </c>
      <c r="AS56" t="s">
        <v>2375</v>
      </c>
    </row>
    <row r="57" spans="1:45" x14ac:dyDescent="0.25">
      <c r="A57" t="s">
        <v>131</v>
      </c>
      <c r="B57" t="s">
        <v>1941</v>
      </c>
      <c r="C57" t="s">
        <v>1941</v>
      </c>
      <c r="D57" t="s">
        <v>133</v>
      </c>
      <c r="E57" t="s">
        <v>1341</v>
      </c>
      <c r="F57">
        <v>2010</v>
      </c>
      <c r="G57" t="s">
        <v>134</v>
      </c>
      <c r="H57" t="s">
        <v>131</v>
      </c>
      <c r="I57">
        <v>1</v>
      </c>
      <c r="J57">
        <v>1</v>
      </c>
      <c r="K57">
        <v>1976</v>
      </c>
      <c r="L57">
        <v>2005</v>
      </c>
      <c r="M57">
        <v>0</v>
      </c>
      <c r="N57">
        <v>1</v>
      </c>
      <c r="O57">
        <v>0</v>
      </c>
      <c r="P57">
        <v>0</v>
      </c>
      <c r="Q57" t="s">
        <v>1162</v>
      </c>
      <c r="R57" t="b">
        <f>FALSE()</f>
        <v>0</v>
      </c>
      <c r="S57" t="s">
        <v>137</v>
      </c>
      <c r="T57">
        <v>2.5328526496887198</v>
      </c>
      <c r="U57">
        <v>10.5857543945313</v>
      </c>
      <c r="V57" t="s">
        <v>19</v>
      </c>
      <c r="W57" t="s">
        <v>136</v>
      </c>
      <c r="X57">
        <v>1</v>
      </c>
      <c r="Y57">
        <v>1</v>
      </c>
      <c r="Z57">
        <v>1</v>
      </c>
      <c r="AA57">
        <v>1</v>
      </c>
      <c r="AC57">
        <v>1</v>
      </c>
      <c r="AE57" t="s">
        <v>2268</v>
      </c>
      <c r="AF57" t="s">
        <v>2267</v>
      </c>
      <c r="AG57">
        <v>1</v>
      </c>
      <c r="AH57">
        <v>3.0093298808182798</v>
      </c>
      <c r="AI57">
        <v>1.6412022317102699</v>
      </c>
      <c r="AJ57">
        <v>0.84166666666666701</v>
      </c>
      <c r="AK57">
        <v>6.45</v>
      </c>
      <c r="AL57">
        <v>1</v>
      </c>
      <c r="AM57" t="s">
        <v>1223</v>
      </c>
      <c r="AN57">
        <v>10</v>
      </c>
      <c r="AO57" t="s">
        <v>1234</v>
      </c>
      <c r="AP57" t="s">
        <v>162</v>
      </c>
      <c r="AR57" t="s">
        <v>2376</v>
      </c>
      <c r="AS57" t="s">
        <v>2377</v>
      </c>
    </row>
    <row r="58" spans="1:45" x14ac:dyDescent="0.25">
      <c r="A58" t="s">
        <v>157</v>
      </c>
      <c r="B58" t="s">
        <v>157</v>
      </c>
      <c r="C58" t="s">
        <v>2378</v>
      </c>
      <c r="D58" t="s">
        <v>159</v>
      </c>
      <c r="E58" t="s">
        <v>1342</v>
      </c>
      <c r="F58">
        <v>2016</v>
      </c>
      <c r="G58" t="s">
        <v>61</v>
      </c>
      <c r="H58" t="s">
        <v>157</v>
      </c>
      <c r="I58">
        <v>1</v>
      </c>
      <c r="J58">
        <v>0</v>
      </c>
      <c r="K58">
        <v>1963</v>
      </c>
      <c r="L58">
        <v>2014</v>
      </c>
      <c r="M58">
        <v>1</v>
      </c>
      <c r="N58">
        <v>0</v>
      </c>
      <c r="O58">
        <v>0</v>
      </c>
      <c r="P58">
        <v>0</v>
      </c>
      <c r="Q58" t="s">
        <v>1035</v>
      </c>
      <c r="R58" t="b">
        <f>FALSE()</f>
        <v>0</v>
      </c>
      <c r="S58" t="s">
        <v>161</v>
      </c>
      <c r="T58">
        <v>0.45556011795997597</v>
      </c>
      <c r="U58">
        <v>3.3081679344177202</v>
      </c>
      <c r="V58" t="s">
        <v>19</v>
      </c>
      <c r="W58" t="s">
        <v>136</v>
      </c>
      <c r="X58">
        <v>1</v>
      </c>
      <c r="Y58">
        <v>1</v>
      </c>
      <c r="Z58">
        <v>1</v>
      </c>
      <c r="AA58">
        <v>1</v>
      </c>
      <c r="AC58">
        <v>1</v>
      </c>
      <c r="AE58" t="s">
        <v>2266</v>
      </c>
      <c r="AF58" t="s">
        <v>2267</v>
      </c>
      <c r="AG58">
        <v>1</v>
      </c>
      <c r="AH58">
        <v>0.70086171993842505</v>
      </c>
      <c r="AI58">
        <v>1.0435860991854</v>
      </c>
      <c r="AJ58">
        <v>0.65</v>
      </c>
      <c r="AK58">
        <v>3.17</v>
      </c>
      <c r="AL58">
        <v>1</v>
      </c>
      <c r="AM58" t="s">
        <v>1011</v>
      </c>
      <c r="AN58">
        <v>10</v>
      </c>
      <c r="AO58" t="s">
        <v>8</v>
      </c>
      <c r="AP58" t="s">
        <v>1228</v>
      </c>
      <c r="AR58" t="s">
        <v>1236</v>
      </c>
    </row>
    <row r="59" spans="1:45" x14ac:dyDescent="0.25">
      <c r="A59" t="s">
        <v>2379</v>
      </c>
      <c r="C59">
        <v>0</v>
      </c>
      <c r="D59" t="s">
        <v>269</v>
      </c>
      <c r="E59" t="s">
        <v>268</v>
      </c>
      <c r="F59">
        <v>2007</v>
      </c>
      <c r="G59" t="s">
        <v>270</v>
      </c>
      <c r="H59" t="s">
        <v>2379</v>
      </c>
      <c r="I59">
        <v>0</v>
      </c>
      <c r="J59">
        <v>0</v>
      </c>
      <c r="K59">
        <v>1970</v>
      </c>
      <c r="L59">
        <v>2005</v>
      </c>
      <c r="M59" t="e">
        <f>#N/A</f>
        <v>#N/A</v>
      </c>
      <c r="O59">
        <v>0</v>
      </c>
      <c r="P59">
        <v>0</v>
      </c>
      <c r="R59" t="b">
        <f>FALSE()</f>
        <v>0</v>
      </c>
      <c r="S59" t="s">
        <v>2380</v>
      </c>
      <c r="T59" t="e">
        <f>#N/A</f>
        <v>#N/A</v>
      </c>
      <c r="U59" t="e">
        <f>#N/A</f>
        <v>#N/A</v>
      </c>
      <c r="V59" t="s">
        <v>19</v>
      </c>
      <c r="W59" t="s">
        <v>136</v>
      </c>
      <c r="X59" t="e">
        <f>#N/A</f>
        <v>#N/A</v>
      </c>
      <c r="Y59" t="s">
        <v>2311</v>
      </c>
      <c r="Z59">
        <v>0</v>
      </c>
      <c r="AA59" t="s">
        <v>2311</v>
      </c>
      <c r="AB59" t="s">
        <v>2311</v>
      </c>
      <c r="AC59" t="s">
        <v>2311</v>
      </c>
      <c r="AE59" t="e">
        <f>#N/A</f>
        <v>#N/A</v>
      </c>
      <c r="AF59" t="e">
        <f>#N/A</f>
        <v>#N/A</v>
      </c>
      <c r="AG59" t="e">
        <f>#N/A</f>
        <v>#N/A</v>
      </c>
      <c r="AJ59" t="e">
        <f>#N/A</f>
        <v>#N/A</v>
      </c>
      <c r="AK59" t="e">
        <f>#N/A</f>
        <v>#N/A</v>
      </c>
      <c r="AL59">
        <v>0</v>
      </c>
      <c r="AR59" t="e">
        <f>#N/A</f>
        <v>#N/A</v>
      </c>
    </row>
    <row r="60" spans="1:45" x14ac:dyDescent="0.25">
      <c r="A60" t="s">
        <v>479</v>
      </c>
      <c r="B60" t="s">
        <v>479</v>
      </c>
      <c r="C60" t="s">
        <v>2381</v>
      </c>
      <c r="D60" t="s">
        <v>480</v>
      </c>
      <c r="E60" t="s">
        <v>469</v>
      </c>
      <c r="F60">
        <v>2006</v>
      </c>
      <c r="G60" t="s">
        <v>61</v>
      </c>
      <c r="H60" t="s">
        <v>479</v>
      </c>
      <c r="I60">
        <v>1</v>
      </c>
      <c r="J60">
        <v>0</v>
      </c>
      <c r="K60">
        <v>1977</v>
      </c>
      <c r="L60">
        <v>2003</v>
      </c>
      <c r="M60">
        <v>1</v>
      </c>
      <c r="N60">
        <v>0</v>
      </c>
      <c r="O60">
        <v>0</v>
      </c>
      <c r="P60">
        <v>0</v>
      </c>
      <c r="Q60" t="s">
        <v>1144</v>
      </c>
      <c r="R60" t="b">
        <f>FALSE()</f>
        <v>0</v>
      </c>
      <c r="S60" t="s">
        <v>482</v>
      </c>
      <c r="T60">
        <v>0.55158364772796598</v>
      </c>
      <c r="U60">
        <v>3.6946971416473402</v>
      </c>
      <c r="V60" t="s">
        <v>19</v>
      </c>
      <c r="W60" t="s">
        <v>136</v>
      </c>
      <c r="X60">
        <v>1</v>
      </c>
      <c r="Y60">
        <v>1</v>
      </c>
      <c r="Z60">
        <v>1</v>
      </c>
      <c r="AA60">
        <v>1</v>
      </c>
      <c r="AC60">
        <v>1</v>
      </c>
      <c r="AE60" t="s">
        <v>2266</v>
      </c>
      <c r="AF60" t="s">
        <v>2382</v>
      </c>
      <c r="AG60">
        <v>1</v>
      </c>
      <c r="AH60" t="e">
        <f>#DIV/0!</f>
        <v>#DIV/0!</v>
      </c>
      <c r="AI60" t="e">
        <f>#DIV/0!</f>
        <v>#DIV/0!</v>
      </c>
      <c r="AL60">
        <v>0</v>
      </c>
      <c r="AR60" t="s">
        <v>1284</v>
      </c>
    </row>
    <row r="61" spans="1:45" x14ac:dyDescent="0.25">
      <c r="A61" t="s">
        <v>600</v>
      </c>
      <c r="B61" t="s">
        <v>600</v>
      </c>
      <c r="C61" t="s">
        <v>600</v>
      </c>
      <c r="D61" t="s">
        <v>601</v>
      </c>
      <c r="E61" t="s">
        <v>596</v>
      </c>
      <c r="F61">
        <v>1996</v>
      </c>
      <c r="G61" t="s">
        <v>61</v>
      </c>
      <c r="H61" t="s">
        <v>600</v>
      </c>
      <c r="I61">
        <v>1</v>
      </c>
      <c r="J61">
        <v>1</v>
      </c>
      <c r="K61">
        <v>1979</v>
      </c>
      <c r="L61">
        <v>1993</v>
      </c>
      <c r="M61">
        <v>1</v>
      </c>
      <c r="N61">
        <v>0</v>
      </c>
      <c r="O61">
        <v>0</v>
      </c>
      <c r="P61">
        <v>0</v>
      </c>
      <c r="Q61" t="s">
        <v>1178</v>
      </c>
      <c r="R61" t="b">
        <f>FALSE()</f>
        <v>0</v>
      </c>
      <c r="T61">
        <v>0.29948863387107799</v>
      </c>
      <c r="U61">
        <v>2.5049195289611799</v>
      </c>
      <c r="V61" t="s">
        <v>19</v>
      </c>
      <c r="W61" t="s">
        <v>136</v>
      </c>
      <c r="X61">
        <v>1</v>
      </c>
      <c r="Y61">
        <v>1</v>
      </c>
      <c r="Z61">
        <v>1</v>
      </c>
      <c r="AA61">
        <v>1</v>
      </c>
      <c r="AC61">
        <v>1</v>
      </c>
      <c r="AE61" t="s">
        <v>2266</v>
      </c>
      <c r="AF61" t="s">
        <v>2267</v>
      </c>
      <c r="AG61">
        <v>1</v>
      </c>
      <c r="AH61" t="e">
        <f>#DIV/0!</f>
        <v>#DIV/0!</v>
      </c>
      <c r="AI61" t="e">
        <f>#DIV/0!</f>
        <v>#DIV/0!</v>
      </c>
      <c r="AL61">
        <v>0</v>
      </c>
      <c r="AR61" t="s">
        <v>1300</v>
      </c>
    </row>
    <row r="62" spans="1:45" x14ac:dyDescent="0.25">
      <c r="A62" t="s">
        <v>798</v>
      </c>
      <c r="B62" t="s">
        <v>2383</v>
      </c>
      <c r="C62" t="s">
        <v>2384</v>
      </c>
      <c r="D62" t="s">
        <v>800</v>
      </c>
      <c r="E62" t="s">
        <v>799</v>
      </c>
      <c r="F62">
        <v>2013</v>
      </c>
      <c r="G62" t="s">
        <v>61</v>
      </c>
      <c r="H62" t="s">
        <v>798</v>
      </c>
      <c r="I62">
        <v>1</v>
      </c>
      <c r="J62">
        <v>1</v>
      </c>
      <c r="K62">
        <v>1963</v>
      </c>
      <c r="L62">
        <v>2010</v>
      </c>
      <c r="M62">
        <v>1</v>
      </c>
      <c r="N62">
        <v>0</v>
      </c>
      <c r="O62">
        <v>0</v>
      </c>
      <c r="P62">
        <v>0</v>
      </c>
      <c r="Q62" t="s">
        <v>1099</v>
      </c>
      <c r="R62" t="b">
        <f>FALSE()</f>
        <v>0</v>
      </c>
      <c r="T62">
        <v>0.192220568656921</v>
      </c>
      <c r="U62">
        <v>1.71851801872253</v>
      </c>
      <c r="V62" t="s">
        <v>19</v>
      </c>
      <c r="W62" t="s">
        <v>136</v>
      </c>
      <c r="X62">
        <v>1</v>
      </c>
      <c r="Y62">
        <v>1</v>
      </c>
      <c r="Z62">
        <v>1</v>
      </c>
      <c r="AA62">
        <v>1</v>
      </c>
      <c r="AC62">
        <v>1</v>
      </c>
      <c r="AE62" t="s">
        <v>2268</v>
      </c>
      <c r="AF62" t="s">
        <v>2267</v>
      </c>
      <c r="AG62">
        <v>1</v>
      </c>
      <c r="AH62">
        <v>0.62006635050619796</v>
      </c>
      <c r="AI62">
        <v>0.69016787900503396</v>
      </c>
      <c r="AJ62">
        <v>0.31</v>
      </c>
      <c r="AK62">
        <v>2.4900000000000002</v>
      </c>
      <c r="AL62">
        <v>1</v>
      </c>
      <c r="AM62" t="s">
        <v>1011</v>
      </c>
      <c r="AN62">
        <v>5</v>
      </c>
      <c r="AO62" t="s">
        <v>1230</v>
      </c>
      <c r="AP62" t="s">
        <v>1228</v>
      </c>
      <c r="AR62" t="s">
        <v>2385</v>
      </c>
      <c r="AS62" t="s">
        <v>2386</v>
      </c>
    </row>
    <row r="63" spans="1:45" x14ac:dyDescent="0.25">
      <c r="A63" t="s">
        <v>934</v>
      </c>
      <c r="B63" t="s">
        <v>2387</v>
      </c>
      <c r="C63" t="s">
        <v>2387</v>
      </c>
      <c r="D63" t="s">
        <v>935</v>
      </c>
      <c r="E63" t="s">
        <v>1331</v>
      </c>
      <c r="F63">
        <v>2008</v>
      </c>
      <c r="G63" t="s">
        <v>18</v>
      </c>
      <c r="H63" t="s">
        <v>934</v>
      </c>
      <c r="I63">
        <v>1</v>
      </c>
      <c r="J63">
        <v>1</v>
      </c>
      <c r="K63">
        <v>1984</v>
      </c>
      <c r="L63">
        <v>2002</v>
      </c>
      <c r="M63">
        <v>0</v>
      </c>
      <c r="N63">
        <v>1</v>
      </c>
      <c r="O63">
        <v>0</v>
      </c>
      <c r="P63">
        <v>0</v>
      </c>
      <c r="Q63" t="s">
        <v>1157</v>
      </c>
      <c r="R63" t="b">
        <f>FALSE()</f>
        <v>0</v>
      </c>
      <c r="T63">
        <v>0.618569135665894</v>
      </c>
      <c r="U63">
        <v>2.0887894630432098</v>
      </c>
      <c r="V63" t="s">
        <v>19</v>
      </c>
      <c r="W63" t="s">
        <v>136</v>
      </c>
      <c r="X63">
        <v>1</v>
      </c>
      <c r="Y63">
        <v>1</v>
      </c>
      <c r="Z63">
        <v>1</v>
      </c>
      <c r="AA63">
        <v>1</v>
      </c>
      <c r="AC63">
        <v>1</v>
      </c>
      <c r="AE63" t="s">
        <v>2268</v>
      </c>
      <c r="AF63" t="s">
        <v>2267</v>
      </c>
      <c r="AG63">
        <v>1</v>
      </c>
      <c r="AH63" t="e">
        <f>#DIV/0!</f>
        <v>#DIV/0!</v>
      </c>
      <c r="AI63" t="e">
        <f>#DIV/0!</f>
        <v>#DIV/0!</v>
      </c>
      <c r="AL63">
        <v>0</v>
      </c>
      <c r="AR63" t="s">
        <v>2302</v>
      </c>
      <c r="AS63" t="s">
        <v>2303</v>
      </c>
    </row>
    <row r="64" spans="1:45" x14ac:dyDescent="0.25">
      <c r="A64" t="s">
        <v>449</v>
      </c>
      <c r="B64" t="s">
        <v>449</v>
      </c>
      <c r="C64" t="s">
        <v>449</v>
      </c>
      <c r="D64" t="s">
        <v>451</v>
      </c>
      <c r="E64" t="s">
        <v>450</v>
      </c>
      <c r="F64">
        <v>2013</v>
      </c>
      <c r="G64" t="s">
        <v>103</v>
      </c>
      <c r="H64" t="s">
        <v>449</v>
      </c>
      <c r="I64">
        <v>1</v>
      </c>
      <c r="J64">
        <v>1</v>
      </c>
      <c r="K64">
        <v>1970</v>
      </c>
      <c r="L64">
        <v>2008</v>
      </c>
      <c r="M64">
        <v>1</v>
      </c>
      <c r="N64">
        <v>0</v>
      </c>
      <c r="O64">
        <v>0</v>
      </c>
      <c r="P64">
        <v>0</v>
      </c>
      <c r="Q64" t="s">
        <v>1150</v>
      </c>
      <c r="R64" t="b">
        <f>FALSE()</f>
        <v>0</v>
      </c>
      <c r="T64">
        <v>0.47618484497070301</v>
      </c>
      <c r="U64">
        <v>1.8944293260574301</v>
      </c>
      <c r="V64" t="s">
        <v>19</v>
      </c>
      <c r="W64" t="s">
        <v>297</v>
      </c>
      <c r="X64">
        <v>1</v>
      </c>
      <c r="Y64">
        <v>1</v>
      </c>
      <c r="Z64">
        <v>1</v>
      </c>
      <c r="AA64">
        <v>1</v>
      </c>
      <c r="AC64">
        <v>1</v>
      </c>
      <c r="AE64" t="s">
        <v>2266</v>
      </c>
      <c r="AF64" t="s">
        <v>2267</v>
      </c>
      <c r="AG64">
        <v>1</v>
      </c>
      <c r="AH64">
        <v>1.23363949474275</v>
      </c>
      <c r="AI64">
        <v>0.66471204423067898</v>
      </c>
      <c r="AJ64">
        <v>0.38600000000000001</v>
      </c>
      <c r="AK64">
        <v>2.85</v>
      </c>
      <c r="AL64">
        <v>1</v>
      </c>
      <c r="AM64" t="s">
        <v>1011</v>
      </c>
      <c r="AN64">
        <v>5</v>
      </c>
      <c r="AO64" t="s">
        <v>8</v>
      </c>
      <c r="AP64" t="s">
        <v>1228</v>
      </c>
      <c r="AR64" t="s">
        <v>1279</v>
      </c>
    </row>
    <row r="65" spans="1:45" x14ac:dyDescent="0.25">
      <c r="A65" t="s">
        <v>45</v>
      </c>
      <c r="B65" t="s">
        <v>45</v>
      </c>
      <c r="C65" t="s">
        <v>2388</v>
      </c>
      <c r="D65" t="s">
        <v>46</v>
      </c>
      <c r="E65" t="s">
        <v>16</v>
      </c>
      <c r="F65">
        <v>1998</v>
      </c>
      <c r="G65" t="s">
        <v>18</v>
      </c>
      <c r="H65" t="s">
        <v>45</v>
      </c>
      <c r="I65">
        <v>1</v>
      </c>
      <c r="J65">
        <v>1</v>
      </c>
      <c r="K65">
        <v>1974</v>
      </c>
      <c r="L65">
        <v>1988</v>
      </c>
      <c r="M65">
        <v>0</v>
      </c>
      <c r="N65">
        <v>1</v>
      </c>
      <c r="O65">
        <v>0</v>
      </c>
      <c r="P65">
        <v>0</v>
      </c>
      <c r="Q65" t="s">
        <v>1104</v>
      </c>
      <c r="R65" t="b">
        <f>FALSE()</f>
        <v>0</v>
      </c>
      <c r="S65" t="s">
        <v>51</v>
      </c>
      <c r="T65">
        <v>0.51332080364227295</v>
      </c>
      <c r="U65">
        <v>5.76395463943481</v>
      </c>
      <c r="V65" t="s">
        <v>19</v>
      </c>
      <c r="W65" t="s">
        <v>50</v>
      </c>
      <c r="X65">
        <v>1</v>
      </c>
      <c r="Y65">
        <v>1</v>
      </c>
      <c r="Z65">
        <v>1</v>
      </c>
      <c r="AA65">
        <v>1</v>
      </c>
      <c r="AC65">
        <v>1</v>
      </c>
      <c r="AE65" t="s">
        <v>2266</v>
      </c>
      <c r="AF65" t="s">
        <v>2267</v>
      </c>
      <c r="AG65">
        <v>1</v>
      </c>
      <c r="AH65">
        <v>1.6041275113821001</v>
      </c>
      <c r="AI65">
        <v>2.4299977400652701</v>
      </c>
      <c r="AJ65">
        <v>0.32</v>
      </c>
      <c r="AK65">
        <v>2.3719999999999999</v>
      </c>
      <c r="AL65">
        <v>1</v>
      </c>
      <c r="AM65" t="s">
        <v>1223</v>
      </c>
      <c r="AN65" t="s">
        <v>1224</v>
      </c>
      <c r="AO65" t="s">
        <v>8</v>
      </c>
      <c r="AP65" t="s">
        <v>166</v>
      </c>
      <c r="AQ65">
        <v>1</v>
      </c>
      <c r="AR65" t="s">
        <v>1225</v>
      </c>
    </row>
    <row r="66" spans="1:45" x14ac:dyDescent="0.25">
      <c r="A66" t="s">
        <v>52</v>
      </c>
      <c r="B66" t="s">
        <v>52</v>
      </c>
      <c r="C66" t="s">
        <v>2389</v>
      </c>
      <c r="D66" t="s">
        <v>53</v>
      </c>
      <c r="E66" t="s">
        <v>16</v>
      </c>
      <c r="F66">
        <v>1998</v>
      </c>
      <c r="G66" t="s">
        <v>18</v>
      </c>
      <c r="H66" t="s">
        <v>52</v>
      </c>
      <c r="I66">
        <v>1</v>
      </c>
      <c r="J66">
        <v>1</v>
      </c>
      <c r="K66">
        <v>1974</v>
      </c>
      <c r="L66">
        <v>1988</v>
      </c>
      <c r="M66">
        <v>0</v>
      </c>
      <c r="N66">
        <v>1</v>
      </c>
      <c r="O66">
        <v>0</v>
      </c>
      <c r="P66">
        <v>0</v>
      </c>
      <c r="Q66" t="s">
        <v>1105</v>
      </c>
      <c r="R66" t="b">
        <f>FALSE()</f>
        <v>0</v>
      </c>
      <c r="S66" t="s">
        <v>57</v>
      </c>
      <c r="T66">
        <v>0.50553286075591997</v>
      </c>
      <c r="U66">
        <v>2.84321260452271</v>
      </c>
      <c r="V66" t="s">
        <v>19</v>
      </c>
      <c r="W66" t="s">
        <v>50</v>
      </c>
      <c r="X66">
        <v>1</v>
      </c>
      <c r="Y66">
        <v>1</v>
      </c>
      <c r="Z66">
        <v>1</v>
      </c>
      <c r="AA66">
        <v>1</v>
      </c>
      <c r="AC66">
        <v>1</v>
      </c>
      <c r="AE66" t="s">
        <v>2266</v>
      </c>
      <c r="AF66" t="s">
        <v>2267</v>
      </c>
      <c r="AG66">
        <v>1</v>
      </c>
      <c r="AH66">
        <v>1.5797901898622499</v>
      </c>
      <c r="AI66">
        <v>1.3741965222439401</v>
      </c>
      <c r="AJ66">
        <v>0.32</v>
      </c>
      <c r="AK66">
        <v>2.069</v>
      </c>
      <c r="AL66">
        <v>1</v>
      </c>
      <c r="AM66" t="s">
        <v>1223</v>
      </c>
      <c r="AN66" t="s">
        <v>1224</v>
      </c>
      <c r="AO66" t="s">
        <v>8</v>
      </c>
      <c r="AP66" t="s">
        <v>166</v>
      </c>
      <c r="AQ66">
        <v>1</v>
      </c>
      <c r="AR66" t="s">
        <v>1225</v>
      </c>
    </row>
    <row r="67" spans="1:45" x14ac:dyDescent="0.25">
      <c r="A67" t="s">
        <v>2390</v>
      </c>
      <c r="C67">
        <v>0</v>
      </c>
      <c r="D67" t="s">
        <v>26</v>
      </c>
      <c r="E67" t="s">
        <v>16</v>
      </c>
      <c r="F67">
        <v>1998</v>
      </c>
      <c r="G67" t="s">
        <v>18</v>
      </c>
      <c r="H67" t="s">
        <v>2390</v>
      </c>
      <c r="I67">
        <v>0</v>
      </c>
      <c r="J67">
        <v>0</v>
      </c>
      <c r="K67">
        <v>1974</v>
      </c>
      <c r="L67">
        <v>1988</v>
      </c>
      <c r="M67" t="e">
        <f>#N/A</f>
        <v>#N/A</v>
      </c>
      <c r="O67">
        <v>0</v>
      </c>
      <c r="P67">
        <v>0</v>
      </c>
      <c r="R67" t="b">
        <f>FALSE()</f>
        <v>0</v>
      </c>
      <c r="S67" t="s">
        <v>29</v>
      </c>
      <c r="T67" t="e">
        <f>#N/A</f>
        <v>#N/A</v>
      </c>
      <c r="U67" t="e">
        <f>#N/A</f>
        <v>#N/A</v>
      </c>
      <c r="V67" t="s">
        <v>19</v>
      </c>
      <c r="W67" t="s">
        <v>50</v>
      </c>
      <c r="X67" t="e">
        <f>#N/A</f>
        <v>#N/A</v>
      </c>
      <c r="Y67">
        <v>1</v>
      </c>
      <c r="Z67">
        <v>1</v>
      </c>
      <c r="AA67">
        <v>0</v>
      </c>
      <c r="AB67" t="s">
        <v>2311</v>
      </c>
      <c r="AC67" t="s">
        <v>2311</v>
      </c>
      <c r="AE67" t="e">
        <f>#N/A</f>
        <v>#N/A</v>
      </c>
      <c r="AF67" t="e">
        <f>#N/A</f>
        <v>#N/A</v>
      </c>
      <c r="AG67" t="e">
        <f>#N/A</f>
        <v>#N/A</v>
      </c>
      <c r="AJ67" t="e">
        <f>#N/A</f>
        <v>#N/A</v>
      </c>
      <c r="AK67" t="e">
        <f>#N/A</f>
        <v>#N/A</v>
      </c>
      <c r="AL67">
        <v>0</v>
      </c>
      <c r="AR67" t="e">
        <f>#N/A</f>
        <v>#N/A</v>
      </c>
    </row>
    <row r="68" spans="1:45" x14ac:dyDescent="0.25">
      <c r="A68" t="s">
        <v>672</v>
      </c>
      <c r="B68" t="s">
        <v>672</v>
      </c>
      <c r="C68" t="s">
        <v>2391</v>
      </c>
      <c r="D68" t="s">
        <v>674</v>
      </c>
      <c r="E68" t="s">
        <v>673</v>
      </c>
      <c r="F68">
        <v>2006</v>
      </c>
      <c r="G68" t="s">
        <v>61</v>
      </c>
      <c r="H68" t="s">
        <v>672</v>
      </c>
      <c r="I68">
        <v>1</v>
      </c>
      <c r="J68">
        <v>1</v>
      </c>
      <c r="K68">
        <v>1987</v>
      </c>
      <c r="L68">
        <v>2003</v>
      </c>
      <c r="M68">
        <v>1</v>
      </c>
      <c r="N68">
        <v>0</v>
      </c>
      <c r="O68">
        <v>0</v>
      </c>
      <c r="P68">
        <v>0</v>
      </c>
      <c r="Q68" t="s">
        <v>1172</v>
      </c>
      <c r="R68" t="b">
        <f>FALSE()</f>
        <v>0</v>
      </c>
      <c r="T68">
        <v>1.06243968009949</v>
      </c>
      <c r="U68">
        <v>7.4215173721313503</v>
      </c>
      <c r="V68" t="s">
        <v>19</v>
      </c>
      <c r="W68" t="s">
        <v>50</v>
      </c>
      <c r="X68">
        <v>1</v>
      </c>
      <c r="Y68">
        <v>1</v>
      </c>
      <c r="Z68">
        <v>1</v>
      </c>
      <c r="AA68">
        <v>1</v>
      </c>
      <c r="AC68">
        <v>1</v>
      </c>
      <c r="AE68" t="s">
        <v>2268</v>
      </c>
      <c r="AF68" t="s">
        <v>2267</v>
      </c>
      <c r="AG68">
        <v>1</v>
      </c>
      <c r="AH68" t="e">
        <f>#DIV/0!</f>
        <v>#DIV/0!</v>
      </c>
      <c r="AI68" t="e">
        <f>#DIV/0!</f>
        <v>#DIV/0!</v>
      </c>
      <c r="AL68">
        <v>0</v>
      </c>
      <c r="AR68" t="s">
        <v>2392</v>
      </c>
      <c r="AS68" t="s">
        <v>2393</v>
      </c>
    </row>
    <row r="69" spans="1:45" x14ac:dyDescent="0.25">
      <c r="A69" t="s">
        <v>708</v>
      </c>
      <c r="B69" t="s">
        <v>2394</v>
      </c>
      <c r="C69" t="s">
        <v>2395</v>
      </c>
      <c r="D69" t="s">
        <v>710</v>
      </c>
      <c r="E69" t="s">
        <v>1359</v>
      </c>
      <c r="F69">
        <v>1994</v>
      </c>
      <c r="G69" t="s">
        <v>103</v>
      </c>
      <c r="H69" t="s">
        <v>708</v>
      </c>
      <c r="I69">
        <v>1</v>
      </c>
      <c r="J69">
        <v>1</v>
      </c>
      <c r="K69">
        <v>1968</v>
      </c>
      <c r="L69">
        <v>1990</v>
      </c>
      <c r="M69">
        <v>1</v>
      </c>
      <c r="N69">
        <v>0</v>
      </c>
      <c r="O69">
        <v>0</v>
      </c>
      <c r="P69">
        <v>0</v>
      </c>
      <c r="Q69" t="s">
        <v>1125</v>
      </c>
      <c r="R69" t="b">
        <f>FALSE()</f>
        <v>0</v>
      </c>
      <c r="T69">
        <v>0.485343188047409</v>
      </c>
      <c r="U69">
        <v>3.4917459487914999</v>
      </c>
      <c r="V69" t="s">
        <v>19</v>
      </c>
      <c r="W69" t="s">
        <v>50</v>
      </c>
      <c r="X69">
        <v>1</v>
      </c>
      <c r="Y69">
        <v>1</v>
      </c>
      <c r="Z69">
        <v>1</v>
      </c>
      <c r="AA69">
        <v>1</v>
      </c>
      <c r="AC69">
        <v>1</v>
      </c>
      <c r="AE69" t="s">
        <v>2268</v>
      </c>
      <c r="AF69" t="s">
        <v>2267</v>
      </c>
      <c r="AG69">
        <v>1</v>
      </c>
      <c r="AH69" t="e">
        <f>#DIV/0!</f>
        <v>#DIV/0!</v>
      </c>
      <c r="AI69" t="e">
        <f>#DIV/0!</f>
        <v>#DIV/0!</v>
      </c>
      <c r="AL69">
        <v>0</v>
      </c>
      <c r="AR69" t="s">
        <v>2396</v>
      </c>
      <c r="AS69" t="s">
        <v>2397</v>
      </c>
    </row>
    <row r="70" spans="1:45" x14ac:dyDescent="0.25">
      <c r="A70" t="s">
        <v>713</v>
      </c>
      <c r="C70">
        <v>0</v>
      </c>
      <c r="D70" t="s">
        <v>714</v>
      </c>
      <c r="E70" t="s">
        <v>1359</v>
      </c>
      <c r="F70">
        <v>1994</v>
      </c>
      <c r="G70" t="s">
        <v>103</v>
      </c>
      <c r="H70" t="s">
        <v>713</v>
      </c>
      <c r="I70">
        <v>0</v>
      </c>
      <c r="J70">
        <v>0</v>
      </c>
      <c r="K70">
        <v>1968</v>
      </c>
      <c r="L70">
        <v>1990</v>
      </c>
      <c r="M70">
        <v>1</v>
      </c>
      <c r="O70">
        <v>0</v>
      </c>
      <c r="P70">
        <v>0</v>
      </c>
      <c r="Q70" t="s">
        <v>1180</v>
      </c>
      <c r="R70" t="b">
        <f>FALSE()</f>
        <v>0</v>
      </c>
      <c r="S70" t="s">
        <v>716</v>
      </c>
      <c r="T70" t="e">
        <f>#N/A</f>
        <v>#N/A</v>
      </c>
      <c r="U70" t="e">
        <f>#N/A</f>
        <v>#N/A</v>
      </c>
      <c r="V70" t="s">
        <v>19</v>
      </c>
      <c r="W70" t="s">
        <v>50</v>
      </c>
      <c r="X70">
        <v>-1</v>
      </c>
      <c r="Y70">
        <v>1</v>
      </c>
      <c r="Z70">
        <v>1</v>
      </c>
      <c r="AA70">
        <v>1</v>
      </c>
      <c r="AC70">
        <v>1</v>
      </c>
      <c r="AE70" t="s">
        <v>2268</v>
      </c>
      <c r="AF70" t="s">
        <v>2267</v>
      </c>
      <c r="AG70">
        <v>1</v>
      </c>
      <c r="AH70" t="e">
        <f>#N/A</f>
        <v>#N/A</v>
      </c>
      <c r="AI70" t="e">
        <f>#N/A</f>
        <v>#N/A</v>
      </c>
      <c r="AL70">
        <v>0</v>
      </c>
      <c r="AR70" t="s">
        <v>2396</v>
      </c>
      <c r="AS70" t="s">
        <v>2398</v>
      </c>
    </row>
    <row r="71" spans="1:45" x14ac:dyDescent="0.25">
      <c r="A71" t="s">
        <v>879</v>
      </c>
      <c r="B71" t="s">
        <v>879</v>
      </c>
      <c r="C71" t="s">
        <v>879</v>
      </c>
      <c r="D71" t="s">
        <v>881</v>
      </c>
      <c r="E71" t="s">
        <v>880</v>
      </c>
      <c r="F71">
        <v>2003</v>
      </c>
      <c r="G71" t="s">
        <v>197</v>
      </c>
      <c r="H71" t="s">
        <v>879</v>
      </c>
      <c r="I71">
        <v>1</v>
      </c>
      <c r="J71">
        <v>0</v>
      </c>
      <c r="K71">
        <v>1981</v>
      </c>
      <c r="L71">
        <v>1999</v>
      </c>
      <c r="M71">
        <v>0</v>
      </c>
      <c r="N71">
        <v>0</v>
      </c>
      <c r="O71">
        <v>0</v>
      </c>
      <c r="P71">
        <v>0</v>
      </c>
      <c r="Q71" t="s">
        <v>1149</v>
      </c>
      <c r="R71" t="b">
        <f>FALSE()</f>
        <v>0</v>
      </c>
      <c r="T71">
        <v>0.42272236943244901</v>
      </c>
      <c r="U71">
        <v>2.8985152244567902</v>
      </c>
      <c r="V71" t="s">
        <v>19</v>
      </c>
      <c r="W71" t="s">
        <v>50</v>
      </c>
      <c r="X71">
        <v>-1</v>
      </c>
      <c r="Y71">
        <v>1</v>
      </c>
      <c r="Z71">
        <v>1</v>
      </c>
      <c r="AA71">
        <v>1</v>
      </c>
      <c r="AC71">
        <v>1</v>
      </c>
      <c r="AE71" t="s">
        <v>2268</v>
      </c>
      <c r="AF71" t="s">
        <v>2298</v>
      </c>
      <c r="AG71">
        <v>1</v>
      </c>
      <c r="AH71" t="e">
        <f>#DIV/0!</f>
        <v>#DIV/0!</v>
      </c>
      <c r="AI71" t="e">
        <f>#DIV/0!</f>
        <v>#DIV/0!</v>
      </c>
      <c r="AL71">
        <v>0</v>
      </c>
      <c r="AR71" t="s">
        <v>2399</v>
      </c>
      <c r="AS71" t="s">
        <v>2400</v>
      </c>
    </row>
    <row r="72" spans="1:45" x14ac:dyDescent="0.25">
      <c r="A72" t="s">
        <v>924</v>
      </c>
      <c r="B72" t="s">
        <v>2401</v>
      </c>
      <c r="C72" t="s">
        <v>2402</v>
      </c>
      <c r="D72" t="s">
        <v>925</v>
      </c>
      <c r="E72" t="s">
        <v>1331</v>
      </c>
      <c r="F72">
        <v>2008</v>
      </c>
      <c r="G72" t="s">
        <v>18</v>
      </c>
      <c r="H72" t="s">
        <v>924</v>
      </c>
      <c r="I72">
        <v>1</v>
      </c>
      <c r="J72">
        <v>1</v>
      </c>
      <c r="K72">
        <v>1984</v>
      </c>
      <c r="L72">
        <v>2002</v>
      </c>
      <c r="M72">
        <v>0</v>
      </c>
      <c r="N72">
        <v>1</v>
      </c>
      <c r="O72">
        <v>0</v>
      </c>
      <c r="P72">
        <v>0</v>
      </c>
      <c r="Q72" t="s">
        <v>1040</v>
      </c>
      <c r="R72" t="b">
        <f>FALSE()</f>
        <v>0</v>
      </c>
      <c r="T72">
        <v>0.40892186760902399</v>
      </c>
      <c r="U72">
        <v>4.7286105155944798</v>
      </c>
      <c r="V72" t="s">
        <v>19</v>
      </c>
      <c r="W72" t="s">
        <v>50</v>
      </c>
      <c r="X72">
        <v>1</v>
      </c>
      <c r="Y72">
        <v>1</v>
      </c>
      <c r="Z72">
        <v>1</v>
      </c>
      <c r="AA72">
        <v>1</v>
      </c>
      <c r="AC72">
        <v>1</v>
      </c>
      <c r="AE72" t="s">
        <v>2268</v>
      </c>
      <c r="AF72" t="s">
        <v>2267</v>
      </c>
      <c r="AG72">
        <v>1</v>
      </c>
      <c r="AH72" t="e">
        <f>#DIV/0!</f>
        <v>#DIV/0!</v>
      </c>
      <c r="AI72" t="e">
        <f>#DIV/0!</f>
        <v>#DIV/0!</v>
      </c>
      <c r="AL72">
        <v>0</v>
      </c>
      <c r="AR72" t="s">
        <v>2302</v>
      </c>
      <c r="AS72" t="s">
        <v>2303</v>
      </c>
    </row>
    <row r="73" spans="1:45" x14ac:dyDescent="0.25">
      <c r="A73" t="s">
        <v>943</v>
      </c>
      <c r="B73" t="s">
        <v>943</v>
      </c>
      <c r="C73" t="s">
        <v>2403</v>
      </c>
      <c r="D73" t="s">
        <v>944</v>
      </c>
      <c r="E73" t="s">
        <v>1331</v>
      </c>
      <c r="F73">
        <v>2008</v>
      </c>
      <c r="G73" t="s">
        <v>18</v>
      </c>
      <c r="H73" t="s">
        <v>943</v>
      </c>
      <c r="I73">
        <v>1</v>
      </c>
      <c r="J73">
        <v>1</v>
      </c>
      <c r="K73">
        <v>1984</v>
      </c>
      <c r="L73">
        <v>2002</v>
      </c>
      <c r="M73">
        <v>0</v>
      </c>
      <c r="N73">
        <v>1</v>
      </c>
      <c r="O73">
        <v>0</v>
      </c>
      <c r="P73">
        <v>0</v>
      </c>
      <c r="Q73" t="s">
        <v>1049</v>
      </c>
      <c r="R73" t="b">
        <f>FALSE()</f>
        <v>0</v>
      </c>
      <c r="T73">
        <v>0.16125603020191201</v>
      </c>
      <c r="U73">
        <v>1.7830942869186399</v>
      </c>
      <c r="V73" t="s">
        <v>19</v>
      </c>
      <c r="W73" t="s">
        <v>50</v>
      </c>
      <c r="X73">
        <v>1</v>
      </c>
      <c r="Y73">
        <v>1</v>
      </c>
      <c r="Z73">
        <v>1</v>
      </c>
      <c r="AA73">
        <v>1</v>
      </c>
      <c r="AC73">
        <v>1</v>
      </c>
      <c r="AE73" t="s">
        <v>2268</v>
      </c>
      <c r="AF73" t="s">
        <v>2267</v>
      </c>
      <c r="AG73">
        <v>1</v>
      </c>
      <c r="AH73" t="e">
        <f>#DIV/0!</f>
        <v>#DIV/0!</v>
      </c>
      <c r="AI73" t="e">
        <f>#DIV/0!</f>
        <v>#DIV/0!</v>
      </c>
      <c r="AL73">
        <v>0</v>
      </c>
      <c r="AR73" t="s">
        <v>2302</v>
      </c>
      <c r="AS73" t="s">
        <v>2303</v>
      </c>
    </row>
    <row r="74" spans="1:45" x14ac:dyDescent="0.25">
      <c r="A74" t="s">
        <v>795</v>
      </c>
      <c r="B74" t="s">
        <v>2404</v>
      </c>
      <c r="C74" t="s">
        <v>2404</v>
      </c>
      <c r="D74" t="s">
        <v>797</v>
      </c>
      <c r="E74" t="s">
        <v>1097</v>
      </c>
      <c r="F74">
        <v>2009</v>
      </c>
      <c r="G74" t="s">
        <v>762</v>
      </c>
      <c r="H74" t="s">
        <v>795</v>
      </c>
      <c r="I74">
        <v>1</v>
      </c>
      <c r="J74">
        <v>0</v>
      </c>
      <c r="K74">
        <v>1980</v>
      </c>
      <c r="L74">
        <v>2003</v>
      </c>
      <c r="M74">
        <v>0</v>
      </c>
      <c r="N74">
        <v>0</v>
      </c>
      <c r="O74">
        <v>0</v>
      </c>
      <c r="P74">
        <v>0</v>
      </c>
      <c r="Q74" t="s">
        <v>1098</v>
      </c>
      <c r="R74" t="b">
        <f>FALSE()</f>
        <v>0</v>
      </c>
      <c r="T74">
        <v>1.4766367673873899</v>
      </c>
      <c r="U74">
        <v>4.63948678970337</v>
      </c>
      <c r="V74" t="s">
        <v>19</v>
      </c>
      <c r="W74" t="s">
        <v>174</v>
      </c>
      <c r="X74">
        <v>-1</v>
      </c>
      <c r="Y74">
        <v>1</v>
      </c>
      <c r="Z74">
        <v>1</v>
      </c>
      <c r="AA74">
        <v>1</v>
      </c>
      <c r="AC74">
        <v>1</v>
      </c>
      <c r="AD74">
        <v>30</v>
      </c>
      <c r="AE74" t="s">
        <v>2268</v>
      </c>
      <c r="AF74" t="s">
        <v>2267</v>
      </c>
      <c r="AG74">
        <v>1</v>
      </c>
      <c r="AH74">
        <v>-1.5381632993618599</v>
      </c>
      <c r="AI74">
        <v>1.61898737528348</v>
      </c>
      <c r="AJ74">
        <v>-0.96</v>
      </c>
      <c r="AK74">
        <v>2.865672</v>
      </c>
      <c r="AL74">
        <v>1</v>
      </c>
      <c r="AM74" t="s">
        <v>1223</v>
      </c>
      <c r="AN74">
        <v>10</v>
      </c>
      <c r="AO74" t="s">
        <v>1230</v>
      </c>
      <c r="AP74" t="s">
        <v>1228</v>
      </c>
      <c r="AR74" t="s">
        <v>2405</v>
      </c>
      <c r="AS74" t="s">
        <v>2406</v>
      </c>
    </row>
    <row r="75" spans="1:45" x14ac:dyDescent="0.25">
      <c r="A75" t="s">
        <v>271</v>
      </c>
      <c r="C75">
        <v>0</v>
      </c>
      <c r="D75" t="s">
        <v>273</v>
      </c>
      <c r="E75" t="s">
        <v>1059</v>
      </c>
      <c r="F75">
        <v>2013</v>
      </c>
      <c r="G75" t="s">
        <v>274</v>
      </c>
      <c r="H75" t="s">
        <v>271</v>
      </c>
      <c r="I75">
        <v>0</v>
      </c>
      <c r="J75">
        <v>0</v>
      </c>
      <c r="K75">
        <v>1981</v>
      </c>
      <c r="L75">
        <v>2006</v>
      </c>
      <c r="M75" t="e">
        <f>#N/A</f>
        <v>#N/A</v>
      </c>
      <c r="O75">
        <v>0</v>
      </c>
      <c r="P75">
        <v>0</v>
      </c>
      <c r="R75" t="b">
        <f>FALSE()</f>
        <v>0</v>
      </c>
      <c r="S75" t="s">
        <v>29</v>
      </c>
      <c r="T75" t="e">
        <f>#N/A</f>
        <v>#N/A</v>
      </c>
      <c r="U75" t="e">
        <f>#N/A</f>
        <v>#N/A</v>
      </c>
      <c r="V75" t="s">
        <v>19</v>
      </c>
      <c r="X75" t="e">
        <f>#N/A</f>
        <v>#N/A</v>
      </c>
      <c r="Y75" t="s">
        <v>2311</v>
      </c>
      <c r="Z75">
        <v>1</v>
      </c>
      <c r="AA75">
        <v>0</v>
      </c>
      <c r="AB75" t="s">
        <v>2311</v>
      </c>
      <c r="AC75" t="s">
        <v>2311</v>
      </c>
      <c r="AD75">
        <v>5</v>
      </c>
      <c r="AE75" t="e">
        <f>#N/A</f>
        <v>#N/A</v>
      </c>
      <c r="AF75" t="e">
        <f>#N/A</f>
        <v>#N/A</v>
      </c>
      <c r="AG75" t="e">
        <f>#N/A</f>
        <v>#N/A</v>
      </c>
      <c r="AJ75" t="e">
        <f>#N/A</f>
        <v>#N/A</v>
      </c>
      <c r="AK75" t="e">
        <f>#N/A</f>
        <v>#N/A</v>
      </c>
      <c r="AL75">
        <v>0</v>
      </c>
      <c r="AR75" t="e">
        <f>#N/A</f>
        <v>#N/A</v>
      </c>
    </row>
    <row r="76" spans="1:45" x14ac:dyDescent="0.25">
      <c r="A76" t="s">
        <v>275</v>
      </c>
      <c r="C76">
        <v>0</v>
      </c>
      <c r="D76" t="s">
        <v>2407</v>
      </c>
      <c r="E76" t="s">
        <v>1059</v>
      </c>
      <c r="F76">
        <v>2013</v>
      </c>
      <c r="G76" t="s">
        <v>274</v>
      </c>
      <c r="H76" t="s">
        <v>275</v>
      </c>
      <c r="I76">
        <v>0</v>
      </c>
      <c r="J76">
        <v>0</v>
      </c>
      <c r="K76">
        <v>1981</v>
      </c>
      <c r="L76">
        <v>2006</v>
      </c>
      <c r="M76" t="e">
        <f>#N/A</f>
        <v>#N/A</v>
      </c>
      <c r="O76">
        <v>0</v>
      </c>
      <c r="P76">
        <v>0</v>
      </c>
      <c r="R76" t="b">
        <f>FALSE()</f>
        <v>0</v>
      </c>
      <c r="S76" t="s">
        <v>277</v>
      </c>
      <c r="T76" t="e">
        <f>#N/A</f>
        <v>#N/A</v>
      </c>
      <c r="U76" t="e">
        <f>#N/A</f>
        <v>#N/A</v>
      </c>
      <c r="V76" t="s">
        <v>19</v>
      </c>
      <c r="X76" t="e">
        <f>#N/A</f>
        <v>#N/A</v>
      </c>
      <c r="Y76" t="s">
        <v>2311</v>
      </c>
      <c r="Z76">
        <v>1</v>
      </c>
      <c r="AA76">
        <v>0</v>
      </c>
      <c r="AB76" t="s">
        <v>2311</v>
      </c>
      <c r="AC76" t="s">
        <v>2311</v>
      </c>
      <c r="AD76">
        <v>5</v>
      </c>
      <c r="AE76" t="e">
        <f>#N/A</f>
        <v>#N/A</v>
      </c>
      <c r="AF76" t="e">
        <f>#N/A</f>
        <v>#N/A</v>
      </c>
      <c r="AG76" t="e">
        <f>#N/A</f>
        <v>#N/A</v>
      </c>
      <c r="AJ76" t="e">
        <f>#N/A</f>
        <v>#N/A</v>
      </c>
      <c r="AK76" t="e">
        <f>#N/A</f>
        <v>#N/A</v>
      </c>
      <c r="AL76">
        <v>0</v>
      </c>
      <c r="AR76" t="e">
        <f>#N/A</f>
        <v>#N/A</v>
      </c>
    </row>
    <row r="77" spans="1:45" x14ac:dyDescent="0.25">
      <c r="A77" t="s">
        <v>2408</v>
      </c>
      <c r="C77">
        <v>0</v>
      </c>
      <c r="D77" t="s">
        <v>308</v>
      </c>
      <c r="E77" t="s">
        <v>1164</v>
      </c>
      <c r="F77">
        <v>2001</v>
      </c>
      <c r="G77" t="s">
        <v>103</v>
      </c>
      <c r="H77" t="s">
        <v>2408</v>
      </c>
      <c r="I77">
        <v>0</v>
      </c>
      <c r="J77">
        <v>0</v>
      </c>
      <c r="K77">
        <v>1975</v>
      </c>
      <c r="L77">
        <v>1995</v>
      </c>
      <c r="M77" t="e">
        <f>#N/A</f>
        <v>#N/A</v>
      </c>
      <c r="O77">
        <v>0</v>
      </c>
      <c r="P77">
        <v>0</v>
      </c>
      <c r="R77" t="b">
        <f>FALSE()</f>
        <v>0</v>
      </c>
      <c r="S77" t="s">
        <v>2409</v>
      </c>
      <c r="T77" t="e">
        <f>#N/A</f>
        <v>#N/A</v>
      </c>
      <c r="U77" t="e">
        <f>#N/A</f>
        <v>#N/A</v>
      </c>
      <c r="V77" t="s">
        <v>19</v>
      </c>
      <c r="X77" t="e">
        <f>#N/A</f>
        <v>#N/A</v>
      </c>
      <c r="Y77" t="s">
        <v>2311</v>
      </c>
      <c r="Z77">
        <v>1</v>
      </c>
      <c r="AA77">
        <v>0</v>
      </c>
      <c r="AB77" t="s">
        <v>2311</v>
      </c>
      <c r="AC77" t="s">
        <v>2311</v>
      </c>
      <c r="AE77" t="e">
        <f>#N/A</f>
        <v>#N/A</v>
      </c>
      <c r="AF77" t="e">
        <f>#N/A</f>
        <v>#N/A</v>
      </c>
      <c r="AG77" t="e">
        <f>#N/A</f>
        <v>#N/A</v>
      </c>
      <c r="AJ77" t="e">
        <f>#N/A</f>
        <v>#N/A</v>
      </c>
      <c r="AK77" t="e">
        <f>#N/A</f>
        <v>#N/A</v>
      </c>
      <c r="AL77">
        <v>0</v>
      </c>
      <c r="AR77" t="e">
        <f>#N/A</f>
        <v>#N/A</v>
      </c>
    </row>
    <row r="78" spans="1:45" x14ac:dyDescent="0.25">
      <c r="A78" t="s">
        <v>2410</v>
      </c>
      <c r="C78">
        <v>0</v>
      </c>
      <c r="D78" t="s">
        <v>312</v>
      </c>
      <c r="E78" t="s">
        <v>311</v>
      </c>
      <c r="F78">
        <v>2009</v>
      </c>
      <c r="G78" t="s">
        <v>270</v>
      </c>
      <c r="H78" t="s">
        <v>2410</v>
      </c>
      <c r="I78">
        <v>0</v>
      </c>
      <c r="J78">
        <v>0</v>
      </c>
      <c r="K78">
        <v>1963</v>
      </c>
      <c r="L78">
        <v>2003</v>
      </c>
      <c r="M78" t="e">
        <f>#N/A</f>
        <v>#N/A</v>
      </c>
      <c r="O78">
        <v>0</v>
      </c>
      <c r="P78">
        <v>0</v>
      </c>
      <c r="R78" t="b">
        <f>FALSE()</f>
        <v>0</v>
      </c>
      <c r="S78" t="s">
        <v>2380</v>
      </c>
      <c r="T78" t="e">
        <f>#N/A</f>
        <v>#N/A</v>
      </c>
      <c r="U78" t="e">
        <f>#N/A</f>
        <v>#N/A</v>
      </c>
      <c r="V78" t="s">
        <v>19</v>
      </c>
      <c r="X78" t="e">
        <f>#N/A</f>
        <v>#N/A</v>
      </c>
      <c r="Y78" t="s">
        <v>2311</v>
      </c>
      <c r="Z78">
        <v>0</v>
      </c>
      <c r="AA78" t="s">
        <v>2311</v>
      </c>
      <c r="AB78" t="s">
        <v>2311</v>
      </c>
      <c r="AC78" t="s">
        <v>2311</v>
      </c>
      <c r="AE78" t="e">
        <f>#N/A</f>
        <v>#N/A</v>
      </c>
      <c r="AF78" t="e">
        <f>#N/A</f>
        <v>#N/A</v>
      </c>
      <c r="AG78" t="e">
        <f>#N/A</f>
        <v>#N/A</v>
      </c>
      <c r="AJ78" t="e">
        <f>#N/A</f>
        <v>#N/A</v>
      </c>
      <c r="AK78" t="e">
        <f>#N/A</f>
        <v>#N/A</v>
      </c>
      <c r="AL78">
        <v>0</v>
      </c>
      <c r="AR78" t="e">
        <f>#N/A</f>
        <v>#N/A</v>
      </c>
    </row>
    <row r="79" spans="1:45" x14ac:dyDescent="0.25">
      <c r="A79" t="s">
        <v>314</v>
      </c>
      <c r="C79">
        <v>0</v>
      </c>
      <c r="D79" t="s">
        <v>316</v>
      </c>
      <c r="E79" t="s">
        <v>315</v>
      </c>
      <c r="F79">
        <v>2010</v>
      </c>
      <c r="G79" t="s">
        <v>317</v>
      </c>
      <c r="H79" t="s">
        <v>314</v>
      </c>
      <c r="I79">
        <v>0</v>
      </c>
      <c r="J79">
        <v>0</v>
      </c>
      <c r="K79">
        <v>1972</v>
      </c>
      <c r="L79">
        <v>2006</v>
      </c>
      <c r="M79" t="e">
        <f>#N/A</f>
        <v>#N/A</v>
      </c>
      <c r="O79">
        <v>0</v>
      </c>
      <c r="P79">
        <v>0</v>
      </c>
      <c r="Q79" t="s">
        <v>1120</v>
      </c>
      <c r="R79" t="b">
        <f>FALSE()</f>
        <v>0</v>
      </c>
      <c r="S79" t="s">
        <v>318</v>
      </c>
      <c r="T79" t="e">
        <f>#N/A</f>
        <v>#N/A</v>
      </c>
      <c r="U79" t="e">
        <f>#N/A</f>
        <v>#N/A</v>
      </c>
      <c r="V79" t="s">
        <v>19</v>
      </c>
      <c r="X79" t="e">
        <f>#N/A</f>
        <v>#N/A</v>
      </c>
      <c r="Y79" t="s">
        <v>2311</v>
      </c>
      <c r="Z79">
        <v>0</v>
      </c>
      <c r="AA79">
        <v>1</v>
      </c>
      <c r="AB79" t="s">
        <v>2311</v>
      </c>
      <c r="AC79" t="s">
        <v>2311</v>
      </c>
      <c r="AE79" t="e">
        <f>#N/A</f>
        <v>#N/A</v>
      </c>
      <c r="AF79" t="e">
        <f>#N/A</f>
        <v>#N/A</v>
      </c>
      <c r="AG79" t="e">
        <f>#N/A</f>
        <v>#N/A</v>
      </c>
      <c r="AJ79" t="e">
        <f>#N/A</f>
        <v>#N/A</v>
      </c>
      <c r="AK79" t="e">
        <f>#N/A</f>
        <v>#N/A</v>
      </c>
      <c r="AL79">
        <v>0</v>
      </c>
      <c r="AR79" t="e">
        <f>#N/A</f>
        <v>#N/A</v>
      </c>
    </row>
    <row r="80" spans="1:45" x14ac:dyDescent="0.25">
      <c r="A80" t="s">
        <v>2411</v>
      </c>
      <c r="C80">
        <v>0</v>
      </c>
      <c r="D80" t="s">
        <v>340</v>
      </c>
      <c r="E80" t="s">
        <v>2412</v>
      </c>
      <c r="F80">
        <v>2013</v>
      </c>
      <c r="G80" t="s">
        <v>117</v>
      </c>
      <c r="H80" t="s">
        <v>2411</v>
      </c>
      <c r="I80">
        <v>0</v>
      </c>
      <c r="J80">
        <v>0</v>
      </c>
      <c r="K80">
        <v>1980</v>
      </c>
      <c r="L80">
        <v>2009</v>
      </c>
      <c r="M80" t="e">
        <f>#N/A</f>
        <v>#N/A</v>
      </c>
      <c r="O80">
        <v>1</v>
      </c>
      <c r="P80">
        <v>0</v>
      </c>
      <c r="R80" t="b">
        <f>FALSE()</f>
        <v>0</v>
      </c>
      <c r="S80" t="s">
        <v>2413</v>
      </c>
      <c r="T80" t="e">
        <f>#N/A</f>
        <v>#N/A</v>
      </c>
      <c r="U80" t="e">
        <f>#N/A</f>
        <v>#N/A</v>
      </c>
      <c r="V80" t="s">
        <v>19</v>
      </c>
      <c r="X80" t="e">
        <f>#N/A</f>
        <v>#N/A</v>
      </c>
      <c r="Y80" t="s">
        <v>2311</v>
      </c>
      <c r="Z80">
        <v>1</v>
      </c>
      <c r="AA80">
        <v>1</v>
      </c>
      <c r="AB80">
        <v>1</v>
      </c>
      <c r="AC80">
        <v>0</v>
      </c>
      <c r="AE80" t="e">
        <f>#N/A</f>
        <v>#N/A</v>
      </c>
      <c r="AF80" t="e">
        <f>#N/A</f>
        <v>#N/A</v>
      </c>
      <c r="AG80" t="e">
        <f>#N/A</f>
        <v>#N/A</v>
      </c>
      <c r="AJ80" t="e">
        <f>#N/A</f>
        <v>#N/A</v>
      </c>
      <c r="AK80" t="e">
        <f>#N/A</f>
        <v>#N/A</v>
      </c>
      <c r="AL80">
        <v>0</v>
      </c>
      <c r="AR80" t="e">
        <f>#N/A</f>
        <v>#N/A</v>
      </c>
    </row>
    <row r="81" spans="1:44" x14ac:dyDescent="0.25">
      <c r="A81" t="s">
        <v>2414</v>
      </c>
      <c r="C81">
        <v>0</v>
      </c>
      <c r="D81" t="s">
        <v>515</v>
      </c>
      <c r="E81" t="s">
        <v>502</v>
      </c>
      <c r="F81">
        <v>2004</v>
      </c>
      <c r="G81" t="s">
        <v>18</v>
      </c>
      <c r="H81" t="s">
        <v>2414</v>
      </c>
      <c r="I81">
        <v>0</v>
      </c>
      <c r="J81">
        <v>0</v>
      </c>
      <c r="K81">
        <v>1975</v>
      </c>
      <c r="L81">
        <v>2001</v>
      </c>
      <c r="M81" t="e">
        <f>#N/A</f>
        <v>#N/A</v>
      </c>
      <c r="O81">
        <v>0</v>
      </c>
      <c r="P81">
        <v>0</v>
      </c>
      <c r="R81" t="b">
        <f>FALSE()</f>
        <v>0</v>
      </c>
      <c r="S81" t="s">
        <v>2415</v>
      </c>
      <c r="T81" t="e">
        <f>#N/A</f>
        <v>#N/A</v>
      </c>
      <c r="U81" t="e">
        <f>#N/A</f>
        <v>#N/A</v>
      </c>
      <c r="V81" t="s">
        <v>19</v>
      </c>
      <c r="X81" t="e">
        <f>#N/A</f>
        <v>#N/A</v>
      </c>
      <c r="Y81" t="s">
        <v>2311</v>
      </c>
      <c r="Z81">
        <v>1</v>
      </c>
      <c r="AA81">
        <v>0</v>
      </c>
      <c r="AB81" t="s">
        <v>2311</v>
      </c>
      <c r="AC81" t="s">
        <v>2311</v>
      </c>
      <c r="AE81" t="e">
        <f>#N/A</f>
        <v>#N/A</v>
      </c>
      <c r="AF81" t="e">
        <f>#N/A</f>
        <v>#N/A</v>
      </c>
      <c r="AG81" t="e">
        <f>#N/A</f>
        <v>#N/A</v>
      </c>
      <c r="AJ81" t="e">
        <f>#N/A</f>
        <v>#N/A</v>
      </c>
      <c r="AK81" t="e">
        <f>#N/A</f>
        <v>#N/A</v>
      </c>
      <c r="AL81">
        <v>0</v>
      </c>
      <c r="AR81" t="e">
        <f>#N/A</f>
        <v>#N/A</v>
      </c>
    </row>
    <row r="82" spans="1:44" x14ac:dyDescent="0.25">
      <c r="A82" t="s">
        <v>2416</v>
      </c>
      <c r="C82">
        <v>0</v>
      </c>
      <c r="D82" t="s">
        <v>503</v>
      </c>
      <c r="E82" t="s">
        <v>502</v>
      </c>
      <c r="F82">
        <v>2005</v>
      </c>
      <c r="G82" t="s">
        <v>134</v>
      </c>
      <c r="H82" t="s">
        <v>2416</v>
      </c>
      <c r="I82">
        <v>0</v>
      </c>
      <c r="J82">
        <v>0</v>
      </c>
      <c r="K82">
        <v>1970</v>
      </c>
      <c r="L82">
        <v>2001</v>
      </c>
      <c r="M82" t="e">
        <f>#N/A</f>
        <v>#N/A</v>
      </c>
      <c r="O82">
        <v>0</v>
      </c>
      <c r="P82">
        <v>0</v>
      </c>
      <c r="R82" t="b">
        <f>FALSE()</f>
        <v>0</v>
      </c>
      <c r="S82" t="s">
        <v>2415</v>
      </c>
      <c r="T82" t="e">
        <f>#N/A</f>
        <v>#N/A</v>
      </c>
      <c r="U82" t="e">
        <f>#N/A</f>
        <v>#N/A</v>
      </c>
      <c r="V82" t="s">
        <v>19</v>
      </c>
      <c r="X82" t="e">
        <f>#N/A</f>
        <v>#N/A</v>
      </c>
      <c r="Y82" t="s">
        <v>2311</v>
      </c>
      <c r="Z82">
        <v>1</v>
      </c>
      <c r="AA82">
        <v>0</v>
      </c>
      <c r="AB82" t="s">
        <v>2311</v>
      </c>
      <c r="AC82" t="s">
        <v>2311</v>
      </c>
      <c r="AE82" t="e">
        <f>#N/A</f>
        <v>#N/A</v>
      </c>
      <c r="AF82" t="e">
        <f>#N/A</f>
        <v>#N/A</v>
      </c>
      <c r="AG82" t="e">
        <f>#N/A</f>
        <v>#N/A</v>
      </c>
      <c r="AJ82" t="e">
        <f>#N/A</f>
        <v>#N/A</v>
      </c>
      <c r="AK82" t="e">
        <f>#N/A</f>
        <v>#N/A</v>
      </c>
      <c r="AL82">
        <v>0</v>
      </c>
      <c r="AR82" t="e">
        <f>#N/A</f>
        <v>#N/A</v>
      </c>
    </row>
    <row r="83" spans="1:44" x14ac:dyDescent="0.25">
      <c r="A83" t="s">
        <v>526</v>
      </c>
      <c r="C83">
        <v>0</v>
      </c>
      <c r="D83" t="s">
        <v>528</v>
      </c>
      <c r="E83" t="s">
        <v>527</v>
      </c>
      <c r="F83">
        <v>1998</v>
      </c>
      <c r="G83" t="s">
        <v>134</v>
      </c>
      <c r="H83" t="s">
        <v>526</v>
      </c>
      <c r="I83">
        <v>0</v>
      </c>
      <c r="J83">
        <v>0</v>
      </c>
      <c r="K83">
        <v>1975</v>
      </c>
      <c r="L83">
        <v>1993</v>
      </c>
      <c r="M83">
        <v>0</v>
      </c>
      <c r="N83">
        <v>1</v>
      </c>
      <c r="O83">
        <v>0</v>
      </c>
      <c r="P83">
        <v>0</v>
      </c>
      <c r="Q83" t="s">
        <v>1025</v>
      </c>
      <c r="R83" t="b">
        <f>FALSE()</f>
        <v>0</v>
      </c>
      <c r="S83" t="s">
        <v>530</v>
      </c>
      <c r="T83" t="e">
        <f>#N/A</f>
        <v>#N/A</v>
      </c>
      <c r="U83" t="e">
        <f>#N/A</f>
        <v>#N/A</v>
      </c>
      <c r="V83" t="s">
        <v>19</v>
      </c>
      <c r="X83">
        <v>-1</v>
      </c>
      <c r="Y83">
        <v>1</v>
      </c>
      <c r="Z83">
        <v>1</v>
      </c>
      <c r="AA83">
        <v>1</v>
      </c>
      <c r="AC83" t="s">
        <v>2311</v>
      </c>
      <c r="AE83" t="s">
        <v>2266</v>
      </c>
      <c r="AF83" t="s">
        <v>2267</v>
      </c>
      <c r="AG83">
        <v>1</v>
      </c>
      <c r="AH83" t="e">
        <f>#N/A</f>
        <v>#N/A</v>
      </c>
      <c r="AI83" t="e">
        <f>#N/A</f>
        <v>#N/A</v>
      </c>
      <c r="AL83">
        <v>0</v>
      </c>
      <c r="AR83" t="s">
        <v>2417</v>
      </c>
    </row>
    <row r="84" spans="1:44" x14ac:dyDescent="0.25">
      <c r="A84" t="s">
        <v>531</v>
      </c>
      <c r="C84">
        <v>0</v>
      </c>
      <c r="D84" t="s">
        <v>532</v>
      </c>
      <c r="E84" t="s">
        <v>527</v>
      </c>
      <c r="F84">
        <v>1998</v>
      </c>
      <c r="G84" t="s">
        <v>134</v>
      </c>
      <c r="H84" t="s">
        <v>531</v>
      </c>
      <c r="I84">
        <v>0</v>
      </c>
      <c r="J84">
        <v>0</v>
      </c>
      <c r="K84">
        <v>1975</v>
      </c>
      <c r="L84">
        <v>1993</v>
      </c>
      <c r="M84">
        <v>0</v>
      </c>
      <c r="N84">
        <v>1</v>
      </c>
      <c r="O84">
        <v>0</v>
      </c>
      <c r="P84">
        <v>0</v>
      </c>
      <c r="Q84" t="s">
        <v>1158</v>
      </c>
      <c r="R84" t="b">
        <f>FALSE()</f>
        <v>0</v>
      </c>
      <c r="S84" t="s">
        <v>530</v>
      </c>
      <c r="T84" t="e">
        <f>#N/A</f>
        <v>#N/A</v>
      </c>
      <c r="U84" t="e">
        <f>#N/A</f>
        <v>#N/A</v>
      </c>
      <c r="V84" t="s">
        <v>19</v>
      </c>
      <c r="X84">
        <v>1</v>
      </c>
      <c r="Y84">
        <v>1</v>
      </c>
      <c r="Z84">
        <v>1</v>
      </c>
      <c r="AA84">
        <v>1</v>
      </c>
      <c r="AC84" t="s">
        <v>2311</v>
      </c>
      <c r="AD84">
        <v>45</v>
      </c>
      <c r="AE84" t="s">
        <v>2266</v>
      </c>
      <c r="AF84" t="s">
        <v>2267</v>
      </c>
      <c r="AG84">
        <v>1</v>
      </c>
      <c r="AH84" t="e">
        <f>#N/A</f>
        <v>#N/A</v>
      </c>
      <c r="AI84" t="e">
        <f>#N/A</f>
        <v>#N/A</v>
      </c>
      <c r="AL84">
        <v>0</v>
      </c>
      <c r="AR84" t="s">
        <v>2418</v>
      </c>
    </row>
    <row r="85" spans="1:44" x14ac:dyDescent="0.25">
      <c r="A85" t="s">
        <v>2419</v>
      </c>
      <c r="C85">
        <v>0</v>
      </c>
      <c r="D85" t="s">
        <v>638</v>
      </c>
      <c r="E85" t="s">
        <v>634</v>
      </c>
      <c r="F85">
        <v>1992</v>
      </c>
      <c r="G85" t="s">
        <v>134</v>
      </c>
      <c r="H85" t="s">
        <v>2419</v>
      </c>
      <c r="I85">
        <v>0</v>
      </c>
      <c r="J85">
        <v>0</v>
      </c>
      <c r="K85">
        <v>1978</v>
      </c>
      <c r="L85">
        <v>1988</v>
      </c>
      <c r="M85" t="e">
        <f>#N/A</f>
        <v>#N/A</v>
      </c>
      <c r="O85">
        <v>0</v>
      </c>
      <c r="P85">
        <v>0</v>
      </c>
      <c r="R85" t="b">
        <f>FALSE()</f>
        <v>0</v>
      </c>
      <c r="S85" t="s">
        <v>636</v>
      </c>
      <c r="T85" t="e">
        <f>#N/A</f>
        <v>#N/A</v>
      </c>
      <c r="U85" t="e">
        <f>#N/A</f>
        <v>#N/A</v>
      </c>
      <c r="V85" t="s">
        <v>19</v>
      </c>
      <c r="X85" t="e">
        <f>#N/A</f>
        <v>#N/A</v>
      </c>
      <c r="Y85" t="s">
        <v>2311</v>
      </c>
      <c r="Z85">
        <v>1</v>
      </c>
      <c r="AA85">
        <v>0</v>
      </c>
      <c r="AB85" t="s">
        <v>2311</v>
      </c>
      <c r="AC85" t="s">
        <v>2311</v>
      </c>
      <c r="AE85" t="e">
        <f>#N/A</f>
        <v>#N/A</v>
      </c>
      <c r="AF85" t="e">
        <f>#N/A</f>
        <v>#N/A</v>
      </c>
      <c r="AG85" t="e">
        <f>#N/A</f>
        <v>#N/A</v>
      </c>
      <c r="AJ85" t="e">
        <f>#N/A</f>
        <v>#N/A</v>
      </c>
      <c r="AK85" t="e">
        <f>#N/A</f>
        <v>#N/A</v>
      </c>
      <c r="AL85">
        <v>0</v>
      </c>
      <c r="AR85" t="e">
        <f>#N/A</f>
        <v>#N/A</v>
      </c>
    </row>
    <row r="86" spans="1:44" x14ac:dyDescent="0.25">
      <c r="A86" t="s">
        <v>2420</v>
      </c>
      <c r="C86">
        <v>0</v>
      </c>
      <c r="D86" t="s">
        <v>641</v>
      </c>
      <c r="E86" t="s">
        <v>640</v>
      </c>
      <c r="F86">
        <v>2009</v>
      </c>
      <c r="G86" t="s">
        <v>61</v>
      </c>
      <c r="H86" t="s">
        <v>2420</v>
      </c>
      <c r="I86">
        <v>0</v>
      </c>
      <c r="J86">
        <v>0</v>
      </c>
      <c r="K86">
        <v>1926</v>
      </c>
      <c r="L86">
        <v>2006</v>
      </c>
      <c r="M86" t="e">
        <f>#N/A</f>
        <v>#N/A</v>
      </c>
      <c r="O86">
        <v>1</v>
      </c>
      <c r="P86">
        <v>0</v>
      </c>
      <c r="R86" t="b">
        <f>FALSE()</f>
        <v>0</v>
      </c>
      <c r="S86" t="s">
        <v>642</v>
      </c>
      <c r="T86" t="e">
        <f>#N/A</f>
        <v>#N/A</v>
      </c>
      <c r="U86" t="e">
        <f>#N/A</f>
        <v>#N/A</v>
      </c>
      <c r="V86" t="s">
        <v>19</v>
      </c>
      <c r="X86" t="e">
        <f>#N/A</f>
        <v>#N/A</v>
      </c>
      <c r="Y86" t="s">
        <v>2311</v>
      </c>
      <c r="Z86">
        <v>1</v>
      </c>
      <c r="AA86" t="s">
        <v>2311</v>
      </c>
      <c r="AB86">
        <v>0</v>
      </c>
      <c r="AC86" t="s">
        <v>2311</v>
      </c>
      <c r="AE86" t="e">
        <f>#N/A</f>
        <v>#N/A</v>
      </c>
      <c r="AF86" t="e">
        <f>#N/A</f>
        <v>#N/A</v>
      </c>
      <c r="AG86" t="e">
        <f>#N/A</f>
        <v>#N/A</v>
      </c>
      <c r="AJ86" t="e">
        <f>#N/A</f>
        <v>#N/A</v>
      </c>
      <c r="AK86" t="e">
        <f>#N/A</f>
        <v>#N/A</v>
      </c>
      <c r="AL86">
        <v>0</v>
      </c>
      <c r="AR86" t="e">
        <f>#N/A</f>
        <v>#N/A</v>
      </c>
    </row>
    <row r="87" spans="1:44" x14ac:dyDescent="0.25">
      <c r="A87" t="s">
        <v>2421</v>
      </c>
      <c r="C87">
        <v>0</v>
      </c>
      <c r="D87" t="s">
        <v>826</v>
      </c>
      <c r="E87" t="s">
        <v>825</v>
      </c>
      <c r="F87">
        <v>1989</v>
      </c>
      <c r="G87" t="s">
        <v>827</v>
      </c>
      <c r="H87" t="s">
        <v>2421</v>
      </c>
      <c r="I87">
        <v>0</v>
      </c>
      <c r="J87">
        <v>0</v>
      </c>
      <c r="K87">
        <v>1973</v>
      </c>
      <c r="L87">
        <v>1983</v>
      </c>
      <c r="M87" t="e">
        <f>#N/A</f>
        <v>#N/A</v>
      </c>
      <c r="O87">
        <v>0</v>
      </c>
      <c r="P87">
        <v>0</v>
      </c>
      <c r="R87" t="b">
        <f>FALSE()</f>
        <v>0</v>
      </c>
      <c r="S87" t="s">
        <v>828</v>
      </c>
      <c r="T87" t="e">
        <f>#N/A</f>
        <v>#N/A</v>
      </c>
      <c r="U87" t="e">
        <f>#N/A</f>
        <v>#N/A</v>
      </c>
      <c r="V87" t="s">
        <v>19</v>
      </c>
      <c r="X87" t="e">
        <f>#N/A</f>
        <v>#N/A</v>
      </c>
      <c r="Y87" t="s">
        <v>2311</v>
      </c>
      <c r="Z87">
        <v>1</v>
      </c>
      <c r="AA87">
        <v>0</v>
      </c>
      <c r="AB87" t="s">
        <v>2311</v>
      </c>
      <c r="AC87" t="s">
        <v>2311</v>
      </c>
      <c r="AE87" t="e">
        <f>#N/A</f>
        <v>#N/A</v>
      </c>
      <c r="AF87" t="e">
        <f>#N/A</f>
        <v>#N/A</v>
      </c>
      <c r="AG87" t="e">
        <f>#N/A</f>
        <v>#N/A</v>
      </c>
      <c r="AJ87" t="e">
        <f>#N/A</f>
        <v>#N/A</v>
      </c>
      <c r="AK87" t="e">
        <f>#N/A</f>
        <v>#N/A</v>
      </c>
      <c r="AL87">
        <v>0</v>
      </c>
      <c r="AR87" t="e">
        <f>#N/A</f>
        <v>#N/A</v>
      </c>
    </row>
    <row r="88" spans="1:44" x14ac:dyDescent="0.25">
      <c r="A88" t="s">
        <v>2422</v>
      </c>
      <c r="C88">
        <v>0</v>
      </c>
      <c r="D88" t="s">
        <v>830</v>
      </c>
      <c r="E88" t="s">
        <v>825</v>
      </c>
      <c r="F88">
        <v>1989</v>
      </c>
      <c r="G88" t="s">
        <v>827</v>
      </c>
      <c r="H88" t="s">
        <v>2422</v>
      </c>
      <c r="I88">
        <v>0</v>
      </c>
      <c r="J88">
        <v>0</v>
      </c>
      <c r="K88">
        <v>1973</v>
      </c>
      <c r="L88">
        <v>1983</v>
      </c>
      <c r="M88" t="e">
        <f>#N/A</f>
        <v>#N/A</v>
      </c>
      <c r="O88">
        <v>0</v>
      </c>
      <c r="P88">
        <v>0</v>
      </c>
      <c r="R88" t="b">
        <f>FALSE()</f>
        <v>0</v>
      </c>
      <c r="S88" t="s">
        <v>828</v>
      </c>
      <c r="T88" t="e">
        <f>#N/A</f>
        <v>#N/A</v>
      </c>
      <c r="U88" t="e">
        <f>#N/A</f>
        <v>#N/A</v>
      </c>
      <c r="V88" t="s">
        <v>19</v>
      </c>
      <c r="X88" t="e">
        <f>#N/A</f>
        <v>#N/A</v>
      </c>
      <c r="Y88" t="s">
        <v>2311</v>
      </c>
      <c r="Z88">
        <v>1</v>
      </c>
      <c r="AA88">
        <v>0</v>
      </c>
      <c r="AB88" t="s">
        <v>2311</v>
      </c>
      <c r="AC88" t="s">
        <v>2311</v>
      </c>
      <c r="AE88" t="e">
        <f>#N/A</f>
        <v>#N/A</v>
      </c>
      <c r="AF88" t="e">
        <f>#N/A</f>
        <v>#N/A</v>
      </c>
      <c r="AG88" t="e">
        <f>#N/A</f>
        <v>#N/A</v>
      </c>
      <c r="AJ88" t="e">
        <f>#N/A</f>
        <v>#N/A</v>
      </c>
      <c r="AK88" t="e">
        <f>#N/A</f>
        <v>#N/A</v>
      </c>
      <c r="AL88">
        <v>0</v>
      </c>
      <c r="AR88" t="e">
        <f>#N/A</f>
        <v>#N/A</v>
      </c>
    </row>
    <row r="89" spans="1:44" x14ac:dyDescent="0.25">
      <c r="A89" t="s">
        <v>2423</v>
      </c>
      <c r="C89">
        <v>0</v>
      </c>
      <c r="D89" t="s">
        <v>832</v>
      </c>
      <c r="E89" t="s">
        <v>825</v>
      </c>
      <c r="F89">
        <v>1989</v>
      </c>
      <c r="G89" t="s">
        <v>827</v>
      </c>
      <c r="H89" t="s">
        <v>2423</v>
      </c>
      <c r="I89">
        <v>0</v>
      </c>
      <c r="J89">
        <v>0</v>
      </c>
      <c r="K89">
        <v>1973</v>
      </c>
      <c r="L89">
        <v>1983</v>
      </c>
      <c r="M89" t="e">
        <f>#N/A</f>
        <v>#N/A</v>
      </c>
      <c r="O89">
        <v>0</v>
      </c>
      <c r="P89">
        <v>0</v>
      </c>
      <c r="R89" t="b">
        <f>FALSE()</f>
        <v>0</v>
      </c>
      <c r="S89" t="s">
        <v>828</v>
      </c>
      <c r="T89" t="e">
        <f>#N/A</f>
        <v>#N/A</v>
      </c>
      <c r="U89" t="e">
        <f>#N/A</f>
        <v>#N/A</v>
      </c>
      <c r="V89" t="s">
        <v>19</v>
      </c>
      <c r="X89" t="e">
        <f>#N/A</f>
        <v>#N/A</v>
      </c>
      <c r="Y89" t="s">
        <v>2311</v>
      </c>
      <c r="Z89">
        <v>1</v>
      </c>
      <c r="AA89">
        <v>0</v>
      </c>
      <c r="AB89" t="s">
        <v>2311</v>
      </c>
      <c r="AC89" t="s">
        <v>2311</v>
      </c>
      <c r="AE89" t="e">
        <f>#N/A</f>
        <v>#N/A</v>
      </c>
      <c r="AF89" t="e">
        <f>#N/A</f>
        <v>#N/A</v>
      </c>
      <c r="AG89" t="e">
        <f>#N/A</f>
        <v>#N/A</v>
      </c>
      <c r="AJ89" t="e">
        <f>#N/A</f>
        <v>#N/A</v>
      </c>
      <c r="AK89" t="e">
        <f>#N/A</f>
        <v>#N/A</v>
      </c>
      <c r="AL89">
        <v>0</v>
      </c>
      <c r="AR89" t="e">
        <f>#N/A</f>
        <v>#N/A</v>
      </c>
    </row>
    <row r="90" spans="1:44" x14ac:dyDescent="0.25">
      <c r="A90" t="s">
        <v>2424</v>
      </c>
      <c r="C90">
        <v>0</v>
      </c>
      <c r="D90" t="s">
        <v>838</v>
      </c>
      <c r="E90" t="s">
        <v>825</v>
      </c>
      <c r="F90">
        <v>1989</v>
      </c>
      <c r="G90" t="s">
        <v>827</v>
      </c>
      <c r="H90" t="s">
        <v>2424</v>
      </c>
      <c r="I90">
        <v>0</v>
      </c>
      <c r="J90">
        <v>0</v>
      </c>
      <c r="K90">
        <v>1973</v>
      </c>
      <c r="L90">
        <v>1983</v>
      </c>
      <c r="M90" t="e">
        <f>#N/A</f>
        <v>#N/A</v>
      </c>
      <c r="O90">
        <v>0</v>
      </c>
      <c r="P90">
        <v>0</v>
      </c>
      <c r="R90" t="b">
        <f>FALSE()</f>
        <v>0</v>
      </c>
      <c r="S90" t="s">
        <v>828</v>
      </c>
      <c r="T90" t="e">
        <f>#N/A</f>
        <v>#N/A</v>
      </c>
      <c r="U90" t="e">
        <f>#N/A</f>
        <v>#N/A</v>
      </c>
      <c r="V90" t="s">
        <v>19</v>
      </c>
      <c r="X90" t="e">
        <f>#N/A</f>
        <v>#N/A</v>
      </c>
      <c r="Y90" t="s">
        <v>2311</v>
      </c>
      <c r="Z90">
        <v>1</v>
      </c>
      <c r="AA90">
        <v>0</v>
      </c>
      <c r="AB90" t="s">
        <v>2311</v>
      </c>
      <c r="AC90" t="s">
        <v>2311</v>
      </c>
      <c r="AE90" t="e">
        <f>#N/A</f>
        <v>#N/A</v>
      </c>
      <c r="AF90" t="e">
        <f>#N/A</f>
        <v>#N/A</v>
      </c>
      <c r="AG90" t="e">
        <f>#N/A</f>
        <v>#N/A</v>
      </c>
      <c r="AJ90" t="e">
        <f>#N/A</f>
        <v>#N/A</v>
      </c>
      <c r="AK90" t="e">
        <f>#N/A</f>
        <v>#N/A</v>
      </c>
      <c r="AL90">
        <v>0</v>
      </c>
      <c r="AR90" t="e">
        <f>#N/A</f>
        <v>#N/A</v>
      </c>
    </row>
    <row r="91" spans="1:44" x14ac:dyDescent="0.25">
      <c r="A91" t="s">
        <v>2425</v>
      </c>
      <c r="C91">
        <v>0</v>
      </c>
      <c r="D91" t="s">
        <v>834</v>
      </c>
      <c r="E91" t="s">
        <v>825</v>
      </c>
      <c r="F91">
        <v>1989</v>
      </c>
      <c r="G91" t="s">
        <v>827</v>
      </c>
      <c r="H91" t="s">
        <v>2425</v>
      </c>
      <c r="I91">
        <v>0</v>
      </c>
      <c r="J91">
        <v>0</v>
      </c>
      <c r="K91">
        <v>1973</v>
      </c>
      <c r="L91">
        <v>1983</v>
      </c>
      <c r="M91" t="e">
        <f>#N/A</f>
        <v>#N/A</v>
      </c>
      <c r="O91">
        <v>0</v>
      </c>
      <c r="P91">
        <v>0</v>
      </c>
      <c r="R91" t="b">
        <f>FALSE()</f>
        <v>0</v>
      </c>
      <c r="S91" t="s">
        <v>828</v>
      </c>
      <c r="T91" t="e">
        <f>#N/A</f>
        <v>#N/A</v>
      </c>
      <c r="U91" t="e">
        <f>#N/A</f>
        <v>#N/A</v>
      </c>
      <c r="V91" t="s">
        <v>19</v>
      </c>
      <c r="X91" t="e">
        <f>#N/A</f>
        <v>#N/A</v>
      </c>
      <c r="Y91" t="s">
        <v>2311</v>
      </c>
      <c r="Z91">
        <v>1</v>
      </c>
      <c r="AA91">
        <v>0</v>
      </c>
      <c r="AB91" t="s">
        <v>2311</v>
      </c>
      <c r="AC91" t="s">
        <v>2311</v>
      </c>
      <c r="AE91" t="e">
        <f>#N/A</f>
        <v>#N/A</v>
      </c>
      <c r="AF91" t="e">
        <f>#N/A</f>
        <v>#N/A</v>
      </c>
      <c r="AG91" t="e">
        <f>#N/A</f>
        <v>#N/A</v>
      </c>
      <c r="AJ91" t="e">
        <f>#N/A</f>
        <v>#N/A</v>
      </c>
      <c r="AK91" t="e">
        <f>#N/A</f>
        <v>#N/A</v>
      </c>
      <c r="AL91">
        <v>0</v>
      </c>
      <c r="AR91" t="e">
        <f>#N/A</f>
        <v>#N/A</v>
      </c>
    </row>
    <row r="92" spans="1:44" x14ac:dyDescent="0.25">
      <c r="A92" t="s">
        <v>2426</v>
      </c>
      <c r="C92">
        <v>0</v>
      </c>
      <c r="D92" t="s">
        <v>840</v>
      </c>
      <c r="E92" t="s">
        <v>825</v>
      </c>
      <c r="F92">
        <v>1989</v>
      </c>
      <c r="G92" t="s">
        <v>827</v>
      </c>
      <c r="H92" t="s">
        <v>2426</v>
      </c>
      <c r="I92">
        <v>0</v>
      </c>
      <c r="J92">
        <v>0</v>
      </c>
      <c r="K92">
        <v>1973</v>
      </c>
      <c r="L92">
        <v>1983</v>
      </c>
      <c r="M92" t="e">
        <f>#N/A</f>
        <v>#N/A</v>
      </c>
      <c r="O92">
        <v>0</v>
      </c>
      <c r="P92">
        <v>0</v>
      </c>
      <c r="R92" t="b">
        <f>FALSE()</f>
        <v>0</v>
      </c>
      <c r="S92" t="s">
        <v>828</v>
      </c>
      <c r="T92" t="e">
        <f>#N/A</f>
        <v>#N/A</v>
      </c>
      <c r="U92" t="e">
        <f>#N/A</f>
        <v>#N/A</v>
      </c>
      <c r="V92" t="s">
        <v>19</v>
      </c>
      <c r="X92" t="e">
        <f>#N/A</f>
        <v>#N/A</v>
      </c>
      <c r="Y92" t="s">
        <v>2311</v>
      </c>
      <c r="Z92">
        <v>1</v>
      </c>
      <c r="AA92">
        <v>0</v>
      </c>
      <c r="AB92" t="s">
        <v>2311</v>
      </c>
      <c r="AC92" t="s">
        <v>2311</v>
      </c>
      <c r="AE92" t="e">
        <f>#N/A</f>
        <v>#N/A</v>
      </c>
      <c r="AF92" t="e">
        <f>#N/A</f>
        <v>#N/A</v>
      </c>
      <c r="AG92" t="e">
        <f>#N/A</f>
        <v>#N/A</v>
      </c>
      <c r="AJ92" t="e">
        <f>#N/A</f>
        <v>#N/A</v>
      </c>
      <c r="AK92" t="e">
        <f>#N/A</f>
        <v>#N/A</v>
      </c>
      <c r="AL92">
        <v>0</v>
      </c>
      <c r="AR92" t="e">
        <f>#N/A</f>
        <v>#N/A</v>
      </c>
    </row>
    <row r="93" spans="1:44" x14ac:dyDescent="0.25">
      <c r="A93" t="s">
        <v>2427</v>
      </c>
      <c r="C93">
        <v>0</v>
      </c>
      <c r="D93" t="s">
        <v>844</v>
      </c>
      <c r="E93" t="s">
        <v>825</v>
      </c>
      <c r="F93">
        <v>1989</v>
      </c>
      <c r="G93" t="s">
        <v>827</v>
      </c>
      <c r="H93" t="s">
        <v>2427</v>
      </c>
      <c r="I93">
        <v>0</v>
      </c>
      <c r="J93">
        <v>0</v>
      </c>
      <c r="K93">
        <v>1973</v>
      </c>
      <c r="L93">
        <v>1983</v>
      </c>
      <c r="M93" t="e">
        <f>#N/A</f>
        <v>#N/A</v>
      </c>
      <c r="O93">
        <v>0</v>
      </c>
      <c r="P93">
        <v>0</v>
      </c>
      <c r="R93" t="b">
        <f>FALSE()</f>
        <v>0</v>
      </c>
      <c r="S93" t="s">
        <v>828</v>
      </c>
      <c r="T93" t="e">
        <f>#N/A</f>
        <v>#N/A</v>
      </c>
      <c r="U93" t="e">
        <f>#N/A</f>
        <v>#N/A</v>
      </c>
      <c r="V93" t="s">
        <v>19</v>
      </c>
      <c r="X93" t="e">
        <f>#N/A</f>
        <v>#N/A</v>
      </c>
      <c r="Y93" t="s">
        <v>2311</v>
      </c>
      <c r="Z93">
        <v>1</v>
      </c>
      <c r="AA93">
        <v>0</v>
      </c>
      <c r="AB93" t="s">
        <v>2311</v>
      </c>
      <c r="AC93" t="s">
        <v>2311</v>
      </c>
      <c r="AE93" t="e">
        <f>#N/A</f>
        <v>#N/A</v>
      </c>
      <c r="AF93" t="e">
        <f>#N/A</f>
        <v>#N/A</v>
      </c>
      <c r="AG93" t="e">
        <f>#N/A</f>
        <v>#N/A</v>
      </c>
      <c r="AJ93" t="e">
        <f>#N/A</f>
        <v>#N/A</v>
      </c>
      <c r="AK93" t="e">
        <f>#N/A</f>
        <v>#N/A</v>
      </c>
      <c r="AL93">
        <v>0</v>
      </c>
      <c r="AR93" t="e">
        <f>#N/A</f>
        <v>#N/A</v>
      </c>
    </row>
    <row r="94" spans="1:44" x14ac:dyDescent="0.25">
      <c r="A94" t="s">
        <v>2428</v>
      </c>
      <c r="C94">
        <v>0</v>
      </c>
      <c r="D94" t="s">
        <v>842</v>
      </c>
      <c r="E94" t="s">
        <v>825</v>
      </c>
      <c r="F94">
        <v>1989</v>
      </c>
      <c r="G94" t="s">
        <v>827</v>
      </c>
      <c r="H94" t="s">
        <v>2428</v>
      </c>
      <c r="I94">
        <v>0</v>
      </c>
      <c r="J94">
        <v>0</v>
      </c>
      <c r="K94">
        <v>1973</v>
      </c>
      <c r="L94">
        <v>1983</v>
      </c>
      <c r="M94" t="e">
        <f>#N/A</f>
        <v>#N/A</v>
      </c>
      <c r="O94">
        <v>0</v>
      </c>
      <c r="P94">
        <v>0</v>
      </c>
      <c r="R94" t="b">
        <f>FALSE()</f>
        <v>0</v>
      </c>
      <c r="S94" t="s">
        <v>828</v>
      </c>
      <c r="T94" t="e">
        <f>#N/A</f>
        <v>#N/A</v>
      </c>
      <c r="U94" t="e">
        <f>#N/A</f>
        <v>#N/A</v>
      </c>
      <c r="V94" t="s">
        <v>19</v>
      </c>
      <c r="X94" t="e">
        <f>#N/A</f>
        <v>#N/A</v>
      </c>
      <c r="Y94" t="s">
        <v>2311</v>
      </c>
      <c r="Z94">
        <v>1</v>
      </c>
      <c r="AA94">
        <v>0</v>
      </c>
      <c r="AB94" t="s">
        <v>2311</v>
      </c>
      <c r="AC94" t="s">
        <v>2311</v>
      </c>
      <c r="AE94" t="e">
        <f>#N/A</f>
        <v>#N/A</v>
      </c>
      <c r="AF94" t="e">
        <f>#N/A</f>
        <v>#N/A</v>
      </c>
      <c r="AG94" t="e">
        <f>#N/A</f>
        <v>#N/A</v>
      </c>
      <c r="AJ94" t="e">
        <f>#N/A</f>
        <v>#N/A</v>
      </c>
      <c r="AK94" t="e">
        <f>#N/A</f>
        <v>#N/A</v>
      </c>
      <c r="AL94">
        <v>0</v>
      </c>
      <c r="AR94" t="e">
        <f>#N/A</f>
        <v>#N/A</v>
      </c>
    </row>
    <row r="95" spans="1:44" x14ac:dyDescent="0.25">
      <c r="A95" t="s">
        <v>2429</v>
      </c>
      <c r="C95">
        <v>0</v>
      </c>
      <c r="D95" t="s">
        <v>836</v>
      </c>
      <c r="E95" t="s">
        <v>825</v>
      </c>
      <c r="F95">
        <v>1989</v>
      </c>
      <c r="G95" t="s">
        <v>827</v>
      </c>
      <c r="H95" t="s">
        <v>2429</v>
      </c>
      <c r="I95">
        <v>0</v>
      </c>
      <c r="J95">
        <v>0</v>
      </c>
      <c r="K95">
        <v>1973</v>
      </c>
      <c r="L95">
        <v>1983</v>
      </c>
      <c r="M95" t="e">
        <f>#N/A</f>
        <v>#N/A</v>
      </c>
      <c r="O95">
        <v>0</v>
      </c>
      <c r="P95">
        <v>0</v>
      </c>
      <c r="Q95" t="s">
        <v>1154</v>
      </c>
      <c r="R95" t="b">
        <f>FALSE()</f>
        <v>0</v>
      </c>
      <c r="S95" t="s">
        <v>828</v>
      </c>
      <c r="T95" t="e">
        <f>#N/A</f>
        <v>#N/A</v>
      </c>
      <c r="U95" t="e">
        <f>#N/A</f>
        <v>#N/A</v>
      </c>
      <c r="V95" t="s">
        <v>19</v>
      </c>
      <c r="X95" t="e">
        <f>#N/A</f>
        <v>#N/A</v>
      </c>
      <c r="Y95" t="s">
        <v>2311</v>
      </c>
      <c r="Z95">
        <v>1</v>
      </c>
      <c r="AA95">
        <v>0</v>
      </c>
      <c r="AB95" t="s">
        <v>2311</v>
      </c>
      <c r="AC95" t="s">
        <v>2311</v>
      </c>
      <c r="AE95" t="e">
        <f>#N/A</f>
        <v>#N/A</v>
      </c>
      <c r="AF95" t="e">
        <f>#N/A</f>
        <v>#N/A</v>
      </c>
      <c r="AG95" t="e">
        <f>#N/A</f>
        <v>#N/A</v>
      </c>
      <c r="AJ95" t="e">
        <f>#N/A</f>
        <v>#N/A</v>
      </c>
      <c r="AK95" t="e">
        <f>#N/A</f>
        <v>#N/A</v>
      </c>
      <c r="AL95">
        <v>0</v>
      </c>
      <c r="AR95" t="e">
        <f>#N/A</f>
        <v>#N/A</v>
      </c>
    </row>
    <row r="96" spans="1:44" x14ac:dyDescent="0.25">
      <c r="A96" t="s">
        <v>2430</v>
      </c>
      <c r="C96">
        <v>0</v>
      </c>
      <c r="D96" t="s">
        <v>973</v>
      </c>
      <c r="E96" t="s">
        <v>968</v>
      </c>
      <c r="F96">
        <v>2016</v>
      </c>
      <c r="G96" t="s">
        <v>762</v>
      </c>
      <c r="H96" t="s">
        <v>2430</v>
      </c>
      <c r="I96">
        <v>0</v>
      </c>
      <c r="J96">
        <v>0</v>
      </c>
      <c r="K96">
        <v>1985</v>
      </c>
      <c r="L96">
        <v>2012</v>
      </c>
      <c r="M96" t="e">
        <f>#N/A</f>
        <v>#N/A</v>
      </c>
      <c r="O96">
        <v>0</v>
      </c>
      <c r="P96">
        <v>0</v>
      </c>
      <c r="R96" t="b">
        <f>FALSE()</f>
        <v>0</v>
      </c>
      <c r="S96" t="s">
        <v>29</v>
      </c>
      <c r="T96" t="e">
        <f>#N/A</f>
        <v>#N/A</v>
      </c>
      <c r="U96" t="e">
        <f>#N/A</f>
        <v>#N/A</v>
      </c>
      <c r="V96" t="s">
        <v>19</v>
      </c>
      <c r="X96" t="e">
        <f>#N/A</f>
        <v>#N/A</v>
      </c>
      <c r="Y96" t="s">
        <v>2311</v>
      </c>
      <c r="Z96">
        <v>1</v>
      </c>
      <c r="AA96">
        <v>0</v>
      </c>
      <c r="AB96" t="s">
        <v>2311</v>
      </c>
      <c r="AC96" t="s">
        <v>2311</v>
      </c>
      <c r="AE96" t="e">
        <f>#N/A</f>
        <v>#N/A</v>
      </c>
      <c r="AF96" t="e">
        <f>#N/A</f>
        <v>#N/A</v>
      </c>
      <c r="AG96" t="e">
        <f>#N/A</f>
        <v>#N/A</v>
      </c>
      <c r="AJ96" t="e">
        <f>#N/A</f>
        <v>#N/A</v>
      </c>
      <c r="AK96" t="e">
        <f>#N/A</f>
        <v>#N/A</v>
      </c>
      <c r="AL96">
        <v>0</v>
      </c>
      <c r="AR96" t="e">
        <f>#N/A</f>
        <v>#N/A</v>
      </c>
    </row>
    <row r="97" spans="1:45" x14ac:dyDescent="0.25">
      <c r="A97" t="s">
        <v>1955</v>
      </c>
      <c r="C97">
        <v>0</v>
      </c>
      <c r="D97" t="s">
        <v>975</v>
      </c>
      <c r="E97" t="s">
        <v>968</v>
      </c>
      <c r="F97">
        <v>2016</v>
      </c>
      <c r="G97" t="s">
        <v>762</v>
      </c>
      <c r="H97" t="s">
        <v>1955</v>
      </c>
      <c r="I97">
        <v>0</v>
      </c>
      <c r="J97">
        <v>0</v>
      </c>
      <c r="K97">
        <v>1985</v>
      </c>
      <c r="L97">
        <v>2012</v>
      </c>
      <c r="M97" t="e">
        <f>#N/A</f>
        <v>#N/A</v>
      </c>
      <c r="O97">
        <v>1</v>
      </c>
      <c r="P97">
        <v>0</v>
      </c>
      <c r="R97" t="b">
        <f>FALSE()</f>
        <v>0</v>
      </c>
      <c r="S97" t="s">
        <v>29</v>
      </c>
      <c r="T97" t="e">
        <f>#N/A</f>
        <v>#N/A</v>
      </c>
      <c r="U97" t="e">
        <f>#N/A</f>
        <v>#N/A</v>
      </c>
      <c r="V97" t="s">
        <v>19</v>
      </c>
      <c r="X97" t="e">
        <f>#N/A</f>
        <v>#N/A</v>
      </c>
      <c r="Y97" t="s">
        <v>2311</v>
      </c>
      <c r="Z97">
        <v>1</v>
      </c>
      <c r="AA97">
        <v>0</v>
      </c>
      <c r="AB97" t="s">
        <v>2311</v>
      </c>
      <c r="AC97" t="s">
        <v>2311</v>
      </c>
      <c r="AE97" t="e">
        <f>#N/A</f>
        <v>#N/A</v>
      </c>
      <c r="AF97" t="e">
        <f>#N/A</f>
        <v>#N/A</v>
      </c>
      <c r="AG97" t="e">
        <f>#N/A</f>
        <v>#N/A</v>
      </c>
      <c r="AJ97" t="e">
        <f>#N/A</f>
        <v>#N/A</v>
      </c>
      <c r="AK97" t="e">
        <f>#N/A</f>
        <v>#N/A</v>
      </c>
      <c r="AL97">
        <v>0</v>
      </c>
      <c r="AR97" t="e">
        <f>#N/A</f>
        <v>#N/A</v>
      </c>
    </row>
    <row r="98" spans="1:45" x14ac:dyDescent="0.25">
      <c r="A98" t="s">
        <v>436</v>
      </c>
      <c r="B98" t="s">
        <v>436</v>
      </c>
      <c r="C98" t="s">
        <v>2431</v>
      </c>
      <c r="D98" t="s">
        <v>438</v>
      </c>
      <c r="E98" t="s">
        <v>1088</v>
      </c>
      <c r="F98">
        <v>2003</v>
      </c>
      <c r="G98" t="s">
        <v>197</v>
      </c>
      <c r="H98" t="s">
        <v>436</v>
      </c>
      <c r="I98">
        <v>1</v>
      </c>
      <c r="J98">
        <v>0</v>
      </c>
      <c r="K98">
        <v>1988</v>
      </c>
      <c r="L98">
        <v>1999</v>
      </c>
      <c r="M98">
        <v>0</v>
      </c>
      <c r="N98">
        <v>0</v>
      </c>
      <c r="O98">
        <v>0</v>
      </c>
      <c r="P98">
        <v>0</v>
      </c>
      <c r="Q98" t="s">
        <v>1089</v>
      </c>
      <c r="R98" t="b">
        <f>FALSE()</f>
        <v>0</v>
      </c>
      <c r="T98">
        <v>1.46484935283661</v>
      </c>
      <c r="U98">
        <v>12.9612035751343</v>
      </c>
      <c r="V98" t="s">
        <v>179</v>
      </c>
      <c r="W98" t="s">
        <v>439</v>
      </c>
      <c r="X98">
        <v>-1</v>
      </c>
      <c r="Y98">
        <v>1</v>
      </c>
      <c r="Z98">
        <v>1</v>
      </c>
      <c r="AA98">
        <v>1</v>
      </c>
      <c r="AC98">
        <v>1</v>
      </c>
      <c r="AE98" t="s">
        <v>2266</v>
      </c>
      <c r="AF98" t="s">
        <v>2267</v>
      </c>
      <c r="AG98">
        <v>1</v>
      </c>
      <c r="AH98" t="e">
        <f>#DIV/0!</f>
        <v>#DIV/0!</v>
      </c>
      <c r="AI98" t="e">
        <f>#DIV/0!</f>
        <v>#DIV/0!</v>
      </c>
      <c r="AL98">
        <v>0</v>
      </c>
      <c r="AR98" t="s">
        <v>1277</v>
      </c>
    </row>
    <row r="99" spans="1:45" x14ac:dyDescent="0.25">
      <c r="A99" t="s">
        <v>912</v>
      </c>
      <c r="B99" t="s">
        <v>912</v>
      </c>
      <c r="C99" t="s">
        <v>912</v>
      </c>
      <c r="D99" t="s">
        <v>914</v>
      </c>
      <c r="E99" t="s">
        <v>913</v>
      </c>
      <c r="F99">
        <v>2008</v>
      </c>
      <c r="G99" t="s">
        <v>806</v>
      </c>
      <c r="H99" t="s">
        <v>912</v>
      </c>
      <c r="I99">
        <v>1</v>
      </c>
      <c r="J99">
        <v>0</v>
      </c>
      <c r="K99">
        <v>1982</v>
      </c>
      <c r="L99">
        <v>2005</v>
      </c>
      <c r="M99">
        <v>0</v>
      </c>
      <c r="N99">
        <v>0</v>
      </c>
      <c r="O99">
        <v>1</v>
      </c>
      <c r="P99">
        <v>0</v>
      </c>
      <c r="Q99" t="s">
        <v>1046</v>
      </c>
      <c r="R99" t="b">
        <f>FALSE()</f>
        <v>0</v>
      </c>
      <c r="S99" t="s">
        <v>181</v>
      </c>
      <c r="T99">
        <v>0.31646218895912198</v>
      </c>
      <c r="U99">
        <v>3.8834478855133101</v>
      </c>
      <c r="V99" t="s">
        <v>179</v>
      </c>
      <c r="W99" t="s">
        <v>302</v>
      </c>
      <c r="X99">
        <v>-1</v>
      </c>
      <c r="Y99">
        <v>1</v>
      </c>
      <c r="Z99">
        <v>1</v>
      </c>
      <c r="AA99">
        <v>1</v>
      </c>
      <c r="AC99">
        <v>1</v>
      </c>
      <c r="AE99" t="s">
        <v>2268</v>
      </c>
      <c r="AF99" t="s">
        <v>2267</v>
      </c>
      <c r="AG99">
        <v>1</v>
      </c>
      <c r="AH99">
        <v>-0.68796128034591697</v>
      </c>
      <c r="AI99">
        <v>1.16270894775847</v>
      </c>
      <c r="AJ99">
        <v>-0.46</v>
      </c>
      <c r="AK99">
        <v>3.34</v>
      </c>
      <c r="AL99">
        <v>1</v>
      </c>
      <c r="AM99" t="s">
        <v>1011</v>
      </c>
      <c r="AN99">
        <v>5</v>
      </c>
      <c r="AO99" t="s">
        <v>1314</v>
      </c>
      <c r="AP99" t="s">
        <v>1318</v>
      </c>
      <c r="AR99" t="s">
        <v>2432</v>
      </c>
      <c r="AS99" t="s">
        <v>2433</v>
      </c>
    </row>
    <row r="100" spans="1:45" x14ac:dyDescent="0.25">
      <c r="A100" t="s">
        <v>182</v>
      </c>
      <c r="B100" t="s">
        <v>182</v>
      </c>
      <c r="C100" t="s">
        <v>182</v>
      </c>
      <c r="D100" t="s">
        <v>183</v>
      </c>
      <c r="E100" t="s">
        <v>1344</v>
      </c>
      <c r="F100">
        <v>2001</v>
      </c>
      <c r="G100" t="s">
        <v>103</v>
      </c>
      <c r="H100" t="s">
        <v>182</v>
      </c>
      <c r="I100">
        <v>1</v>
      </c>
      <c r="J100">
        <v>1</v>
      </c>
      <c r="K100">
        <v>1985</v>
      </c>
      <c r="L100">
        <v>1997</v>
      </c>
      <c r="M100">
        <v>1</v>
      </c>
      <c r="N100">
        <v>0</v>
      </c>
      <c r="O100">
        <v>1</v>
      </c>
      <c r="P100">
        <v>0</v>
      </c>
      <c r="Q100" t="s">
        <v>1077</v>
      </c>
      <c r="R100" t="b">
        <f>FALSE()</f>
        <v>0</v>
      </c>
      <c r="S100" t="s">
        <v>181</v>
      </c>
      <c r="T100">
        <v>0.999927997589111</v>
      </c>
      <c r="U100">
        <v>10.863655090331999</v>
      </c>
      <c r="V100" t="s">
        <v>179</v>
      </c>
      <c r="W100" t="s">
        <v>185</v>
      </c>
      <c r="X100">
        <v>-1</v>
      </c>
      <c r="Y100">
        <v>1</v>
      </c>
      <c r="Z100">
        <v>1</v>
      </c>
      <c r="AA100">
        <v>1</v>
      </c>
      <c r="AC100">
        <v>1</v>
      </c>
      <c r="AE100" t="s">
        <v>2266</v>
      </c>
      <c r="AF100" t="s">
        <v>2267</v>
      </c>
      <c r="AG100">
        <v>1</v>
      </c>
      <c r="AH100" t="e">
        <f>#DIV/0!</f>
        <v>#DIV/0!</v>
      </c>
      <c r="AI100" t="e">
        <f>#DIV/0!</f>
        <v>#DIV/0!</v>
      </c>
      <c r="AL100">
        <v>0</v>
      </c>
      <c r="AR100" t="s">
        <v>2434</v>
      </c>
      <c r="AS100" t="s">
        <v>2435</v>
      </c>
    </row>
    <row r="101" spans="1:45" x14ac:dyDescent="0.25">
      <c r="A101" t="s">
        <v>186</v>
      </c>
      <c r="B101" t="s">
        <v>186</v>
      </c>
      <c r="C101" t="s">
        <v>186</v>
      </c>
      <c r="D101" t="s">
        <v>187</v>
      </c>
      <c r="E101" t="s">
        <v>1344</v>
      </c>
      <c r="F101">
        <v>2001</v>
      </c>
      <c r="G101" t="s">
        <v>103</v>
      </c>
      <c r="H101" t="s">
        <v>186</v>
      </c>
      <c r="I101">
        <v>1</v>
      </c>
      <c r="J101">
        <v>1</v>
      </c>
      <c r="K101">
        <v>1985</v>
      </c>
      <c r="L101">
        <v>1997</v>
      </c>
      <c r="M101">
        <v>1</v>
      </c>
      <c r="N101">
        <v>0</v>
      </c>
      <c r="O101">
        <v>1</v>
      </c>
      <c r="P101">
        <v>0</v>
      </c>
      <c r="Q101" t="s">
        <v>1201</v>
      </c>
      <c r="R101" t="b">
        <f>FALSE()</f>
        <v>0</v>
      </c>
      <c r="S101" t="s">
        <v>181</v>
      </c>
      <c r="T101">
        <v>0.64855498075485196</v>
      </c>
      <c r="U101">
        <v>7.2334108352661097</v>
      </c>
      <c r="V101" t="s">
        <v>179</v>
      </c>
      <c r="W101" t="s">
        <v>185</v>
      </c>
      <c r="X101">
        <v>1</v>
      </c>
      <c r="Y101">
        <v>1</v>
      </c>
      <c r="Z101">
        <v>1</v>
      </c>
      <c r="AA101">
        <v>1</v>
      </c>
      <c r="AC101">
        <v>1</v>
      </c>
      <c r="AE101" t="s">
        <v>2266</v>
      </c>
      <c r="AF101" t="s">
        <v>2267</v>
      </c>
      <c r="AG101">
        <v>1</v>
      </c>
      <c r="AH101" t="e">
        <f>#DIV/0!</f>
        <v>#DIV/0!</v>
      </c>
      <c r="AI101" t="e">
        <f>#DIV/0!</f>
        <v>#DIV/0!</v>
      </c>
      <c r="AL101">
        <v>0</v>
      </c>
      <c r="AR101" t="s">
        <v>2434</v>
      </c>
      <c r="AS101" t="s">
        <v>2436</v>
      </c>
    </row>
    <row r="102" spans="1:45" x14ac:dyDescent="0.25">
      <c r="A102" t="s">
        <v>194</v>
      </c>
      <c r="B102" t="s">
        <v>2437</v>
      </c>
      <c r="C102" t="s">
        <v>2437</v>
      </c>
      <c r="D102" t="s">
        <v>196</v>
      </c>
      <c r="E102" t="s">
        <v>195</v>
      </c>
      <c r="F102">
        <v>2004</v>
      </c>
      <c r="G102" t="s">
        <v>197</v>
      </c>
      <c r="H102" t="s">
        <v>194</v>
      </c>
      <c r="I102">
        <v>1</v>
      </c>
      <c r="J102">
        <v>1</v>
      </c>
      <c r="K102">
        <v>1981</v>
      </c>
      <c r="L102">
        <v>1996</v>
      </c>
      <c r="M102">
        <v>0</v>
      </c>
      <c r="N102">
        <v>0</v>
      </c>
      <c r="O102">
        <v>1</v>
      </c>
      <c r="P102">
        <v>0</v>
      </c>
      <c r="Q102" t="s">
        <v>1043</v>
      </c>
      <c r="R102" t="b">
        <f>FALSE()</f>
        <v>0</v>
      </c>
      <c r="S102" t="s">
        <v>199</v>
      </c>
      <c r="T102">
        <v>1.2214725017547601</v>
      </c>
      <c r="U102">
        <v>13.490593910217299</v>
      </c>
      <c r="V102" t="s">
        <v>179</v>
      </c>
      <c r="W102" t="s">
        <v>185</v>
      </c>
      <c r="X102">
        <v>1</v>
      </c>
      <c r="Y102">
        <v>1</v>
      </c>
      <c r="Z102">
        <v>1</v>
      </c>
      <c r="AA102">
        <v>1</v>
      </c>
      <c r="AC102">
        <v>1</v>
      </c>
      <c r="AE102" t="s">
        <v>2266</v>
      </c>
      <c r="AF102" t="s">
        <v>2267</v>
      </c>
      <c r="AG102">
        <v>1</v>
      </c>
      <c r="AH102" t="e">
        <f>#DIV/0!</f>
        <v>#DIV/0!</v>
      </c>
      <c r="AI102" t="e">
        <f>#DIV/0!</f>
        <v>#DIV/0!</v>
      </c>
      <c r="AL102">
        <v>0</v>
      </c>
      <c r="AR102" t="s">
        <v>1242</v>
      </c>
    </row>
    <row r="103" spans="1:45" x14ac:dyDescent="0.25">
      <c r="A103" t="s">
        <v>289</v>
      </c>
      <c r="B103" t="s">
        <v>2438</v>
      </c>
      <c r="C103" t="s">
        <v>2439</v>
      </c>
      <c r="D103" t="s">
        <v>291</v>
      </c>
      <c r="E103" t="s">
        <v>1337</v>
      </c>
      <c r="F103">
        <v>1996</v>
      </c>
      <c r="G103" t="s">
        <v>103</v>
      </c>
      <c r="H103" t="s">
        <v>289</v>
      </c>
      <c r="I103">
        <v>1</v>
      </c>
      <c r="J103">
        <v>0</v>
      </c>
      <c r="K103">
        <v>1977</v>
      </c>
      <c r="L103">
        <v>1992</v>
      </c>
      <c r="M103">
        <v>1</v>
      </c>
      <c r="N103">
        <v>0</v>
      </c>
      <c r="O103">
        <v>0</v>
      </c>
      <c r="P103">
        <v>0</v>
      </c>
      <c r="Q103" t="s">
        <v>1171</v>
      </c>
      <c r="R103" t="b">
        <f>FALSE()</f>
        <v>0</v>
      </c>
      <c r="T103">
        <v>0.97438037395477295</v>
      </c>
      <c r="U103">
        <v>7.11828660964966</v>
      </c>
      <c r="V103" t="s">
        <v>179</v>
      </c>
      <c r="W103" t="s">
        <v>185</v>
      </c>
      <c r="X103">
        <v>1</v>
      </c>
      <c r="Y103">
        <v>1</v>
      </c>
      <c r="Z103">
        <v>1</v>
      </c>
      <c r="AA103">
        <v>1</v>
      </c>
      <c r="AC103">
        <v>1</v>
      </c>
      <c r="AE103" t="s">
        <v>2266</v>
      </c>
      <c r="AF103" t="s">
        <v>2267</v>
      </c>
      <c r="AG103">
        <v>1</v>
      </c>
      <c r="AH103" t="e">
        <f>#DIV/0!</f>
        <v>#DIV/0!</v>
      </c>
      <c r="AI103" t="e">
        <f>#DIV/0!</f>
        <v>#DIV/0!</v>
      </c>
      <c r="AL103">
        <v>0</v>
      </c>
      <c r="AR103" t="s">
        <v>1257</v>
      </c>
    </row>
    <row r="104" spans="1:45" x14ac:dyDescent="0.25">
      <c r="A104" t="s">
        <v>703</v>
      </c>
      <c r="B104" t="s">
        <v>2440</v>
      </c>
      <c r="C104" t="s">
        <v>2440</v>
      </c>
      <c r="D104" t="s">
        <v>705</v>
      </c>
      <c r="E104" t="s">
        <v>704</v>
      </c>
      <c r="F104">
        <v>1996</v>
      </c>
      <c r="G104" t="s">
        <v>103</v>
      </c>
      <c r="H104" t="s">
        <v>703</v>
      </c>
      <c r="I104">
        <v>1</v>
      </c>
      <c r="J104">
        <v>0</v>
      </c>
      <c r="K104">
        <v>1983</v>
      </c>
      <c r="L104">
        <v>1990</v>
      </c>
      <c r="M104">
        <v>1</v>
      </c>
      <c r="N104">
        <v>0</v>
      </c>
      <c r="O104">
        <v>0</v>
      </c>
      <c r="P104">
        <v>0</v>
      </c>
      <c r="Q104" t="s">
        <v>1091</v>
      </c>
      <c r="R104" t="b">
        <f>FALSE()</f>
        <v>0</v>
      </c>
      <c r="T104">
        <v>0.757654368877411</v>
      </c>
      <c r="U104">
        <v>1.9082733392715501</v>
      </c>
      <c r="V104" t="s">
        <v>179</v>
      </c>
      <c r="W104" t="s">
        <v>185</v>
      </c>
      <c r="X104">
        <v>-1</v>
      </c>
      <c r="Y104">
        <v>1</v>
      </c>
      <c r="Z104">
        <v>1</v>
      </c>
      <c r="AA104">
        <v>1</v>
      </c>
      <c r="AC104">
        <v>1</v>
      </c>
      <c r="AE104" t="s">
        <v>2268</v>
      </c>
      <c r="AF104" t="s">
        <v>2267</v>
      </c>
      <c r="AG104">
        <v>1</v>
      </c>
      <c r="AH104" t="e">
        <f>#DIV/0!</f>
        <v>#DIV/0!</v>
      </c>
      <c r="AI104" t="e">
        <f>#DIV/0!</f>
        <v>#DIV/0!</v>
      </c>
      <c r="AL104">
        <v>0</v>
      </c>
      <c r="AR104" t="s">
        <v>2396</v>
      </c>
      <c r="AS104" t="s">
        <v>2441</v>
      </c>
    </row>
    <row r="105" spans="1:45" x14ac:dyDescent="0.25">
      <c r="A105" t="s">
        <v>496</v>
      </c>
      <c r="B105" t="s">
        <v>2442</v>
      </c>
      <c r="C105" t="s">
        <v>2442</v>
      </c>
      <c r="D105" t="s">
        <v>498</v>
      </c>
      <c r="E105" t="s">
        <v>1354</v>
      </c>
      <c r="F105">
        <v>1984</v>
      </c>
      <c r="G105" t="s">
        <v>18</v>
      </c>
      <c r="H105" t="s">
        <v>496</v>
      </c>
      <c r="I105">
        <v>1</v>
      </c>
      <c r="J105">
        <v>1</v>
      </c>
      <c r="K105">
        <v>1974</v>
      </c>
      <c r="L105">
        <v>1981</v>
      </c>
      <c r="M105">
        <v>0</v>
      </c>
      <c r="N105">
        <v>1</v>
      </c>
      <c r="O105">
        <v>0</v>
      </c>
      <c r="P105">
        <v>0</v>
      </c>
      <c r="Q105" t="s">
        <v>1081</v>
      </c>
      <c r="R105" t="b">
        <f>FALSE()</f>
        <v>0</v>
      </c>
      <c r="T105">
        <v>2.0439529418945299</v>
      </c>
      <c r="U105">
        <v>10.9785451889038</v>
      </c>
      <c r="V105" t="s">
        <v>179</v>
      </c>
      <c r="W105" t="s">
        <v>43</v>
      </c>
      <c r="X105">
        <v>1</v>
      </c>
      <c r="Y105">
        <v>1</v>
      </c>
      <c r="Z105">
        <v>1</v>
      </c>
      <c r="AA105">
        <v>1</v>
      </c>
      <c r="AC105">
        <v>1</v>
      </c>
      <c r="AE105" t="s">
        <v>2266</v>
      </c>
      <c r="AF105" t="s">
        <v>2267</v>
      </c>
      <c r="AG105">
        <v>1</v>
      </c>
      <c r="AH105" t="e">
        <f>#DIV/0!</f>
        <v>#DIV/0!</v>
      </c>
      <c r="AI105" t="e">
        <f>#DIV/0!</f>
        <v>#DIV/0!</v>
      </c>
      <c r="AL105">
        <v>0</v>
      </c>
      <c r="AR105" t="s">
        <v>1286</v>
      </c>
    </row>
    <row r="106" spans="1:45" x14ac:dyDescent="0.25">
      <c r="A106" t="s">
        <v>176</v>
      </c>
      <c r="B106" t="s">
        <v>176</v>
      </c>
      <c r="C106" t="s">
        <v>176</v>
      </c>
      <c r="D106" t="s">
        <v>178</v>
      </c>
      <c r="E106" t="s">
        <v>1344</v>
      </c>
      <c r="F106">
        <v>2001</v>
      </c>
      <c r="G106" t="s">
        <v>103</v>
      </c>
      <c r="H106" t="s">
        <v>176</v>
      </c>
      <c r="I106">
        <v>1</v>
      </c>
      <c r="J106">
        <v>0</v>
      </c>
      <c r="K106">
        <v>1985</v>
      </c>
      <c r="L106">
        <v>1997</v>
      </c>
      <c r="M106">
        <v>1</v>
      </c>
      <c r="N106">
        <v>0</v>
      </c>
      <c r="O106">
        <v>1</v>
      </c>
      <c r="P106">
        <v>0</v>
      </c>
      <c r="Q106" t="s">
        <v>1053</v>
      </c>
      <c r="R106" t="b">
        <f>FALSE()</f>
        <v>0</v>
      </c>
      <c r="S106" t="s">
        <v>181</v>
      </c>
      <c r="T106">
        <v>1.5375612974166899</v>
      </c>
      <c r="U106">
        <v>4.6750507354736301</v>
      </c>
      <c r="V106" t="s">
        <v>179</v>
      </c>
      <c r="W106" t="s">
        <v>180</v>
      </c>
      <c r="X106">
        <v>-1</v>
      </c>
      <c r="Y106">
        <v>1</v>
      </c>
      <c r="Z106">
        <v>1</v>
      </c>
      <c r="AA106">
        <v>1</v>
      </c>
      <c r="AC106">
        <v>1</v>
      </c>
      <c r="AE106" t="s">
        <v>2266</v>
      </c>
      <c r="AF106" t="s">
        <v>2267</v>
      </c>
      <c r="AG106">
        <v>1</v>
      </c>
      <c r="AH106">
        <v>1.94628012331226</v>
      </c>
      <c r="AI106">
        <v>1.4623242838516199</v>
      </c>
      <c r="AJ106">
        <v>0.79</v>
      </c>
      <c r="AK106">
        <v>3.1970000000000001</v>
      </c>
      <c r="AL106">
        <v>1</v>
      </c>
      <c r="AM106" t="s">
        <v>1011</v>
      </c>
      <c r="AN106">
        <v>5</v>
      </c>
      <c r="AO106" t="s">
        <v>1230</v>
      </c>
      <c r="AP106" t="s">
        <v>1228</v>
      </c>
      <c r="AR106" t="s">
        <v>1240</v>
      </c>
    </row>
    <row r="107" spans="1:45" x14ac:dyDescent="0.25">
      <c r="A107" t="s">
        <v>668</v>
      </c>
      <c r="B107" t="s">
        <v>2443</v>
      </c>
      <c r="C107" t="s">
        <v>2443</v>
      </c>
      <c r="D107" t="s">
        <v>670</v>
      </c>
      <c r="E107" t="s">
        <v>1038</v>
      </c>
      <c r="F107">
        <v>2004</v>
      </c>
      <c r="G107" t="s">
        <v>103</v>
      </c>
      <c r="H107" t="s">
        <v>668</v>
      </c>
      <c r="I107">
        <v>1</v>
      </c>
      <c r="J107">
        <v>1</v>
      </c>
      <c r="K107">
        <v>1985</v>
      </c>
      <c r="L107">
        <v>1998</v>
      </c>
      <c r="M107">
        <v>1</v>
      </c>
      <c r="N107">
        <v>0</v>
      </c>
      <c r="O107">
        <v>0</v>
      </c>
      <c r="P107">
        <v>0</v>
      </c>
      <c r="Q107" t="s">
        <v>1039</v>
      </c>
      <c r="R107" t="b">
        <f>FALSE()</f>
        <v>0</v>
      </c>
      <c r="T107">
        <v>0.97206050157546997</v>
      </c>
      <c r="U107">
        <v>5.6136980056762704</v>
      </c>
      <c r="V107" t="s">
        <v>179</v>
      </c>
      <c r="W107" t="s">
        <v>180</v>
      </c>
      <c r="X107">
        <v>1</v>
      </c>
      <c r="Y107">
        <v>1</v>
      </c>
      <c r="Z107">
        <v>1</v>
      </c>
      <c r="AA107">
        <v>1</v>
      </c>
      <c r="AC107">
        <v>1</v>
      </c>
      <c r="AE107" t="s">
        <v>2268</v>
      </c>
      <c r="AF107" t="s">
        <v>2267</v>
      </c>
      <c r="AG107">
        <v>1</v>
      </c>
      <c r="AH107" t="e">
        <f>#DIV/0!</f>
        <v>#DIV/0!</v>
      </c>
      <c r="AI107" t="e">
        <f>#DIV/0!</f>
        <v>#DIV/0!</v>
      </c>
      <c r="AL107">
        <v>0</v>
      </c>
      <c r="AR107" t="s">
        <v>2444</v>
      </c>
      <c r="AS107" t="s">
        <v>2445</v>
      </c>
    </row>
    <row r="108" spans="1:45" x14ac:dyDescent="0.25">
      <c r="A108" t="s">
        <v>455</v>
      </c>
      <c r="B108" t="s">
        <v>2446</v>
      </c>
      <c r="C108" t="s">
        <v>2446</v>
      </c>
      <c r="D108" t="s">
        <v>457</v>
      </c>
      <c r="E108" t="s">
        <v>1329</v>
      </c>
      <c r="F108">
        <v>2001</v>
      </c>
      <c r="G108" t="s">
        <v>18</v>
      </c>
      <c r="H108" t="s">
        <v>455</v>
      </c>
      <c r="I108">
        <v>1</v>
      </c>
      <c r="J108">
        <v>0</v>
      </c>
      <c r="K108">
        <v>1982</v>
      </c>
      <c r="L108">
        <v>1998</v>
      </c>
      <c r="M108">
        <v>0</v>
      </c>
      <c r="N108">
        <v>1</v>
      </c>
      <c r="O108">
        <v>0</v>
      </c>
      <c r="P108">
        <v>0</v>
      </c>
      <c r="Q108" t="s">
        <v>1179</v>
      </c>
      <c r="R108" t="b">
        <f>FALSE()</f>
        <v>0</v>
      </c>
      <c r="T108">
        <v>0.32514494657516502</v>
      </c>
      <c r="U108">
        <v>2.0186142921447798</v>
      </c>
      <c r="V108" t="s">
        <v>179</v>
      </c>
      <c r="W108" t="s">
        <v>174</v>
      </c>
      <c r="X108">
        <v>-1</v>
      </c>
      <c r="Y108">
        <v>1</v>
      </c>
      <c r="Z108">
        <v>1</v>
      </c>
      <c r="AA108">
        <v>1</v>
      </c>
      <c r="AC108">
        <v>1</v>
      </c>
      <c r="AE108" t="s">
        <v>2266</v>
      </c>
      <c r="AF108" t="s">
        <v>2267</v>
      </c>
      <c r="AG108">
        <v>1</v>
      </c>
      <c r="AH108" t="e">
        <f>#DIV/0!</f>
        <v>#DIV/0!</v>
      </c>
      <c r="AI108" t="e">
        <f>#DIV/0!</f>
        <v>#DIV/0!</v>
      </c>
      <c r="AL108">
        <v>0</v>
      </c>
      <c r="AR108" t="s">
        <v>1280</v>
      </c>
    </row>
    <row r="109" spans="1:45" x14ac:dyDescent="0.25">
      <c r="A109" t="s">
        <v>537</v>
      </c>
      <c r="C109">
        <v>0</v>
      </c>
      <c r="D109" t="s">
        <v>538</v>
      </c>
      <c r="E109" t="s">
        <v>527</v>
      </c>
      <c r="F109">
        <v>1998</v>
      </c>
      <c r="G109" t="s">
        <v>134</v>
      </c>
      <c r="H109" t="s">
        <v>537</v>
      </c>
      <c r="I109">
        <v>0</v>
      </c>
      <c r="J109">
        <v>1</v>
      </c>
      <c r="K109">
        <v>1975</v>
      </c>
      <c r="L109">
        <v>1993</v>
      </c>
      <c r="M109">
        <v>0</v>
      </c>
      <c r="N109">
        <v>1</v>
      </c>
      <c r="O109">
        <v>0</v>
      </c>
      <c r="P109">
        <v>0</v>
      </c>
      <c r="Q109" t="s">
        <v>1023</v>
      </c>
      <c r="R109" t="b">
        <f>FALSE()</f>
        <v>0</v>
      </c>
      <c r="S109" t="s">
        <v>2447</v>
      </c>
      <c r="T109" t="e">
        <f>#N/A</f>
        <v>#N/A</v>
      </c>
      <c r="U109" t="e">
        <f>#N/A</f>
        <v>#N/A</v>
      </c>
      <c r="V109" t="s">
        <v>179</v>
      </c>
      <c r="W109" t="s">
        <v>174</v>
      </c>
      <c r="X109">
        <v>1</v>
      </c>
      <c r="Y109">
        <v>1</v>
      </c>
      <c r="Z109">
        <v>1</v>
      </c>
      <c r="AA109">
        <v>1</v>
      </c>
      <c r="AC109" t="s">
        <v>2311</v>
      </c>
      <c r="AE109" t="s">
        <v>2266</v>
      </c>
      <c r="AF109" t="s">
        <v>2267</v>
      </c>
      <c r="AG109">
        <v>1</v>
      </c>
      <c r="AH109" t="e">
        <f>#N/A</f>
        <v>#N/A</v>
      </c>
      <c r="AI109" t="e">
        <f>#N/A</f>
        <v>#N/A</v>
      </c>
      <c r="AL109">
        <v>0</v>
      </c>
      <c r="AR109" t="s">
        <v>1287</v>
      </c>
    </row>
    <row r="110" spans="1:45" x14ac:dyDescent="0.25">
      <c r="A110" t="s">
        <v>426</v>
      </c>
      <c r="B110" t="s">
        <v>426</v>
      </c>
      <c r="C110" t="s">
        <v>2448</v>
      </c>
      <c r="D110" t="s">
        <v>428</v>
      </c>
      <c r="E110" t="s">
        <v>1094</v>
      </c>
      <c r="F110">
        <v>2002</v>
      </c>
      <c r="G110" t="s">
        <v>103</v>
      </c>
      <c r="H110" t="s">
        <v>426</v>
      </c>
      <c r="I110">
        <v>1</v>
      </c>
      <c r="J110">
        <v>1</v>
      </c>
      <c r="K110">
        <v>1976</v>
      </c>
      <c r="L110">
        <v>2000</v>
      </c>
      <c r="M110">
        <v>1</v>
      </c>
      <c r="N110">
        <v>0</v>
      </c>
      <c r="O110">
        <v>0</v>
      </c>
      <c r="P110">
        <v>0</v>
      </c>
      <c r="Q110" t="s">
        <v>1095</v>
      </c>
      <c r="R110" t="b">
        <f>FALSE()</f>
        <v>0</v>
      </c>
      <c r="T110">
        <v>0.55873173475265503</v>
      </c>
      <c r="U110">
        <v>2.5430967807769802</v>
      </c>
      <c r="V110" t="s">
        <v>179</v>
      </c>
      <c r="W110" t="s">
        <v>113</v>
      </c>
      <c r="X110">
        <v>-1</v>
      </c>
      <c r="Y110">
        <v>1</v>
      </c>
      <c r="Z110">
        <v>1</v>
      </c>
      <c r="AA110">
        <v>1</v>
      </c>
      <c r="AC110">
        <v>1</v>
      </c>
      <c r="AE110" t="s">
        <v>2266</v>
      </c>
      <c r="AF110" t="s">
        <v>2267</v>
      </c>
      <c r="AG110">
        <v>1</v>
      </c>
      <c r="AH110">
        <v>-0.70725536044639903</v>
      </c>
      <c r="AI110">
        <v>0.88301971554756198</v>
      </c>
      <c r="AJ110">
        <v>-0.79</v>
      </c>
      <c r="AK110">
        <v>2.88</v>
      </c>
      <c r="AL110">
        <v>1</v>
      </c>
      <c r="AM110" t="s">
        <v>1223</v>
      </c>
      <c r="AN110">
        <v>5</v>
      </c>
      <c r="AO110" t="s">
        <v>1230</v>
      </c>
      <c r="AP110" t="s">
        <v>1228</v>
      </c>
      <c r="AR110" t="s">
        <v>1276</v>
      </c>
    </row>
    <row r="111" spans="1:45" x14ac:dyDescent="0.25">
      <c r="A111" t="s">
        <v>2449</v>
      </c>
      <c r="C111">
        <v>0</v>
      </c>
      <c r="D111" t="s">
        <v>460</v>
      </c>
      <c r="E111" t="s">
        <v>1329</v>
      </c>
      <c r="F111">
        <v>2001</v>
      </c>
      <c r="G111" t="s">
        <v>18</v>
      </c>
      <c r="H111" t="s">
        <v>2449</v>
      </c>
      <c r="I111">
        <v>0</v>
      </c>
      <c r="J111">
        <v>0</v>
      </c>
      <c r="K111">
        <v>1982</v>
      </c>
      <c r="L111">
        <v>1998</v>
      </c>
      <c r="M111" t="e">
        <f>#N/A</f>
        <v>#N/A</v>
      </c>
      <c r="O111">
        <v>0</v>
      </c>
      <c r="P111">
        <v>0</v>
      </c>
      <c r="R111" t="b">
        <f>FALSE()</f>
        <v>0</v>
      </c>
      <c r="S111" t="s">
        <v>2450</v>
      </c>
      <c r="T111" t="e">
        <f>#N/A</f>
        <v>#N/A</v>
      </c>
      <c r="U111" t="e">
        <f>#N/A</f>
        <v>#N/A</v>
      </c>
      <c r="V111" t="s">
        <v>179</v>
      </c>
      <c r="X111" t="e">
        <f>#N/A</f>
        <v>#N/A</v>
      </c>
      <c r="Y111" t="s">
        <v>2311</v>
      </c>
      <c r="Z111">
        <v>1</v>
      </c>
      <c r="AA111">
        <v>0</v>
      </c>
      <c r="AB111" t="s">
        <v>2311</v>
      </c>
      <c r="AC111" t="s">
        <v>2311</v>
      </c>
      <c r="AE111" t="e">
        <f>#N/A</f>
        <v>#N/A</v>
      </c>
      <c r="AF111" t="e">
        <f>#N/A</f>
        <v>#N/A</v>
      </c>
      <c r="AG111" t="e">
        <f>#N/A</f>
        <v>#N/A</v>
      </c>
      <c r="AJ111" t="e">
        <f>#N/A</f>
        <v>#N/A</v>
      </c>
      <c r="AK111" t="e">
        <f>#N/A</f>
        <v>#N/A</v>
      </c>
      <c r="AL111">
        <v>0</v>
      </c>
      <c r="AR111" t="e">
        <f>#N/A</f>
        <v>#N/A</v>
      </c>
    </row>
    <row r="112" spans="1:45" x14ac:dyDescent="0.25">
      <c r="A112" t="s">
        <v>2451</v>
      </c>
      <c r="B112" t="s">
        <v>2451</v>
      </c>
      <c r="C112" t="s">
        <v>2451</v>
      </c>
      <c r="D112" t="s">
        <v>2004</v>
      </c>
      <c r="E112" t="s">
        <v>2452</v>
      </c>
      <c r="F112">
        <v>1995</v>
      </c>
      <c r="G112" t="s">
        <v>103</v>
      </c>
      <c r="H112" t="s">
        <v>2451</v>
      </c>
      <c r="I112">
        <v>1</v>
      </c>
      <c r="J112">
        <v>1</v>
      </c>
      <c r="K112">
        <v>1975</v>
      </c>
      <c r="L112">
        <v>1984</v>
      </c>
      <c r="M112">
        <v>1</v>
      </c>
      <c r="N112">
        <v>0</v>
      </c>
      <c r="O112">
        <v>1</v>
      </c>
      <c r="P112">
        <v>0</v>
      </c>
      <c r="Q112" t="s">
        <v>2453</v>
      </c>
      <c r="R112" t="b">
        <f>FALSE()</f>
        <v>0</v>
      </c>
      <c r="S112" t="s">
        <v>772</v>
      </c>
      <c r="T112">
        <v>0.68681943416595503</v>
      </c>
      <c r="U112">
        <v>2.8075616359710698</v>
      </c>
      <c r="V112" t="s">
        <v>358</v>
      </c>
      <c r="W112" t="s">
        <v>253</v>
      </c>
      <c r="X112">
        <v>-1</v>
      </c>
      <c r="Y112">
        <v>1</v>
      </c>
      <c r="Z112">
        <v>1</v>
      </c>
      <c r="AA112">
        <v>1</v>
      </c>
      <c r="AC112">
        <v>1</v>
      </c>
      <c r="AE112" t="s">
        <v>2268</v>
      </c>
      <c r="AF112" t="s">
        <v>2267</v>
      </c>
      <c r="AG112">
        <v>1</v>
      </c>
      <c r="AH112" t="e">
        <f>#DIV/0!</f>
        <v>#DIV/0!</v>
      </c>
      <c r="AI112" t="e">
        <f>#DIV/0!</f>
        <v>#DIV/0!</v>
      </c>
      <c r="AL112">
        <v>0</v>
      </c>
      <c r="AR112" t="s">
        <v>2454</v>
      </c>
      <c r="AS112" t="s">
        <v>2455</v>
      </c>
    </row>
    <row r="113" spans="1:45" x14ac:dyDescent="0.25">
      <c r="A113" t="s">
        <v>908</v>
      </c>
      <c r="B113" t="s">
        <v>908</v>
      </c>
      <c r="C113" t="s">
        <v>908</v>
      </c>
      <c r="D113" t="s">
        <v>909</v>
      </c>
      <c r="E113" t="s">
        <v>905</v>
      </c>
      <c r="F113">
        <v>1991</v>
      </c>
      <c r="G113" t="s">
        <v>103</v>
      </c>
      <c r="H113" t="s">
        <v>908</v>
      </c>
      <c r="I113">
        <v>1</v>
      </c>
      <c r="J113">
        <v>1</v>
      </c>
      <c r="K113">
        <v>1975</v>
      </c>
      <c r="L113">
        <v>1984</v>
      </c>
      <c r="M113">
        <v>1</v>
      </c>
      <c r="N113">
        <v>0</v>
      </c>
      <c r="O113">
        <v>1</v>
      </c>
      <c r="P113">
        <v>0</v>
      </c>
      <c r="Q113" t="s">
        <v>1110</v>
      </c>
      <c r="R113" t="b">
        <f>FALSE()</f>
        <v>0</v>
      </c>
      <c r="S113" t="s">
        <v>2456</v>
      </c>
      <c r="T113">
        <v>0.519653260707855</v>
      </c>
      <c r="U113">
        <v>1.60932528972626</v>
      </c>
      <c r="V113" t="s">
        <v>358</v>
      </c>
      <c r="W113" t="s">
        <v>253</v>
      </c>
      <c r="X113">
        <v>-1</v>
      </c>
      <c r="Y113">
        <v>1</v>
      </c>
      <c r="Z113">
        <v>1</v>
      </c>
      <c r="AA113">
        <v>1</v>
      </c>
      <c r="AC113">
        <v>1</v>
      </c>
      <c r="AE113" t="s">
        <v>2268</v>
      </c>
      <c r="AF113" t="s">
        <v>2267</v>
      </c>
      <c r="AG113">
        <v>1</v>
      </c>
      <c r="AH113" t="e">
        <f>#DIV/0!</f>
        <v>#DIV/0!</v>
      </c>
      <c r="AI113" t="e">
        <f>#DIV/0!</f>
        <v>#DIV/0!</v>
      </c>
      <c r="AL113">
        <v>0</v>
      </c>
      <c r="AR113" t="s">
        <v>2457</v>
      </c>
      <c r="AS113" t="s">
        <v>2458</v>
      </c>
    </row>
    <row r="114" spans="1:45" x14ac:dyDescent="0.25">
      <c r="A114" t="s">
        <v>946</v>
      </c>
      <c r="B114" t="s">
        <v>946</v>
      </c>
      <c r="C114" t="s">
        <v>946</v>
      </c>
      <c r="D114" t="s">
        <v>948</v>
      </c>
      <c r="E114" t="s">
        <v>1057</v>
      </c>
      <c r="F114">
        <v>1999</v>
      </c>
      <c r="G114" t="s">
        <v>61</v>
      </c>
      <c r="H114" t="s">
        <v>946</v>
      </c>
      <c r="I114">
        <v>1</v>
      </c>
      <c r="J114">
        <v>1</v>
      </c>
      <c r="K114">
        <v>1975</v>
      </c>
      <c r="L114">
        <v>1989</v>
      </c>
      <c r="M114">
        <v>1</v>
      </c>
      <c r="N114">
        <v>0</v>
      </c>
      <c r="O114">
        <v>1</v>
      </c>
      <c r="P114">
        <v>0</v>
      </c>
      <c r="Q114" t="s">
        <v>1058</v>
      </c>
      <c r="R114" t="b">
        <f>FALSE()</f>
        <v>0</v>
      </c>
      <c r="S114" t="s">
        <v>181</v>
      </c>
      <c r="T114">
        <v>0.194196507334709</v>
      </c>
      <c r="U114">
        <v>3.5597162246704102</v>
      </c>
      <c r="V114" t="s">
        <v>358</v>
      </c>
      <c r="W114" t="s">
        <v>253</v>
      </c>
      <c r="X114">
        <v>-1</v>
      </c>
      <c r="Y114">
        <v>1</v>
      </c>
      <c r="Z114">
        <v>1</v>
      </c>
      <c r="AA114">
        <v>1</v>
      </c>
      <c r="AC114">
        <v>1</v>
      </c>
      <c r="AE114" t="s">
        <v>2268</v>
      </c>
      <c r="AF114" t="s">
        <v>2267</v>
      </c>
      <c r="AG114">
        <v>1</v>
      </c>
      <c r="AH114">
        <v>-0.66964312874037701</v>
      </c>
      <c r="AI114">
        <v>1.62544119847964</v>
      </c>
      <c r="AJ114">
        <v>-0.28999999999999998</v>
      </c>
      <c r="AK114">
        <v>2.19</v>
      </c>
      <c r="AL114">
        <v>1</v>
      </c>
      <c r="AM114" t="s">
        <v>1223</v>
      </c>
      <c r="AN114" t="s">
        <v>1261</v>
      </c>
      <c r="AO114" t="s">
        <v>1230</v>
      </c>
      <c r="AP114" t="s">
        <v>1318</v>
      </c>
      <c r="AR114" t="s">
        <v>2459</v>
      </c>
      <c r="AS114" t="s">
        <v>2460</v>
      </c>
    </row>
    <row r="115" spans="1:45" x14ac:dyDescent="0.25">
      <c r="A115" t="s">
        <v>967</v>
      </c>
      <c r="B115" t="s">
        <v>967</v>
      </c>
      <c r="C115" t="s">
        <v>967</v>
      </c>
      <c r="D115" t="s">
        <v>969</v>
      </c>
      <c r="E115" t="s">
        <v>968</v>
      </c>
      <c r="F115">
        <v>2016</v>
      </c>
      <c r="G115" t="s">
        <v>762</v>
      </c>
      <c r="H115" t="s">
        <v>967</v>
      </c>
      <c r="I115">
        <v>1</v>
      </c>
      <c r="J115">
        <v>0</v>
      </c>
      <c r="K115">
        <v>1985</v>
      </c>
      <c r="L115">
        <v>2012</v>
      </c>
      <c r="M115">
        <v>0</v>
      </c>
      <c r="N115">
        <v>0</v>
      </c>
      <c r="O115">
        <v>1</v>
      </c>
      <c r="P115">
        <v>0</v>
      </c>
      <c r="Q115" t="s">
        <v>1054</v>
      </c>
      <c r="R115" t="b">
        <f>FALSE()</f>
        <v>0</v>
      </c>
      <c r="S115" t="s">
        <v>181</v>
      </c>
      <c r="T115">
        <v>0.33919078111648598</v>
      </c>
      <c r="U115">
        <v>3.6232795715332</v>
      </c>
      <c r="V115" t="s">
        <v>358</v>
      </c>
      <c r="W115" t="s">
        <v>253</v>
      </c>
      <c r="X115">
        <v>-1</v>
      </c>
      <c r="Y115">
        <v>1</v>
      </c>
      <c r="Z115">
        <v>1</v>
      </c>
      <c r="AA115">
        <v>1</v>
      </c>
      <c r="AC115">
        <v>1</v>
      </c>
      <c r="AE115" t="s">
        <v>2268</v>
      </c>
      <c r="AF115" t="s">
        <v>2267</v>
      </c>
      <c r="AG115">
        <v>1</v>
      </c>
      <c r="AH115" t="e">
        <f>#DIV/0!</f>
        <v>#DIV/0!</v>
      </c>
      <c r="AI115" t="e">
        <f>#DIV/0!</f>
        <v>#DIV/0!</v>
      </c>
      <c r="AL115">
        <v>0</v>
      </c>
      <c r="AR115" t="s">
        <v>2461</v>
      </c>
      <c r="AS115" t="s">
        <v>2462</v>
      </c>
    </row>
    <row r="116" spans="1:45" x14ac:dyDescent="0.25">
      <c r="A116" t="s">
        <v>355</v>
      </c>
      <c r="B116" t="s">
        <v>355</v>
      </c>
      <c r="C116" t="s">
        <v>355</v>
      </c>
      <c r="D116" t="s">
        <v>357</v>
      </c>
      <c r="E116" t="s">
        <v>1194</v>
      </c>
      <c r="F116">
        <v>1993</v>
      </c>
      <c r="G116" t="s">
        <v>61</v>
      </c>
      <c r="H116" t="s">
        <v>355</v>
      </c>
      <c r="I116">
        <v>1</v>
      </c>
      <c r="J116">
        <v>1</v>
      </c>
      <c r="K116">
        <v>1965</v>
      </c>
      <c r="L116">
        <v>1988</v>
      </c>
      <c r="M116">
        <v>1</v>
      </c>
      <c r="N116">
        <v>0</v>
      </c>
      <c r="O116">
        <v>1</v>
      </c>
      <c r="P116">
        <v>0</v>
      </c>
      <c r="Q116" t="s">
        <v>1195</v>
      </c>
      <c r="R116" t="b">
        <f>FALSE()</f>
        <v>0</v>
      </c>
      <c r="S116" t="s">
        <v>181</v>
      </c>
      <c r="T116">
        <v>0.40326872467994701</v>
      </c>
      <c r="U116">
        <v>2.1073300838470499</v>
      </c>
      <c r="V116" t="s">
        <v>358</v>
      </c>
      <c r="W116" t="s">
        <v>24</v>
      </c>
      <c r="X116">
        <v>1</v>
      </c>
      <c r="Y116">
        <v>1</v>
      </c>
      <c r="Z116">
        <v>1</v>
      </c>
      <c r="AA116">
        <v>1</v>
      </c>
      <c r="AC116">
        <v>1</v>
      </c>
      <c r="AE116" t="s">
        <v>2266</v>
      </c>
      <c r="AF116" t="s">
        <v>2267</v>
      </c>
      <c r="AG116">
        <v>1</v>
      </c>
      <c r="AH116">
        <v>0.387758389115334</v>
      </c>
      <c r="AI116">
        <v>0.86721402627450395</v>
      </c>
      <c r="AJ116">
        <v>1.04</v>
      </c>
      <c r="AK116">
        <v>2.4300000000000002</v>
      </c>
      <c r="AL116">
        <v>1</v>
      </c>
      <c r="AM116" t="s">
        <v>1223</v>
      </c>
      <c r="AN116" t="s">
        <v>1261</v>
      </c>
      <c r="AO116" t="s">
        <v>1262</v>
      </c>
      <c r="AP116" t="s">
        <v>1263</v>
      </c>
      <c r="AR116" t="s">
        <v>1264</v>
      </c>
    </row>
    <row r="117" spans="1:45" x14ac:dyDescent="0.25">
      <c r="A117" t="s">
        <v>408</v>
      </c>
      <c r="B117" t="s">
        <v>408</v>
      </c>
      <c r="C117" t="s">
        <v>408</v>
      </c>
      <c r="D117" t="s">
        <v>410</v>
      </c>
      <c r="E117" t="s">
        <v>1086</v>
      </c>
      <c r="F117">
        <v>1995</v>
      </c>
      <c r="G117" t="s">
        <v>103</v>
      </c>
      <c r="H117" t="s">
        <v>408</v>
      </c>
      <c r="I117">
        <v>1</v>
      </c>
      <c r="J117">
        <v>1</v>
      </c>
      <c r="K117">
        <v>1962</v>
      </c>
      <c r="L117">
        <v>1990</v>
      </c>
      <c r="M117">
        <v>1</v>
      </c>
      <c r="N117">
        <v>0</v>
      </c>
      <c r="O117">
        <v>1</v>
      </c>
      <c r="P117">
        <v>0</v>
      </c>
      <c r="Q117" t="s">
        <v>1087</v>
      </c>
      <c r="R117" t="b">
        <f>FALSE()</f>
        <v>0</v>
      </c>
      <c r="S117" t="s">
        <v>181</v>
      </c>
      <c r="T117">
        <v>0.45340672135353099</v>
      </c>
      <c r="U117">
        <v>2.9262969493865998</v>
      </c>
      <c r="V117" t="s">
        <v>358</v>
      </c>
      <c r="W117" t="s">
        <v>24</v>
      </c>
      <c r="X117">
        <v>-1</v>
      </c>
      <c r="Y117">
        <v>1</v>
      </c>
      <c r="Z117">
        <v>1</v>
      </c>
      <c r="AA117">
        <v>1</v>
      </c>
      <c r="AC117">
        <v>1</v>
      </c>
      <c r="AE117" t="s">
        <v>2266</v>
      </c>
      <c r="AF117" t="s">
        <v>2267</v>
      </c>
      <c r="AG117">
        <v>1</v>
      </c>
      <c r="AH117">
        <v>0.70844800211489201</v>
      </c>
      <c r="AI117">
        <v>0.79953468562475305</v>
      </c>
      <c r="AJ117">
        <v>0.64</v>
      </c>
      <c r="AK117">
        <v>3.66</v>
      </c>
      <c r="AL117">
        <v>1</v>
      </c>
      <c r="AM117" t="s">
        <v>1223</v>
      </c>
      <c r="AN117" t="s">
        <v>1261</v>
      </c>
      <c r="AO117" t="s">
        <v>1270</v>
      </c>
      <c r="AP117" t="s">
        <v>166</v>
      </c>
      <c r="AR117" t="s">
        <v>1271</v>
      </c>
    </row>
    <row r="118" spans="1:45" s="19" customFormat="1" x14ac:dyDescent="0.25">
      <c r="A118" s="19" t="s">
        <v>422</v>
      </c>
      <c r="B118" s="19" t="s">
        <v>422</v>
      </c>
      <c r="C118" s="19" t="s">
        <v>422</v>
      </c>
      <c r="D118" s="19" t="s">
        <v>424</v>
      </c>
      <c r="E118" s="19" t="s">
        <v>1055</v>
      </c>
      <c r="F118" s="19">
        <v>2001</v>
      </c>
      <c r="G118" s="19" t="s">
        <v>103</v>
      </c>
      <c r="H118" s="19" t="s">
        <v>422</v>
      </c>
      <c r="I118" s="19">
        <v>1</v>
      </c>
      <c r="J118" s="19">
        <v>1</v>
      </c>
      <c r="K118" s="19">
        <v>1970</v>
      </c>
      <c r="L118" s="19">
        <v>1997</v>
      </c>
      <c r="M118" s="19">
        <v>1</v>
      </c>
      <c r="N118" s="19">
        <v>0</v>
      </c>
      <c r="O118" s="19">
        <v>1</v>
      </c>
      <c r="P118" s="19">
        <v>0</v>
      </c>
      <c r="Q118" s="19" t="s">
        <v>1056</v>
      </c>
      <c r="R118" s="19" t="b">
        <f>FALSE()</f>
        <v>0</v>
      </c>
      <c r="S118" s="19" t="s">
        <v>2463</v>
      </c>
      <c r="T118" s="19">
        <v>0.57475072145462003</v>
      </c>
      <c r="U118" s="19">
        <v>1.8099867105484</v>
      </c>
      <c r="V118" s="19" t="s">
        <v>358</v>
      </c>
      <c r="W118" s="19" t="s">
        <v>24</v>
      </c>
      <c r="X118" s="19">
        <v>-1</v>
      </c>
      <c r="Y118" s="19">
        <v>1</v>
      </c>
      <c r="Z118" s="19">
        <v>1</v>
      </c>
      <c r="AA118" s="19">
        <v>1</v>
      </c>
      <c r="AC118" s="19">
        <v>1</v>
      </c>
      <c r="AE118" s="19" t="s">
        <v>2266</v>
      </c>
      <c r="AF118" s="19" t="s">
        <v>2267</v>
      </c>
      <c r="AG118" s="19">
        <v>1</v>
      </c>
      <c r="AH118" s="19">
        <v>0.43541721322319699</v>
      </c>
      <c r="AI118" s="19">
        <v>0.16394807160764499</v>
      </c>
      <c r="AJ118" s="19">
        <v>1.32</v>
      </c>
      <c r="AK118" s="19">
        <v>11.04</v>
      </c>
      <c r="AL118" s="19">
        <v>1</v>
      </c>
      <c r="AM118" s="19" t="s">
        <v>1223</v>
      </c>
      <c r="AN118" s="19" t="s">
        <v>1261</v>
      </c>
      <c r="AO118" s="19" t="s">
        <v>1234</v>
      </c>
      <c r="AP118" s="19" t="s">
        <v>1274</v>
      </c>
      <c r="AR118" s="19" t="s">
        <v>1275</v>
      </c>
    </row>
    <row r="119" spans="1:45" x14ac:dyDescent="0.25">
      <c r="A119" t="s">
        <v>588</v>
      </c>
      <c r="B119" t="s">
        <v>588</v>
      </c>
      <c r="C119" t="s">
        <v>588</v>
      </c>
      <c r="D119" t="s">
        <v>590</v>
      </c>
      <c r="E119" t="s">
        <v>1070</v>
      </c>
      <c r="F119">
        <v>2013</v>
      </c>
      <c r="G119" t="s">
        <v>61</v>
      </c>
      <c r="H119" t="s">
        <v>588</v>
      </c>
      <c r="I119">
        <v>1</v>
      </c>
      <c r="J119">
        <v>1</v>
      </c>
      <c r="K119">
        <v>1927</v>
      </c>
      <c r="L119">
        <v>2011</v>
      </c>
      <c r="M119">
        <v>1</v>
      </c>
      <c r="N119">
        <v>0</v>
      </c>
      <c r="O119">
        <v>1</v>
      </c>
      <c r="P119">
        <v>0</v>
      </c>
      <c r="Q119" t="s">
        <v>1071</v>
      </c>
      <c r="R119" t="b">
        <f>FALSE()</f>
        <v>0</v>
      </c>
      <c r="S119" t="s">
        <v>181</v>
      </c>
      <c r="T119">
        <v>0.187724068760872</v>
      </c>
      <c r="U119">
        <v>1.71255767345428</v>
      </c>
      <c r="V119" t="s">
        <v>358</v>
      </c>
      <c r="W119" t="s">
        <v>591</v>
      </c>
      <c r="X119">
        <v>1</v>
      </c>
      <c r="Y119">
        <v>1</v>
      </c>
      <c r="Z119">
        <v>1</v>
      </c>
      <c r="AA119">
        <v>1</v>
      </c>
      <c r="AC119">
        <v>1</v>
      </c>
      <c r="AE119" t="s">
        <v>2266</v>
      </c>
      <c r="AF119" t="s">
        <v>2267</v>
      </c>
      <c r="AG119">
        <v>1</v>
      </c>
      <c r="AH119">
        <v>0.368086409335043</v>
      </c>
      <c r="AI119">
        <v>0.16610646687238501</v>
      </c>
      <c r="AJ119">
        <v>0.51</v>
      </c>
      <c r="AK119">
        <v>10.31</v>
      </c>
      <c r="AL119">
        <v>1</v>
      </c>
      <c r="AM119" t="s">
        <v>1223</v>
      </c>
      <c r="AN119" t="s">
        <v>1261</v>
      </c>
      <c r="AO119" t="s">
        <v>1230</v>
      </c>
      <c r="AP119" t="s">
        <v>1228</v>
      </c>
      <c r="AQ119">
        <v>1</v>
      </c>
      <c r="AR119" t="s">
        <v>1298</v>
      </c>
    </row>
    <row r="120" spans="1:45" x14ac:dyDescent="0.25">
      <c r="A120" t="s">
        <v>664</v>
      </c>
      <c r="B120" t="s">
        <v>664</v>
      </c>
      <c r="C120" t="s">
        <v>664</v>
      </c>
      <c r="D120" t="s">
        <v>666</v>
      </c>
      <c r="E120" t="s">
        <v>1183</v>
      </c>
      <c r="F120">
        <v>1995</v>
      </c>
      <c r="G120" t="s">
        <v>61</v>
      </c>
      <c r="H120" t="s">
        <v>664</v>
      </c>
      <c r="I120">
        <v>1</v>
      </c>
      <c r="J120">
        <v>1</v>
      </c>
      <c r="K120">
        <v>1980</v>
      </c>
      <c r="L120">
        <v>1990</v>
      </c>
      <c r="M120">
        <v>1</v>
      </c>
      <c r="N120">
        <v>0</v>
      </c>
      <c r="O120">
        <v>1</v>
      </c>
      <c r="P120">
        <v>0</v>
      </c>
      <c r="Q120" t="s">
        <v>1184</v>
      </c>
      <c r="R120" t="b">
        <f>FALSE()</f>
        <v>0</v>
      </c>
      <c r="S120" t="s">
        <v>181</v>
      </c>
      <c r="T120">
        <v>0.36035478115081798</v>
      </c>
      <c r="U120">
        <v>4.0821638107299796</v>
      </c>
      <c r="V120" t="s">
        <v>358</v>
      </c>
      <c r="W120" t="s">
        <v>591</v>
      </c>
      <c r="X120">
        <v>1</v>
      </c>
      <c r="Y120">
        <v>1</v>
      </c>
      <c r="Z120">
        <v>1</v>
      </c>
      <c r="AA120">
        <v>1</v>
      </c>
      <c r="AC120">
        <v>1</v>
      </c>
      <c r="AE120" t="s">
        <v>2268</v>
      </c>
      <c r="AF120" t="s">
        <v>2267</v>
      </c>
      <c r="AG120">
        <v>1</v>
      </c>
      <c r="AH120">
        <v>2.1197340067695198</v>
      </c>
      <c r="AI120">
        <v>2.6821050004796199</v>
      </c>
      <c r="AJ120">
        <v>0.17</v>
      </c>
      <c r="AK120">
        <v>1.522</v>
      </c>
      <c r="AL120">
        <v>1</v>
      </c>
      <c r="AM120" t="s">
        <v>1223</v>
      </c>
      <c r="AN120" t="s">
        <v>1310</v>
      </c>
      <c r="AO120" t="s">
        <v>1311</v>
      </c>
      <c r="AP120" t="s">
        <v>1312</v>
      </c>
      <c r="AR120" t="s">
        <v>2464</v>
      </c>
      <c r="AS120" t="s">
        <v>2465</v>
      </c>
    </row>
    <row r="121" spans="1:45" x14ac:dyDescent="0.25">
      <c r="A121" t="s">
        <v>768</v>
      </c>
      <c r="B121" t="s">
        <v>768</v>
      </c>
      <c r="C121" t="s">
        <v>768</v>
      </c>
      <c r="D121" t="s">
        <v>770</v>
      </c>
      <c r="E121" t="s">
        <v>1072</v>
      </c>
      <c r="F121">
        <v>1995</v>
      </c>
      <c r="G121" t="s">
        <v>103</v>
      </c>
      <c r="H121" t="s">
        <v>768</v>
      </c>
      <c r="I121">
        <v>1</v>
      </c>
      <c r="J121">
        <v>1</v>
      </c>
      <c r="K121">
        <v>1964</v>
      </c>
      <c r="L121">
        <v>1988</v>
      </c>
      <c r="M121">
        <v>1</v>
      </c>
      <c r="N121">
        <v>0</v>
      </c>
      <c r="O121">
        <v>1</v>
      </c>
      <c r="P121">
        <v>0</v>
      </c>
      <c r="Q121" t="s">
        <v>1073</v>
      </c>
      <c r="R121" t="b">
        <f>FALSE()</f>
        <v>0</v>
      </c>
      <c r="S121" t="s">
        <v>772</v>
      </c>
      <c r="T121">
        <v>0.31928789615631098</v>
      </c>
      <c r="U121">
        <v>2.0805292129516602</v>
      </c>
      <c r="V121" t="s">
        <v>358</v>
      </c>
      <c r="W121" t="s">
        <v>591</v>
      </c>
      <c r="X121">
        <v>1</v>
      </c>
      <c r="Y121">
        <v>1</v>
      </c>
      <c r="Z121">
        <v>1</v>
      </c>
      <c r="AA121">
        <v>1</v>
      </c>
      <c r="AC121">
        <v>1</v>
      </c>
      <c r="AE121" t="s">
        <v>2268</v>
      </c>
      <c r="AF121" t="s">
        <v>2267</v>
      </c>
      <c r="AG121">
        <v>1</v>
      </c>
      <c r="AH121" t="e">
        <f>#DIV/0!</f>
        <v>#DIV/0!</v>
      </c>
      <c r="AI121" t="e">
        <f>#DIV/0!</f>
        <v>#DIV/0!</v>
      </c>
      <c r="AL121">
        <v>0</v>
      </c>
      <c r="AR121" t="s">
        <v>2466</v>
      </c>
      <c r="AS121" t="s">
        <v>2467</v>
      </c>
    </row>
    <row r="122" spans="1:45" x14ac:dyDescent="0.25">
      <c r="A122" t="s">
        <v>773</v>
      </c>
      <c r="B122" t="s">
        <v>773</v>
      </c>
      <c r="C122" t="s">
        <v>773</v>
      </c>
      <c r="D122" t="s">
        <v>774</v>
      </c>
      <c r="E122" t="s">
        <v>1072</v>
      </c>
      <c r="F122">
        <v>1995</v>
      </c>
      <c r="G122" t="s">
        <v>103</v>
      </c>
      <c r="H122" t="s">
        <v>773</v>
      </c>
      <c r="I122">
        <v>1</v>
      </c>
      <c r="J122">
        <v>1</v>
      </c>
      <c r="K122">
        <v>1964</v>
      </c>
      <c r="L122">
        <v>1988</v>
      </c>
      <c r="M122">
        <v>1</v>
      </c>
      <c r="N122">
        <v>0</v>
      </c>
      <c r="O122">
        <v>1</v>
      </c>
      <c r="P122">
        <v>0</v>
      </c>
      <c r="Q122" t="s">
        <v>1074</v>
      </c>
      <c r="R122" t="b">
        <f>FALSE()</f>
        <v>0</v>
      </c>
      <c r="S122" t="s">
        <v>772</v>
      </c>
      <c r="T122">
        <v>0.236959233880043</v>
      </c>
      <c r="U122">
        <v>2.6531515121460001</v>
      </c>
      <c r="V122" t="s">
        <v>358</v>
      </c>
      <c r="W122" t="s">
        <v>591</v>
      </c>
      <c r="X122">
        <v>-1</v>
      </c>
      <c r="Y122">
        <v>1</v>
      </c>
      <c r="Z122">
        <v>1</v>
      </c>
      <c r="AA122">
        <v>1</v>
      </c>
      <c r="AC122">
        <v>1</v>
      </c>
      <c r="AE122" t="s">
        <v>2268</v>
      </c>
      <c r="AF122" t="s">
        <v>2267</v>
      </c>
      <c r="AG122">
        <v>1</v>
      </c>
      <c r="AH122" t="e">
        <f>#DIV/0!</f>
        <v>#DIV/0!</v>
      </c>
      <c r="AI122" t="e">
        <f>#DIV/0!</f>
        <v>#DIV/0!</v>
      </c>
      <c r="AL122">
        <v>0</v>
      </c>
      <c r="AR122" t="s">
        <v>2466</v>
      </c>
      <c r="AS122" t="s">
        <v>2467</v>
      </c>
    </row>
    <row r="123" spans="1:45" x14ac:dyDescent="0.25">
      <c r="A123" t="s">
        <v>444</v>
      </c>
      <c r="B123" t="s">
        <v>444</v>
      </c>
      <c r="C123" t="s">
        <v>444</v>
      </c>
      <c r="D123" t="s">
        <v>446</v>
      </c>
      <c r="E123" t="s">
        <v>1197</v>
      </c>
      <c r="F123">
        <v>2004</v>
      </c>
      <c r="G123" t="s">
        <v>103</v>
      </c>
      <c r="H123" t="s">
        <v>444</v>
      </c>
      <c r="I123">
        <v>1</v>
      </c>
      <c r="J123">
        <v>1</v>
      </c>
      <c r="K123">
        <v>1974</v>
      </c>
      <c r="L123">
        <v>2001</v>
      </c>
      <c r="M123">
        <v>1</v>
      </c>
      <c r="N123">
        <v>0</v>
      </c>
      <c r="O123">
        <v>1</v>
      </c>
      <c r="P123">
        <v>0</v>
      </c>
      <c r="Q123" t="s">
        <v>1198</v>
      </c>
      <c r="R123" t="b">
        <f>FALSE()</f>
        <v>0</v>
      </c>
      <c r="S123" t="s">
        <v>181</v>
      </c>
      <c r="T123">
        <v>0.338079154491425</v>
      </c>
      <c r="U123">
        <v>2.2100944519043</v>
      </c>
      <c r="V123" t="s">
        <v>358</v>
      </c>
      <c r="W123" t="s">
        <v>297</v>
      </c>
      <c r="X123">
        <v>1</v>
      </c>
      <c r="Y123">
        <v>1</v>
      </c>
      <c r="Z123">
        <v>1</v>
      </c>
      <c r="AA123">
        <v>1</v>
      </c>
      <c r="AC123">
        <v>1</v>
      </c>
      <c r="AE123" t="s">
        <v>2266</v>
      </c>
      <c r="AF123" t="s">
        <v>2267</v>
      </c>
      <c r="AG123">
        <v>1</v>
      </c>
      <c r="AH123" t="e">
        <f>#DIV/0!</f>
        <v>#DIV/0!</v>
      </c>
      <c r="AI123" t="e">
        <f>#DIV/0!</f>
        <v>#DIV/0!</v>
      </c>
      <c r="AL123">
        <v>0</v>
      </c>
      <c r="AR123" t="s">
        <v>1278</v>
      </c>
    </row>
    <row r="124" spans="1:45" x14ac:dyDescent="0.25">
      <c r="A124" t="s">
        <v>560</v>
      </c>
      <c r="B124" t="s">
        <v>560</v>
      </c>
      <c r="C124" t="s">
        <v>560</v>
      </c>
      <c r="D124" t="s">
        <v>562</v>
      </c>
      <c r="E124" t="s">
        <v>1165</v>
      </c>
      <c r="F124">
        <v>2006</v>
      </c>
      <c r="G124" t="s">
        <v>563</v>
      </c>
      <c r="H124" t="s">
        <v>560</v>
      </c>
      <c r="I124">
        <v>1</v>
      </c>
      <c r="J124">
        <v>1</v>
      </c>
      <c r="K124">
        <v>1980</v>
      </c>
      <c r="L124">
        <v>1995</v>
      </c>
      <c r="M124">
        <v>0</v>
      </c>
      <c r="N124">
        <v>0</v>
      </c>
      <c r="O124">
        <v>1</v>
      </c>
      <c r="P124">
        <v>0</v>
      </c>
      <c r="Q124" t="s">
        <v>1166</v>
      </c>
      <c r="R124" t="b">
        <f>FALSE()</f>
        <v>0</v>
      </c>
      <c r="S124" t="s">
        <v>565</v>
      </c>
      <c r="T124">
        <v>0.77832555770874001</v>
      </c>
      <c r="U124">
        <v>4.3232588768005398</v>
      </c>
      <c r="V124" t="s">
        <v>358</v>
      </c>
      <c r="W124" t="s">
        <v>297</v>
      </c>
      <c r="X124">
        <v>-1</v>
      </c>
      <c r="Y124">
        <v>1</v>
      </c>
      <c r="Z124">
        <v>0</v>
      </c>
      <c r="AA124">
        <v>1</v>
      </c>
      <c r="AC124">
        <v>1</v>
      </c>
      <c r="AE124" t="s">
        <v>2266</v>
      </c>
      <c r="AF124" t="s">
        <v>2267</v>
      </c>
      <c r="AG124">
        <v>1</v>
      </c>
      <c r="AH124">
        <v>1.02411257593255</v>
      </c>
      <c r="AI124">
        <v>1.61315629731363</v>
      </c>
      <c r="AJ124">
        <v>0.76</v>
      </c>
      <c r="AK124">
        <v>2.68</v>
      </c>
      <c r="AL124">
        <v>1</v>
      </c>
      <c r="AM124" t="s">
        <v>1223</v>
      </c>
      <c r="AN124" t="s">
        <v>1261</v>
      </c>
      <c r="AO124" t="s">
        <v>1230</v>
      </c>
      <c r="AP124" t="s">
        <v>1228</v>
      </c>
      <c r="AQ124">
        <v>1</v>
      </c>
      <c r="AR124" t="s">
        <v>1293</v>
      </c>
    </row>
    <row r="125" spans="1:45" x14ac:dyDescent="0.25">
      <c r="A125" t="s">
        <v>2468</v>
      </c>
      <c r="C125">
        <v>0</v>
      </c>
      <c r="D125" t="s">
        <v>1993</v>
      </c>
      <c r="E125" t="s">
        <v>1994</v>
      </c>
      <c r="F125">
        <v>1978</v>
      </c>
      <c r="G125" t="s">
        <v>61</v>
      </c>
      <c r="H125" t="s">
        <v>2468</v>
      </c>
      <c r="I125">
        <v>0</v>
      </c>
      <c r="J125">
        <v>1</v>
      </c>
      <c r="K125">
        <v>1929</v>
      </c>
      <c r="L125">
        <v>1969</v>
      </c>
      <c r="M125" t="e">
        <f>#N/A</f>
        <v>#N/A</v>
      </c>
      <c r="O125">
        <v>1</v>
      </c>
      <c r="P125">
        <v>0</v>
      </c>
      <c r="Q125" t="s">
        <v>2469</v>
      </c>
      <c r="R125" t="b">
        <f>FALSE()</f>
        <v>0</v>
      </c>
      <c r="S125" t="s">
        <v>2470</v>
      </c>
      <c r="T125" t="e">
        <f>#N/A</f>
        <v>#N/A</v>
      </c>
      <c r="U125" t="e">
        <f>#N/A</f>
        <v>#N/A</v>
      </c>
      <c r="V125" t="s">
        <v>358</v>
      </c>
      <c r="X125" t="e">
        <f>#N/A</f>
        <v>#N/A</v>
      </c>
      <c r="Y125" t="s">
        <v>2311</v>
      </c>
      <c r="Z125">
        <v>1</v>
      </c>
      <c r="AA125" t="s">
        <v>2311</v>
      </c>
      <c r="AB125">
        <v>0</v>
      </c>
      <c r="AC125" t="s">
        <v>2311</v>
      </c>
      <c r="AE125" t="e">
        <f>#N/A</f>
        <v>#N/A</v>
      </c>
      <c r="AF125" t="e">
        <f>#N/A</f>
        <v>#N/A</v>
      </c>
      <c r="AG125" t="e">
        <f>#N/A</f>
        <v>#N/A</v>
      </c>
      <c r="AJ125" t="e">
        <f>#N/A</f>
        <v>#N/A</v>
      </c>
      <c r="AK125" t="e">
        <f>#N/A</f>
        <v>#N/A</v>
      </c>
      <c r="AL125">
        <v>0</v>
      </c>
      <c r="AR125" t="e">
        <f>#N/A</f>
        <v>#N/A</v>
      </c>
    </row>
    <row r="126" spans="1:45" x14ac:dyDescent="0.25">
      <c r="A126" t="s">
        <v>904</v>
      </c>
      <c r="C126">
        <v>0</v>
      </c>
      <c r="D126" t="s">
        <v>906</v>
      </c>
      <c r="E126" t="s">
        <v>905</v>
      </c>
      <c r="F126">
        <v>1991</v>
      </c>
      <c r="G126" t="s">
        <v>103</v>
      </c>
      <c r="H126" t="s">
        <v>904</v>
      </c>
      <c r="I126">
        <v>0</v>
      </c>
      <c r="J126">
        <v>1</v>
      </c>
      <c r="K126">
        <v>1975</v>
      </c>
      <c r="L126">
        <v>1984</v>
      </c>
      <c r="M126">
        <v>1</v>
      </c>
      <c r="N126">
        <v>0</v>
      </c>
      <c r="O126">
        <v>0</v>
      </c>
      <c r="P126">
        <v>0</v>
      </c>
      <c r="Q126" t="s">
        <v>1021</v>
      </c>
      <c r="R126" t="b">
        <f>FALSE()</f>
        <v>0</v>
      </c>
      <c r="S126" t="s">
        <v>2471</v>
      </c>
      <c r="T126" t="e">
        <f>#N/A</f>
        <v>#N/A</v>
      </c>
      <c r="U126" t="e">
        <f>#N/A</f>
        <v>#N/A</v>
      </c>
      <c r="V126" t="s">
        <v>358</v>
      </c>
      <c r="X126">
        <v>1</v>
      </c>
      <c r="Y126">
        <v>1</v>
      </c>
      <c r="Z126">
        <v>1</v>
      </c>
      <c r="AA126">
        <v>1</v>
      </c>
      <c r="AC126" t="s">
        <v>2311</v>
      </c>
      <c r="AE126" t="s">
        <v>2268</v>
      </c>
      <c r="AF126" t="s">
        <v>2267</v>
      </c>
      <c r="AG126">
        <v>1</v>
      </c>
      <c r="AH126" t="e">
        <f>#N/A</f>
        <v>#N/A</v>
      </c>
      <c r="AI126" t="e">
        <f>#N/A</f>
        <v>#N/A</v>
      </c>
      <c r="AL126">
        <v>0</v>
      </c>
      <c r="AR126" t="s">
        <v>2472</v>
      </c>
      <c r="AS126" t="s">
        <v>2458</v>
      </c>
    </row>
    <row r="127" spans="1:45" x14ac:dyDescent="0.25">
      <c r="A127" t="s">
        <v>1332</v>
      </c>
      <c r="B127" t="s">
        <v>1332</v>
      </c>
      <c r="C127" t="s">
        <v>2473</v>
      </c>
      <c r="D127" t="s">
        <v>2474</v>
      </c>
      <c r="E127" t="s">
        <v>1190</v>
      </c>
      <c r="F127">
        <v>2010</v>
      </c>
      <c r="G127" t="s">
        <v>762</v>
      </c>
      <c r="H127" t="s">
        <v>1332</v>
      </c>
      <c r="I127">
        <v>1</v>
      </c>
      <c r="J127">
        <v>0</v>
      </c>
      <c r="K127">
        <v>1996</v>
      </c>
      <c r="L127">
        <v>2005</v>
      </c>
      <c r="M127">
        <v>0</v>
      </c>
      <c r="N127">
        <v>0</v>
      </c>
      <c r="O127">
        <v>0</v>
      </c>
      <c r="P127">
        <v>0</v>
      </c>
      <c r="Q127" t="s">
        <v>1191</v>
      </c>
      <c r="R127" t="b">
        <f>FALSE()</f>
        <v>0</v>
      </c>
      <c r="T127">
        <v>0.88</v>
      </c>
      <c r="U127">
        <v>5.4341678619384801</v>
      </c>
      <c r="V127" t="s">
        <v>1000</v>
      </c>
      <c r="W127" t="s">
        <v>1001</v>
      </c>
      <c r="X127">
        <v>1</v>
      </c>
      <c r="Y127">
        <v>1</v>
      </c>
      <c r="Z127">
        <v>1</v>
      </c>
      <c r="AA127">
        <v>1</v>
      </c>
      <c r="AC127">
        <v>1</v>
      </c>
      <c r="AE127" t="s">
        <v>2268</v>
      </c>
      <c r="AF127" t="s">
        <v>2267</v>
      </c>
      <c r="AG127">
        <v>1</v>
      </c>
      <c r="AH127">
        <v>1.375</v>
      </c>
      <c r="AI127">
        <v>2.48135518809976</v>
      </c>
      <c r="AJ127">
        <v>0.64</v>
      </c>
      <c r="AK127">
        <v>2.19</v>
      </c>
      <c r="AL127">
        <v>1</v>
      </c>
      <c r="AM127" t="s">
        <v>1223</v>
      </c>
      <c r="AN127">
        <v>5</v>
      </c>
      <c r="AO127" t="s">
        <v>1325</v>
      </c>
      <c r="AP127" t="s">
        <v>1228</v>
      </c>
      <c r="AR127" t="s">
        <v>2475</v>
      </c>
      <c r="AS127" t="s">
        <v>2476</v>
      </c>
    </row>
    <row r="128" spans="1:45" x14ac:dyDescent="0.25">
      <c r="A128" t="s">
        <v>1002</v>
      </c>
      <c r="B128" t="s">
        <v>1002</v>
      </c>
      <c r="C128" t="s">
        <v>2477</v>
      </c>
      <c r="D128" t="s">
        <v>2478</v>
      </c>
      <c r="E128" t="s">
        <v>1003</v>
      </c>
      <c r="F128">
        <v>2011</v>
      </c>
      <c r="G128" t="s">
        <v>61</v>
      </c>
      <c r="H128" t="s">
        <v>1002</v>
      </c>
      <c r="I128">
        <v>1</v>
      </c>
      <c r="J128">
        <v>0</v>
      </c>
      <c r="K128">
        <v>1996</v>
      </c>
      <c r="L128">
        <v>2005</v>
      </c>
      <c r="M128">
        <v>1</v>
      </c>
      <c r="N128">
        <v>0</v>
      </c>
      <c r="O128">
        <v>0</v>
      </c>
      <c r="P128">
        <v>0</v>
      </c>
      <c r="Q128" t="s">
        <v>1192</v>
      </c>
      <c r="R128" t="b">
        <f>FALSE()</f>
        <v>0</v>
      </c>
      <c r="T128">
        <v>1.33</v>
      </c>
      <c r="U128">
        <v>4.54813575744629</v>
      </c>
      <c r="V128" t="s">
        <v>1000</v>
      </c>
      <c r="W128" t="s">
        <v>1001</v>
      </c>
      <c r="X128">
        <v>1</v>
      </c>
      <c r="Y128">
        <v>1</v>
      </c>
      <c r="Z128">
        <v>1</v>
      </c>
      <c r="AA128">
        <v>1</v>
      </c>
      <c r="AC128">
        <v>1</v>
      </c>
      <c r="AE128" t="s">
        <v>2268</v>
      </c>
      <c r="AF128" t="s">
        <v>2267</v>
      </c>
      <c r="AG128">
        <v>1</v>
      </c>
      <c r="AH128">
        <v>0.73888888888888904</v>
      </c>
      <c r="AI128">
        <v>0.55682367255708698</v>
      </c>
      <c r="AJ128">
        <v>1.8</v>
      </c>
      <c r="AK128">
        <v>8.1679999999999993</v>
      </c>
      <c r="AL128">
        <v>1</v>
      </c>
      <c r="AM128" t="s">
        <v>1223</v>
      </c>
      <c r="AN128">
        <v>5</v>
      </c>
      <c r="AO128" t="s">
        <v>1230</v>
      </c>
      <c r="AP128" t="s">
        <v>1228</v>
      </c>
      <c r="AR128" t="s">
        <v>2479</v>
      </c>
      <c r="AS128" t="s">
        <v>2480</v>
      </c>
    </row>
    <row r="129" spans="1:45" ht="409.5" x14ac:dyDescent="0.25">
      <c r="A129" t="s">
        <v>779</v>
      </c>
      <c r="B129" t="s">
        <v>2481</v>
      </c>
      <c r="C129" t="s">
        <v>2481</v>
      </c>
      <c r="D129" t="s">
        <v>556</v>
      </c>
      <c r="E129" t="s">
        <v>555</v>
      </c>
      <c r="F129">
        <v>2003</v>
      </c>
      <c r="G129" t="s">
        <v>557</v>
      </c>
      <c r="H129" t="s">
        <v>779</v>
      </c>
      <c r="I129">
        <v>1</v>
      </c>
      <c r="J129">
        <v>1</v>
      </c>
      <c r="K129">
        <v>1990</v>
      </c>
      <c r="L129">
        <v>1999</v>
      </c>
      <c r="M129">
        <v>0</v>
      </c>
      <c r="N129">
        <v>0</v>
      </c>
      <c r="O129">
        <v>0</v>
      </c>
      <c r="P129">
        <v>1</v>
      </c>
      <c r="Q129" s="16" t="s">
        <v>1209</v>
      </c>
      <c r="R129" t="b">
        <f>FALSE()</f>
        <v>0</v>
      </c>
      <c r="T129">
        <v>0.33907720446586598</v>
      </c>
      <c r="U129">
        <v>1.88744020462036</v>
      </c>
      <c r="V129" t="s">
        <v>193</v>
      </c>
      <c r="W129" t="s">
        <v>24</v>
      </c>
      <c r="X129">
        <v>-1</v>
      </c>
      <c r="Y129">
        <v>1</v>
      </c>
      <c r="Z129">
        <v>1</v>
      </c>
      <c r="AA129">
        <v>1</v>
      </c>
      <c r="AC129">
        <v>1</v>
      </c>
      <c r="AE129" t="s">
        <v>2266</v>
      </c>
      <c r="AF129" t="s">
        <v>2267</v>
      </c>
      <c r="AG129">
        <v>1</v>
      </c>
      <c r="AH129">
        <v>0.44615421640245501</v>
      </c>
      <c r="AI129">
        <v>0.64638363171930202</v>
      </c>
      <c r="AJ129">
        <v>0.76</v>
      </c>
      <c r="AK129">
        <v>2.92</v>
      </c>
      <c r="AL129">
        <v>1</v>
      </c>
      <c r="AM129" t="s">
        <v>1011</v>
      </c>
      <c r="AN129">
        <v>2</v>
      </c>
      <c r="AO129" t="s">
        <v>1291</v>
      </c>
      <c r="AP129" t="s">
        <v>1228</v>
      </c>
      <c r="AR129" t="s">
        <v>1292</v>
      </c>
    </row>
    <row r="130" spans="1:45" ht="409.5" x14ac:dyDescent="0.25">
      <c r="A130" t="s">
        <v>643</v>
      </c>
      <c r="B130" t="s">
        <v>2482</v>
      </c>
      <c r="C130" t="s">
        <v>2482</v>
      </c>
      <c r="D130" t="s">
        <v>644</v>
      </c>
      <c r="E130" t="s">
        <v>1187</v>
      </c>
      <c r="F130">
        <v>2009</v>
      </c>
      <c r="G130" t="s">
        <v>61</v>
      </c>
      <c r="H130" t="s">
        <v>643</v>
      </c>
      <c r="I130">
        <v>1</v>
      </c>
      <c r="J130">
        <v>0</v>
      </c>
      <c r="K130">
        <v>1926</v>
      </c>
      <c r="L130">
        <v>2006</v>
      </c>
      <c r="M130">
        <v>1</v>
      </c>
      <c r="N130">
        <v>0</v>
      </c>
      <c r="O130">
        <v>1</v>
      </c>
      <c r="P130">
        <v>0</v>
      </c>
      <c r="Q130" s="16" t="s">
        <v>1188</v>
      </c>
      <c r="R130" t="b">
        <f>FALSE()</f>
        <v>0</v>
      </c>
      <c r="S130" t="s">
        <v>181</v>
      </c>
      <c r="T130">
        <v>0.23073935508728</v>
      </c>
      <c r="U130">
        <v>2.0590722560882599</v>
      </c>
      <c r="V130" t="s">
        <v>193</v>
      </c>
      <c r="W130" t="s">
        <v>24</v>
      </c>
      <c r="X130">
        <v>1</v>
      </c>
      <c r="Y130">
        <v>1</v>
      </c>
      <c r="Z130">
        <v>1</v>
      </c>
      <c r="AA130">
        <v>1</v>
      </c>
      <c r="AC130">
        <v>1</v>
      </c>
      <c r="AE130" t="s">
        <v>2266</v>
      </c>
      <c r="AF130" t="s">
        <v>2267</v>
      </c>
      <c r="AG130">
        <v>1</v>
      </c>
      <c r="AH130">
        <v>0.92295742034912098</v>
      </c>
      <c r="AI130">
        <v>1.1503196961386899</v>
      </c>
      <c r="AJ130">
        <v>0.25</v>
      </c>
      <c r="AK130">
        <v>1.79</v>
      </c>
      <c r="AL130">
        <v>1</v>
      </c>
      <c r="AM130" t="s">
        <v>1223</v>
      </c>
      <c r="AN130" t="s">
        <v>1261</v>
      </c>
      <c r="AO130" t="s">
        <v>1230</v>
      </c>
      <c r="AP130" t="s">
        <v>1304</v>
      </c>
      <c r="AR130" t="s">
        <v>1305</v>
      </c>
    </row>
    <row r="131" spans="1:45" x14ac:dyDescent="0.25">
      <c r="A131" t="s">
        <v>658</v>
      </c>
      <c r="B131" t="s">
        <v>658</v>
      </c>
      <c r="C131" t="s">
        <v>658</v>
      </c>
      <c r="D131" t="s">
        <v>660</v>
      </c>
      <c r="E131" t="s">
        <v>659</v>
      </c>
      <c r="F131">
        <v>2006</v>
      </c>
      <c r="G131" t="s">
        <v>103</v>
      </c>
      <c r="H131" t="s">
        <v>658</v>
      </c>
      <c r="I131">
        <v>1</v>
      </c>
      <c r="J131">
        <v>1</v>
      </c>
      <c r="K131">
        <v>1963</v>
      </c>
      <c r="L131">
        <v>2001</v>
      </c>
      <c r="M131">
        <v>1</v>
      </c>
      <c r="N131">
        <v>0</v>
      </c>
      <c r="O131">
        <v>0</v>
      </c>
      <c r="P131">
        <v>0</v>
      </c>
      <c r="Q131" t="s">
        <v>1106</v>
      </c>
      <c r="R131" t="b">
        <f>FALSE()</f>
        <v>0</v>
      </c>
      <c r="T131">
        <v>0.188656195998192</v>
      </c>
      <c r="U131">
        <v>1.88637554645538</v>
      </c>
      <c r="V131" t="s">
        <v>193</v>
      </c>
      <c r="W131" t="s">
        <v>24</v>
      </c>
      <c r="X131">
        <v>-1</v>
      </c>
      <c r="Y131">
        <v>1</v>
      </c>
      <c r="Z131">
        <v>1</v>
      </c>
      <c r="AA131">
        <v>1</v>
      </c>
      <c r="AC131">
        <v>1</v>
      </c>
      <c r="AE131" t="s">
        <v>2266</v>
      </c>
      <c r="AF131" t="s">
        <v>2267</v>
      </c>
      <c r="AG131">
        <v>1</v>
      </c>
      <c r="AH131">
        <v>-0.72560075383919898</v>
      </c>
      <c r="AI131">
        <v>0.88148390021279599</v>
      </c>
      <c r="AJ131">
        <v>-0.26</v>
      </c>
      <c r="AK131">
        <v>2.14</v>
      </c>
      <c r="AL131">
        <v>1</v>
      </c>
      <c r="AM131" t="s">
        <v>1223</v>
      </c>
      <c r="AN131">
        <v>5</v>
      </c>
      <c r="AO131" t="s">
        <v>1230</v>
      </c>
      <c r="AP131" t="s">
        <v>1228</v>
      </c>
      <c r="AR131" t="s">
        <v>1309</v>
      </c>
    </row>
    <row r="132" spans="1:45" x14ac:dyDescent="0.25">
      <c r="A132" t="s">
        <v>188</v>
      </c>
      <c r="C132">
        <v>0</v>
      </c>
      <c r="D132" t="s">
        <v>190</v>
      </c>
      <c r="E132" t="s">
        <v>189</v>
      </c>
      <c r="F132">
        <v>1984</v>
      </c>
      <c r="G132" t="s">
        <v>61</v>
      </c>
      <c r="H132" t="s">
        <v>188</v>
      </c>
      <c r="I132">
        <v>0</v>
      </c>
      <c r="J132">
        <v>1</v>
      </c>
      <c r="K132">
        <v>1931</v>
      </c>
      <c r="L132">
        <v>1980</v>
      </c>
      <c r="M132">
        <v>1</v>
      </c>
      <c r="N132">
        <v>0</v>
      </c>
      <c r="O132">
        <v>0</v>
      </c>
      <c r="P132">
        <v>0</v>
      </c>
      <c r="Q132" t="s">
        <v>1092</v>
      </c>
      <c r="R132" t="b">
        <f>FALSE()</f>
        <v>0</v>
      </c>
      <c r="S132" t="s">
        <v>2483</v>
      </c>
      <c r="T132" t="e">
        <f>#N/A</f>
        <v>#N/A</v>
      </c>
      <c r="U132" t="e">
        <f>#N/A</f>
        <v>#N/A</v>
      </c>
      <c r="V132" t="s">
        <v>193</v>
      </c>
      <c r="X132">
        <v>-1</v>
      </c>
      <c r="Y132">
        <v>1</v>
      </c>
      <c r="Z132">
        <v>1</v>
      </c>
      <c r="AA132">
        <v>1</v>
      </c>
      <c r="AB132">
        <v>0</v>
      </c>
      <c r="AC132">
        <v>0</v>
      </c>
      <c r="AE132" t="s">
        <v>2266</v>
      </c>
      <c r="AF132" t="s">
        <v>2267</v>
      </c>
      <c r="AG132">
        <v>1</v>
      </c>
      <c r="AH132" t="e">
        <f>#N/A</f>
        <v>#N/A</v>
      </c>
      <c r="AI132" t="e">
        <f>#N/A</f>
        <v>#N/A</v>
      </c>
      <c r="AL132">
        <v>0</v>
      </c>
      <c r="AR132" t="s">
        <v>1241</v>
      </c>
    </row>
    <row r="133" spans="1:45" x14ac:dyDescent="0.25">
      <c r="A133" t="s">
        <v>2484</v>
      </c>
      <c r="C133">
        <v>0</v>
      </c>
      <c r="D133" t="s">
        <v>350</v>
      </c>
      <c r="E133" t="s">
        <v>349</v>
      </c>
      <c r="F133">
        <v>2005</v>
      </c>
      <c r="G133" t="s">
        <v>103</v>
      </c>
      <c r="H133" t="s">
        <v>2484</v>
      </c>
      <c r="I133">
        <v>0</v>
      </c>
      <c r="J133">
        <v>0</v>
      </c>
      <c r="K133">
        <v>1990</v>
      </c>
      <c r="L133">
        <v>2001</v>
      </c>
      <c r="M133" t="e">
        <f>#N/A</f>
        <v>#N/A</v>
      </c>
      <c r="O133">
        <v>1</v>
      </c>
      <c r="P133">
        <v>0</v>
      </c>
      <c r="R133" t="b">
        <f>FALSE()</f>
        <v>0</v>
      </c>
      <c r="S133" t="s">
        <v>2413</v>
      </c>
      <c r="T133" t="e">
        <f>#N/A</f>
        <v>#N/A</v>
      </c>
      <c r="U133" t="e">
        <f>#N/A</f>
        <v>#N/A</v>
      </c>
      <c r="V133" t="s">
        <v>193</v>
      </c>
      <c r="X133" t="e">
        <f>#N/A</f>
        <v>#N/A</v>
      </c>
      <c r="Y133" t="s">
        <v>2311</v>
      </c>
      <c r="Z133">
        <v>1</v>
      </c>
      <c r="AA133">
        <v>1</v>
      </c>
      <c r="AB133">
        <v>1</v>
      </c>
      <c r="AC133">
        <v>0</v>
      </c>
      <c r="AE133" t="e">
        <f>#N/A</f>
        <v>#N/A</v>
      </c>
      <c r="AF133" t="e">
        <f>#N/A</f>
        <v>#N/A</v>
      </c>
      <c r="AG133" t="e">
        <f>#N/A</f>
        <v>#N/A</v>
      </c>
      <c r="AJ133" t="e">
        <f>#N/A</f>
        <v>#N/A</v>
      </c>
      <c r="AK133" t="e">
        <f>#N/A</f>
        <v>#N/A</v>
      </c>
      <c r="AL133">
        <v>0</v>
      </c>
      <c r="AR133" t="e">
        <f>#N/A</f>
        <v>#N/A</v>
      </c>
    </row>
    <row r="134" spans="1:45" x14ac:dyDescent="0.25">
      <c r="A134" t="s">
        <v>2485</v>
      </c>
      <c r="C134">
        <v>0</v>
      </c>
      <c r="D134" t="s">
        <v>353</v>
      </c>
      <c r="E134" t="s">
        <v>349</v>
      </c>
      <c r="F134">
        <v>2005</v>
      </c>
      <c r="G134" t="s">
        <v>103</v>
      </c>
      <c r="H134" t="s">
        <v>2485</v>
      </c>
      <c r="I134">
        <v>0</v>
      </c>
      <c r="J134">
        <v>0</v>
      </c>
      <c r="K134">
        <v>1990</v>
      </c>
      <c r="L134">
        <v>2001</v>
      </c>
      <c r="M134" t="e">
        <f>#N/A</f>
        <v>#N/A</v>
      </c>
      <c r="O134">
        <v>1</v>
      </c>
      <c r="P134">
        <v>0</v>
      </c>
      <c r="R134" t="b">
        <f>FALSE()</f>
        <v>0</v>
      </c>
      <c r="S134" t="s">
        <v>2413</v>
      </c>
      <c r="T134" t="e">
        <f>#N/A</f>
        <v>#N/A</v>
      </c>
      <c r="U134" t="e">
        <f>#N/A</f>
        <v>#N/A</v>
      </c>
      <c r="V134" t="s">
        <v>193</v>
      </c>
      <c r="X134" t="e">
        <f>#N/A</f>
        <v>#N/A</v>
      </c>
      <c r="Y134" t="s">
        <v>2311</v>
      </c>
      <c r="Z134">
        <v>1</v>
      </c>
      <c r="AA134">
        <v>1</v>
      </c>
      <c r="AB134">
        <v>1</v>
      </c>
      <c r="AC134">
        <v>0</v>
      </c>
      <c r="AE134" t="e">
        <f>#N/A</f>
        <v>#N/A</v>
      </c>
      <c r="AF134" t="e">
        <f>#N/A</f>
        <v>#N/A</v>
      </c>
      <c r="AG134" t="e">
        <f>#N/A</f>
        <v>#N/A</v>
      </c>
      <c r="AJ134" t="e">
        <f>#N/A</f>
        <v>#N/A</v>
      </c>
      <c r="AK134" t="e">
        <f>#N/A</f>
        <v>#N/A</v>
      </c>
      <c r="AL134">
        <v>0</v>
      </c>
      <c r="AR134" t="e">
        <f>#N/A</f>
        <v>#N/A</v>
      </c>
    </row>
    <row r="135" spans="1:45" x14ac:dyDescent="0.25">
      <c r="A135" t="s">
        <v>540</v>
      </c>
      <c r="B135" t="s">
        <v>2486</v>
      </c>
      <c r="C135" t="s">
        <v>2486</v>
      </c>
      <c r="D135" t="s">
        <v>542</v>
      </c>
      <c r="E135" t="s">
        <v>1355</v>
      </c>
      <c r="F135">
        <v>2006</v>
      </c>
      <c r="G135" t="s">
        <v>103</v>
      </c>
      <c r="H135" t="s">
        <v>540</v>
      </c>
      <c r="I135">
        <v>1</v>
      </c>
      <c r="J135">
        <v>1</v>
      </c>
      <c r="K135">
        <v>1980</v>
      </c>
      <c r="L135">
        <v>2002</v>
      </c>
      <c r="M135">
        <v>1</v>
      </c>
      <c r="N135">
        <v>0</v>
      </c>
      <c r="O135">
        <v>0</v>
      </c>
      <c r="P135">
        <v>0</v>
      </c>
      <c r="Q135" t="s">
        <v>1096</v>
      </c>
      <c r="R135" t="b">
        <f>FALSE()</f>
        <v>0</v>
      </c>
      <c r="T135">
        <v>0.26746973395347601</v>
      </c>
      <c r="U135">
        <v>2.77293157577515</v>
      </c>
      <c r="V135" t="s">
        <v>112</v>
      </c>
      <c r="W135" t="s">
        <v>439</v>
      </c>
      <c r="X135">
        <v>1</v>
      </c>
      <c r="Y135">
        <v>1</v>
      </c>
      <c r="Z135">
        <v>1</v>
      </c>
      <c r="AA135">
        <v>1</v>
      </c>
      <c r="AC135">
        <v>1</v>
      </c>
      <c r="AE135" t="s">
        <v>2266</v>
      </c>
      <c r="AF135" t="s">
        <v>2267</v>
      </c>
      <c r="AG135">
        <v>1</v>
      </c>
      <c r="AH135" t="e">
        <f>#DIV/0!</f>
        <v>#DIV/0!</v>
      </c>
      <c r="AI135" t="e">
        <f>#DIV/0!</f>
        <v>#DIV/0!</v>
      </c>
      <c r="AL135">
        <v>0</v>
      </c>
      <c r="AR135" t="s">
        <v>1289</v>
      </c>
    </row>
    <row r="136" spans="1:45" x14ac:dyDescent="0.25">
      <c r="A136" t="s">
        <v>417</v>
      </c>
      <c r="B136" t="s">
        <v>417</v>
      </c>
      <c r="C136" t="s">
        <v>417</v>
      </c>
      <c r="D136" t="s">
        <v>418</v>
      </c>
      <c r="E136" t="s">
        <v>412</v>
      </c>
      <c r="F136">
        <v>1998</v>
      </c>
      <c r="G136" t="s">
        <v>61</v>
      </c>
      <c r="H136" t="s">
        <v>417</v>
      </c>
      <c r="I136">
        <v>1</v>
      </c>
      <c r="J136">
        <v>1</v>
      </c>
      <c r="K136">
        <v>1981</v>
      </c>
      <c r="L136">
        <v>1995</v>
      </c>
      <c r="M136">
        <v>1</v>
      </c>
      <c r="N136">
        <v>0</v>
      </c>
      <c r="O136">
        <v>0</v>
      </c>
      <c r="P136">
        <v>0</v>
      </c>
      <c r="Q136" t="s">
        <v>1208</v>
      </c>
      <c r="R136" t="b">
        <f>FALSE()</f>
        <v>0</v>
      </c>
      <c r="S136" t="s">
        <v>421</v>
      </c>
      <c r="T136">
        <v>0.45860049128532399</v>
      </c>
      <c r="U136">
        <v>2.5471332073211701</v>
      </c>
      <c r="V136" t="s">
        <v>112</v>
      </c>
      <c r="W136" t="s">
        <v>282</v>
      </c>
      <c r="X136">
        <v>-1</v>
      </c>
      <c r="Y136">
        <v>1</v>
      </c>
      <c r="Z136">
        <v>1</v>
      </c>
      <c r="AA136">
        <v>1</v>
      </c>
      <c r="AC136">
        <v>1</v>
      </c>
      <c r="AE136" t="s">
        <v>2266</v>
      </c>
      <c r="AF136" t="s">
        <v>2267</v>
      </c>
      <c r="AG136">
        <v>1</v>
      </c>
      <c r="AH136" t="e">
        <f>#DIV/0!</f>
        <v>#DIV/0!</v>
      </c>
      <c r="AI136" t="e">
        <f>#DIV/0!</f>
        <v>#DIV/0!</v>
      </c>
      <c r="AL136">
        <v>0</v>
      </c>
      <c r="AR136" t="s">
        <v>1273</v>
      </c>
    </row>
    <row r="137" spans="1:45" x14ac:dyDescent="0.25">
      <c r="A137" t="s">
        <v>298</v>
      </c>
      <c r="B137" t="s">
        <v>2487</v>
      </c>
      <c r="C137" t="s">
        <v>2488</v>
      </c>
      <c r="D137" t="s">
        <v>299</v>
      </c>
      <c r="E137" t="s">
        <v>1337</v>
      </c>
      <c r="F137">
        <v>1996</v>
      </c>
      <c r="G137" t="s">
        <v>103</v>
      </c>
      <c r="H137" t="s">
        <v>298</v>
      </c>
      <c r="I137">
        <v>1</v>
      </c>
      <c r="J137">
        <v>0</v>
      </c>
      <c r="K137">
        <v>1977</v>
      </c>
      <c r="L137">
        <v>1992</v>
      </c>
      <c r="M137">
        <v>1</v>
      </c>
      <c r="N137">
        <v>0</v>
      </c>
      <c r="O137">
        <v>0</v>
      </c>
      <c r="P137">
        <v>0</v>
      </c>
      <c r="Q137" t="s">
        <v>1024</v>
      </c>
      <c r="R137" t="b">
        <f>FALSE()</f>
        <v>0</v>
      </c>
      <c r="T137">
        <v>1.15528011322021</v>
      </c>
      <c r="U137">
        <v>3.8891944885253902</v>
      </c>
      <c r="V137" t="s">
        <v>112</v>
      </c>
      <c r="W137" t="s">
        <v>302</v>
      </c>
      <c r="X137">
        <v>1</v>
      </c>
      <c r="Y137">
        <v>1</v>
      </c>
      <c r="Z137">
        <v>1</v>
      </c>
      <c r="AA137">
        <v>1</v>
      </c>
      <c r="AC137">
        <v>1</v>
      </c>
      <c r="AE137" t="s">
        <v>2266</v>
      </c>
      <c r="AF137" t="s">
        <v>2267</v>
      </c>
      <c r="AG137">
        <v>1</v>
      </c>
      <c r="AH137" t="e">
        <f>#DIV/0!</f>
        <v>#DIV/0!</v>
      </c>
      <c r="AI137" t="e">
        <f>#DIV/0!</f>
        <v>#DIV/0!</v>
      </c>
      <c r="AL137">
        <v>0</v>
      </c>
      <c r="AR137" t="s">
        <v>1255</v>
      </c>
    </row>
    <row r="138" spans="1:45" x14ac:dyDescent="0.25">
      <c r="A138" t="s">
        <v>334</v>
      </c>
      <c r="B138" t="s">
        <v>2489</v>
      </c>
      <c r="C138" t="s">
        <v>2489</v>
      </c>
      <c r="D138" t="s">
        <v>336</v>
      </c>
      <c r="E138" t="s">
        <v>335</v>
      </c>
      <c r="F138">
        <v>2012</v>
      </c>
      <c r="G138" t="s">
        <v>61</v>
      </c>
      <c r="H138" t="s">
        <v>334</v>
      </c>
      <c r="I138">
        <v>1</v>
      </c>
      <c r="J138">
        <v>0</v>
      </c>
      <c r="K138">
        <v>1977</v>
      </c>
      <c r="L138">
        <v>2009</v>
      </c>
      <c r="M138">
        <v>1</v>
      </c>
      <c r="N138">
        <v>0</v>
      </c>
      <c r="O138">
        <v>0</v>
      </c>
      <c r="P138">
        <v>0</v>
      </c>
      <c r="Q138" t="s">
        <v>1170</v>
      </c>
      <c r="R138" t="b">
        <f>FALSE()</f>
        <v>0</v>
      </c>
      <c r="T138">
        <v>1.2949001789093</v>
      </c>
      <c r="U138">
        <v>6.1114215850830096</v>
      </c>
      <c r="V138" t="s">
        <v>112</v>
      </c>
      <c r="W138" t="s">
        <v>333</v>
      </c>
      <c r="X138">
        <v>1</v>
      </c>
      <c r="Y138">
        <v>1</v>
      </c>
      <c r="Z138">
        <v>1</v>
      </c>
      <c r="AA138">
        <v>1</v>
      </c>
      <c r="AC138">
        <v>1</v>
      </c>
      <c r="AE138" t="s">
        <v>2266</v>
      </c>
      <c r="AF138" t="s">
        <v>2267</v>
      </c>
      <c r="AG138">
        <v>1</v>
      </c>
      <c r="AH138">
        <v>1.0973730329739799</v>
      </c>
      <c r="AI138">
        <v>1.10915092288258</v>
      </c>
      <c r="AJ138">
        <v>1.18</v>
      </c>
      <c r="AK138">
        <v>5.51</v>
      </c>
      <c r="AL138">
        <v>1</v>
      </c>
      <c r="AM138" t="s">
        <v>1223</v>
      </c>
      <c r="AN138">
        <v>10</v>
      </c>
      <c r="AO138" t="s">
        <v>1230</v>
      </c>
      <c r="AP138" t="s">
        <v>1228</v>
      </c>
      <c r="AR138" t="s">
        <v>1259</v>
      </c>
    </row>
    <row r="139" spans="1:45" x14ac:dyDescent="0.25">
      <c r="A139" t="s">
        <v>650</v>
      </c>
      <c r="B139" t="s">
        <v>650</v>
      </c>
      <c r="C139" t="s">
        <v>650</v>
      </c>
      <c r="D139" t="s">
        <v>651</v>
      </c>
      <c r="E139" t="s">
        <v>647</v>
      </c>
      <c r="F139">
        <v>2007</v>
      </c>
      <c r="G139" t="s">
        <v>117</v>
      </c>
      <c r="H139" t="s">
        <v>650</v>
      </c>
      <c r="I139">
        <v>1</v>
      </c>
      <c r="J139">
        <v>0</v>
      </c>
      <c r="K139">
        <v>1972</v>
      </c>
      <c r="L139">
        <v>2001</v>
      </c>
      <c r="M139">
        <v>1</v>
      </c>
      <c r="N139">
        <v>0</v>
      </c>
      <c r="O139">
        <v>0</v>
      </c>
      <c r="P139">
        <v>0</v>
      </c>
      <c r="Q139" t="s">
        <v>1113</v>
      </c>
      <c r="R139" t="b">
        <f>FALSE()</f>
        <v>0</v>
      </c>
      <c r="T139">
        <v>2.2800586223602299</v>
      </c>
      <c r="U139">
        <v>9.5486850738525408</v>
      </c>
      <c r="V139" t="s">
        <v>112</v>
      </c>
      <c r="W139" t="s">
        <v>333</v>
      </c>
      <c r="X139">
        <v>1</v>
      </c>
      <c r="Y139">
        <v>1</v>
      </c>
      <c r="Z139">
        <v>1</v>
      </c>
      <c r="AA139">
        <v>1</v>
      </c>
      <c r="AC139">
        <v>1</v>
      </c>
      <c r="AE139" t="s">
        <v>2266</v>
      </c>
      <c r="AF139" t="s">
        <v>2267</v>
      </c>
      <c r="AG139">
        <v>1</v>
      </c>
      <c r="AH139" t="e">
        <f>#DIV/0!</f>
        <v>#DIV/0!</v>
      </c>
      <c r="AI139" t="e">
        <f>#DIV/0!</f>
        <v>#DIV/0!</v>
      </c>
      <c r="AL139">
        <v>0</v>
      </c>
      <c r="AR139" t="s">
        <v>1307</v>
      </c>
    </row>
    <row r="140" spans="1:45" x14ac:dyDescent="0.25">
      <c r="A140" t="s">
        <v>653</v>
      </c>
      <c r="B140" t="s">
        <v>653</v>
      </c>
      <c r="C140" t="s">
        <v>653</v>
      </c>
      <c r="D140" t="s">
        <v>655</v>
      </c>
      <c r="E140" t="s">
        <v>654</v>
      </c>
      <c r="F140">
        <v>2005</v>
      </c>
      <c r="G140" t="s">
        <v>117</v>
      </c>
      <c r="H140" t="s">
        <v>653</v>
      </c>
      <c r="I140">
        <v>1</v>
      </c>
      <c r="J140">
        <v>0</v>
      </c>
      <c r="K140">
        <v>1964</v>
      </c>
      <c r="L140">
        <v>2001</v>
      </c>
      <c r="M140">
        <v>1</v>
      </c>
      <c r="N140">
        <v>0</v>
      </c>
      <c r="O140">
        <v>0</v>
      </c>
      <c r="P140">
        <v>0</v>
      </c>
      <c r="Q140" t="s">
        <v>1160</v>
      </c>
      <c r="R140" t="b">
        <f>FALSE()</f>
        <v>0</v>
      </c>
      <c r="T140">
        <v>8.4105148911476094E-2</v>
      </c>
      <c r="U140">
        <v>1.64381098747253</v>
      </c>
      <c r="V140" t="s">
        <v>112</v>
      </c>
      <c r="W140" t="s">
        <v>333</v>
      </c>
      <c r="X140">
        <v>-1</v>
      </c>
      <c r="Y140">
        <v>1</v>
      </c>
      <c r="Z140">
        <v>1</v>
      </c>
      <c r="AA140">
        <v>1</v>
      </c>
      <c r="AC140">
        <v>1</v>
      </c>
      <c r="AE140" t="s">
        <v>2266</v>
      </c>
      <c r="AF140" t="s">
        <v>2267</v>
      </c>
      <c r="AG140">
        <v>1</v>
      </c>
      <c r="AH140">
        <v>6.2765036501101601E-2</v>
      </c>
      <c r="AI140">
        <v>0.38496744437295899</v>
      </c>
      <c r="AJ140">
        <v>1.34</v>
      </c>
      <c r="AK140">
        <v>4.2699999999999996</v>
      </c>
      <c r="AL140">
        <v>1</v>
      </c>
      <c r="AM140" t="s">
        <v>1223</v>
      </c>
      <c r="AN140">
        <v>10</v>
      </c>
      <c r="AO140" t="s">
        <v>1230</v>
      </c>
      <c r="AP140" t="s">
        <v>1228</v>
      </c>
      <c r="AR140" t="s">
        <v>1308</v>
      </c>
    </row>
    <row r="141" spans="1:45" x14ac:dyDescent="0.25">
      <c r="A141" t="s">
        <v>225</v>
      </c>
      <c r="B141" t="s">
        <v>225</v>
      </c>
      <c r="C141" t="s">
        <v>225</v>
      </c>
      <c r="D141" t="s">
        <v>227</v>
      </c>
      <c r="E141" t="s">
        <v>226</v>
      </c>
      <c r="F141">
        <v>1988</v>
      </c>
      <c r="G141" t="s">
        <v>61</v>
      </c>
      <c r="H141" t="s">
        <v>225</v>
      </c>
      <c r="I141">
        <v>1</v>
      </c>
      <c r="J141">
        <v>1</v>
      </c>
      <c r="K141">
        <v>1946</v>
      </c>
      <c r="L141">
        <v>1981</v>
      </c>
      <c r="M141">
        <v>1</v>
      </c>
      <c r="N141">
        <v>0</v>
      </c>
      <c r="O141">
        <v>0</v>
      </c>
      <c r="P141">
        <v>0</v>
      </c>
      <c r="Q141" t="s">
        <v>1124</v>
      </c>
      <c r="R141" t="b">
        <f>FALSE()</f>
        <v>0</v>
      </c>
      <c r="S141" t="s">
        <v>231</v>
      </c>
      <c r="T141" t="e">
        <f>#N/A</f>
        <v>#N/A</v>
      </c>
      <c r="U141" t="e">
        <f>#N/A</f>
        <v>#N/A</v>
      </c>
      <c r="V141" t="s">
        <v>112</v>
      </c>
      <c r="W141" t="s">
        <v>230</v>
      </c>
      <c r="X141">
        <v>1</v>
      </c>
      <c r="Y141">
        <v>1</v>
      </c>
      <c r="Z141">
        <v>1</v>
      </c>
      <c r="AA141">
        <v>1</v>
      </c>
      <c r="AC141">
        <v>1</v>
      </c>
      <c r="AE141" t="s">
        <v>2266</v>
      </c>
      <c r="AF141" t="s">
        <v>2267</v>
      </c>
      <c r="AG141">
        <v>1</v>
      </c>
      <c r="AH141" t="e">
        <f>#N/A</f>
        <v>#N/A</v>
      </c>
      <c r="AI141" t="e">
        <f>#N/A</f>
        <v>#N/A</v>
      </c>
      <c r="AL141">
        <v>0</v>
      </c>
      <c r="AR141" t="s">
        <v>1246</v>
      </c>
    </row>
    <row r="142" spans="1:45" x14ac:dyDescent="0.25">
      <c r="A142" t="s">
        <v>853</v>
      </c>
      <c r="B142" t="s">
        <v>853</v>
      </c>
      <c r="C142" t="s">
        <v>2490</v>
      </c>
      <c r="D142" t="s">
        <v>855</v>
      </c>
      <c r="E142" t="s">
        <v>1330</v>
      </c>
      <c r="F142">
        <v>2007</v>
      </c>
      <c r="G142" t="s">
        <v>827</v>
      </c>
      <c r="H142" t="s">
        <v>853</v>
      </c>
      <c r="I142">
        <v>1</v>
      </c>
      <c r="J142">
        <v>1</v>
      </c>
      <c r="K142">
        <v>1961</v>
      </c>
      <c r="L142">
        <v>2002</v>
      </c>
      <c r="M142">
        <v>0</v>
      </c>
      <c r="N142">
        <v>1</v>
      </c>
      <c r="O142">
        <v>0</v>
      </c>
      <c r="P142">
        <v>0</v>
      </c>
      <c r="Q142" t="s">
        <v>1033</v>
      </c>
      <c r="R142" t="b">
        <f>FALSE()</f>
        <v>0</v>
      </c>
      <c r="T142">
        <v>0.16464069485664401</v>
      </c>
      <c r="U142">
        <v>2.2428276538848899</v>
      </c>
      <c r="V142" t="s">
        <v>112</v>
      </c>
      <c r="W142" t="s">
        <v>230</v>
      </c>
      <c r="X142">
        <v>-1</v>
      </c>
      <c r="Y142">
        <v>1</v>
      </c>
      <c r="Z142">
        <v>1</v>
      </c>
      <c r="AA142">
        <v>1</v>
      </c>
      <c r="AC142">
        <v>1</v>
      </c>
      <c r="AE142" t="s">
        <v>2268</v>
      </c>
      <c r="AF142" t="s">
        <v>2267</v>
      </c>
      <c r="AG142">
        <v>1</v>
      </c>
      <c r="AH142" t="e">
        <f>#DIV/0!</f>
        <v>#DIV/0!</v>
      </c>
      <c r="AI142" t="e">
        <f>#DIV/0!</f>
        <v>#DIV/0!</v>
      </c>
      <c r="AL142">
        <v>0</v>
      </c>
      <c r="AR142" t="s">
        <v>2491</v>
      </c>
      <c r="AS142" t="s">
        <v>2492</v>
      </c>
    </row>
    <row r="143" spans="1:45" x14ac:dyDescent="0.25">
      <c r="A143" t="s">
        <v>861</v>
      </c>
      <c r="B143" t="s">
        <v>861</v>
      </c>
      <c r="C143" t="s">
        <v>2493</v>
      </c>
      <c r="D143" t="s">
        <v>862</v>
      </c>
      <c r="E143" t="s">
        <v>1330</v>
      </c>
      <c r="F143">
        <v>2007</v>
      </c>
      <c r="G143" t="s">
        <v>827</v>
      </c>
      <c r="H143" t="s">
        <v>861</v>
      </c>
      <c r="I143">
        <v>1</v>
      </c>
      <c r="J143">
        <v>0</v>
      </c>
      <c r="K143">
        <v>1961</v>
      </c>
      <c r="L143">
        <v>2001</v>
      </c>
      <c r="M143">
        <v>0</v>
      </c>
      <c r="N143">
        <v>1</v>
      </c>
      <c r="O143">
        <v>0</v>
      </c>
      <c r="P143">
        <v>0</v>
      </c>
      <c r="Q143" t="s">
        <v>1139</v>
      </c>
      <c r="R143" t="b">
        <f>FALSE()</f>
        <v>0</v>
      </c>
      <c r="T143">
        <v>0.367229133844376</v>
      </c>
      <c r="U143">
        <v>1.86238265037537</v>
      </c>
      <c r="V143" t="s">
        <v>112</v>
      </c>
      <c r="W143" t="s">
        <v>230</v>
      </c>
      <c r="X143">
        <v>-1</v>
      </c>
      <c r="Y143">
        <v>1</v>
      </c>
      <c r="Z143">
        <v>1</v>
      </c>
      <c r="AA143">
        <v>1</v>
      </c>
      <c r="AC143">
        <v>1</v>
      </c>
      <c r="AE143" t="s">
        <v>2268</v>
      </c>
      <c r="AF143" t="s">
        <v>2298</v>
      </c>
      <c r="AG143">
        <v>1</v>
      </c>
      <c r="AH143">
        <v>-0.55781640583955805</v>
      </c>
      <c r="AI143">
        <v>0.79589002152793398</v>
      </c>
      <c r="AJ143">
        <v>-0.65833333333333299</v>
      </c>
      <c r="AK143">
        <v>2.34</v>
      </c>
      <c r="AL143">
        <v>1</v>
      </c>
      <c r="AM143" t="s">
        <v>1223</v>
      </c>
      <c r="AN143" t="s">
        <v>1323</v>
      </c>
      <c r="AO143" t="s">
        <v>8</v>
      </c>
      <c r="AP143" t="s">
        <v>166</v>
      </c>
      <c r="AR143" t="s">
        <v>2494</v>
      </c>
      <c r="AS143" t="s">
        <v>2495</v>
      </c>
    </row>
    <row r="144" spans="1:45" x14ac:dyDescent="0.25">
      <c r="A144" t="s">
        <v>371</v>
      </c>
      <c r="B144" t="s">
        <v>371</v>
      </c>
      <c r="C144" t="s">
        <v>371</v>
      </c>
      <c r="D144" t="s">
        <v>1652</v>
      </c>
      <c r="E144" t="s">
        <v>364</v>
      </c>
      <c r="F144">
        <v>2006</v>
      </c>
      <c r="G144" t="s">
        <v>103</v>
      </c>
      <c r="H144" t="s">
        <v>371</v>
      </c>
      <c r="I144">
        <v>1</v>
      </c>
      <c r="J144">
        <v>0</v>
      </c>
      <c r="K144">
        <v>1968</v>
      </c>
      <c r="L144">
        <v>2003</v>
      </c>
      <c r="M144">
        <v>1</v>
      </c>
      <c r="N144">
        <v>0</v>
      </c>
      <c r="O144">
        <v>0</v>
      </c>
      <c r="P144">
        <v>0</v>
      </c>
      <c r="Q144" t="s">
        <v>1114</v>
      </c>
      <c r="R144" t="b">
        <f>FALSE()</f>
        <v>0</v>
      </c>
      <c r="T144">
        <v>0.80830967426300104</v>
      </c>
      <c r="U144">
        <v>3.5931558609008798</v>
      </c>
      <c r="V144" t="s">
        <v>112</v>
      </c>
      <c r="W144" t="s">
        <v>374</v>
      </c>
      <c r="X144">
        <v>-1</v>
      </c>
      <c r="Y144">
        <v>1</v>
      </c>
      <c r="Z144">
        <v>1</v>
      </c>
      <c r="AA144">
        <v>1</v>
      </c>
      <c r="AC144">
        <v>1</v>
      </c>
      <c r="AD144" t="s">
        <v>2496</v>
      </c>
      <c r="AE144" t="s">
        <v>2266</v>
      </c>
      <c r="AF144" t="s">
        <v>2267</v>
      </c>
      <c r="AG144">
        <v>1</v>
      </c>
      <c r="AH144" t="e">
        <f>#DIV/0!</f>
        <v>#DIV/0!</v>
      </c>
      <c r="AI144" t="e">
        <f>#DIV/0!</f>
        <v>#DIV/0!</v>
      </c>
      <c r="AL144">
        <v>0</v>
      </c>
      <c r="AR144" t="s">
        <v>1265</v>
      </c>
    </row>
    <row r="145" spans="1:45" ht="409.5" x14ac:dyDescent="0.25">
      <c r="A145" t="s">
        <v>375</v>
      </c>
      <c r="B145" t="s">
        <v>375</v>
      </c>
      <c r="C145" t="s">
        <v>375</v>
      </c>
      <c r="D145" t="s">
        <v>1652</v>
      </c>
      <c r="E145" t="s">
        <v>364</v>
      </c>
      <c r="F145">
        <v>2006</v>
      </c>
      <c r="G145" t="s">
        <v>103</v>
      </c>
      <c r="H145" t="s">
        <v>375</v>
      </c>
      <c r="I145">
        <v>1</v>
      </c>
      <c r="J145">
        <v>0</v>
      </c>
      <c r="K145">
        <v>1968</v>
      </c>
      <c r="L145">
        <v>2003</v>
      </c>
      <c r="M145">
        <v>1</v>
      </c>
      <c r="N145">
        <v>0</v>
      </c>
      <c r="O145">
        <v>0</v>
      </c>
      <c r="P145">
        <v>0</v>
      </c>
      <c r="Q145" s="16" t="s">
        <v>1115</v>
      </c>
      <c r="R145" t="b">
        <f>FALSE()</f>
        <v>0</v>
      </c>
      <c r="T145">
        <v>0.60553926229476895</v>
      </c>
      <c r="U145">
        <v>3.4156024456024201</v>
      </c>
      <c r="V145" t="s">
        <v>112</v>
      </c>
      <c r="W145" t="s">
        <v>374</v>
      </c>
      <c r="X145">
        <v>-1</v>
      </c>
      <c r="Y145">
        <v>1</v>
      </c>
      <c r="Z145">
        <v>1</v>
      </c>
      <c r="AA145">
        <v>1</v>
      </c>
      <c r="AC145">
        <v>1</v>
      </c>
      <c r="AD145" t="s">
        <v>2496</v>
      </c>
      <c r="AE145" t="s">
        <v>2266</v>
      </c>
      <c r="AF145" t="s">
        <v>2267</v>
      </c>
      <c r="AG145">
        <v>1</v>
      </c>
      <c r="AH145" t="e">
        <f>#DIV/0!</f>
        <v>#DIV/0!</v>
      </c>
      <c r="AI145" t="e">
        <f>#DIV/0!</f>
        <v>#DIV/0!</v>
      </c>
      <c r="AL145">
        <v>0</v>
      </c>
      <c r="AR145" t="s">
        <v>1265</v>
      </c>
    </row>
    <row r="146" spans="1:45" ht="409.5" x14ac:dyDescent="0.25">
      <c r="A146" t="s">
        <v>377</v>
      </c>
      <c r="B146" t="s">
        <v>377</v>
      </c>
      <c r="C146" t="s">
        <v>377</v>
      </c>
      <c r="D146" t="s">
        <v>1652</v>
      </c>
      <c r="E146" t="s">
        <v>364</v>
      </c>
      <c r="F146">
        <v>2006</v>
      </c>
      <c r="G146" t="s">
        <v>103</v>
      </c>
      <c r="H146" t="s">
        <v>377</v>
      </c>
      <c r="I146">
        <v>1</v>
      </c>
      <c r="J146">
        <v>0</v>
      </c>
      <c r="K146">
        <v>1968</v>
      </c>
      <c r="L146">
        <v>2003</v>
      </c>
      <c r="M146">
        <v>1</v>
      </c>
      <c r="N146">
        <v>0</v>
      </c>
      <c r="O146">
        <v>0</v>
      </c>
      <c r="P146">
        <v>0</v>
      </c>
      <c r="Q146" s="16" t="s">
        <v>1116</v>
      </c>
      <c r="R146" t="b">
        <f>FALSE()</f>
        <v>0</v>
      </c>
      <c r="T146">
        <v>0.50343078374862704</v>
      </c>
      <c r="U146">
        <v>3.0031509399414098</v>
      </c>
      <c r="V146" t="s">
        <v>112</v>
      </c>
      <c r="W146" t="s">
        <v>374</v>
      </c>
      <c r="X146">
        <v>-1</v>
      </c>
      <c r="Y146">
        <v>1</v>
      </c>
      <c r="Z146">
        <v>1</v>
      </c>
      <c r="AA146">
        <v>1</v>
      </c>
      <c r="AC146">
        <v>1</v>
      </c>
      <c r="AD146" t="s">
        <v>2496</v>
      </c>
      <c r="AE146" t="s">
        <v>2266</v>
      </c>
      <c r="AF146" t="s">
        <v>2267</v>
      </c>
      <c r="AG146">
        <v>1</v>
      </c>
      <c r="AH146" t="e">
        <f>#DIV/0!</f>
        <v>#DIV/0!</v>
      </c>
      <c r="AI146" t="e">
        <f>#DIV/0!</f>
        <v>#DIV/0!</v>
      </c>
      <c r="AL146">
        <v>0</v>
      </c>
      <c r="AR146" t="s">
        <v>1265</v>
      </c>
    </row>
    <row r="147" spans="1:45" x14ac:dyDescent="0.25">
      <c r="A147" t="s">
        <v>379</v>
      </c>
      <c r="B147" t="s">
        <v>379</v>
      </c>
      <c r="C147" t="s">
        <v>379</v>
      </c>
      <c r="D147" t="s">
        <v>1652</v>
      </c>
      <c r="E147" t="s">
        <v>364</v>
      </c>
      <c r="F147">
        <v>2006</v>
      </c>
      <c r="G147" t="s">
        <v>103</v>
      </c>
      <c r="H147" t="s">
        <v>379</v>
      </c>
      <c r="I147">
        <v>1</v>
      </c>
      <c r="J147">
        <v>0</v>
      </c>
      <c r="K147">
        <v>1968</v>
      </c>
      <c r="L147">
        <v>2003</v>
      </c>
      <c r="M147">
        <v>1</v>
      </c>
      <c r="N147">
        <v>0</v>
      </c>
      <c r="O147">
        <v>0</v>
      </c>
      <c r="P147">
        <v>0</v>
      </c>
      <c r="Q147" t="s">
        <v>1117</v>
      </c>
      <c r="R147" t="b">
        <f>FALSE()</f>
        <v>0</v>
      </c>
      <c r="T147">
        <v>0.57996660470962502</v>
      </c>
      <c r="U147">
        <v>2.4408032894134499</v>
      </c>
      <c r="V147" t="s">
        <v>112</v>
      </c>
      <c r="W147" t="s">
        <v>374</v>
      </c>
      <c r="X147">
        <v>-1</v>
      </c>
      <c r="Y147">
        <v>1</v>
      </c>
      <c r="Z147">
        <v>1</v>
      </c>
      <c r="AA147">
        <v>1</v>
      </c>
      <c r="AC147">
        <v>1</v>
      </c>
      <c r="AD147" t="s">
        <v>2496</v>
      </c>
      <c r="AE147" t="s">
        <v>2266</v>
      </c>
      <c r="AF147" t="s">
        <v>2267</v>
      </c>
      <c r="AG147">
        <v>1</v>
      </c>
      <c r="AH147" t="e">
        <f>#DIV/0!</f>
        <v>#DIV/0!</v>
      </c>
      <c r="AI147" t="e">
        <f>#DIV/0!</f>
        <v>#DIV/0!</v>
      </c>
      <c r="AL147">
        <v>0</v>
      </c>
      <c r="AR147" t="s">
        <v>1265</v>
      </c>
    </row>
    <row r="148" spans="1:45" x14ac:dyDescent="0.25">
      <c r="A148" t="s">
        <v>386</v>
      </c>
      <c r="B148" t="s">
        <v>2497</v>
      </c>
      <c r="C148" t="s">
        <v>2497</v>
      </c>
      <c r="D148" t="s">
        <v>388</v>
      </c>
      <c r="E148" t="s">
        <v>387</v>
      </c>
      <c r="F148">
        <v>1985</v>
      </c>
      <c r="G148" t="s">
        <v>103</v>
      </c>
      <c r="H148" t="s">
        <v>386</v>
      </c>
      <c r="I148">
        <v>1</v>
      </c>
      <c r="J148">
        <v>1</v>
      </c>
      <c r="K148">
        <v>1933</v>
      </c>
      <c r="L148">
        <v>1980</v>
      </c>
      <c r="M148">
        <v>1</v>
      </c>
      <c r="N148">
        <v>0</v>
      </c>
      <c r="O148">
        <v>0</v>
      </c>
      <c r="P148">
        <v>0</v>
      </c>
      <c r="Q148" t="s">
        <v>1127</v>
      </c>
      <c r="R148" t="b">
        <f>FALSE()</f>
        <v>0</v>
      </c>
      <c r="T148">
        <v>0.592276811599731</v>
      </c>
      <c r="U148">
        <v>2.9897313117981001</v>
      </c>
      <c r="V148" t="s">
        <v>112</v>
      </c>
      <c r="W148" t="s">
        <v>374</v>
      </c>
      <c r="X148">
        <v>-1</v>
      </c>
      <c r="Y148">
        <v>1</v>
      </c>
      <c r="Z148">
        <v>1</v>
      </c>
      <c r="AA148">
        <v>1</v>
      </c>
      <c r="AC148">
        <v>1</v>
      </c>
      <c r="AE148" t="s">
        <v>2268</v>
      </c>
      <c r="AF148" t="s">
        <v>2267</v>
      </c>
      <c r="AG148">
        <v>1</v>
      </c>
      <c r="AH148" t="e">
        <f>#DIV/0!</f>
        <v>#DIV/0!</v>
      </c>
      <c r="AI148" t="e">
        <f>#DIV/0!</f>
        <v>#DIV/0!</v>
      </c>
      <c r="AL148">
        <v>0</v>
      </c>
      <c r="AR148" t="s">
        <v>2498</v>
      </c>
      <c r="AS148" t="s">
        <v>2499</v>
      </c>
    </row>
    <row r="149" spans="1:45" x14ac:dyDescent="0.25">
      <c r="A149" t="s">
        <v>390</v>
      </c>
      <c r="B149" t="s">
        <v>390</v>
      </c>
      <c r="C149" t="s">
        <v>390</v>
      </c>
      <c r="D149" t="s">
        <v>391</v>
      </c>
      <c r="E149" t="s">
        <v>387</v>
      </c>
      <c r="F149">
        <v>1985</v>
      </c>
      <c r="G149" t="s">
        <v>103</v>
      </c>
      <c r="H149" t="s">
        <v>390</v>
      </c>
      <c r="I149">
        <v>1</v>
      </c>
      <c r="J149">
        <v>1</v>
      </c>
      <c r="K149">
        <v>1926</v>
      </c>
      <c r="L149">
        <v>1982</v>
      </c>
      <c r="M149">
        <v>1</v>
      </c>
      <c r="N149">
        <v>0</v>
      </c>
      <c r="O149">
        <v>0</v>
      </c>
      <c r="P149">
        <v>0</v>
      </c>
      <c r="Q149" t="s">
        <v>1130</v>
      </c>
      <c r="R149" t="b">
        <f>FALSE()</f>
        <v>0</v>
      </c>
      <c r="T149">
        <v>0.82270777225494396</v>
      </c>
      <c r="U149">
        <v>3.15085792541504</v>
      </c>
      <c r="V149" t="s">
        <v>112</v>
      </c>
      <c r="W149" t="s">
        <v>374</v>
      </c>
      <c r="X149">
        <v>-1</v>
      </c>
      <c r="Y149">
        <v>1</v>
      </c>
      <c r="Z149">
        <v>1</v>
      </c>
      <c r="AA149">
        <v>1</v>
      </c>
      <c r="AC149">
        <v>1</v>
      </c>
      <c r="AE149" t="s">
        <v>2266</v>
      </c>
      <c r="AF149" t="s">
        <v>2267</v>
      </c>
      <c r="AG149">
        <v>1</v>
      </c>
      <c r="AH149">
        <v>8.2270777225494403</v>
      </c>
      <c r="AI149">
        <v>0.95770757611399404</v>
      </c>
      <c r="AJ149">
        <v>0.1</v>
      </c>
      <c r="AK149">
        <v>3.29</v>
      </c>
      <c r="AL149">
        <v>1</v>
      </c>
      <c r="AM149" t="s">
        <v>1223</v>
      </c>
      <c r="AN149" t="s">
        <v>1261</v>
      </c>
      <c r="AO149" t="s">
        <v>1230</v>
      </c>
      <c r="AP149" t="s">
        <v>1237</v>
      </c>
      <c r="AQ149">
        <v>1</v>
      </c>
      <c r="AR149" t="s">
        <v>1268</v>
      </c>
    </row>
    <row r="150" spans="1:45" x14ac:dyDescent="0.25">
      <c r="A150" t="s">
        <v>125</v>
      </c>
      <c r="B150" t="s">
        <v>125</v>
      </c>
      <c r="C150" t="s">
        <v>2500</v>
      </c>
      <c r="D150" t="s">
        <v>127</v>
      </c>
      <c r="E150" t="s">
        <v>1340</v>
      </c>
      <c r="F150">
        <v>2007</v>
      </c>
      <c r="G150" t="s">
        <v>103</v>
      </c>
      <c r="H150" t="s">
        <v>125</v>
      </c>
      <c r="I150">
        <v>1</v>
      </c>
      <c r="J150">
        <v>1</v>
      </c>
      <c r="K150">
        <v>1985</v>
      </c>
      <c r="L150">
        <v>2003</v>
      </c>
      <c r="M150">
        <v>1</v>
      </c>
      <c r="N150">
        <v>0</v>
      </c>
      <c r="O150">
        <v>0</v>
      </c>
      <c r="P150">
        <v>0</v>
      </c>
      <c r="Q150" t="s">
        <v>1132</v>
      </c>
      <c r="R150" t="b">
        <f>FALSE()</f>
        <v>0</v>
      </c>
      <c r="S150" t="s">
        <v>130</v>
      </c>
      <c r="T150">
        <v>1.26339995861053</v>
      </c>
      <c r="U150">
        <v>3.68839359283447</v>
      </c>
      <c r="V150" t="s">
        <v>112</v>
      </c>
      <c r="W150" t="s">
        <v>129</v>
      </c>
      <c r="X150">
        <v>1</v>
      </c>
      <c r="Y150">
        <v>1</v>
      </c>
      <c r="Z150">
        <v>1</v>
      </c>
      <c r="AA150">
        <v>1</v>
      </c>
      <c r="AC150">
        <v>1</v>
      </c>
      <c r="AE150" t="s">
        <v>2266</v>
      </c>
      <c r="AF150" t="s">
        <v>2267</v>
      </c>
      <c r="AG150">
        <v>1</v>
      </c>
      <c r="AH150">
        <v>0.59594337670308195</v>
      </c>
      <c r="AI150">
        <v>0.85976540625512199</v>
      </c>
      <c r="AJ150">
        <v>2.12</v>
      </c>
      <c r="AK150">
        <v>4.29</v>
      </c>
      <c r="AL150">
        <v>1</v>
      </c>
      <c r="AM150" t="s">
        <v>1223</v>
      </c>
      <c r="AN150">
        <v>10</v>
      </c>
      <c r="AO150" t="s">
        <v>1230</v>
      </c>
      <c r="AP150" t="s">
        <v>1228</v>
      </c>
      <c r="AR150" t="s">
        <v>1233</v>
      </c>
    </row>
    <row r="151" spans="1:45" x14ac:dyDescent="0.25">
      <c r="A151" t="s">
        <v>284</v>
      </c>
      <c r="B151" t="s">
        <v>284</v>
      </c>
      <c r="C151" t="s">
        <v>284</v>
      </c>
      <c r="D151" t="s">
        <v>286</v>
      </c>
      <c r="E151" t="s">
        <v>2501</v>
      </c>
      <c r="F151">
        <v>2006</v>
      </c>
      <c r="G151" t="s">
        <v>287</v>
      </c>
      <c r="H151" t="s">
        <v>284</v>
      </c>
      <c r="I151">
        <v>1</v>
      </c>
      <c r="J151">
        <v>1</v>
      </c>
      <c r="K151">
        <v>1965</v>
      </c>
      <c r="L151">
        <v>2001</v>
      </c>
      <c r="M151">
        <v>0</v>
      </c>
      <c r="N151">
        <v>0</v>
      </c>
      <c r="O151">
        <v>1</v>
      </c>
      <c r="P151">
        <v>0</v>
      </c>
      <c r="Q151" t="s">
        <v>1133</v>
      </c>
      <c r="R151" t="b">
        <f>FALSE()</f>
        <v>0</v>
      </c>
      <c r="S151" t="s">
        <v>288</v>
      </c>
      <c r="T151">
        <v>0.86089086532592796</v>
      </c>
      <c r="U151">
        <v>3.2201802730560298</v>
      </c>
      <c r="V151" t="s">
        <v>112</v>
      </c>
      <c r="W151" t="s">
        <v>129</v>
      </c>
      <c r="X151">
        <v>1</v>
      </c>
      <c r="Y151">
        <v>1</v>
      </c>
      <c r="Z151">
        <v>0</v>
      </c>
      <c r="AA151">
        <v>1</v>
      </c>
      <c r="AC151">
        <v>1</v>
      </c>
      <c r="AE151" t="s">
        <v>2266</v>
      </c>
      <c r="AF151" t="s">
        <v>2310</v>
      </c>
      <c r="AG151">
        <v>1</v>
      </c>
      <c r="AH151" t="e">
        <f>#DIV/0!</f>
        <v>#DIV/0!</v>
      </c>
      <c r="AI151" t="e">
        <f>#DIV/0!</f>
        <v>#DIV/0!</v>
      </c>
      <c r="AL151">
        <v>0</v>
      </c>
      <c r="AR151">
        <v>0</v>
      </c>
    </row>
    <row r="152" spans="1:45" x14ac:dyDescent="0.25">
      <c r="A152" s="9" t="s">
        <v>548</v>
      </c>
      <c r="B152" s="9" t="s">
        <v>548</v>
      </c>
      <c r="C152" s="9" t="s">
        <v>548</v>
      </c>
      <c r="D152" s="9" t="s">
        <v>550</v>
      </c>
      <c r="E152" s="9" t="s">
        <v>549</v>
      </c>
      <c r="F152" s="9">
        <v>2004</v>
      </c>
      <c r="G152" s="9" t="s">
        <v>103</v>
      </c>
      <c r="H152" s="9" t="s">
        <v>548</v>
      </c>
      <c r="I152" s="9">
        <v>1</v>
      </c>
      <c r="J152" s="9">
        <v>1</v>
      </c>
      <c r="K152" s="9">
        <v>1963</v>
      </c>
      <c r="L152" s="9">
        <v>2001</v>
      </c>
      <c r="M152" s="9">
        <v>1</v>
      </c>
      <c r="N152" s="9">
        <v>0</v>
      </c>
      <c r="O152" s="9">
        <v>0</v>
      </c>
      <c r="P152" s="9">
        <v>0</v>
      </c>
      <c r="Q152" s="9" t="s">
        <v>1107</v>
      </c>
      <c r="R152" s="9" t="b">
        <f>FALSE()</f>
        <v>0</v>
      </c>
      <c r="S152" s="9" t="s">
        <v>553</v>
      </c>
      <c r="T152" s="9">
        <v>0.60121381282806396</v>
      </c>
      <c r="U152" s="9">
        <v>2.2941126823425302</v>
      </c>
      <c r="V152" s="9" t="s">
        <v>112</v>
      </c>
      <c r="W152" s="9" t="s">
        <v>129</v>
      </c>
      <c r="X152" s="9">
        <v>1</v>
      </c>
      <c r="Y152" s="9">
        <v>1</v>
      </c>
      <c r="Z152" s="9">
        <v>1</v>
      </c>
      <c r="AA152" s="9">
        <v>1</v>
      </c>
      <c r="AB152" s="9"/>
      <c r="AC152" s="9">
        <v>1</v>
      </c>
      <c r="AD152" s="9"/>
      <c r="AE152" s="9" t="s">
        <v>2266</v>
      </c>
      <c r="AF152" s="9" t="s">
        <v>2267</v>
      </c>
      <c r="AG152" s="9">
        <v>1</v>
      </c>
      <c r="AH152" s="9">
        <v>1.3360306951734799</v>
      </c>
      <c r="AI152" s="9">
        <v>1.14705634117126</v>
      </c>
      <c r="AJ152" s="9">
        <v>0.45</v>
      </c>
      <c r="AK152" s="9">
        <v>2</v>
      </c>
      <c r="AL152" s="9">
        <v>1</v>
      </c>
      <c r="AM152" s="9" t="s">
        <v>1223</v>
      </c>
      <c r="AN152" s="9">
        <v>3</v>
      </c>
      <c r="AO152" s="9" t="s">
        <v>1230</v>
      </c>
      <c r="AP152" s="9" t="s">
        <v>1228</v>
      </c>
      <c r="AQ152" s="9"/>
      <c r="AR152" s="9" t="s">
        <v>1290</v>
      </c>
      <c r="AS152" s="9"/>
    </row>
    <row r="153" spans="1:45" x14ac:dyDescent="0.25">
      <c r="A153" t="s">
        <v>566</v>
      </c>
      <c r="B153" t="s">
        <v>566</v>
      </c>
      <c r="C153" t="s">
        <v>566</v>
      </c>
      <c r="D153" t="s">
        <v>568</v>
      </c>
      <c r="E153" t="s">
        <v>1111</v>
      </c>
      <c r="F153">
        <v>1999</v>
      </c>
      <c r="G153" t="s">
        <v>61</v>
      </c>
      <c r="H153" t="s">
        <v>566</v>
      </c>
      <c r="I153">
        <v>1</v>
      </c>
      <c r="J153">
        <v>1</v>
      </c>
      <c r="K153">
        <v>1963</v>
      </c>
      <c r="L153">
        <v>1995</v>
      </c>
      <c r="M153">
        <v>1</v>
      </c>
      <c r="N153">
        <v>0</v>
      </c>
      <c r="O153">
        <v>0</v>
      </c>
      <c r="P153">
        <v>0</v>
      </c>
      <c r="Q153" t="s">
        <v>1112</v>
      </c>
      <c r="R153" t="b">
        <f>FALSE()</f>
        <v>0</v>
      </c>
      <c r="T153">
        <v>0.72243314981460605</v>
      </c>
      <c r="U153">
        <v>5.2539906501770002</v>
      </c>
      <c r="V153" t="s">
        <v>112</v>
      </c>
      <c r="W153" t="s">
        <v>129</v>
      </c>
      <c r="X153">
        <v>1</v>
      </c>
      <c r="Y153">
        <v>1</v>
      </c>
      <c r="Z153">
        <v>1</v>
      </c>
      <c r="AA153">
        <v>1</v>
      </c>
      <c r="AC153">
        <v>1</v>
      </c>
      <c r="AE153" t="s">
        <v>2266</v>
      </c>
      <c r="AF153" t="s">
        <v>2267</v>
      </c>
      <c r="AG153">
        <v>1</v>
      </c>
      <c r="AH153">
        <v>1.47435336696858</v>
      </c>
      <c r="AI153">
        <v>0.93321325935648303</v>
      </c>
      <c r="AJ153">
        <v>0.49</v>
      </c>
      <c r="AK153">
        <v>5.63</v>
      </c>
      <c r="AL153">
        <v>1</v>
      </c>
      <c r="AM153" t="s">
        <v>1223</v>
      </c>
      <c r="AN153">
        <v>3</v>
      </c>
      <c r="AO153" t="s">
        <v>1230</v>
      </c>
      <c r="AP153" t="s">
        <v>1228</v>
      </c>
      <c r="AR153" t="s">
        <v>1294</v>
      </c>
    </row>
    <row r="154" spans="1:45" x14ac:dyDescent="0.25">
      <c r="A154" t="s">
        <v>678</v>
      </c>
      <c r="B154" t="s">
        <v>678</v>
      </c>
      <c r="C154" t="s">
        <v>678</v>
      </c>
      <c r="D154" t="s">
        <v>680</v>
      </c>
      <c r="E154" t="s">
        <v>679</v>
      </c>
      <c r="F154">
        <v>1993</v>
      </c>
      <c r="G154" t="s">
        <v>103</v>
      </c>
      <c r="H154" t="s">
        <v>678</v>
      </c>
      <c r="I154">
        <v>1</v>
      </c>
      <c r="J154">
        <v>0</v>
      </c>
      <c r="K154">
        <v>1964</v>
      </c>
      <c r="L154">
        <v>1989</v>
      </c>
      <c r="M154">
        <v>1</v>
      </c>
      <c r="N154">
        <v>0</v>
      </c>
      <c r="O154">
        <v>0</v>
      </c>
      <c r="P154">
        <v>0</v>
      </c>
      <c r="Q154" t="s">
        <v>1126</v>
      </c>
      <c r="R154" t="b">
        <f>FALSE()</f>
        <v>0</v>
      </c>
      <c r="T154">
        <v>1.23522841930389</v>
      </c>
      <c r="U154">
        <v>4.8154063224792498</v>
      </c>
      <c r="V154" t="s">
        <v>112</v>
      </c>
      <c r="W154" t="s">
        <v>129</v>
      </c>
      <c r="X154">
        <v>1</v>
      </c>
      <c r="Y154">
        <v>1</v>
      </c>
      <c r="Z154">
        <v>1</v>
      </c>
      <c r="AA154">
        <v>1</v>
      </c>
      <c r="AC154">
        <v>1</v>
      </c>
      <c r="AE154" t="s">
        <v>2268</v>
      </c>
      <c r="AF154" t="s">
        <v>2267</v>
      </c>
      <c r="AG154">
        <v>1</v>
      </c>
      <c r="AH154">
        <v>0.94292245748388903</v>
      </c>
      <c r="AI154">
        <v>1.2875417974543399</v>
      </c>
      <c r="AJ154">
        <v>1.31</v>
      </c>
      <c r="AK154">
        <v>3.74</v>
      </c>
      <c r="AL154">
        <v>1</v>
      </c>
      <c r="AM154" t="s">
        <v>1223</v>
      </c>
      <c r="AN154">
        <v>10</v>
      </c>
      <c r="AO154" t="s">
        <v>1313</v>
      </c>
      <c r="AP154" t="s">
        <v>1228</v>
      </c>
      <c r="AR154" t="s">
        <v>2502</v>
      </c>
      <c r="AS154" t="s">
        <v>2503</v>
      </c>
    </row>
    <row r="155" spans="1:45" x14ac:dyDescent="0.25">
      <c r="A155" t="s">
        <v>682</v>
      </c>
      <c r="B155" t="s">
        <v>682</v>
      </c>
      <c r="C155" t="s">
        <v>682</v>
      </c>
      <c r="D155" t="s">
        <v>683</v>
      </c>
      <c r="E155" t="s">
        <v>679</v>
      </c>
      <c r="F155">
        <v>1993</v>
      </c>
      <c r="G155" t="s">
        <v>103</v>
      </c>
      <c r="H155" t="s">
        <v>682</v>
      </c>
      <c r="I155">
        <v>1</v>
      </c>
      <c r="J155">
        <v>1</v>
      </c>
      <c r="K155">
        <v>1964</v>
      </c>
      <c r="L155">
        <v>1989</v>
      </c>
      <c r="M155">
        <v>1</v>
      </c>
      <c r="N155">
        <v>0</v>
      </c>
      <c r="O155">
        <v>0</v>
      </c>
      <c r="P155">
        <v>0</v>
      </c>
      <c r="Q155" t="s">
        <v>1131</v>
      </c>
      <c r="R155" t="b">
        <f>FALSE()</f>
        <v>0</v>
      </c>
      <c r="T155">
        <v>1.06235599517822</v>
      </c>
      <c r="U155">
        <v>5.1689834594726598</v>
      </c>
      <c r="V155" t="s">
        <v>112</v>
      </c>
      <c r="W155" t="s">
        <v>129</v>
      </c>
      <c r="X155">
        <v>1</v>
      </c>
      <c r="Y155">
        <v>1</v>
      </c>
      <c r="Z155">
        <v>1</v>
      </c>
      <c r="AA155">
        <v>1</v>
      </c>
      <c r="AC155">
        <v>1</v>
      </c>
      <c r="AE155" t="s">
        <v>2268</v>
      </c>
      <c r="AF155" t="s">
        <v>2267</v>
      </c>
      <c r="AG155">
        <v>1</v>
      </c>
      <c r="AH155">
        <v>1.26470951806931</v>
      </c>
      <c r="AI155">
        <v>2.1184358440461701</v>
      </c>
      <c r="AJ155">
        <v>0.84</v>
      </c>
      <c r="AK155">
        <v>2.44</v>
      </c>
      <c r="AL155">
        <v>1</v>
      </c>
      <c r="AM155" t="s">
        <v>1223</v>
      </c>
      <c r="AN155">
        <v>10</v>
      </c>
      <c r="AO155" t="s">
        <v>1313</v>
      </c>
      <c r="AP155" t="s">
        <v>1228</v>
      </c>
      <c r="AR155" t="s">
        <v>2504</v>
      </c>
      <c r="AS155" t="s">
        <v>2505</v>
      </c>
    </row>
    <row r="156" spans="1:45" x14ac:dyDescent="0.25">
      <c r="A156" t="s">
        <v>727</v>
      </c>
      <c r="B156" t="s">
        <v>727</v>
      </c>
      <c r="C156" t="s">
        <v>727</v>
      </c>
      <c r="D156" t="s">
        <v>729</v>
      </c>
      <c r="E156" t="s">
        <v>1135</v>
      </c>
      <c r="F156">
        <v>2000</v>
      </c>
      <c r="G156" t="s">
        <v>103</v>
      </c>
      <c r="H156" t="s">
        <v>727</v>
      </c>
      <c r="I156">
        <v>1</v>
      </c>
      <c r="J156">
        <v>1</v>
      </c>
      <c r="K156">
        <v>1965</v>
      </c>
      <c r="L156">
        <v>1995</v>
      </c>
      <c r="M156">
        <v>1</v>
      </c>
      <c r="N156">
        <v>0</v>
      </c>
      <c r="O156">
        <v>0</v>
      </c>
      <c r="P156">
        <v>0</v>
      </c>
      <c r="Q156" t="s">
        <v>1136</v>
      </c>
      <c r="R156" t="b">
        <f>FALSE()</f>
        <v>0</v>
      </c>
      <c r="T156">
        <v>0.50071835517883301</v>
      </c>
      <c r="U156">
        <v>2.1326589584350599</v>
      </c>
      <c r="V156" t="s">
        <v>112</v>
      </c>
      <c r="W156" t="s">
        <v>129</v>
      </c>
      <c r="X156">
        <v>1</v>
      </c>
      <c r="Y156">
        <v>1</v>
      </c>
      <c r="Z156">
        <v>1</v>
      </c>
      <c r="AA156">
        <v>1</v>
      </c>
      <c r="AC156">
        <v>1</v>
      </c>
      <c r="AE156" t="s">
        <v>2268</v>
      </c>
      <c r="AF156" t="s">
        <v>2267</v>
      </c>
      <c r="AG156">
        <v>1</v>
      </c>
      <c r="AH156">
        <v>0.32304410011537599</v>
      </c>
      <c r="AI156">
        <v>0.36897213813755297</v>
      </c>
      <c r="AJ156">
        <v>1.55</v>
      </c>
      <c r="AK156">
        <v>5.78</v>
      </c>
      <c r="AL156">
        <v>1</v>
      </c>
      <c r="AM156" t="s">
        <v>1223</v>
      </c>
      <c r="AN156" t="s">
        <v>1319</v>
      </c>
      <c r="AO156" t="s">
        <v>1230</v>
      </c>
      <c r="AP156" t="s">
        <v>1228</v>
      </c>
      <c r="AR156" t="s">
        <v>2506</v>
      </c>
      <c r="AS156" t="s">
        <v>2507</v>
      </c>
    </row>
    <row r="157" spans="1:45" x14ac:dyDescent="0.25">
      <c r="A157" t="s">
        <v>808</v>
      </c>
      <c r="B157" t="s">
        <v>2508</v>
      </c>
      <c r="C157" t="s">
        <v>2509</v>
      </c>
      <c r="D157" t="s">
        <v>809</v>
      </c>
      <c r="E157" t="s">
        <v>799</v>
      </c>
      <c r="F157">
        <v>2012</v>
      </c>
      <c r="G157" t="s">
        <v>61</v>
      </c>
      <c r="H157" t="s">
        <v>808</v>
      </c>
      <c r="I157">
        <v>1</v>
      </c>
      <c r="J157">
        <v>1</v>
      </c>
      <c r="K157">
        <v>1926</v>
      </c>
      <c r="L157">
        <v>2010</v>
      </c>
      <c r="M157">
        <v>1</v>
      </c>
      <c r="N157">
        <v>0</v>
      </c>
      <c r="O157">
        <v>0</v>
      </c>
      <c r="P157">
        <v>0</v>
      </c>
      <c r="Q157" t="s">
        <v>1118</v>
      </c>
      <c r="R157" t="b">
        <f>FALSE()</f>
        <v>0</v>
      </c>
      <c r="T157">
        <v>0.51242792606353804</v>
      </c>
      <c r="U157">
        <v>3.0309698581695601</v>
      </c>
      <c r="V157" t="s">
        <v>112</v>
      </c>
      <c r="W157" t="s">
        <v>129</v>
      </c>
      <c r="X157">
        <v>1</v>
      </c>
      <c r="Y157">
        <v>1</v>
      </c>
      <c r="Z157">
        <v>1</v>
      </c>
      <c r="AA157">
        <v>1</v>
      </c>
      <c r="AC157">
        <v>1</v>
      </c>
      <c r="AE157" t="s">
        <v>2268</v>
      </c>
      <c r="AF157" t="s">
        <v>2267</v>
      </c>
      <c r="AG157">
        <v>1</v>
      </c>
      <c r="AH157">
        <v>0.42702327171961502</v>
      </c>
      <c r="AI157">
        <v>0.523483567904932</v>
      </c>
      <c r="AJ157">
        <v>1.2</v>
      </c>
      <c r="AK157">
        <v>5.79</v>
      </c>
      <c r="AL157">
        <v>1</v>
      </c>
      <c r="AM157" t="s">
        <v>1011</v>
      </c>
      <c r="AN157">
        <v>10</v>
      </c>
      <c r="AO157" t="s">
        <v>1230</v>
      </c>
      <c r="AP157" t="s">
        <v>1228</v>
      </c>
      <c r="AR157" t="s">
        <v>2510</v>
      </c>
      <c r="AS157" t="s">
        <v>2511</v>
      </c>
    </row>
    <row r="158" spans="1:45" x14ac:dyDescent="0.25">
      <c r="A158" t="s">
        <v>1005</v>
      </c>
      <c r="B158" t="s">
        <v>1005</v>
      </c>
      <c r="C158" t="s">
        <v>2512</v>
      </c>
      <c r="D158" t="s">
        <v>1007</v>
      </c>
      <c r="E158" t="s">
        <v>1006</v>
      </c>
      <c r="F158">
        <v>2004</v>
      </c>
      <c r="G158" t="s">
        <v>103</v>
      </c>
      <c r="H158" t="s">
        <v>1005</v>
      </c>
      <c r="I158">
        <v>1</v>
      </c>
      <c r="J158">
        <v>1</v>
      </c>
      <c r="K158">
        <v>1983</v>
      </c>
      <c r="L158">
        <v>2001</v>
      </c>
      <c r="M158">
        <v>1</v>
      </c>
      <c r="N158">
        <v>0</v>
      </c>
      <c r="O158">
        <v>0</v>
      </c>
      <c r="P158">
        <v>0</v>
      </c>
      <c r="Q158" t="s">
        <v>1093</v>
      </c>
      <c r="R158" t="b">
        <f>FALSE()</f>
        <v>0</v>
      </c>
      <c r="T158">
        <v>2.3156919479370099</v>
      </c>
      <c r="U158">
        <v>5.4611458778381401</v>
      </c>
      <c r="V158" t="s">
        <v>112</v>
      </c>
      <c r="W158" t="s">
        <v>129</v>
      </c>
      <c r="X158">
        <v>1</v>
      </c>
      <c r="Y158">
        <v>1</v>
      </c>
      <c r="Z158">
        <v>1</v>
      </c>
      <c r="AA158">
        <v>1</v>
      </c>
      <c r="AC158">
        <v>1</v>
      </c>
      <c r="AE158" t="s">
        <v>2268</v>
      </c>
      <c r="AF158" t="s">
        <v>2267</v>
      </c>
      <c r="AG158">
        <v>1</v>
      </c>
      <c r="AH158">
        <v>0.79851446480586596</v>
      </c>
      <c r="AI158">
        <v>0.757440482363125</v>
      </c>
      <c r="AJ158">
        <v>2.9</v>
      </c>
      <c r="AK158">
        <v>7.21</v>
      </c>
      <c r="AL158">
        <v>1</v>
      </c>
      <c r="AM158" t="s">
        <v>1223</v>
      </c>
      <c r="AN158">
        <v>5</v>
      </c>
      <c r="AO158" t="s">
        <v>1230</v>
      </c>
      <c r="AP158" t="s">
        <v>1228</v>
      </c>
      <c r="AR158" t="s">
        <v>2513</v>
      </c>
      <c r="AS158" t="s">
        <v>2514</v>
      </c>
    </row>
    <row r="159" spans="1:45" x14ac:dyDescent="0.25">
      <c r="A159" t="s">
        <v>112</v>
      </c>
      <c r="B159" t="s">
        <v>112</v>
      </c>
      <c r="C159" t="s">
        <v>112</v>
      </c>
      <c r="D159" t="s">
        <v>112</v>
      </c>
      <c r="E159" t="s">
        <v>240</v>
      </c>
      <c r="F159">
        <v>1972</v>
      </c>
      <c r="G159" t="s">
        <v>103</v>
      </c>
      <c r="H159" t="s">
        <v>112</v>
      </c>
      <c r="I159">
        <v>1</v>
      </c>
      <c r="J159">
        <v>1</v>
      </c>
      <c r="K159">
        <v>1932</v>
      </c>
      <c r="L159">
        <v>1971</v>
      </c>
      <c r="M159">
        <v>1</v>
      </c>
      <c r="N159">
        <v>0</v>
      </c>
      <c r="O159">
        <v>0</v>
      </c>
      <c r="P159">
        <v>0</v>
      </c>
      <c r="Q159" t="s">
        <v>1159</v>
      </c>
      <c r="R159" t="b">
        <f>FALSE()</f>
        <v>0</v>
      </c>
      <c r="T159">
        <v>1.4323927164077801</v>
      </c>
      <c r="U159">
        <v>3.0420784950256299</v>
      </c>
      <c r="V159" t="s">
        <v>112</v>
      </c>
      <c r="W159" t="s">
        <v>24</v>
      </c>
      <c r="X159">
        <v>-1</v>
      </c>
      <c r="Y159">
        <v>1</v>
      </c>
      <c r="Z159">
        <v>1</v>
      </c>
      <c r="AA159">
        <v>1</v>
      </c>
      <c r="AC159">
        <v>1</v>
      </c>
      <c r="AE159" t="s">
        <v>2266</v>
      </c>
      <c r="AF159" t="s">
        <v>2267</v>
      </c>
      <c r="AG159">
        <v>1</v>
      </c>
      <c r="AH159" t="e">
        <f>#DIV/0!</f>
        <v>#DIV/0!</v>
      </c>
      <c r="AI159" t="e">
        <f>#DIV/0!</f>
        <v>#DIV/0!</v>
      </c>
      <c r="AL159">
        <v>0</v>
      </c>
      <c r="AR159" t="s">
        <v>1247</v>
      </c>
    </row>
    <row r="160" spans="1:45" x14ac:dyDescent="0.25">
      <c r="A160" t="s">
        <v>616</v>
      </c>
      <c r="B160" t="s">
        <v>619</v>
      </c>
      <c r="C160" t="s">
        <v>619</v>
      </c>
      <c r="D160" t="s">
        <v>618</v>
      </c>
      <c r="E160" t="s">
        <v>1357</v>
      </c>
      <c r="F160">
        <v>2008</v>
      </c>
      <c r="G160" t="s">
        <v>61</v>
      </c>
      <c r="H160" t="s">
        <v>616</v>
      </c>
      <c r="I160">
        <v>1</v>
      </c>
      <c r="J160">
        <v>1</v>
      </c>
      <c r="K160">
        <v>1965</v>
      </c>
      <c r="L160">
        <v>2002</v>
      </c>
      <c r="M160">
        <v>1</v>
      </c>
      <c r="N160">
        <v>0</v>
      </c>
      <c r="O160">
        <v>0</v>
      </c>
      <c r="P160">
        <v>0</v>
      </c>
      <c r="Q160" t="s">
        <v>1134</v>
      </c>
      <c r="R160" t="b">
        <f>FALSE()</f>
        <v>0</v>
      </c>
      <c r="S160" t="s">
        <v>621</v>
      </c>
      <c r="T160">
        <v>0.20556530356407199</v>
      </c>
      <c r="U160">
        <v>1.69697749614716</v>
      </c>
      <c r="V160" t="s">
        <v>112</v>
      </c>
      <c r="W160" t="s">
        <v>24</v>
      </c>
      <c r="X160">
        <v>1</v>
      </c>
      <c r="Y160">
        <v>1</v>
      </c>
      <c r="Z160">
        <v>1</v>
      </c>
      <c r="AA160">
        <v>1</v>
      </c>
      <c r="AC160">
        <v>1</v>
      </c>
      <c r="AE160" t="s">
        <v>2266</v>
      </c>
      <c r="AF160" t="s">
        <v>2267</v>
      </c>
      <c r="AG160">
        <v>1</v>
      </c>
      <c r="AH160">
        <v>0.39531789146936902</v>
      </c>
      <c r="AI160">
        <v>0.37051910396226101</v>
      </c>
      <c r="AJ160">
        <v>0.52</v>
      </c>
      <c r="AK160">
        <v>4.58</v>
      </c>
      <c r="AL160">
        <v>1</v>
      </c>
      <c r="AM160" t="s">
        <v>1223</v>
      </c>
      <c r="AN160">
        <v>10</v>
      </c>
      <c r="AO160" t="s">
        <v>1230</v>
      </c>
      <c r="AP160" t="s">
        <v>1228</v>
      </c>
      <c r="AR160" t="s">
        <v>1301</v>
      </c>
    </row>
    <row r="161" spans="1:45" x14ac:dyDescent="0.25">
      <c r="A161" t="s">
        <v>293</v>
      </c>
      <c r="B161" t="s">
        <v>293</v>
      </c>
      <c r="C161" t="s">
        <v>293</v>
      </c>
      <c r="D161" t="s">
        <v>295</v>
      </c>
      <c r="E161" t="s">
        <v>1350</v>
      </c>
      <c r="F161">
        <v>2001</v>
      </c>
      <c r="G161" t="s">
        <v>103</v>
      </c>
      <c r="H161" t="s">
        <v>293</v>
      </c>
      <c r="I161">
        <v>1</v>
      </c>
      <c r="J161">
        <v>1</v>
      </c>
      <c r="K161">
        <v>1975</v>
      </c>
      <c r="L161">
        <v>1996</v>
      </c>
      <c r="M161">
        <v>1</v>
      </c>
      <c r="N161">
        <v>0</v>
      </c>
      <c r="O161">
        <v>0</v>
      </c>
      <c r="P161">
        <v>0</v>
      </c>
      <c r="Q161" t="s">
        <v>1020</v>
      </c>
      <c r="R161" t="b">
        <f>FALSE()</f>
        <v>0</v>
      </c>
      <c r="T161">
        <v>0.36843025684356701</v>
      </c>
      <c r="U161">
        <v>3.3854308128356898</v>
      </c>
      <c r="V161" t="s">
        <v>112</v>
      </c>
      <c r="W161" t="s">
        <v>297</v>
      </c>
      <c r="X161">
        <v>1</v>
      </c>
      <c r="Y161">
        <v>1</v>
      </c>
      <c r="Z161">
        <v>1</v>
      </c>
      <c r="AA161">
        <v>1</v>
      </c>
      <c r="AC161">
        <v>1</v>
      </c>
      <c r="AE161" t="s">
        <v>2266</v>
      </c>
      <c r="AF161" t="s">
        <v>2267</v>
      </c>
      <c r="AG161">
        <v>1</v>
      </c>
      <c r="AH161" t="e">
        <f>#DIV/0!</f>
        <v>#DIV/0!</v>
      </c>
      <c r="AI161" t="e">
        <f>#DIV/0!</f>
        <v>#DIV/0!</v>
      </c>
      <c r="AL161">
        <v>0</v>
      </c>
      <c r="AR161" t="s">
        <v>1254</v>
      </c>
    </row>
    <row r="162" spans="1:45" x14ac:dyDescent="0.25">
      <c r="A162" t="s">
        <v>303</v>
      </c>
      <c r="B162" t="s">
        <v>303</v>
      </c>
      <c r="C162" t="s">
        <v>303</v>
      </c>
      <c r="D162" t="s">
        <v>304</v>
      </c>
      <c r="E162" t="s">
        <v>1350</v>
      </c>
      <c r="F162">
        <v>2001</v>
      </c>
      <c r="G162" t="s">
        <v>103</v>
      </c>
      <c r="H162" t="s">
        <v>303</v>
      </c>
      <c r="I162">
        <v>1</v>
      </c>
      <c r="J162">
        <v>1</v>
      </c>
      <c r="K162">
        <v>1975</v>
      </c>
      <c r="L162">
        <v>1995</v>
      </c>
      <c r="M162">
        <v>1</v>
      </c>
      <c r="N162">
        <v>0</v>
      </c>
      <c r="O162">
        <v>0</v>
      </c>
      <c r="P162">
        <v>0</v>
      </c>
      <c r="Q162" t="s">
        <v>1163</v>
      </c>
      <c r="R162" t="b">
        <f>FALSE()</f>
        <v>0</v>
      </c>
      <c r="T162">
        <v>0.59537559747695901</v>
      </c>
      <c r="U162">
        <v>4.36155462265015</v>
      </c>
      <c r="V162" t="s">
        <v>112</v>
      </c>
      <c r="W162" t="s">
        <v>297</v>
      </c>
      <c r="X162">
        <v>1</v>
      </c>
      <c r="Y162">
        <v>1</v>
      </c>
      <c r="Z162">
        <v>1</v>
      </c>
      <c r="AA162">
        <v>1</v>
      </c>
      <c r="AC162">
        <v>1</v>
      </c>
      <c r="AE162" t="s">
        <v>2266</v>
      </c>
      <c r="AF162" t="s">
        <v>2267</v>
      </c>
      <c r="AG162">
        <v>1</v>
      </c>
      <c r="AH162" t="e">
        <f>#DIV/0!</f>
        <v>#DIV/0!</v>
      </c>
      <c r="AI162" t="e">
        <f>#DIV/0!</f>
        <v>#DIV/0!</v>
      </c>
      <c r="AL162">
        <v>0</v>
      </c>
      <c r="AR162" t="s">
        <v>1256</v>
      </c>
    </row>
    <row r="163" spans="1:45" x14ac:dyDescent="0.25">
      <c r="A163" t="s">
        <v>488</v>
      </c>
      <c r="B163" t="s">
        <v>488</v>
      </c>
      <c r="C163" t="s">
        <v>488</v>
      </c>
      <c r="D163" t="s">
        <v>490</v>
      </c>
      <c r="E163" t="s">
        <v>489</v>
      </c>
      <c r="F163">
        <v>1973</v>
      </c>
      <c r="G163" t="s">
        <v>215</v>
      </c>
      <c r="H163" t="s">
        <v>488</v>
      </c>
      <c r="I163">
        <v>1</v>
      </c>
      <c r="J163">
        <v>1</v>
      </c>
      <c r="K163">
        <v>1926</v>
      </c>
      <c r="L163">
        <v>1968</v>
      </c>
      <c r="M163">
        <v>0</v>
      </c>
      <c r="N163">
        <v>0</v>
      </c>
      <c r="O163">
        <v>0</v>
      </c>
      <c r="P163">
        <v>0</v>
      </c>
      <c r="Q163" t="s">
        <v>1028</v>
      </c>
      <c r="R163" t="b">
        <f>FALSE()</f>
        <v>0</v>
      </c>
      <c r="T163">
        <v>0.67125314474105802</v>
      </c>
      <c r="U163">
        <v>1.7773334980011</v>
      </c>
      <c r="V163" t="s">
        <v>112</v>
      </c>
      <c r="W163" t="s">
        <v>119</v>
      </c>
      <c r="X163">
        <v>1</v>
      </c>
      <c r="Y163">
        <v>1</v>
      </c>
      <c r="Z163">
        <v>1</v>
      </c>
      <c r="AA163">
        <v>1</v>
      </c>
      <c r="AC163">
        <v>1</v>
      </c>
      <c r="AE163" t="s">
        <v>2266</v>
      </c>
      <c r="AF163" t="s">
        <v>2267</v>
      </c>
      <c r="AG163">
        <v>1</v>
      </c>
      <c r="AH163" t="e">
        <f>#DIV/0!</f>
        <v>#DIV/0!</v>
      </c>
      <c r="AI163" t="e">
        <f>#DIV/0!</f>
        <v>#DIV/0!</v>
      </c>
      <c r="AL163">
        <v>0</v>
      </c>
      <c r="AR163" t="s">
        <v>1285</v>
      </c>
    </row>
    <row r="164" spans="1:45" x14ac:dyDescent="0.25">
      <c r="A164" t="s">
        <v>493</v>
      </c>
      <c r="B164" t="s">
        <v>493</v>
      </c>
      <c r="C164" t="s">
        <v>493</v>
      </c>
      <c r="D164" t="s">
        <v>494</v>
      </c>
      <c r="E164" t="s">
        <v>489</v>
      </c>
      <c r="F164">
        <v>1973</v>
      </c>
      <c r="G164" t="s">
        <v>215</v>
      </c>
      <c r="H164" t="s">
        <v>493</v>
      </c>
      <c r="I164">
        <v>1</v>
      </c>
      <c r="J164">
        <v>0</v>
      </c>
      <c r="K164">
        <v>1926</v>
      </c>
      <c r="L164">
        <v>1968</v>
      </c>
      <c r="M164">
        <v>0</v>
      </c>
      <c r="N164">
        <v>0</v>
      </c>
      <c r="O164">
        <v>0</v>
      </c>
      <c r="P164">
        <v>0</v>
      </c>
      <c r="Q164" t="s">
        <v>1029</v>
      </c>
      <c r="R164" t="b">
        <f>FALSE()</f>
        <v>0</v>
      </c>
      <c r="T164">
        <v>0.66307032108306896</v>
      </c>
      <c r="U164">
        <v>1.75520896911621</v>
      </c>
      <c r="V164" t="s">
        <v>112</v>
      </c>
      <c r="W164" t="s">
        <v>119</v>
      </c>
      <c r="X164">
        <v>1</v>
      </c>
      <c r="Y164">
        <v>1</v>
      </c>
      <c r="Z164">
        <v>1</v>
      </c>
      <c r="AA164">
        <v>1</v>
      </c>
      <c r="AC164">
        <v>1</v>
      </c>
      <c r="AE164" t="s">
        <v>2266</v>
      </c>
      <c r="AF164" t="s">
        <v>2267</v>
      </c>
      <c r="AG164">
        <v>1</v>
      </c>
      <c r="AH164" t="e">
        <f>#DIV/0!</f>
        <v>#DIV/0!</v>
      </c>
      <c r="AI164" t="e">
        <f>#DIV/0!</f>
        <v>#DIV/0!</v>
      </c>
      <c r="AL164">
        <v>0</v>
      </c>
      <c r="AR164" t="s">
        <v>1285</v>
      </c>
    </row>
    <row r="165" spans="1:45" s="9" customFormat="1" x14ac:dyDescent="0.25">
      <c r="A165" t="s">
        <v>699</v>
      </c>
      <c r="B165" t="s">
        <v>699</v>
      </c>
      <c r="C165" t="s">
        <v>699</v>
      </c>
      <c r="D165" t="s">
        <v>701</v>
      </c>
      <c r="E165" t="s">
        <v>700</v>
      </c>
      <c r="F165">
        <v>2014</v>
      </c>
      <c r="G165" t="s">
        <v>117</v>
      </c>
      <c r="H165" t="s">
        <v>699</v>
      </c>
      <c r="I165">
        <v>1</v>
      </c>
      <c r="J165">
        <v>0</v>
      </c>
      <c r="K165">
        <v>1963</v>
      </c>
      <c r="L165">
        <v>2010</v>
      </c>
      <c r="M165">
        <v>1</v>
      </c>
      <c r="N165">
        <v>0</v>
      </c>
      <c r="O165">
        <v>0</v>
      </c>
      <c r="P165">
        <v>0</v>
      </c>
      <c r="Q165" t="s">
        <v>1030</v>
      </c>
      <c r="R165" t="b">
        <f>FALSE()</f>
        <v>0</v>
      </c>
      <c r="S165"/>
      <c r="T165">
        <v>0.46662780642509499</v>
      </c>
      <c r="U165">
        <v>3.3192005157470699</v>
      </c>
      <c r="V165" t="s">
        <v>112</v>
      </c>
      <c r="W165" t="s">
        <v>119</v>
      </c>
      <c r="X165">
        <v>1</v>
      </c>
      <c r="Y165">
        <v>1</v>
      </c>
      <c r="Z165">
        <v>1</v>
      </c>
      <c r="AA165">
        <v>1</v>
      </c>
      <c r="AB165"/>
      <c r="AC165">
        <v>1</v>
      </c>
      <c r="AD165"/>
      <c r="AE165" t="s">
        <v>2268</v>
      </c>
      <c r="AF165" t="s">
        <v>2267</v>
      </c>
      <c r="AG165">
        <v>1</v>
      </c>
      <c r="AH165">
        <v>1.5052509884680501</v>
      </c>
      <c r="AI165">
        <v>1.56566062063541</v>
      </c>
      <c r="AJ165">
        <v>0.31</v>
      </c>
      <c r="AK165">
        <v>2.12</v>
      </c>
      <c r="AL165">
        <v>1</v>
      </c>
      <c r="AM165" t="s">
        <v>1223</v>
      </c>
      <c r="AN165">
        <v>5</v>
      </c>
      <c r="AO165" t="s">
        <v>1230</v>
      </c>
      <c r="AP165" t="s">
        <v>1228</v>
      </c>
      <c r="AQ165"/>
      <c r="AR165" t="s">
        <v>2515</v>
      </c>
      <c r="AS165" t="s">
        <v>2516</v>
      </c>
    </row>
    <row r="166" spans="1:45" x14ac:dyDescent="0.25">
      <c r="A166" t="s">
        <v>687</v>
      </c>
      <c r="B166" t="s">
        <v>687</v>
      </c>
      <c r="C166" t="s">
        <v>687</v>
      </c>
      <c r="D166" t="s">
        <v>689</v>
      </c>
      <c r="E166" t="s">
        <v>1128</v>
      </c>
      <c r="F166">
        <v>1989</v>
      </c>
      <c r="G166" t="s">
        <v>103</v>
      </c>
      <c r="H166" t="s">
        <v>687</v>
      </c>
      <c r="I166">
        <v>1</v>
      </c>
      <c r="J166">
        <v>1</v>
      </c>
      <c r="K166">
        <v>1934</v>
      </c>
      <c r="L166">
        <v>1987</v>
      </c>
      <c r="M166">
        <v>1</v>
      </c>
      <c r="N166">
        <v>0</v>
      </c>
      <c r="O166">
        <v>0</v>
      </c>
      <c r="P166">
        <v>0</v>
      </c>
      <c r="Q166" t="s">
        <v>1129</v>
      </c>
      <c r="R166" t="b">
        <f>FALSE()</f>
        <v>0</v>
      </c>
      <c r="T166">
        <v>2.0485405921936</v>
      </c>
      <c r="U166">
        <v>12.4904232025146</v>
      </c>
      <c r="V166" t="s">
        <v>112</v>
      </c>
      <c r="W166" t="s">
        <v>693</v>
      </c>
      <c r="X166">
        <v>-1</v>
      </c>
      <c r="Y166">
        <v>1</v>
      </c>
      <c r="Z166">
        <v>1</v>
      </c>
      <c r="AA166">
        <v>1</v>
      </c>
      <c r="AC166">
        <v>1</v>
      </c>
      <c r="AE166" t="s">
        <v>2268</v>
      </c>
      <c r="AF166" t="s">
        <v>2267</v>
      </c>
      <c r="AG166">
        <v>1</v>
      </c>
      <c r="AH166">
        <v>-1.02941738301186</v>
      </c>
      <c r="AI166">
        <v>1.0040533120992501</v>
      </c>
      <c r="AJ166">
        <v>-1.99</v>
      </c>
      <c r="AK166">
        <v>12.44</v>
      </c>
      <c r="AL166">
        <v>1</v>
      </c>
      <c r="AM166" t="s">
        <v>1223</v>
      </c>
      <c r="AN166">
        <v>10</v>
      </c>
      <c r="AO166" t="s">
        <v>1314</v>
      </c>
      <c r="AP166" t="s">
        <v>1237</v>
      </c>
      <c r="AR166" t="s">
        <v>2517</v>
      </c>
      <c r="AS166" t="s">
        <v>2518</v>
      </c>
    </row>
    <row r="167" spans="1:45" x14ac:dyDescent="0.25">
      <c r="A167" t="s">
        <v>162</v>
      </c>
      <c r="B167" t="s">
        <v>162</v>
      </c>
      <c r="C167" t="s">
        <v>162</v>
      </c>
      <c r="D167" t="s">
        <v>162</v>
      </c>
      <c r="E167" t="s">
        <v>163</v>
      </c>
      <c r="F167">
        <v>1981</v>
      </c>
      <c r="G167" t="s">
        <v>61</v>
      </c>
      <c r="H167" t="s">
        <v>162</v>
      </c>
      <c r="I167">
        <v>1</v>
      </c>
      <c r="J167">
        <v>1</v>
      </c>
      <c r="K167">
        <v>1926</v>
      </c>
      <c r="L167">
        <v>1975</v>
      </c>
      <c r="M167">
        <v>1</v>
      </c>
      <c r="N167">
        <v>0</v>
      </c>
      <c r="O167">
        <v>0</v>
      </c>
      <c r="P167">
        <v>0</v>
      </c>
      <c r="Q167" t="s">
        <v>1189</v>
      </c>
      <c r="R167" t="b">
        <f>FALSE()</f>
        <v>0</v>
      </c>
      <c r="T167">
        <v>1.1639156341552701</v>
      </c>
      <c r="U167">
        <v>3.3666696548461901</v>
      </c>
      <c r="V167" t="s">
        <v>112</v>
      </c>
      <c r="W167" t="s">
        <v>166</v>
      </c>
      <c r="X167">
        <v>-1</v>
      </c>
      <c r="Y167">
        <v>1</v>
      </c>
      <c r="Z167">
        <v>1</v>
      </c>
      <c r="AA167">
        <v>1</v>
      </c>
      <c r="AC167">
        <v>1</v>
      </c>
      <c r="AE167" t="s">
        <v>2266</v>
      </c>
      <c r="AF167" t="s">
        <v>2267</v>
      </c>
      <c r="AG167">
        <v>1</v>
      </c>
      <c r="AH167">
        <v>1.1523917169854201</v>
      </c>
      <c r="AI167">
        <v>1.0966350667251401</v>
      </c>
      <c r="AJ167">
        <v>1.01</v>
      </c>
      <c r="AK167">
        <v>3.07</v>
      </c>
      <c r="AL167">
        <v>1</v>
      </c>
      <c r="AM167" t="s">
        <v>1223</v>
      </c>
      <c r="AN167">
        <v>2</v>
      </c>
      <c r="AO167" t="s">
        <v>8</v>
      </c>
      <c r="AP167" t="s">
        <v>1237</v>
      </c>
      <c r="AR167" t="s">
        <v>1238</v>
      </c>
    </row>
    <row r="168" spans="1:45" x14ac:dyDescent="0.25">
      <c r="A168" t="s">
        <v>167</v>
      </c>
      <c r="B168" t="s">
        <v>2519</v>
      </c>
      <c r="C168" t="s">
        <v>2520</v>
      </c>
      <c r="D168" t="s">
        <v>169</v>
      </c>
      <c r="E168" t="s">
        <v>1343</v>
      </c>
      <c r="F168">
        <v>1996</v>
      </c>
      <c r="G168" t="s">
        <v>170</v>
      </c>
      <c r="H168" t="s">
        <v>167</v>
      </c>
      <c r="I168">
        <v>1</v>
      </c>
      <c r="J168">
        <v>1</v>
      </c>
      <c r="K168">
        <v>1979</v>
      </c>
      <c r="L168">
        <v>1991</v>
      </c>
      <c r="M168">
        <v>0</v>
      </c>
      <c r="N168">
        <v>0</v>
      </c>
      <c r="O168">
        <v>0</v>
      </c>
      <c r="P168">
        <v>0</v>
      </c>
      <c r="Q168" t="s">
        <v>1193</v>
      </c>
      <c r="R168" t="b">
        <f>FALSE()</f>
        <v>0</v>
      </c>
      <c r="S168" t="s">
        <v>175</v>
      </c>
      <c r="T168">
        <v>1.0165239572525</v>
      </c>
      <c r="U168">
        <v>3.6092472076415998</v>
      </c>
      <c r="V168" t="s">
        <v>112</v>
      </c>
      <c r="W168" t="s">
        <v>174</v>
      </c>
      <c r="X168">
        <v>1</v>
      </c>
      <c r="Y168">
        <v>1</v>
      </c>
      <c r="Z168">
        <v>0</v>
      </c>
      <c r="AA168">
        <v>1</v>
      </c>
      <c r="AC168">
        <v>1</v>
      </c>
      <c r="AE168" t="s">
        <v>2266</v>
      </c>
      <c r="AF168" t="s">
        <v>2267</v>
      </c>
      <c r="AG168">
        <v>1</v>
      </c>
      <c r="AH168" t="e">
        <f>#DIV/0!</f>
        <v>#DIV/0!</v>
      </c>
      <c r="AI168" t="e">
        <f>#DIV/0!</f>
        <v>#DIV/0!</v>
      </c>
      <c r="AL168">
        <v>0</v>
      </c>
      <c r="AR168" t="s">
        <v>1239</v>
      </c>
    </row>
    <row r="169" spans="1:45" x14ac:dyDescent="0.25">
      <c r="A169" t="s">
        <v>200</v>
      </c>
      <c r="B169" t="s">
        <v>200</v>
      </c>
      <c r="C169" t="s">
        <v>200</v>
      </c>
      <c r="D169" t="s">
        <v>202</v>
      </c>
      <c r="E169" t="s">
        <v>201</v>
      </c>
      <c r="F169">
        <v>2004</v>
      </c>
      <c r="G169" t="s">
        <v>203</v>
      </c>
      <c r="H169" t="s">
        <v>200</v>
      </c>
      <c r="I169">
        <v>1</v>
      </c>
      <c r="J169">
        <v>1</v>
      </c>
      <c r="K169">
        <v>1980</v>
      </c>
      <c r="L169">
        <v>1998</v>
      </c>
      <c r="M169">
        <v>0</v>
      </c>
      <c r="N169">
        <v>0</v>
      </c>
      <c r="O169">
        <v>1</v>
      </c>
      <c r="P169">
        <v>0</v>
      </c>
      <c r="Q169" t="s">
        <v>1019</v>
      </c>
      <c r="R169" t="b">
        <f>FALSE()</f>
        <v>0</v>
      </c>
      <c r="S169" t="s">
        <v>288</v>
      </c>
      <c r="T169">
        <v>0.59559279680252097</v>
      </c>
      <c r="U169">
        <v>1.95781791210175</v>
      </c>
      <c r="V169" t="s">
        <v>112</v>
      </c>
      <c r="W169" t="s">
        <v>174</v>
      </c>
      <c r="X169">
        <v>-1</v>
      </c>
      <c r="Y169">
        <v>1</v>
      </c>
      <c r="Z169">
        <v>0</v>
      </c>
      <c r="AA169">
        <v>1</v>
      </c>
      <c r="AC169">
        <v>1</v>
      </c>
      <c r="AE169" t="s">
        <v>2266</v>
      </c>
      <c r="AF169" t="s">
        <v>2267</v>
      </c>
      <c r="AG169">
        <v>1</v>
      </c>
      <c r="AH169">
        <v>-2.8912271689442801</v>
      </c>
      <c r="AI169">
        <v>0.35596689310940799</v>
      </c>
      <c r="AJ169">
        <v>-0.20599999999999999</v>
      </c>
      <c r="AK169">
        <v>5.5</v>
      </c>
      <c r="AL169">
        <v>1</v>
      </c>
      <c r="AM169" t="s">
        <v>1223</v>
      </c>
      <c r="AN169">
        <v>5</v>
      </c>
      <c r="AO169" t="s">
        <v>8</v>
      </c>
      <c r="AP169" t="s">
        <v>1228</v>
      </c>
      <c r="AR169" t="s">
        <v>1243</v>
      </c>
    </row>
    <row r="170" spans="1:45" x14ac:dyDescent="0.25">
      <c r="A170" t="s">
        <v>205</v>
      </c>
      <c r="B170" t="s">
        <v>205</v>
      </c>
      <c r="C170" t="s">
        <v>205</v>
      </c>
      <c r="D170" t="s">
        <v>207</v>
      </c>
      <c r="E170" t="s">
        <v>206</v>
      </c>
      <c r="F170">
        <v>1977</v>
      </c>
      <c r="G170" t="s">
        <v>103</v>
      </c>
      <c r="H170" t="s">
        <v>205</v>
      </c>
      <c r="I170">
        <v>1</v>
      </c>
      <c r="J170">
        <v>1</v>
      </c>
      <c r="K170">
        <v>1957</v>
      </c>
      <c r="L170">
        <v>1971</v>
      </c>
      <c r="M170">
        <v>1</v>
      </c>
      <c r="N170">
        <v>0</v>
      </c>
      <c r="O170">
        <v>0</v>
      </c>
      <c r="P170">
        <v>0</v>
      </c>
      <c r="Q170" t="s">
        <v>1085</v>
      </c>
      <c r="R170" t="b">
        <f>FALSE()</f>
        <v>0</v>
      </c>
      <c r="S170" t="s">
        <v>211</v>
      </c>
      <c r="T170">
        <v>0.35938584804534901</v>
      </c>
      <c r="U170">
        <v>2.0569224357604998</v>
      </c>
      <c r="V170" t="s">
        <v>112</v>
      </c>
      <c r="W170" t="s">
        <v>174</v>
      </c>
      <c r="X170">
        <v>1</v>
      </c>
      <c r="Y170">
        <v>1</v>
      </c>
      <c r="Z170">
        <v>1</v>
      </c>
      <c r="AA170">
        <v>1</v>
      </c>
      <c r="AB170">
        <v>1</v>
      </c>
      <c r="AC170">
        <v>1</v>
      </c>
      <c r="AE170" t="s">
        <v>2266</v>
      </c>
      <c r="AF170" t="s">
        <v>2267</v>
      </c>
      <c r="AG170">
        <v>1</v>
      </c>
      <c r="AH170" t="e">
        <f>#DIV/0!</f>
        <v>#DIV/0!</v>
      </c>
      <c r="AI170" t="e">
        <f>#DIV/0!</f>
        <v>#DIV/0!</v>
      </c>
      <c r="AL170">
        <v>0</v>
      </c>
      <c r="AR170" t="s">
        <v>1244</v>
      </c>
    </row>
    <row r="171" spans="1:45" x14ac:dyDescent="0.25">
      <c r="A171" t="s">
        <v>241</v>
      </c>
      <c r="B171" t="s">
        <v>241</v>
      </c>
      <c r="C171" t="s">
        <v>2521</v>
      </c>
      <c r="D171" t="s">
        <v>243</v>
      </c>
      <c r="E171" t="s">
        <v>1346</v>
      </c>
      <c r="F171">
        <v>2007</v>
      </c>
      <c r="G171" t="s">
        <v>103</v>
      </c>
      <c r="H171" t="s">
        <v>241</v>
      </c>
      <c r="I171">
        <v>1</v>
      </c>
      <c r="J171">
        <v>0</v>
      </c>
      <c r="K171">
        <v>1984</v>
      </c>
      <c r="L171">
        <v>2003</v>
      </c>
      <c r="M171">
        <v>1</v>
      </c>
      <c r="N171">
        <v>0</v>
      </c>
      <c r="O171">
        <v>0</v>
      </c>
      <c r="P171">
        <v>0</v>
      </c>
      <c r="Q171" t="s">
        <v>1141</v>
      </c>
      <c r="R171" t="b">
        <f>FALSE()</f>
        <v>0</v>
      </c>
      <c r="T171">
        <v>0.94507193565368597</v>
      </c>
      <c r="U171">
        <v>2.3446784019470202</v>
      </c>
      <c r="V171" t="s">
        <v>112</v>
      </c>
      <c r="W171" t="s">
        <v>174</v>
      </c>
      <c r="X171">
        <v>1</v>
      </c>
      <c r="Y171">
        <v>1</v>
      </c>
      <c r="Z171">
        <v>1</v>
      </c>
      <c r="AA171">
        <v>1</v>
      </c>
      <c r="AC171">
        <v>1</v>
      </c>
      <c r="AE171" t="s">
        <v>2266</v>
      </c>
      <c r="AF171" t="s">
        <v>2267</v>
      </c>
      <c r="AG171">
        <v>1</v>
      </c>
      <c r="AH171">
        <v>2.1978417108225301</v>
      </c>
      <c r="AI171">
        <v>0.82850826923923004</v>
      </c>
      <c r="AJ171">
        <v>0.43</v>
      </c>
      <c r="AK171">
        <v>2.83</v>
      </c>
      <c r="AL171">
        <v>1</v>
      </c>
      <c r="AM171" t="s">
        <v>1223</v>
      </c>
      <c r="AN171">
        <v>3</v>
      </c>
      <c r="AO171" t="s">
        <v>8</v>
      </c>
      <c r="AP171" t="s">
        <v>1248</v>
      </c>
      <c r="AR171" t="s">
        <v>1249</v>
      </c>
    </row>
    <row r="172" spans="1:45" x14ac:dyDescent="0.25">
      <c r="A172" t="s">
        <v>245</v>
      </c>
      <c r="B172" t="s">
        <v>2522</v>
      </c>
      <c r="C172" t="s">
        <v>2522</v>
      </c>
      <c r="D172" t="s">
        <v>246</v>
      </c>
      <c r="E172" t="s">
        <v>1346</v>
      </c>
      <c r="F172">
        <v>2007</v>
      </c>
      <c r="G172" t="s">
        <v>103</v>
      </c>
      <c r="H172" t="s">
        <v>245</v>
      </c>
      <c r="I172">
        <v>1</v>
      </c>
      <c r="J172">
        <v>0</v>
      </c>
      <c r="K172">
        <v>1984</v>
      </c>
      <c r="L172">
        <v>2003</v>
      </c>
      <c r="M172">
        <v>1</v>
      </c>
      <c r="N172">
        <v>0</v>
      </c>
      <c r="O172">
        <v>0</v>
      </c>
      <c r="P172">
        <v>0</v>
      </c>
      <c r="Q172" t="s">
        <v>1152</v>
      </c>
      <c r="R172" t="b">
        <f>FALSE()</f>
        <v>0</v>
      </c>
      <c r="S172" t="s">
        <v>248</v>
      </c>
      <c r="T172">
        <v>0.27236714959144598</v>
      </c>
      <c r="U172">
        <v>1.8186888694763199</v>
      </c>
      <c r="V172" t="s">
        <v>112</v>
      </c>
      <c r="W172" t="s">
        <v>174</v>
      </c>
      <c r="X172">
        <v>1</v>
      </c>
      <c r="Y172">
        <v>1</v>
      </c>
      <c r="Z172">
        <v>1</v>
      </c>
      <c r="AA172">
        <v>1</v>
      </c>
      <c r="AC172">
        <v>1</v>
      </c>
      <c r="AE172" t="s">
        <v>2266</v>
      </c>
      <c r="AF172" t="s">
        <v>2267</v>
      </c>
      <c r="AG172">
        <v>1</v>
      </c>
      <c r="AH172">
        <v>0.71675565681959497</v>
      </c>
      <c r="AI172">
        <v>0.46395124221334699</v>
      </c>
      <c r="AJ172">
        <v>0.38</v>
      </c>
      <c r="AK172">
        <v>3.92</v>
      </c>
      <c r="AL172">
        <v>1</v>
      </c>
      <c r="AM172" t="s">
        <v>1223</v>
      </c>
      <c r="AN172">
        <v>3</v>
      </c>
      <c r="AO172" t="s">
        <v>8</v>
      </c>
      <c r="AP172" t="s">
        <v>1248</v>
      </c>
      <c r="AR172" t="s">
        <v>1250</v>
      </c>
    </row>
    <row r="173" spans="1:45" x14ac:dyDescent="0.25">
      <c r="A173" t="s">
        <v>403</v>
      </c>
      <c r="B173" t="s">
        <v>2523</v>
      </c>
      <c r="C173" t="s">
        <v>2524</v>
      </c>
      <c r="D173" t="s">
        <v>405</v>
      </c>
      <c r="E173" t="s">
        <v>1353</v>
      </c>
      <c r="F173">
        <v>2004</v>
      </c>
      <c r="G173" t="s">
        <v>18</v>
      </c>
      <c r="H173" t="s">
        <v>403</v>
      </c>
      <c r="I173">
        <v>1</v>
      </c>
      <c r="J173">
        <v>0</v>
      </c>
      <c r="K173">
        <v>1973</v>
      </c>
      <c r="L173">
        <v>1997</v>
      </c>
      <c r="M173">
        <v>0</v>
      </c>
      <c r="N173">
        <v>1</v>
      </c>
      <c r="O173">
        <v>0</v>
      </c>
      <c r="P173">
        <v>0</v>
      </c>
      <c r="Q173" t="s">
        <v>1037</v>
      </c>
      <c r="R173" t="b">
        <f>FALSE()</f>
        <v>0</v>
      </c>
      <c r="S173" t="s">
        <v>407</v>
      </c>
      <c r="T173">
        <v>0.54336220026016202</v>
      </c>
      <c r="U173">
        <v>3.40177202224731</v>
      </c>
      <c r="V173" t="s">
        <v>112</v>
      </c>
      <c r="W173" t="s">
        <v>174</v>
      </c>
      <c r="X173">
        <v>1</v>
      </c>
      <c r="Y173">
        <v>1</v>
      </c>
      <c r="Z173">
        <v>1</v>
      </c>
      <c r="AA173">
        <v>1</v>
      </c>
      <c r="AC173">
        <v>1</v>
      </c>
      <c r="AE173" t="s">
        <v>2266</v>
      </c>
      <c r="AF173" t="s">
        <v>2310</v>
      </c>
      <c r="AG173">
        <v>1</v>
      </c>
      <c r="AH173" t="e">
        <f>#DIV/0!</f>
        <v>#DIV/0!</v>
      </c>
      <c r="AI173" t="e">
        <f>#DIV/0!</f>
        <v>#DIV/0!</v>
      </c>
      <c r="AL173">
        <v>0</v>
      </c>
      <c r="AR173">
        <v>0</v>
      </c>
    </row>
    <row r="174" spans="1:45" x14ac:dyDescent="0.25">
      <c r="A174" t="s">
        <v>483</v>
      </c>
      <c r="B174" t="s">
        <v>483</v>
      </c>
      <c r="C174" t="s">
        <v>483</v>
      </c>
      <c r="D174" t="s">
        <v>484</v>
      </c>
      <c r="E174" t="s">
        <v>469</v>
      </c>
      <c r="F174">
        <v>1992</v>
      </c>
      <c r="G174" t="s">
        <v>103</v>
      </c>
      <c r="H174" t="s">
        <v>483</v>
      </c>
      <c r="I174">
        <v>1</v>
      </c>
      <c r="J174">
        <v>1</v>
      </c>
      <c r="K174">
        <v>1963</v>
      </c>
      <c r="L174">
        <v>1990</v>
      </c>
      <c r="M174">
        <v>1</v>
      </c>
      <c r="N174">
        <v>0</v>
      </c>
      <c r="O174">
        <v>0</v>
      </c>
      <c r="P174">
        <v>0</v>
      </c>
      <c r="Q174" t="s">
        <v>1032</v>
      </c>
      <c r="R174" t="b">
        <f>FALSE()</f>
        <v>0</v>
      </c>
      <c r="T174">
        <v>1.01236760616303</v>
      </c>
      <c r="U174">
        <v>4.6087017059326199</v>
      </c>
      <c r="V174" t="s">
        <v>112</v>
      </c>
      <c r="W174" t="s">
        <v>174</v>
      </c>
      <c r="X174">
        <v>1</v>
      </c>
      <c r="Y174">
        <v>1</v>
      </c>
      <c r="Z174">
        <v>1</v>
      </c>
      <c r="AA174">
        <v>1</v>
      </c>
      <c r="AC174">
        <v>1</v>
      </c>
      <c r="AE174" t="s">
        <v>2266</v>
      </c>
      <c r="AF174" t="s">
        <v>2267</v>
      </c>
      <c r="AG174">
        <v>1</v>
      </c>
      <c r="AH174" t="e">
        <f>#DIV/0!</f>
        <v>#DIV/0!</v>
      </c>
      <c r="AI174" t="e">
        <f>#DIV/0!</f>
        <v>#DIV/0!</v>
      </c>
      <c r="AL174">
        <v>0</v>
      </c>
      <c r="AR174" t="s">
        <v>1283</v>
      </c>
    </row>
    <row r="175" spans="1:45" x14ac:dyDescent="0.25">
      <c r="A175" t="s">
        <v>468</v>
      </c>
      <c r="C175">
        <v>0</v>
      </c>
      <c r="D175" t="s">
        <v>470</v>
      </c>
      <c r="E175" t="s">
        <v>469</v>
      </c>
      <c r="F175">
        <v>1992</v>
      </c>
      <c r="G175" t="s">
        <v>103</v>
      </c>
      <c r="H175" t="s">
        <v>468</v>
      </c>
      <c r="I175">
        <v>0</v>
      </c>
      <c r="J175">
        <v>0</v>
      </c>
      <c r="K175">
        <v>1963</v>
      </c>
      <c r="L175">
        <v>1990</v>
      </c>
      <c r="M175">
        <v>1</v>
      </c>
      <c r="N175">
        <v>0</v>
      </c>
      <c r="O175">
        <v>0</v>
      </c>
      <c r="P175">
        <v>0</v>
      </c>
      <c r="Q175" t="s">
        <v>1022</v>
      </c>
      <c r="R175" t="b">
        <f>FALSE()</f>
        <v>0</v>
      </c>
      <c r="S175" t="s">
        <v>472</v>
      </c>
      <c r="T175">
        <v>0.70901685953140303</v>
      </c>
      <c r="U175">
        <v>3.5007300376892099</v>
      </c>
      <c r="V175" t="s">
        <v>112</v>
      </c>
      <c r="W175" t="s">
        <v>174</v>
      </c>
      <c r="X175">
        <v>1</v>
      </c>
      <c r="Y175">
        <v>1</v>
      </c>
      <c r="Z175">
        <v>1</v>
      </c>
      <c r="AA175">
        <v>1</v>
      </c>
      <c r="AC175">
        <v>1</v>
      </c>
      <c r="AE175" t="s">
        <v>2266</v>
      </c>
      <c r="AF175" t="s">
        <v>2267</v>
      </c>
      <c r="AG175">
        <v>1</v>
      </c>
      <c r="AH175" t="e">
        <f>#DIV/0!</f>
        <v>#DIV/0!</v>
      </c>
      <c r="AI175" t="e">
        <f>#DIV/0!</f>
        <v>#DIV/0!</v>
      </c>
      <c r="AL175">
        <v>0</v>
      </c>
      <c r="AR175" t="s">
        <v>1282</v>
      </c>
    </row>
    <row r="176" spans="1:45" x14ac:dyDescent="0.25">
      <c r="A176" t="s">
        <v>534</v>
      </c>
      <c r="C176">
        <v>0</v>
      </c>
      <c r="D176" t="s">
        <v>535</v>
      </c>
      <c r="E176" t="s">
        <v>527</v>
      </c>
      <c r="F176">
        <v>1998</v>
      </c>
      <c r="G176" t="s">
        <v>134</v>
      </c>
      <c r="H176" t="s">
        <v>534</v>
      </c>
      <c r="I176">
        <v>0</v>
      </c>
      <c r="J176">
        <v>0</v>
      </c>
      <c r="K176">
        <v>1975</v>
      </c>
      <c r="L176">
        <v>1993</v>
      </c>
      <c r="M176">
        <v>0</v>
      </c>
      <c r="N176">
        <v>1</v>
      </c>
      <c r="O176">
        <v>0</v>
      </c>
      <c r="P176">
        <v>0</v>
      </c>
      <c r="Q176" t="s">
        <v>1119</v>
      </c>
      <c r="R176" t="b">
        <f>FALSE()</f>
        <v>0</v>
      </c>
      <c r="S176" t="s">
        <v>530</v>
      </c>
      <c r="T176" t="e">
        <f>#N/A</f>
        <v>#N/A</v>
      </c>
      <c r="U176" t="e">
        <f>#N/A</f>
        <v>#N/A</v>
      </c>
      <c r="V176" t="s">
        <v>112</v>
      </c>
      <c r="W176" t="s">
        <v>174</v>
      </c>
      <c r="X176">
        <v>1</v>
      </c>
      <c r="Y176">
        <v>1</v>
      </c>
      <c r="Z176">
        <v>1</v>
      </c>
      <c r="AA176">
        <v>1</v>
      </c>
      <c r="AC176" t="s">
        <v>2311</v>
      </c>
      <c r="AE176" t="s">
        <v>2266</v>
      </c>
      <c r="AF176" t="s">
        <v>2267</v>
      </c>
      <c r="AG176">
        <v>1</v>
      </c>
      <c r="AH176" t="e">
        <f>#N/A</f>
        <v>#N/A</v>
      </c>
      <c r="AI176" t="e">
        <f>#N/A</f>
        <v>#N/A</v>
      </c>
      <c r="AL176">
        <v>0</v>
      </c>
      <c r="AR176" t="s">
        <v>1288</v>
      </c>
    </row>
    <row r="177" spans="1:45" x14ac:dyDescent="0.25">
      <c r="A177" t="s">
        <v>717</v>
      </c>
      <c r="B177" t="s">
        <v>2525</v>
      </c>
      <c r="C177" t="s">
        <v>2526</v>
      </c>
      <c r="D177" t="s">
        <v>718</v>
      </c>
      <c r="E177" t="s">
        <v>1359</v>
      </c>
      <c r="F177">
        <v>1994</v>
      </c>
      <c r="G177" t="s">
        <v>103</v>
      </c>
      <c r="H177" t="s">
        <v>717</v>
      </c>
      <c r="I177">
        <v>1</v>
      </c>
      <c r="J177">
        <v>1</v>
      </c>
      <c r="K177">
        <v>1968</v>
      </c>
      <c r="L177">
        <v>1990</v>
      </c>
      <c r="M177">
        <v>1</v>
      </c>
      <c r="N177">
        <v>0</v>
      </c>
      <c r="O177">
        <v>0</v>
      </c>
      <c r="P177">
        <v>0</v>
      </c>
      <c r="Q177" t="s">
        <v>1036</v>
      </c>
      <c r="R177" t="b">
        <f>FALSE()</f>
        <v>0</v>
      </c>
      <c r="T177">
        <v>0.90384429693222001</v>
      </c>
      <c r="U177">
        <v>4.4810070991516104</v>
      </c>
      <c r="V177" t="s">
        <v>112</v>
      </c>
      <c r="W177" t="s">
        <v>174</v>
      </c>
      <c r="X177">
        <v>1</v>
      </c>
      <c r="Y177">
        <v>1</v>
      </c>
      <c r="Z177">
        <v>1</v>
      </c>
      <c r="AA177">
        <v>1</v>
      </c>
      <c r="AC177">
        <v>1</v>
      </c>
      <c r="AE177" t="s">
        <v>2268</v>
      </c>
      <c r="AF177" t="s">
        <v>2267</v>
      </c>
      <c r="AG177">
        <v>1</v>
      </c>
      <c r="AH177">
        <v>1.37292804597299</v>
      </c>
      <c r="AI177">
        <v>1.3261340926758201</v>
      </c>
      <c r="AJ177">
        <v>0.65833333333333299</v>
      </c>
      <c r="AK177">
        <v>3.379</v>
      </c>
      <c r="AL177">
        <v>1</v>
      </c>
      <c r="AM177" t="s">
        <v>1223</v>
      </c>
      <c r="AN177">
        <v>10</v>
      </c>
      <c r="AO177" t="s">
        <v>8</v>
      </c>
      <c r="AP177" t="s">
        <v>1228</v>
      </c>
      <c r="AR177" t="s">
        <v>2527</v>
      </c>
      <c r="AS177" t="s">
        <v>2528</v>
      </c>
    </row>
    <row r="178" spans="1:45" x14ac:dyDescent="0.25">
      <c r="A178" t="s">
        <v>759</v>
      </c>
      <c r="B178" t="s">
        <v>759</v>
      </c>
      <c r="C178" t="s">
        <v>759</v>
      </c>
      <c r="D178" t="s">
        <v>761</v>
      </c>
      <c r="E178" t="s">
        <v>760</v>
      </c>
      <c r="F178">
        <v>2011</v>
      </c>
      <c r="G178" t="s">
        <v>762</v>
      </c>
      <c r="H178" t="s">
        <v>759</v>
      </c>
      <c r="I178">
        <v>1</v>
      </c>
      <c r="J178">
        <v>1</v>
      </c>
      <c r="K178">
        <v>1963</v>
      </c>
      <c r="L178">
        <v>2009</v>
      </c>
      <c r="M178">
        <v>0</v>
      </c>
      <c r="N178">
        <v>0</v>
      </c>
      <c r="O178">
        <v>0</v>
      </c>
      <c r="P178">
        <v>0</v>
      </c>
      <c r="Q178" t="s">
        <v>1084</v>
      </c>
      <c r="R178" t="b">
        <f>FALSE()</f>
        <v>0</v>
      </c>
      <c r="T178">
        <v>0.95008623600006104</v>
      </c>
      <c r="U178">
        <v>7.26918268203735</v>
      </c>
      <c r="V178" t="s">
        <v>112</v>
      </c>
      <c r="W178" t="s">
        <v>174</v>
      </c>
      <c r="X178">
        <v>-1</v>
      </c>
      <c r="Y178">
        <v>1</v>
      </c>
      <c r="Z178">
        <v>1</v>
      </c>
      <c r="AA178">
        <v>1</v>
      </c>
      <c r="AC178">
        <v>1</v>
      </c>
      <c r="AE178" t="s">
        <v>2268</v>
      </c>
      <c r="AF178" t="s">
        <v>2267</v>
      </c>
      <c r="AG178">
        <v>1</v>
      </c>
      <c r="AH178">
        <v>-1.0000907747369101</v>
      </c>
      <c r="AI178">
        <v>1.11149582294149</v>
      </c>
      <c r="AJ178">
        <v>-0.95</v>
      </c>
      <c r="AK178">
        <v>6.54</v>
      </c>
      <c r="AL178">
        <v>1</v>
      </c>
      <c r="AM178" t="s">
        <v>1223</v>
      </c>
      <c r="AN178">
        <v>10</v>
      </c>
      <c r="AO178" t="s">
        <v>1230</v>
      </c>
      <c r="AP178" t="s">
        <v>1237</v>
      </c>
      <c r="AR178" t="s">
        <v>2529</v>
      </c>
      <c r="AS178" t="s">
        <v>2530</v>
      </c>
    </row>
    <row r="179" spans="1:45" x14ac:dyDescent="0.25">
      <c r="A179" t="s">
        <v>790</v>
      </c>
      <c r="B179" t="s">
        <v>790</v>
      </c>
      <c r="C179" t="s">
        <v>790</v>
      </c>
      <c r="D179" t="s">
        <v>792</v>
      </c>
      <c r="E179" t="s">
        <v>1075</v>
      </c>
      <c r="F179">
        <v>1998</v>
      </c>
      <c r="G179" t="s">
        <v>103</v>
      </c>
      <c r="H179" t="s">
        <v>790</v>
      </c>
      <c r="I179">
        <v>1</v>
      </c>
      <c r="J179">
        <v>1</v>
      </c>
      <c r="K179">
        <v>1963</v>
      </c>
      <c r="L179">
        <v>1994</v>
      </c>
      <c r="M179">
        <v>1</v>
      </c>
      <c r="N179">
        <v>0</v>
      </c>
      <c r="O179">
        <v>0</v>
      </c>
      <c r="P179">
        <v>0</v>
      </c>
      <c r="Q179" t="s">
        <v>2531</v>
      </c>
      <c r="R179" t="b">
        <f>FALSE()</f>
        <v>0</v>
      </c>
      <c r="T179">
        <v>0.35917037725448597</v>
      </c>
      <c r="U179">
        <v>1.96039974689484</v>
      </c>
      <c r="V179" t="s">
        <v>112</v>
      </c>
      <c r="W179" t="s">
        <v>174</v>
      </c>
      <c r="X179">
        <v>1</v>
      </c>
      <c r="Y179">
        <v>1</v>
      </c>
      <c r="Z179">
        <v>1</v>
      </c>
      <c r="AA179">
        <v>1</v>
      </c>
      <c r="AC179">
        <v>1</v>
      </c>
      <c r="AE179" t="s">
        <v>2268</v>
      </c>
      <c r="AF179" t="s">
        <v>2267</v>
      </c>
      <c r="AG179">
        <v>1</v>
      </c>
      <c r="AH179" t="e">
        <f>#DIV/0!</f>
        <v>#DIV/0!</v>
      </c>
      <c r="AI179" t="e">
        <f>#DIV/0!</f>
        <v>#DIV/0!</v>
      </c>
      <c r="AL179">
        <v>0</v>
      </c>
      <c r="AR179" t="s">
        <v>2532</v>
      </c>
      <c r="AS179" t="s">
        <v>2533</v>
      </c>
    </row>
    <row r="180" spans="1:45" x14ac:dyDescent="0.25">
      <c r="A180" t="s">
        <v>857</v>
      </c>
      <c r="B180" t="s">
        <v>2534</v>
      </c>
      <c r="C180" t="s">
        <v>2534</v>
      </c>
      <c r="D180" t="s">
        <v>858</v>
      </c>
      <c r="E180" t="s">
        <v>1330</v>
      </c>
      <c r="F180">
        <v>2007</v>
      </c>
      <c r="G180" t="s">
        <v>827</v>
      </c>
      <c r="H180" t="s">
        <v>857</v>
      </c>
      <c r="I180">
        <v>1</v>
      </c>
      <c r="J180">
        <v>1</v>
      </c>
      <c r="K180">
        <v>1961</v>
      </c>
      <c r="L180">
        <v>2001</v>
      </c>
      <c r="M180">
        <v>0</v>
      </c>
      <c r="N180">
        <v>1</v>
      </c>
      <c r="O180">
        <v>0</v>
      </c>
      <c r="P180">
        <v>0</v>
      </c>
      <c r="Q180" t="s">
        <v>1083</v>
      </c>
      <c r="R180" t="b">
        <f>TRUE()</f>
        <v>1</v>
      </c>
      <c r="T180">
        <v>0.447688639163971</v>
      </c>
      <c r="U180">
        <v>4.4535942077636701</v>
      </c>
      <c r="V180" t="s">
        <v>112</v>
      </c>
      <c r="W180" t="s">
        <v>174</v>
      </c>
      <c r="X180">
        <v>1</v>
      </c>
      <c r="Y180">
        <v>1</v>
      </c>
      <c r="Z180">
        <v>1</v>
      </c>
      <c r="AA180">
        <v>1</v>
      </c>
      <c r="AC180">
        <v>1</v>
      </c>
      <c r="AE180" t="s">
        <v>2268</v>
      </c>
      <c r="AF180" t="s">
        <v>2298</v>
      </c>
      <c r="AG180">
        <v>1</v>
      </c>
      <c r="AH180" t="e">
        <f>#DIV/0!</f>
        <v>#DIV/0!</v>
      </c>
      <c r="AI180" t="e">
        <f>#DIV/0!</f>
        <v>#DIV/0!</v>
      </c>
      <c r="AL180">
        <v>0</v>
      </c>
      <c r="AR180" t="s">
        <v>2491</v>
      </c>
      <c r="AS180" t="s">
        <v>2535</v>
      </c>
    </row>
    <row r="181" spans="1:45" x14ac:dyDescent="0.25">
      <c r="A181" t="s">
        <v>106</v>
      </c>
      <c r="B181" t="s">
        <v>106</v>
      </c>
      <c r="C181" t="s">
        <v>2536</v>
      </c>
      <c r="D181" t="s">
        <v>108</v>
      </c>
      <c r="E181" t="s">
        <v>1339</v>
      </c>
      <c r="F181">
        <v>2006</v>
      </c>
      <c r="G181" t="s">
        <v>103</v>
      </c>
      <c r="H181" t="s">
        <v>106</v>
      </c>
      <c r="I181">
        <v>1</v>
      </c>
      <c r="J181">
        <v>1</v>
      </c>
      <c r="K181">
        <v>1963</v>
      </c>
      <c r="L181">
        <v>2000</v>
      </c>
      <c r="M181">
        <v>1</v>
      </c>
      <c r="N181">
        <v>0</v>
      </c>
      <c r="O181">
        <v>0</v>
      </c>
      <c r="P181">
        <v>1</v>
      </c>
      <c r="Q181" t="s">
        <v>1210</v>
      </c>
      <c r="R181" t="b">
        <f>FALSE()</f>
        <v>0</v>
      </c>
      <c r="T181">
        <v>0.98776537179946899</v>
      </c>
      <c r="U181">
        <v>3.12274217605591</v>
      </c>
      <c r="V181" t="s">
        <v>112</v>
      </c>
      <c r="W181" t="s">
        <v>113</v>
      </c>
      <c r="X181">
        <v>-1</v>
      </c>
      <c r="Y181">
        <v>1</v>
      </c>
      <c r="Z181">
        <v>1</v>
      </c>
      <c r="AA181">
        <v>1</v>
      </c>
      <c r="AC181">
        <v>1</v>
      </c>
      <c r="AE181" t="s">
        <v>2266</v>
      </c>
      <c r="AF181" t="s">
        <v>2267</v>
      </c>
      <c r="AG181">
        <v>1</v>
      </c>
      <c r="AH181">
        <v>-0.93185412433912196</v>
      </c>
      <c r="AI181">
        <v>1.00733618582449</v>
      </c>
      <c r="AJ181">
        <v>-1.06</v>
      </c>
      <c r="AK181">
        <v>3.1</v>
      </c>
      <c r="AL181">
        <v>1</v>
      </c>
      <c r="AM181" t="s">
        <v>1011</v>
      </c>
      <c r="AN181">
        <v>5</v>
      </c>
      <c r="AO181" t="s">
        <v>1230</v>
      </c>
      <c r="AP181" t="s">
        <v>1228</v>
      </c>
      <c r="AR181" t="s">
        <v>1231</v>
      </c>
    </row>
    <row r="182" spans="1:45" x14ac:dyDescent="0.25">
      <c r="A182" t="s">
        <v>141</v>
      </c>
      <c r="B182" t="s">
        <v>141</v>
      </c>
      <c r="C182" t="s">
        <v>141</v>
      </c>
      <c r="D182" t="s">
        <v>143</v>
      </c>
      <c r="E182" t="s">
        <v>1327</v>
      </c>
      <c r="F182">
        <v>2010</v>
      </c>
      <c r="G182" t="s">
        <v>103</v>
      </c>
      <c r="H182" t="s">
        <v>141</v>
      </c>
      <c r="I182">
        <v>1</v>
      </c>
      <c r="J182">
        <v>1</v>
      </c>
      <c r="K182">
        <v>1962</v>
      </c>
      <c r="L182">
        <v>2005</v>
      </c>
      <c r="M182">
        <v>1</v>
      </c>
      <c r="N182">
        <v>0</v>
      </c>
      <c r="O182">
        <v>0</v>
      </c>
      <c r="P182">
        <v>0</v>
      </c>
      <c r="Q182" t="s">
        <v>1211</v>
      </c>
      <c r="R182" t="b">
        <f>FALSE()</f>
        <v>0</v>
      </c>
      <c r="T182">
        <v>0.62540799379348799</v>
      </c>
      <c r="U182">
        <v>2.3101861476898198</v>
      </c>
      <c r="V182" t="s">
        <v>112</v>
      </c>
      <c r="W182" t="s">
        <v>113</v>
      </c>
      <c r="X182">
        <v>-1</v>
      </c>
      <c r="Y182">
        <v>1</v>
      </c>
      <c r="Z182">
        <v>1</v>
      </c>
      <c r="AA182">
        <v>1</v>
      </c>
      <c r="AC182">
        <v>1</v>
      </c>
      <c r="AE182" t="s">
        <v>2266</v>
      </c>
      <c r="AF182" t="s">
        <v>2307</v>
      </c>
      <c r="AG182">
        <v>1</v>
      </c>
      <c r="AH182">
        <v>-0.962166144297673</v>
      </c>
      <c r="AI182">
        <v>1.2623968020162899</v>
      </c>
      <c r="AJ182">
        <v>-0.65</v>
      </c>
      <c r="AK182">
        <v>1.83</v>
      </c>
      <c r="AL182">
        <v>1</v>
      </c>
      <c r="AM182" t="s">
        <v>1223</v>
      </c>
      <c r="AN182">
        <v>10</v>
      </c>
      <c r="AO182" t="s">
        <v>1230</v>
      </c>
      <c r="AP182" t="s">
        <v>1228</v>
      </c>
      <c r="AR182" t="s">
        <v>1235</v>
      </c>
    </row>
    <row r="183" spans="1:45" x14ac:dyDescent="0.25">
      <c r="A183" t="s">
        <v>592</v>
      </c>
      <c r="C183">
        <v>0</v>
      </c>
      <c r="D183" t="s">
        <v>592</v>
      </c>
      <c r="E183" t="s">
        <v>593</v>
      </c>
      <c r="F183">
        <v>2000</v>
      </c>
      <c r="G183" t="s">
        <v>103</v>
      </c>
      <c r="H183" t="s">
        <v>592</v>
      </c>
      <c r="I183">
        <v>0</v>
      </c>
      <c r="J183">
        <v>1</v>
      </c>
      <c r="K183">
        <v>1963</v>
      </c>
      <c r="L183">
        <v>1993</v>
      </c>
      <c r="M183">
        <v>1</v>
      </c>
      <c r="N183">
        <v>0</v>
      </c>
      <c r="O183">
        <v>0</v>
      </c>
      <c r="P183">
        <v>0</v>
      </c>
      <c r="R183" t="b">
        <f>FALSE()</f>
        <v>0</v>
      </c>
      <c r="S183" t="s">
        <v>2537</v>
      </c>
      <c r="T183" t="e">
        <f>#N/A</f>
        <v>#N/A</v>
      </c>
      <c r="U183" t="e">
        <f>#N/A</f>
        <v>#N/A</v>
      </c>
      <c r="V183" t="s">
        <v>112</v>
      </c>
      <c r="X183">
        <v>1</v>
      </c>
      <c r="Y183">
        <v>1</v>
      </c>
      <c r="Z183">
        <v>1</v>
      </c>
      <c r="AA183">
        <v>1</v>
      </c>
      <c r="AB183">
        <v>0</v>
      </c>
      <c r="AC183" t="s">
        <v>2311</v>
      </c>
      <c r="AE183" t="s">
        <v>2266</v>
      </c>
      <c r="AF183" t="s">
        <v>2267</v>
      </c>
      <c r="AG183">
        <v>1</v>
      </c>
      <c r="AH183" t="e">
        <f>#N/A</f>
        <v>#N/A</v>
      </c>
      <c r="AI183" t="e">
        <f>#N/A</f>
        <v>#N/A</v>
      </c>
      <c r="AL183">
        <v>0</v>
      </c>
      <c r="AR183" t="s">
        <v>1299</v>
      </c>
    </row>
    <row r="184" spans="1:45" x14ac:dyDescent="0.25">
      <c r="A184" t="s">
        <v>2538</v>
      </c>
      <c r="C184">
        <v>0</v>
      </c>
      <c r="D184" t="s">
        <v>597</v>
      </c>
      <c r="E184" t="s">
        <v>596</v>
      </c>
      <c r="F184">
        <v>1996</v>
      </c>
      <c r="G184" t="s">
        <v>61</v>
      </c>
      <c r="H184" t="s">
        <v>2538</v>
      </c>
      <c r="I184">
        <v>0</v>
      </c>
      <c r="J184">
        <v>0</v>
      </c>
      <c r="K184">
        <v>1979</v>
      </c>
      <c r="L184">
        <v>1993</v>
      </c>
      <c r="M184" t="e">
        <f>#N/A</f>
        <v>#N/A</v>
      </c>
      <c r="O184">
        <v>0</v>
      </c>
      <c r="P184">
        <v>0</v>
      </c>
      <c r="R184" t="b">
        <f>FALSE()</f>
        <v>0</v>
      </c>
      <c r="S184" t="s">
        <v>599</v>
      </c>
      <c r="T184" t="e">
        <f>#N/A</f>
        <v>#N/A</v>
      </c>
      <c r="U184" t="e">
        <f>#N/A</f>
        <v>#N/A</v>
      </c>
      <c r="V184" t="s">
        <v>112</v>
      </c>
      <c r="X184" t="e">
        <f>#N/A</f>
        <v>#N/A</v>
      </c>
      <c r="Y184" t="s">
        <v>2311</v>
      </c>
      <c r="Z184">
        <v>1</v>
      </c>
      <c r="AA184">
        <v>0</v>
      </c>
      <c r="AB184" t="s">
        <v>2311</v>
      </c>
      <c r="AC184" t="s">
        <v>2311</v>
      </c>
      <c r="AE184" t="e">
        <f>#N/A</f>
        <v>#N/A</v>
      </c>
      <c r="AF184" t="e">
        <f>#N/A</f>
        <v>#N/A</v>
      </c>
      <c r="AG184" t="e">
        <f>#N/A</f>
        <v>#N/A</v>
      </c>
      <c r="AJ184" t="e">
        <f>#N/A</f>
        <v>#N/A</v>
      </c>
      <c r="AK184" t="e">
        <f>#N/A</f>
        <v>#N/A</v>
      </c>
      <c r="AL184">
        <v>0</v>
      </c>
      <c r="AR184" t="e">
        <f>#N/A</f>
        <v>#N/A</v>
      </c>
    </row>
    <row r="185" spans="1:45" x14ac:dyDescent="0.25">
      <c r="A185" t="s">
        <v>2539</v>
      </c>
      <c r="C185">
        <v>0</v>
      </c>
      <c r="D185" t="s">
        <v>981</v>
      </c>
      <c r="E185" t="s">
        <v>977</v>
      </c>
      <c r="F185">
        <v>2003</v>
      </c>
      <c r="G185" t="s">
        <v>979</v>
      </c>
      <c r="H185" t="s">
        <v>2539</v>
      </c>
      <c r="I185">
        <v>0</v>
      </c>
      <c r="J185">
        <v>0</v>
      </c>
      <c r="K185">
        <v>1927</v>
      </c>
      <c r="L185">
        <v>1999</v>
      </c>
      <c r="M185" t="e">
        <f>#N/A</f>
        <v>#N/A</v>
      </c>
      <c r="O185">
        <v>1</v>
      </c>
      <c r="P185">
        <v>0</v>
      </c>
      <c r="R185" t="b">
        <f>FALSE()</f>
        <v>0</v>
      </c>
      <c r="S185" t="s">
        <v>2380</v>
      </c>
      <c r="T185" t="e">
        <f>#N/A</f>
        <v>#N/A</v>
      </c>
      <c r="U185" t="e">
        <f>#N/A</f>
        <v>#N/A</v>
      </c>
      <c r="V185" t="s">
        <v>112</v>
      </c>
      <c r="X185" t="e">
        <f>#N/A</f>
        <v>#N/A</v>
      </c>
      <c r="Y185" t="s">
        <v>2311</v>
      </c>
      <c r="Z185">
        <v>0</v>
      </c>
      <c r="AA185" t="s">
        <v>2311</v>
      </c>
      <c r="AB185" t="s">
        <v>2311</v>
      </c>
      <c r="AC185" t="s">
        <v>2311</v>
      </c>
      <c r="AE185" t="e">
        <f>#N/A</f>
        <v>#N/A</v>
      </c>
      <c r="AF185" t="e">
        <f>#N/A</f>
        <v>#N/A</v>
      </c>
      <c r="AG185" t="e">
        <f>#N/A</f>
        <v>#N/A</v>
      </c>
      <c r="AJ185" t="e">
        <f>#N/A</f>
        <v>#N/A</v>
      </c>
      <c r="AK185" t="e">
        <f>#N/A</f>
        <v>#N/A</v>
      </c>
      <c r="AL185">
        <v>0</v>
      </c>
      <c r="AR185" t="e">
        <f>#N/A</f>
        <v>#N/A</v>
      </c>
    </row>
    <row r="186" spans="1:45" x14ac:dyDescent="0.25">
      <c r="A186" t="s">
        <v>2540</v>
      </c>
      <c r="C186">
        <v>0</v>
      </c>
      <c r="D186" t="s">
        <v>978</v>
      </c>
      <c r="E186" t="s">
        <v>977</v>
      </c>
      <c r="F186">
        <v>2003</v>
      </c>
      <c r="G186" t="s">
        <v>979</v>
      </c>
      <c r="H186" t="s">
        <v>2540</v>
      </c>
      <c r="I186">
        <v>0</v>
      </c>
      <c r="J186">
        <v>0</v>
      </c>
      <c r="K186">
        <v>1927</v>
      </c>
      <c r="L186">
        <v>1999</v>
      </c>
      <c r="M186" t="e">
        <f>#N/A</f>
        <v>#N/A</v>
      </c>
      <c r="O186">
        <v>1</v>
      </c>
      <c r="P186">
        <v>0</v>
      </c>
      <c r="R186" t="b">
        <f>FALSE()</f>
        <v>0</v>
      </c>
      <c r="S186" t="s">
        <v>2380</v>
      </c>
      <c r="T186" t="e">
        <f>#N/A</f>
        <v>#N/A</v>
      </c>
      <c r="U186" t="e">
        <f>#N/A</f>
        <v>#N/A</v>
      </c>
      <c r="V186" t="s">
        <v>112</v>
      </c>
      <c r="X186" t="e">
        <f>#N/A</f>
        <v>#N/A</v>
      </c>
      <c r="Y186" t="s">
        <v>2311</v>
      </c>
      <c r="Z186">
        <v>0</v>
      </c>
      <c r="AA186" t="s">
        <v>2311</v>
      </c>
      <c r="AB186" t="s">
        <v>2311</v>
      </c>
      <c r="AC186" t="s">
        <v>2311</v>
      </c>
      <c r="AE186" t="e">
        <f>#N/A</f>
        <v>#N/A</v>
      </c>
      <c r="AF186" t="e">
        <f>#N/A</f>
        <v>#N/A</v>
      </c>
      <c r="AG186" t="e">
        <f>#N/A</f>
        <v>#N/A</v>
      </c>
      <c r="AJ186" t="e">
        <f>#N/A</f>
        <v>#N/A</v>
      </c>
      <c r="AK186" t="e">
        <f>#N/A</f>
        <v>#N/A</v>
      </c>
      <c r="AL186">
        <v>0</v>
      </c>
      <c r="AR186" t="e">
        <f>#N/A</f>
        <v>#N/A</v>
      </c>
    </row>
    <row r="187" spans="1:45" x14ac:dyDescent="0.25">
      <c r="A187" t="s">
        <v>2541</v>
      </c>
      <c r="C187">
        <v>0</v>
      </c>
      <c r="D187" t="s">
        <v>983</v>
      </c>
      <c r="E187" t="s">
        <v>977</v>
      </c>
      <c r="F187">
        <v>2003</v>
      </c>
      <c r="G187" t="s">
        <v>979</v>
      </c>
      <c r="H187" t="s">
        <v>2541</v>
      </c>
      <c r="I187">
        <v>0</v>
      </c>
      <c r="J187">
        <v>0</v>
      </c>
      <c r="K187">
        <v>1927</v>
      </c>
      <c r="L187">
        <v>1999</v>
      </c>
      <c r="M187" t="e">
        <f>#N/A</f>
        <v>#N/A</v>
      </c>
      <c r="O187">
        <v>1</v>
      </c>
      <c r="P187">
        <v>0</v>
      </c>
      <c r="R187" t="b">
        <f>FALSE()</f>
        <v>0</v>
      </c>
      <c r="S187" t="s">
        <v>2380</v>
      </c>
      <c r="T187" t="e">
        <f>#N/A</f>
        <v>#N/A</v>
      </c>
      <c r="U187" t="e">
        <f>#N/A</f>
        <v>#N/A</v>
      </c>
      <c r="V187" t="s">
        <v>112</v>
      </c>
      <c r="X187" t="e">
        <f>#N/A</f>
        <v>#N/A</v>
      </c>
      <c r="Y187" t="s">
        <v>2311</v>
      </c>
      <c r="Z187">
        <v>0</v>
      </c>
      <c r="AA187" t="s">
        <v>2311</v>
      </c>
      <c r="AB187" t="s">
        <v>2311</v>
      </c>
      <c r="AC187" t="s">
        <v>2311</v>
      </c>
      <c r="AE187" t="e">
        <f>#N/A</f>
        <v>#N/A</v>
      </c>
      <c r="AF187" t="e">
        <f>#N/A</f>
        <v>#N/A</v>
      </c>
      <c r="AG187" t="e">
        <f>#N/A</f>
        <v>#N/A</v>
      </c>
      <c r="AJ187" t="e">
        <f>#N/A</f>
        <v>#N/A</v>
      </c>
      <c r="AK187" t="e">
        <f>#N/A</f>
        <v>#N/A</v>
      </c>
      <c r="AL187">
        <v>0</v>
      </c>
      <c r="AR187" t="e">
        <f>#N/A</f>
        <v>#N/A</v>
      </c>
    </row>
    <row r="188" spans="1:45" x14ac:dyDescent="0.25">
      <c r="A188" t="s">
        <v>87</v>
      </c>
      <c r="B188" t="s">
        <v>87</v>
      </c>
      <c r="C188" t="s">
        <v>2542</v>
      </c>
      <c r="D188" t="s">
        <v>89</v>
      </c>
      <c r="E188" t="s">
        <v>1338</v>
      </c>
      <c r="F188">
        <v>2002</v>
      </c>
      <c r="G188" t="s">
        <v>90</v>
      </c>
      <c r="H188" t="s">
        <v>87</v>
      </c>
      <c r="I188">
        <v>1</v>
      </c>
      <c r="J188">
        <v>1</v>
      </c>
      <c r="K188">
        <v>1964</v>
      </c>
      <c r="L188">
        <v>1997</v>
      </c>
      <c r="M188">
        <v>0</v>
      </c>
      <c r="N188">
        <v>0</v>
      </c>
      <c r="O188">
        <v>0</v>
      </c>
      <c r="P188">
        <v>0</v>
      </c>
      <c r="Q188" t="s">
        <v>1109</v>
      </c>
      <c r="R188" t="b">
        <f>FALSE()</f>
        <v>0</v>
      </c>
      <c r="T188">
        <v>0.492390066385269</v>
      </c>
      <c r="U188">
        <v>2.6895627975463898</v>
      </c>
      <c r="V188" t="s">
        <v>63</v>
      </c>
      <c r="W188" t="s">
        <v>64</v>
      </c>
      <c r="X188">
        <v>1</v>
      </c>
      <c r="Y188">
        <v>1</v>
      </c>
      <c r="Z188">
        <v>0</v>
      </c>
      <c r="AA188">
        <v>1</v>
      </c>
      <c r="AC188">
        <v>1</v>
      </c>
      <c r="AE188" t="s">
        <v>2266</v>
      </c>
      <c r="AF188" t="s">
        <v>2267</v>
      </c>
      <c r="AG188">
        <v>1</v>
      </c>
      <c r="AH188" t="e">
        <f>#DIV/0!</f>
        <v>#DIV/0!</v>
      </c>
      <c r="AI188" t="e">
        <f>#DIV/0!</f>
        <v>#DIV/0!</v>
      </c>
      <c r="AL188">
        <v>0</v>
      </c>
      <c r="AR188" t="s">
        <v>1226</v>
      </c>
    </row>
    <row r="189" spans="1:45" x14ac:dyDescent="0.25">
      <c r="A189" t="s">
        <v>94</v>
      </c>
      <c r="B189" t="s">
        <v>94</v>
      </c>
      <c r="C189" t="s">
        <v>94</v>
      </c>
      <c r="D189" t="s">
        <v>96</v>
      </c>
      <c r="E189" t="s">
        <v>95</v>
      </c>
      <c r="F189">
        <v>1986</v>
      </c>
      <c r="G189" t="s">
        <v>61</v>
      </c>
      <c r="H189" t="s">
        <v>94</v>
      </c>
      <c r="I189">
        <v>1</v>
      </c>
      <c r="J189">
        <v>1</v>
      </c>
      <c r="K189">
        <v>1961</v>
      </c>
      <c r="L189">
        <v>1980</v>
      </c>
      <c r="M189">
        <v>1</v>
      </c>
      <c r="N189">
        <v>0</v>
      </c>
      <c r="O189">
        <v>0</v>
      </c>
      <c r="P189">
        <v>0</v>
      </c>
      <c r="Q189" t="s">
        <v>1031</v>
      </c>
      <c r="R189" t="b">
        <f>FALSE()</f>
        <v>0</v>
      </c>
      <c r="T189">
        <v>0.97819715738296498</v>
      </c>
      <c r="U189">
        <v>2.5113255977630602</v>
      </c>
      <c r="V189" t="s">
        <v>63</v>
      </c>
      <c r="W189" t="s">
        <v>64</v>
      </c>
      <c r="X189">
        <v>1</v>
      </c>
      <c r="Y189">
        <v>1</v>
      </c>
      <c r="Z189">
        <v>1</v>
      </c>
      <c r="AA189">
        <v>1</v>
      </c>
      <c r="AC189">
        <v>1</v>
      </c>
      <c r="AE189" t="s">
        <v>2266</v>
      </c>
      <c r="AF189" t="s">
        <v>2267</v>
      </c>
      <c r="AG189">
        <v>1</v>
      </c>
      <c r="AH189" t="e">
        <f>#DIV/0!</f>
        <v>#DIV/0!</v>
      </c>
      <c r="AI189" t="e">
        <f>#DIV/0!</f>
        <v>#DIV/0!</v>
      </c>
      <c r="AL189">
        <v>0</v>
      </c>
      <c r="AR189" t="s">
        <v>1227</v>
      </c>
    </row>
    <row r="190" spans="1:45" x14ac:dyDescent="0.25">
      <c r="A190" t="s">
        <v>326</v>
      </c>
      <c r="C190">
        <v>0</v>
      </c>
      <c r="D190" t="s">
        <v>2543</v>
      </c>
      <c r="E190" t="s">
        <v>1335</v>
      </c>
      <c r="F190">
        <v>2001</v>
      </c>
      <c r="G190" t="s">
        <v>61</v>
      </c>
      <c r="H190" t="s">
        <v>326</v>
      </c>
      <c r="I190">
        <v>0</v>
      </c>
      <c r="J190">
        <v>0</v>
      </c>
      <c r="K190">
        <v>1966</v>
      </c>
      <c r="L190">
        <v>1995</v>
      </c>
      <c r="M190">
        <v>1</v>
      </c>
      <c r="N190">
        <v>0</v>
      </c>
      <c r="O190">
        <v>0</v>
      </c>
      <c r="P190">
        <v>0</v>
      </c>
      <c r="Q190" t="s">
        <v>2544</v>
      </c>
      <c r="R190" t="b">
        <f>FALSE()</f>
        <v>0</v>
      </c>
      <c r="S190" t="s">
        <v>2545</v>
      </c>
      <c r="T190">
        <v>0.21822829544544201</v>
      </c>
      <c r="U190">
        <v>1.57233238220215</v>
      </c>
      <c r="V190" t="s">
        <v>63</v>
      </c>
      <c r="W190" t="s">
        <v>64</v>
      </c>
      <c r="X190">
        <v>1</v>
      </c>
      <c r="Y190">
        <v>1</v>
      </c>
      <c r="Z190">
        <v>1</v>
      </c>
      <c r="AA190">
        <v>1</v>
      </c>
      <c r="AC190">
        <v>1</v>
      </c>
      <c r="AE190" t="s">
        <v>2266</v>
      </c>
      <c r="AF190" t="s">
        <v>2267</v>
      </c>
      <c r="AG190">
        <v>1</v>
      </c>
      <c r="AH190" t="e">
        <f>#DIV/0!</f>
        <v>#DIV/0!</v>
      </c>
      <c r="AI190" t="e">
        <f>#DIV/0!</f>
        <v>#DIV/0!</v>
      </c>
      <c r="AL190">
        <v>0</v>
      </c>
      <c r="AR190" t="s">
        <v>2546</v>
      </c>
    </row>
    <row r="191" spans="1:45" x14ac:dyDescent="0.25">
      <c r="A191" t="s">
        <v>327</v>
      </c>
      <c r="B191" t="s">
        <v>2547</v>
      </c>
      <c r="C191" t="s">
        <v>2548</v>
      </c>
      <c r="D191" t="s">
        <v>2549</v>
      </c>
      <c r="E191" t="s">
        <v>1328</v>
      </c>
      <c r="F191">
        <v>2001</v>
      </c>
      <c r="G191" t="s">
        <v>61</v>
      </c>
      <c r="H191" t="s">
        <v>327</v>
      </c>
      <c r="I191">
        <v>1</v>
      </c>
      <c r="J191">
        <v>0</v>
      </c>
      <c r="K191">
        <v>1966</v>
      </c>
      <c r="L191">
        <v>1995</v>
      </c>
      <c r="M191">
        <v>1</v>
      </c>
      <c r="N191">
        <v>0</v>
      </c>
      <c r="O191">
        <v>0</v>
      </c>
      <c r="P191">
        <v>0</v>
      </c>
      <c r="Q191" t="s">
        <v>1196</v>
      </c>
      <c r="R191" t="b">
        <f>FALSE()</f>
        <v>0</v>
      </c>
      <c r="S191" t="s">
        <v>2550</v>
      </c>
      <c r="T191">
        <v>0.492066860198975</v>
      </c>
      <c r="U191">
        <v>2.0091531276702899</v>
      </c>
      <c r="V191" t="s">
        <v>63</v>
      </c>
      <c r="W191" t="s">
        <v>64</v>
      </c>
      <c r="X191">
        <v>-1</v>
      </c>
      <c r="Y191">
        <v>1</v>
      </c>
      <c r="Z191">
        <v>1</v>
      </c>
      <c r="AA191">
        <v>1</v>
      </c>
      <c r="AC191">
        <v>1</v>
      </c>
      <c r="AE191" t="s">
        <v>2266</v>
      </c>
      <c r="AF191" t="s">
        <v>2267</v>
      </c>
      <c r="AG191">
        <v>1</v>
      </c>
      <c r="AH191" t="e">
        <f>#DIV/0!</f>
        <v>#DIV/0!</v>
      </c>
      <c r="AI191" t="e">
        <f>#DIV/0!</f>
        <v>#DIV/0!</v>
      </c>
      <c r="AL191">
        <v>0</v>
      </c>
      <c r="AR191" t="s">
        <v>2551</v>
      </c>
    </row>
    <row r="192" spans="1:45" x14ac:dyDescent="0.25">
      <c r="A192" t="s">
        <v>322</v>
      </c>
      <c r="B192" t="s">
        <v>322</v>
      </c>
      <c r="C192" t="s">
        <v>2552</v>
      </c>
      <c r="D192" t="s">
        <v>324</v>
      </c>
      <c r="E192" t="s">
        <v>1328</v>
      </c>
      <c r="F192">
        <v>2001</v>
      </c>
      <c r="G192" t="s">
        <v>61</v>
      </c>
      <c r="H192" t="s">
        <v>322</v>
      </c>
      <c r="I192">
        <v>1</v>
      </c>
      <c r="J192">
        <v>1</v>
      </c>
      <c r="K192">
        <v>1966</v>
      </c>
      <c r="L192">
        <v>1995</v>
      </c>
      <c r="M192">
        <v>1</v>
      </c>
      <c r="N192">
        <v>0</v>
      </c>
      <c r="O192">
        <v>0</v>
      </c>
      <c r="P192">
        <v>0</v>
      </c>
      <c r="Q192" t="s">
        <v>1204</v>
      </c>
      <c r="R192" t="b">
        <f>FALSE()</f>
        <v>0</v>
      </c>
      <c r="T192">
        <v>0.48548787832260099</v>
      </c>
      <c r="U192">
        <v>3.6094624996185298</v>
      </c>
      <c r="V192" t="s">
        <v>63</v>
      </c>
      <c r="W192" t="s">
        <v>64</v>
      </c>
      <c r="X192">
        <v>-1</v>
      </c>
      <c r="Y192">
        <v>1</v>
      </c>
      <c r="Z192">
        <v>1</v>
      </c>
      <c r="AA192">
        <v>1</v>
      </c>
      <c r="AC192">
        <v>1</v>
      </c>
      <c r="AE192" t="s">
        <v>2266</v>
      </c>
      <c r="AF192" t="s">
        <v>2267</v>
      </c>
      <c r="AG192">
        <v>1</v>
      </c>
      <c r="AH192" t="e">
        <f>#DIV/0!</f>
        <v>#DIV/0!</v>
      </c>
      <c r="AI192" t="e">
        <f>#DIV/0!</f>
        <v>#DIV/0!</v>
      </c>
      <c r="AL192">
        <v>0</v>
      </c>
      <c r="AR192" t="s">
        <v>2551</v>
      </c>
    </row>
    <row r="193" spans="1:45" x14ac:dyDescent="0.25">
      <c r="A193" t="s">
        <v>739</v>
      </c>
      <c r="B193" t="s">
        <v>2553</v>
      </c>
      <c r="C193" t="s">
        <v>2553</v>
      </c>
      <c r="D193" t="s">
        <v>741</v>
      </c>
      <c r="E193" t="s">
        <v>1361</v>
      </c>
      <c r="F193">
        <v>2006</v>
      </c>
      <c r="G193" t="s">
        <v>61</v>
      </c>
      <c r="H193" t="s">
        <v>739</v>
      </c>
      <c r="I193">
        <v>1</v>
      </c>
      <c r="J193">
        <v>0</v>
      </c>
      <c r="K193">
        <v>1960</v>
      </c>
      <c r="L193">
        <v>2003</v>
      </c>
      <c r="M193">
        <v>1</v>
      </c>
      <c r="N193">
        <v>0</v>
      </c>
      <c r="O193">
        <v>0</v>
      </c>
      <c r="P193">
        <v>0</v>
      </c>
      <c r="Q193" t="s">
        <v>1207</v>
      </c>
      <c r="R193" t="b">
        <f>FALSE()</f>
        <v>0</v>
      </c>
      <c r="T193">
        <v>0.89033609628677401</v>
      </c>
      <c r="U193">
        <v>3.9094901084899898</v>
      </c>
      <c r="V193" t="s">
        <v>63</v>
      </c>
      <c r="W193" t="s">
        <v>64</v>
      </c>
      <c r="X193">
        <v>1</v>
      </c>
      <c r="Y193">
        <v>1</v>
      </c>
      <c r="Z193">
        <v>1</v>
      </c>
      <c r="AA193">
        <v>1</v>
      </c>
      <c r="AC193">
        <v>1</v>
      </c>
      <c r="AE193" t="s">
        <v>2268</v>
      </c>
      <c r="AF193" t="s">
        <v>2267</v>
      </c>
      <c r="AG193">
        <v>1</v>
      </c>
      <c r="AH193">
        <v>1.1046353551945101</v>
      </c>
      <c r="AI193">
        <v>0.96292859815024401</v>
      </c>
      <c r="AJ193">
        <v>0.80600000000000005</v>
      </c>
      <c r="AK193">
        <v>4.0599999999999996</v>
      </c>
      <c r="AL193">
        <v>1</v>
      </c>
      <c r="AM193" t="s">
        <v>1223</v>
      </c>
      <c r="AN193">
        <v>10</v>
      </c>
      <c r="AO193" t="s">
        <v>1230</v>
      </c>
      <c r="AP193" t="s">
        <v>1228</v>
      </c>
      <c r="AR193" t="s">
        <v>2554</v>
      </c>
      <c r="AS193" t="s">
        <v>2555</v>
      </c>
    </row>
    <row r="194" spans="1:45" x14ac:dyDescent="0.25">
      <c r="A194" t="s">
        <v>394</v>
      </c>
      <c r="B194" t="s">
        <v>394</v>
      </c>
      <c r="C194" t="s">
        <v>394</v>
      </c>
      <c r="D194" t="s">
        <v>396</v>
      </c>
      <c r="E194" t="s">
        <v>1352</v>
      </c>
      <c r="F194">
        <v>2001</v>
      </c>
      <c r="G194" t="s">
        <v>61</v>
      </c>
      <c r="H194" t="s">
        <v>394</v>
      </c>
      <c r="I194">
        <v>1</v>
      </c>
      <c r="J194">
        <v>1</v>
      </c>
      <c r="K194">
        <v>1976</v>
      </c>
      <c r="L194">
        <v>1993</v>
      </c>
      <c r="M194">
        <v>1</v>
      </c>
      <c r="N194">
        <v>0</v>
      </c>
      <c r="O194">
        <v>0</v>
      </c>
      <c r="P194">
        <v>0</v>
      </c>
      <c r="Q194" t="s">
        <v>1186</v>
      </c>
      <c r="R194" t="b">
        <f>FALSE()</f>
        <v>0</v>
      </c>
      <c r="T194">
        <v>0.82448554039001498</v>
      </c>
      <c r="U194">
        <v>5.2393255233764702</v>
      </c>
      <c r="V194" t="s">
        <v>63</v>
      </c>
      <c r="W194" t="s">
        <v>398</v>
      </c>
      <c r="X194">
        <v>-1</v>
      </c>
      <c r="Y194">
        <v>1</v>
      </c>
      <c r="Z194">
        <v>1</v>
      </c>
      <c r="AA194">
        <v>1</v>
      </c>
      <c r="AC194">
        <v>1</v>
      </c>
      <c r="AE194" t="s">
        <v>2266</v>
      </c>
      <c r="AF194" t="s">
        <v>2267</v>
      </c>
      <c r="AG194">
        <v>1</v>
      </c>
      <c r="AH194" t="e">
        <f>#DIV/0!</f>
        <v>#DIV/0!</v>
      </c>
      <c r="AI194" t="e">
        <f>#DIV/0!</f>
        <v>#DIV/0!</v>
      </c>
      <c r="AL194">
        <v>0</v>
      </c>
      <c r="AR194" t="s">
        <v>1269</v>
      </c>
    </row>
    <row r="195" spans="1:45" x14ac:dyDescent="0.25">
      <c r="A195" t="s">
        <v>261</v>
      </c>
      <c r="B195" t="s">
        <v>261</v>
      </c>
      <c r="C195" t="s">
        <v>2556</v>
      </c>
      <c r="D195" t="s">
        <v>263</v>
      </c>
      <c r="E195" t="s">
        <v>1348</v>
      </c>
      <c r="F195">
        <v>1998</v>
      </c>
      <c r="G195" t="s">
        <v>61</v>
      </c>
      <c r="H195" t="s">
        <v>261</v>
      </c>
      <c r="I195">
        <v>1</v>
      </c>
      <c r="J195">
        <v>0</v>
      </c>
      <c r="K195">
        <v>1966</v>
      </c>
      <c r="L195">
        <v>1995</v>
      </c>
      <c r="M195">
        <v>1</v>
      </c>
      <c r="N195">
        <v>0</v>
      </c>
      <c r="O195">
        <v>0</v>
      </c>
      <c r="P195">
        <v>0</v>
      </c>
      <c r="Q195" t="s">
        <v>1076</v>
      </c>
      <c r="R195" t="b">
        <f>FALSE()</f>
        <v>0</v>
      </c>
      <c r="S195" t="s">
        <v>266</v>
      </c>
      <c r="T195">
        <v>0.78639858961105302</v>
      </c>
      <c r="U195">
        <v>2.7782855033874498</v>
      </c>
      <c r="V195" t="s">
        <v>63</v>
      </c>
      <c r="W195" t="s">
        <v>265</v>
      </c>
      <c r="X195">
        <v>-1</v>
      </c>
      <c r="Y195">
        <v>1</v>
      </c>
      <c r="Z195">
        <v>1</v>
      </c>
      <c r="AA195">
        <v>1</v>
      </c>
      <c r="AC195">
        <v>1</v>
      </c>
      <c r="AE195" t="s">
        <v>2266</v>
      </c>
      <c r="AF195" t="s">
        <v>2267</v>
      </c>
      <c r="AG195">
        <v>1</v>
      </c>
      <c r="AH195" t="e">
        <f>#DIV/0!</f>
        <v>#DIV/0!</v>
      </c>
      <c r="AI195" t="e">
        <f>#DIV/0!</f>
        <v>#DIV/0!</v>
      </c>
      <c r="AL195">
        <v>0</v>
      </c>
      <c r="AR195" t="s">
        <v>1252</v>
      </c>
    </row>
    <row r="196" spans="1:45" x14ac:dyDescent="0.25">
      <c r="A196" t="s">
        <v>381</v>
      </c>
      <c r="B196" t="s">
        <v>381</v>
      </c>
      <c r="C196" t="s">
        <v>2557</v>
      </c>
      <c r="D196" t="s">
        <v>383</v>
      </c>
      <c r="E196" t="s">
        <v>1351</v>
      </c>
      <c r="F196">
        <v>1998</v>
      </c>
      <c r="G196" t="s">
        <v>90</v>
      </c>
      <c r="H196" t="s">
        <v>381</v>
      </c>
      <c r="I196">
        <v>1</v>
      </c>
      <c r="J196">
        <v>1</v>
      </c>
      <c r="K196">
        <v>1962</v>
      </c>
      <c r="L196">
        <v>1991</v>
      </c>
      <c r="M196">
        <v>0</v>
      </c>
      <c r="N196">
        <v>0</v>
      </c>
      <c r="O196">
        <v>0</v>
      </c>
      <c r="P196">
        <v>0</v>
      </c>
      <c r="Q196" t="s">
        <v>1185</v>
      </c>
      <c r="R196" t="b">
        <f>FALSE()</f>
        <v>0</v>
      </c>
      <c r="S196" t="s">
        <v>385</v>
      </c>
      <c r="T196">
        <v>0.52018523216247603</v>
      </c>
      <c r="U196">
        <v>3.14789843559265</v>
      </c>
      <c r="V196" t="s">
        <v>63</v>
      </c>
      <c r="W196" t="s">
        <v>265</v>
      </c>
      <c r="X196">
        <v>-1</v>
      </c>
      <c r="Y196">
        <v>1</v>
      </c>
      <c r="Z196">
        <v>0</v>
      </c>
      <c r="AA196">
        <v>1</v>
      </c>
      <c r="AC196">
        <v>1</v>
      </c>
      <c r="AE196" t="s">
        <v>2266</v>
      </c>
      <c r="AF196" t="s">
        <v>2267</v>
      </c>
      <c r="AG196">
        <v>1</v>
      </c>
      <c r="AH196" t="e">
        <f>#DIV/0!</f>
        <v>#DIV/0!</v>
      </c>
      <c r="AI196" t="e">
        <f>#DIV/0!</f>
        <v>#DIV/0!</v>
      </c>
      <c r="AL196">
        <v>0</v>
      </c>
      <c r="AR196" t="s">
        <v>1267</v>
      </c>
    </row>
    <row r="197" spans="1:45" x14ac:dyDescent="0.25">
      <c r="A197" t="s">
        <v>613</v>
      </c>
      <c r="B197" t="s">
        <v>613</v>
      </c>
      <c r="C197" t="s">
        <v>2558</v>
      </c>
      <c r="D197" t="s">
        <v>614</v>
      </c>
      <c r="E197" t="s">
        <v>596</v>
      </c>
      <c r="F197">
        <v>1996</v>
      </c>
      <c r="G197" t="s">
        <v>61</v>
      </c>
      <c r="H197" t="s">
        <v>613</v>
      </c>
      <c r="I197">
        <v>1</v>
      </c>
      <c r="J197">
        <v>1</v>
      </c>
      <c r="K197">
        <v>1979</v>
      </c>
      <c r="L197">
        <v>1993</v>
      </c>
      <c r="M197">
        <v>1</v>
      </c>
      <c r="N197">
        <v>0</v>
      </c>
      <c r="O197">
        <v>0</v>
      </c>
      <c r="P197">
        <v>0</v>
      </c>
      <c r="Q197" t="s">
        <v>1203</v>
      </c>
      <c r="R197" t="b">
        <f>FALSE()</f>
        <v>0</v>
      </c>
      <c r="T197">
        <v>0.515028417110443</v>
      </c>
      <c r="U197">
        <v>1.6184118986129801</v>
      </c>
      <c r="V197" t="s">
        <v>63</v>
      </c>
      <c r="W197" t="s">
        <v>265</v>
      </c>
      <c r="X197">
        <v>-1</v>
      </c>
      <c r="Y197">
        <v>1</v>
      </c>
      <c r="Z197">
        <v>1</v>
      </c>
      <c r="AA197">
        <v>1</v>
      </c>
      <c r="AC197">
        <v>1</v>
      </c>
      <c r="AE197" t="s">
        <v>2266</v>
      </c>
      <c r="AF197" t="s">
        <v>2267</v>
      </c>
      <c r="AG197">
        <v>1</v>
      </c>
      <c r="AH197" t="e">
        <f>#DIV/0!</f>
        <v>#DIV/0!</v>
      </c>
      <c r="AI197" t="e">
        <f>#DIV/0!</f>
        <v>#DIV/0!</v>
      </c>
      <c r="AL197">
        <v>0</v>
      </c>
      <c r="AR197" t="s">
        <v>1300</v>
      </c>
    </row>
    <row r="198" spans="1:45" x14ac:dyDescent="0.25">
      <c r="A198" t="s">
        <v>611</v>
      </c>
      <c r="B198" t="s">
        <v>611</v>
      </c>
      <c r="C198" t="s">
        <v>611</v>
      </c>
      <c r="D198" t="s">
        <v>612</v>
      </c>
      <c r="E198" t="s">
        <v>596</v>
      </c>
      <c r="F198">
        <v>1996</v>
      </c>
      <c r="G198" t="s">
        <v>61</v>
      </c>
      <c r="H198" t="s">
        <v>611</v>
      </c>
      <c r="I198">
        <v>1</v>
      </c>
      <c r="J198">
        <v>1</v>
      </c>
      <c r="K198">
        <v>1979</v>
      </c>
      <c r="L198">
        <v>1993</v>
      </c>
      <c r="M198">
        <v>1</v>
      </c>
      <c r="N198">
        <v>0</v>
      </c>
      <c r="O198">
        <v>0</v>
      </c>
      <c r="P198">
        <v>0</v>
      </c>
      <c r="Q198" t="s">
        <v>1205</v>
      </c>
      <c r="R198" t="b">
        <f>FALSE()</f>
        <v>0</v>
      </c>
      <c r="T198">
        <v>0.587521731853485</v>
      </c>
      <c r="U198">
        <v>2.6937127113342298</v>
      </c>
      <c r="V198" t="s">
        <v>63</v>
      </c>
      <c r="W198" t="s">
        <v>265</v>
      </c>
      <c r="X198">
        <v>-1</v>
      </c>
      <c r="Y198">
        <v>1</v>
      </c>
      <c r="Z198">
        <v>1</v>
      </c>
      <c r="AA198">
        <v>1</v>
      </c>
      <c r="AC198">
        <v>1</v>
      </c>
      <c r="AE198" t="s">
        <v>2266</v>
      </c>
      <c r="AF198" t="s">
        <v>2267</v>
      </c>
      <c r="AG198">
        <v>1</v>
      </c>
      <c r="AH198" t="e">
        <f>#DIV/0!</f>
        <v>#DIV/0!</v>
      </c>
      <c r="AI198" t="e">
        <f>#DIV/0!</f>
        <v>#DIV/0!</v>
      </c>
      <c r="AL198">
        <v>0</v>
      </c>
      <c r="AR198" t="s">
        <v>1300</v>
      </c>
    </row>
    <row r="199" spans="1:45" x14ac:dyDescent="0.25">
      <c r="A199" t="s">
        <v>697</v>
      </c>
      <c r="B199" t="s">
        <v>2559</v>
      </c>
      <c r="C199" t="s">
        <v>2560</v>
      </c>
      <c r="D199" t="s">
        <v>698</v>
      </c>
      <c r="E199" t="s">
        <v>1146</v>
      </c>
      <c r="F199">
        <v>2012</v>
      </c>
      <c r="G199" t="s">
        <v>61</v>
      </c>
      <c r="H199" t="s">
        <v>697</v>
      </c>
      <c r="I199">
        <v>1</v>
      </c>
      <c r="J199">
        <v>0</v>
      </c>
      <c r="K199">
        <v>1996</v>
      </c>
      <c r="L199">
        <v>2010</v>
      </c>
      <c r="M199">
        <v>1</v>
      </c>
      <c r="N199">
        <v>0</v>
      </c>
      <c r="O199">
        <v>0</v>
      </c>
      <c r="P199">
        <v>0</v>
      </c>
      <c r="Q199" t="s">
        <v>1148</v>
      </c>
      <c r="R199" t="b">
        <f>FALSE()</f>
        <v>0</v>
      </c>
      <c r="S199" t="s">
        <v>2561</v>
      </c>
      <c r="T199">
        <v>0.53017568588256803</v>
      </c>
      <c r="U199">
        <v>1.77528083324432</v>
      </c>
      <c r="V199" t="s">
        <v>63</v>
      </c>
      <c r="W199" t="s">
        <v>265</v>
      </c>
      <c r="X199">
        <v>-1</v>
      </c>
      <c r="Y199">
        <v>1</v>
      </c>
      <c r="Z199">
        <v>1</v>
      </c>
      <c r="AA199">
        <v>1</v>
      </c>
      <c r="AC199">
        <v>1</v>
      </c>
      <c r="AE199" t="s">
        <v>2268</v>
      </c>
      <c r="AF199" t="s">
        <v>2267</v>
      </c>
      <c r="AG199">
        <v>1</v>
      </c>
      <c r="AH199">
        <v>-1.02747225946234</v>
      </c>
      <c r="AI199">
        <v>0.72460442173237705</v>
      </c>
      <c r="AJ199">
        <v>-0.51600000000000001</v>
      </c>
      <c r="AK199">
        <v>2.4500000000000002</v>
      </c>
      <c r="AL199">
        <v>1</v>
      </c>
      <c r="AM199" t="s">
        <v>1223</v>
      </c>
      <c r="AN199" t="s">
        <v>1315</v>
      </c>
      <c r="AO199" t="s">
        <v>1316</v>
      </c>
      <c r="AP199" t="s">
        <v>1237</v>
      </c>
      <c r="AR199" t="s">
        <v>2562</v>
      </c>
    </row>
    <row r="200" spans="1:45" x14ac:dyDescent="0.25">
      <c r="A200" t="s">
        <v>694</v>
      </c>
      <c r="B200" t="s">
        <v>2563</v>
      </c>
      <c r="C200" t="s">
        <v>2563</v>
      </c>
      <c r="D200" t="s">
        <v>696</v>
      </c>
      <c r="E200" t="s">
        <v>1146</v>
      </c>
      <c r="F200">
        <v>2012</v>
      </c>
      <c r="G200" t="s">
        <v>61</v>
      </c>
      <c r="H200" t="s">
        <v>694</v>
      </c>
      <c r="I200">
        <v>1</v>
      </c>
      <c r="J200">
        <v>0</v>
      </c>
      <c r="K200">
        <v>1996</v>
      </c>
      <c r="L200">
        <v>2010</v>
      </c>
      <c r="M200">
        <v>1</v>
      </c>
      <c r="N200">
        <v>0</v>
      </c>
      <c r="O200">
        <v>0</v>
      </c>
      <c r="P200">
        <v>0</v>
      </c>
      <c r="Q200" t="s">
        <v>1147</v>
      </c>
      <c r="R200" t="b">
        <f>FALSE()</f>
        <v>0</v>
      </c>
      <c r="T200">
        <v>0.709181308746338</v>
      </c>
      <c r="U200">
        <v>2.1163189411163299</v>
      </c>
      <c r="V200" t="s">
        <v>63</v>
      </c>
      <c r="W200" t="s">
        <v>265</v>
      </c>
      <c r="X200">
        <v>-1</v>
      </c>
      <c r="Y200">
        <v>1</v>
      </c>
      <c r="Z200">
        <v>1</v>
      </c>
      <c r="AA200">
        <v>1</v>
      </c>
      <c r="AC200">
        <v>1</v>
      </c>
      <c r="AE200" t="s">
        <v>2268</v>
      </c>
      <c r="AF200" t="s">
        <v>2267</v>
      </c>
      <c r="AG200">
        <v>1</v>
      </c>
      <c r="AH200">
        <v>-0.77421540256150401</v>
      </c>
      <c r="AI200">
        <v>0.61342578003371995</v>
      </c>
      <c r="AJ200">
        <v>-0.91600000000000004</v>
      </c>
      <c r="AK200">
        <v>3.45</v>
      </c>
      <c r="AL200">
        <v>1</v>
      </c>
      <c r="AM200" t="s">
        <v>1223</v>
      </c>
      <c r="AN200" t="s">
        <v>1315</v>
      </c>
      <c r="AO200" t="s">
        <v>1316</v>
      </c>
      <c r="AP200" t="s">
        <v>1237</v>
      </c>
      <c r="AR200" t="s">
        <v>2564</v>
      </c>
      <c r="AS200" t="s">
        <v>2565</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HXZ</vt:lpstr>
      <vt:lpstr>MP</vt:lpstr>
      <vt:lpstr>GHZ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2021-01-22T16:50:09Z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