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Fiverr\Pricing model - Nikia\"/>
    </mc:Choice>
  </mc:AlternateContent>
  <xr:revisionPtr revIDLastSave="0" documentId="13_ncr:1_{2BC9C7E3-8002-4B61-AD19-E725AA785AFD}" xr6:coauthVersionLast="47" xr6:coauthVersionMax="47" xr10:uidLastSave="{00000000-0000-0000-0000-000000000000}"/>
  <bookViews>
    <workbookView xWindow="-103" yWindow="-103" windowWidth="22149" windowHeight="11829" activeTab="1" xr2:uid="{974789C4-D904-4F9E-9332-9240AB34B09A}"/>
  </bookViews>
  <sheets>
    <sheet name="Calcule" sheetId="1" r:id="rId1"/>
    <sheet name="Dashboard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4" l="1"/>
  <c r="K18" i="4"/>
  <c r="E8" i="4"/>
  <c r="J8" i="4"/>
  <c r="K8" i="4" s="1"/>
  <c r="H8" i="4"/>
  <c r="B8" i="4"/>
  <c r="C30" i="1"/>
  <c r="E17" i="1"/>
  <c r="E18" i="1"/>
  <c r="E16" i="1"/>
  <c r="B42" i="1"/>
  <c r="B41" i="1"/>
  <c r="B39" i="1"/>
  <c r="B38" i="1"/>
  <c r="C29" i="1"/>
  <c r="B40" i="1" l="1"/>
  <c r="B43" i="1" s="1"/>
</calcChain>
</file>

<file path=xl/sharedStrings.xml><?xml version="1.0" encoding="utf-8"?>
<sst xmlns="http://schemas.openxmlformats.org/spreadsheetml/2006/main" count="92" uniqueCount="54">
  <si>
    <t>Product amount</t>
  </si>
  <si>
    <t>Unit</t>
  </si>
  <si>
    <t>I</t>
  </si>
  <si>
    <t>Product 1 rent</t>
  </si>
  <si>
    <t>Dollars</t>
  </si>
  <si>
    <t>II</t>
  </si>
  <si>
    <t>Product 2 rent</t>
  </si>
  <si>
    <t>III</t>
  </si>
  <si>
    <t>Product 3 rent</t>
  </si>
  <si>
    <t>IV</t>
  </si>
  <si>
    <t>Product 1 buy</t>
  </si>
  <si>
    <t>V</t>
  </si>
  <si>
    <t>Product 2 buy</t>
  </si>
  <si>
    <t>VI</t>
  </si>
  <si>
    <t>Product 3 buy</t>
  </si>
  <si>
    <t>Product specifics</t>
  </si>
  <si>
    <t>Life span – (in cycles)</t>
  </si>
  <si>
    <t>Circulation per month</t>
  </si>
  <si>
    <t>Costs</t>
  </si>
  <si>
    <t>Product 1</t>
  </si>
  <si>
    <t>Product 2</t>
  </si>
  <si>
    <t>Product 3</t>
  </si>
  <si>
    <t>Transportation costs</t>
  </si>
  <si>
    <t>Overhead costs</t>
  </si>
  <si>
    <t>%</t>
  </si>
  <si>
    <t>Quantity</t>
  </si>
  <si>
    <t>Revenue</t>
  </si>
  <si>
    <t>Price</t>
  </si>
  <si>
    <t>Charge Rate</t>
  </si>
  <si>
    <t>Durability of bag</t>
  </si>
  <si>
    <t>How often bag is used per month by my clients for transporting their products</t>
  </si>
  <si>
    <t>Type</t>
  </si>
  <si>
    <t>If the customers are using their bags and get broken while using them, another bag should be send to them  and charge them a charge rate % of the original price of the bag</t>
  </si>
  <si>
    <t>Usage type</t>
  </si>
  <si>
    <t>Rent revenue</t>
  </si>
  <si>
    <t>Buy Revenue</t>
  </si>
  <si>
    <t>Total revenue</t>
  </si>
  <si>
    <t>Normal cost</t>
  </si>
  <si>
    <t>Return cost</t>
  </si>
  <si>
    <t>Return revenue</t>
  </si>
  <si>
    <t>Per unit</t>
  </si>
  <si>
    <t>Per month</t>
  </si>
  <si>
    <t>(Bag s)</t>
  </si>
  <si>
    <t>(Bag m)</t>
  </si>
  <si>
    <t>(Bag l)</t>
  </si>
  <si>
    <t>Life span of last month products</t>
  </si>
  <si>
    <t>Per Product</t>
  </si>
  <si>
    <t xml:space="preserve"> Rest cycles</t>
  </si>
  <si>
    <t>Are product usable ?</t>
  </si>
  <si>
    <t xml:space="preserve">How offen the customer used of the returned bag </t>
  </si>
  <si>
    <t>Usage (Life span used)</t>
  </si>
  <si>
    <t xml:space="preserve">Return variables </t>
  </si>
  <si>
    <t>Times</t>
  </si>
  <si>
    <t>Pricing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</si>
</sst>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b/>
      <sz val="12"/>
      <color rgb="FF212121"/>
      <name val="Calibri"/>
      <family val="2"/>
    </font>
    <font>
      <i/>
      <sz val="11"/>
      <color rgb="FF7F7F7F"/>
      <name val="Calibri"/>
      <family val="2"/>
      <scheme val="minor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48"/>
      <color rgb="FFFAEF9B"/>
      <name val="Calibri"/>
      <family val="2"/>
      <scheme val="minor"/>
    </font>
    <font>
      <sz val="48"/>
      <color rgb="FF6DA4AA"/>
      <name val="Calibri"/>
      <family val="2"/>
      <scheme val="minor"/>
    </font>
    <font>
      <sz val="11"/>
      <color rgb="FF6DA4AA"/>
      <name val="Calibri"/>
      <family val="2"/>
      <scheme val="minor"/>
    </font>
    <font>
      <sz val="48"/>
      <color rgb="FF647D8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DA4AA"/>
        <bgColor indexed="64"/>
      </patternFill>
    </fill>
    <fill>
      <patternFill patternType="solid">
        <fgColor rgb="FFFAEF9B"/>
        <bgColor indexed="64"/>
      </patternFill>
    </fill>
    <fill>
      <patternFill patternType="solid">
        <fgColor rgb="FFF6D77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10" fillId="0" borderId="0" xfId="0" applyFont="1"/>
    <xf numFmtId="0" fontId="3" fillId="0" borderId="0" xfId="0" applyNumberFormat="1" applyFont="1" applyAlignment="1">
      <alignment horizontal="right"/>
    </xf>
    <xf numFmtId="0" fontId="6" fillId="0" borderId="0" xfId="1"/>
    <xf numFmtId="0" fontId="11" fillId="2" borderId="0" xfId="0" applyFont="1" applyFill="1" applyAlignment="1">
      <alignment horizontal="center" vertical="center"/>
    </xf>
    <xf numFmtId="1" fontId="3" fillId="0" borderId="0" xfId="0" applyNumberFormat="1" applyFont="1"/>
    <xf numFmtId="1" fontId="0" fillId="0" borderId="0" xfId="0" applyNumberFormat="1"/>
    <xf numFmtId="0" fontId="13" fillId="3" borderId="0" xfId="0" applyFont="1" applyFill="1"/>
    <xf numFmtId="0" fontId="12" fillId="3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0" fillId="3" borderId="0" xfId="0" applyFill="1"/>
    <xf numFmtId="0" fontId="2" fillId="3" borderId="0" xfId="0" applyFont="1" applyFill="1"/>
    <xf numFmtId="0" fontId="2" fillId="3" borderId="0" xfId="0" applyFont="1" applyFill="1"/>
    <xf numFmtId="0" fontId="1" fillId="3" borderId="0" xfId="0" applyFont="1" applyFill="1"/>
    <xf numFmtId="0" fontId="7" fillId="4" borderId="0" xfId="0" applyFont="1" applyFill="1"/>
    <xf numFmtId="0" fontId="0" fillId="4" borderId="0" xfId="0" applyFill="1"/>
    <xf numFmtId="0" fontId="2" fillId="4" borderId="0" xfId="0" applyFont="1" applyFill="1"/>
    <xf numFmtId="0" fontId="0" fillId="4" borderId="0" xfId="0" applyFill="1"/>
    <xf numFmtId="0" fontId="5" fillId="3" borderId="0" xfId="0" applyFont="1" applyFill="1"/>
    <xf numFmtId="0" fontId="8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9" fillId="4" borderId="0" xfId="0" applyFont="1" applyFill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colors>
    <mruColors>
      <color rgb="FFF6D776"/>
      <color rgb="FFFAEF9B"/>
      <color rgb="FF647D87"/>
      <color rgb="FF6DA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>
                <a:solidFill>
                  <a:schemeClr val="tx1"/>
                </a:solidFill>
              </a:rPr>
              <a:t>Total revenue ($)</a:t>
            </a:r>
          </a:p>
        </c:rich>
      </c:tx>
      <c:layout>
        <c:manualLayout>
          <c:xMode val="edge"/>
          <c:yMode val="edge"/>
          <c:x val="5.5233094328671715E-4"/>
          <c:y val="0.43703031153299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0185751530093615"/>
          <c:y val="8.3362009862961467E-2"/>
          <c:w val="0.79814248469906379"/>
          <c:h val="0.9166379901370385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AEF9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BB-4DC9-9A81-55C0821BECCC}"/>
              </c:ext>
            </c:extLst>
          </c:dPt>
          <c:dLbls>
            <c:dLbl>
              <c:idx val="0"/>
              <c:layout>
                <c:manualLayout>
                  <c:x val="-0.34970591458267936"/>
                  <c:y val="1.6250989340272172E-2"/>
                </c:manualLayout>
              </c:layout>
              <c:tx>
                <c:rich>
                  <a:bodyPr/>
                  <a:lstStyle/>
                  <a:p>
                    <a:fld id="{1843D7FD-F7B2-4B92-B393-5E0C4DFD330C}" type="VALUE">
                      <a:rPr lang="en-US" sz="1800" b="1">
                        <a:solidFill>
                          <a:srgbClr val="647D87"/>
                        </a:solidFill>
                      </a:rPr>
                      <a:pPr/>
                      <a:t>[VALUE]</a:t>
                    </a:fld>
                    <a:endParaRPr lang="fr-F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BB-4DC9-9A81-55C0821BEC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Calcule!$A$43</c:f>
              <c:strCache>
                <c:ptCount val="1"/>
                <c:pt idx="0">
                  <c:v>Total revenue</c:v>
                </c:pt>
              </c:strCache>
            </c:strRef>
          </c:cat>
          <c:val>
            <c:numRef>
              <c:f>Calcule!$B$43</c:f>
              <c:numCache>
                <c:formatCode>General</c:formatCode>
                <c:ptCount val="1"/>
                <c:pt idx="0">
                  <c:v>2283.58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B-4DC9-9A81-55C0821BEC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72147152"/>
        <c:axId val="1472147568"/>
      </c:barChart>
      <c:catAx>
        <c:axId val="1472147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72147568"/>
        <c:crosses val="autoZero"/>
        <c:auto val="1"/>
        <c:lblAlgn val="ctr"/>
        <c:lblOffset val="100"/>
        <c:noMultiLvlLbl val="0"/>
      </c:catAx>
      <c:valAx>
        <c:axId val="1472147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21471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 b="1"/>
              <a:t>Charge broken product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6DA4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9A-40F8-82C7-D9835C4FFDE3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9A-40F8-82C7-D9835C4FFDE3}"/>
              </c:ext>
            </c:extLst>
          </c:dPt>
          <c:dLbls>
            <c:dLbl>
              <c:idx val="0"/>
              <c:layout>
                <c:manualLayout>
                  <c:x val="0.2241110952040086"/>
                  <c:y val="-0.13032746535715065"/>
                </c:manualLayout>
              </c:layout>
              <c:tx>
                <c:rich>
                  <a:bodyPr/>
                  <a:lstStyle/>
                  <a:p>
                    <a:r>
                      <a:rPr lang="en-US" sz="1600" b="1" baseline="0">
                        <a:solidFill>
                          <a:srgbClr val="647D87"/>
                        </a:solidFill>
                      </a:rPr>
                      <a:t> </a:t>
                    </a:r>
                    <a:fld id="{96F111DD-F4B1-439E-8275-11561B777AC1}" type="VALUE">
                      <a:rPr lang="en-US" sz="1600" b="1" baseline="0">
                        <a:solidFill>
                          <a:srgbClr val="647D87"/>
                        </a:solidFill>
                      </a:rPr>
                      <a:pPr/>
                      <a:t>[VALUE]</a:t>
                    </a:fld>
                    <a:r>
                      <a:rPr lang="en-US" sz="1600" b="1" baseline="0">
                        <a:solidFill>
                          <a:srgbClr val="647D87"/>
                        </a:solidFill>
                      </a:rPr>
                      <a:t> 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59A-40F8-82C7-D9835C4FFD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  </a:t>
                    </a:r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59A-40F8-82C7-D9835C4FFD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Dashboard!$J$8:$K$8</c:f>
              <c:numCache>
                <c:formatCode>0</c:formatCode>
                <c:ptCount val="2"/>
                <c:pt idx="0">
                  <c:v>30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A-40F8-82C7-D9835C4FFDE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AEF9B"/>
    </a:solidFill>
    <a:ln w="9525" cap="flat" cmpd="sng" algn="ctr">
      <a:solidFill>
        <a:srgbClr val="FAEF9B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/>
              <a:t>Revenues ($)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DA4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6DA4AA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(Calcule!$A$38:$A$39,Calcule!$A$42)</c:f>
              <c:strCache>
                <c:ptCount val="3"/>
                <c:pt idx="0">
                  <c:v>Rent revenue</c:v>
                </c:pt>
                <c:pt idx="1">
                  <c:v>Buy Revenue</c:v>
                </c:pt>
                <c:pt idx="2">
                  <c:v>Return revenue</c:v>
                </c:pt>
              </c:strCache>
            </c:strRef>
          </c:cat>
          <c:val>
            <c:numRef>
              <c:f>(Calcule!$B$38:$B$39,Calcule!$B$42)</c:f>
              <c:numCache>
                <c:formatCode>General</c:formatCode>
                <c:ptCount val="3"/>
                <c:pt idx="0">
                  <c:v>137.10000000000002</c:v>
                </c:pt>
                <c:pt idx="1">
                  <c:v>2340</c:v>
                </c:pt>
                <c:pt idx="2">
                  <c:v>19.080000000000002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A2-49A6-87B1-DC373D9A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0646592"/>
        <c:axId val="1400655328"/>
      </c:barChart>
      <c:catAx>
        <c:axId val="140064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0655328"/>
        <c:crosses val="autoZero"/>
        <c:auto val="1"/>
        <c:lblAlgn val="ctr"/>
        <c:lblOffset val="100"/>
        <c:noMultiLvlLbl val="0"/>
      </c:catAx>
      <c:valAx>
        <c:axId val="14006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064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rgbClr val="F6D776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="1">
                <a:solidFill>
                  <a:schemeClr val="bg2">
                    <a:lumMod val="25000"/>
                  </a:schemeClr>
                </a:solidFill>
              </a:rPr>
              <a:t>Costs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DA4A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6DA4AA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Calcule!$A$40:$A$41</c:f>
              <c:strCache>
                <c:ptCount val="2"/>
                <c:pt idx="0">
                  <c:v>Normal cost</c:v>
                </c:pt>
                <c:pt idx="1">
                  <c:v>Return cost</c:v>
                </c:pt>
              </c:strCache>
            </c:strRef>
          </c:cat>
          <c:val>
            <c:numRef>
              <c:f>Calcule!$B$40:$B$41</c:f>
              <c:numCache>
                <c:formatCode>General</c:formatCode>
                <c:ptCount val="2"/>
                <c:pt idx="0">
                  <c:v>173.6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F-48AF-A454-7D1056E93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04012384"/>
        <c:axId val="1204009056"/>
      </c:barChart>
      <c:catAx>
        <c:axId val="120401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4009056"/>
        <c:crosses val="autoZero"/>
        <c:auto val="1"/>
        <c:lblAlgn val="ctr"/>
        <c:lblOffset val="100"/>
        <c:noMultiLvlLbl val="0"/>
      </c:catAx>
      <c:valAx>
        <c:axId val="120400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401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rgbClr val="F6D776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41535</xdr:colOff>
      <xdr:row>16</xdr:row>
      <xdr:rowOff>50132</xdr:rowOff>
    </xdr:from>
    <xdr:to>
      <xdr:col>25</xdr:col>
      <xdr:colOff>515640</xdr:colOff>
      <xdr:row>21</xdr:row>
      <xdr:rowOff>35809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2FB943B-C65B-8907-D513-A73F79E98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131990</xdr:colOff>
      <xdr:row>14</xdr:row>
      <xdr:rowOff>73449</xdr:rowOff>
    </xdr:from>
    <xdr:to>
      <xdr:col>10</xdr:col>
      <xdr:colOff>27214</xdr:colOff>
      <xdr:row>19</xdr:row>
      <xdr:rowOff>136071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0A23BB7C-6F59-49BE-B2E0-941D67A3B23B}"/>
            </a:ext>
          </a:extLst>
        </xdr:cNvPr>
        <xdr:cNvSpPr/>
      </xdr:nvSpPr>
      <xdr:spPr>
        <a:xfrm>
          <a:off x="6275615" y="3237110"/>
          <a:ext cx="1106260" cy="1573015"/>
        </a:xfrm>
        <a:prstGeom prst="roundRect">
          <a:avLst>
            <a:gd name="adj" fmla="val 12165"/>
          </a:avLst>
        </a:prstGeom>
        <a:solidFill>
          <a:srgbClr val="6DA4A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210911</xdr:colOff>
      <xdr:row>14</xdr:row>
      <xdr:rowOff>70726</xdr:rowOff>
    </xdr:from>
    <xdr:to>
      <xdr:col>12</xdr:col>
      <xdr:colOff>496661</xdr:colOff>
      <xdr:row>19</xdr:row>
      <xdr:rowOff>136071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28E28FFD-43EF-47B1-AD2A-5D84FA0A10D3}"/>
            </a:ext>
          </a:extLst>
        </xdr:cNvPr>
        <xdr:cNvSpPr/>
      </xdr:nvSpPr>
      <xdr:spPr>
        <a:xfrm>
          <a:off x="8667750" y="3234387"/>
          <a:ext cx="938894" cy="1575738"/>
        </a:xfrm>
        <a:prstGeom prst="roundRect">
          <a:avLst>
            <a:gd name="adj" fmla="val 12165"/>
          </a:avLst>
        </a:prstGeom>
        <a:solidFill>
          <a:srgbClr val="6DA4A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653143</xdr:colOff>
      <xdr:row>16</xdr:row>
      <xdr:rowOff>0</xdr:rowOff>
    </xdr:from>
    <xdr:to>
      <xdr:col>11</xdr:col>
      <xdr:colOff>156482</xdr:colOff>
      <xdr:row>18</xdr:row>
      <xdr:rowOff>100262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6BFC9983-7859-472A-A00B-ED6DF45290D6}"/>
            </a:ext>
          </a:extLst>
        </xdr:cNvPr>
        <xdr:cNvSpPr/>
      </xdr:nvSpPr>
      <xdr:spPr>
        <a:xfrm>
          <a:off x="6790681" y="3917425"/>
          <a:ext cx="1501440" cy="1067086"/>
        </a:xfrm>
        <a:prstGeom prst="roundRect">
          <a:avLst>
            <a:gd name="adj" fmla="val 0"/>
          </a:avLst>
        </a:prstGeom>
        <a:noFill/>
        <a:ln w="444500">
          <a:solidFill>
            <a:srgbClr val="6DA4A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171263</xdr:colOff>
      <xdr:row>6</xdr:row>
      <xdr:rowOff>97970</xdr:rowOff>
    </xdr:from>
    <xdr:to>
      <xdr:col>5</xdr:col>
      <xdr:colOff>206655</xdr:colOff>
      <xdr:row>9</xdr:row>
      <xdr:rowOff>27214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6AA3ECC-FBEC-4047-B234-A84C4FA0E905}"/>
            </a:ext>
          </a:extLst>
        </xdr:cNvPr>
        <xdr:cNvSpPr/>
      </xdr:nvSpPr>
      <xdr:spPr>
        <a:xfrm>
          <a:off x="2430049" y="1200149"/>
          <a:ext cx="1205606" cy="1072244"/>
        </a:xfrm>
        <a:prstGeom prst="roundRect">
          <a:avLst>
            <a:gd name="adj" fmla="val 572"/>
          </a:avLst>
        </a:prstGeom>
        <a:noFill/>
        <a:ln w="444500">
          <a:solidFill>
            <a:srgbClr val="FAEF9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167179</xdr:colOff>
      <xdr:row>16</xdr:row>
      <xdr:rowOff>39458</xdr:rowOff>
    </xdr:from>
    <xdr:to>
      <xdr:col>5</xdr:col>
      <xdr:colOff>190498</xdr:colOff>
      <xdr:row>18</xdr:row>
      <xdr:rowOff>152398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C9662D02-EA1D-46DB-88B9-8C4ACC70A538}"/>
            </a:ext>
          </a:extLst>
        </xdr:cNvPr>
        <xdr:cNvSpPr/>
      </xdr:nvSpPr>
      <xdr:spPr>
        <a:xfrm>
          <a:off x="2425965" y="3570512"/>
          <a:ext cx="1193533" cy="1072244"/>
        </a:xfrm>
        <a:prstGeom prst="roundRect">
          <a:avLst>
            <a:gd name="adj" fmla="val 572"/>
          </a:avLst>
        </a:prstGeom>
        <a:noFill/>
        <a:ln w="444500">
          <a:solidFill>
            <a:srgbClr val="F6D77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278945</xdr:colOff>
      <xdr:row>14</xdr:row>
      <xdr:rowOff>20410</xdr:rowOff>
    </xdr:from>
    <xdr:to>
      <xdr:col>3</xdr:col>
      <xdr:colOff>272142</xdr:colOff>
      <xdr:row>20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2DAFD43-821F-4A37-BF2A-42F03BD48F3E}"/>
            </a:ext>
          </a:extLst>
        </xdr:cNvPr>
        <xdr:cNvSpPr/>
      </xdr:nvSpPr>
      <xdr:spPr>
        <a:xfrm>
          <a:off x="278945" y="3565428"/>
          <a:ext cx="2249118" cy="1691226"/>
        </a:xfrm>
        <a:prstGeom prst="roundRect">
          <a:avLst>
            <a:gd name="adj" fmla="val 10417"/>
          </a:avLst>
        </a:prstGeom>
        <a:solidFill>
          <a:srgbClr val="F6D7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53067</xdr:colOff>
      <xdr:row>14</xdr:row>
      <xdr:rowOff>74839</xdr:rowOff>
    </xdr:from>
    <xdr:to>
      <xdr:col>8</xdr:col>
      <xdr:colOff>469446</xdr:colOff>
      <xdr:row>20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0011093-8752-4963-A0AC-0B9E1128A556}"/>
            </a:ext>
          </a:extLst>
        </xdr:cNvPr>
        <xdr:cNvSpPr/>
      </xdr:nvSpPr>
      <xdr:spPr>
        <a:xfrm>
          <a:off x="3476338" y="3619857"/>
          <a:ext cx="2478936" cy="1636797"/>
        </a:xfrm>
        <a:prstGeom prst="roundRect">
          <a:avLst>
            <a:gd name="adj" fmla="val 10417"/>
          </a:avLst>
        </a:prstGeom>
        <a:solidFill>
          <a:srgbClr val="F6D7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479173</xdr:colOff>
      <xdr:row>6</xdr:row>
      <xdr:rowOff>12245</xdr:rowOff>
    </xdr:from>
    <xdr:to>
      <xdr:col>8</xdr:col>
      <xdr:colOff>223547</xdr:colOff>
      <xdr:row>9</xdr:row>
      <xdr:rowOff>34017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F118906-1AB1-48AC-8F6A-E2ADF5691893}"/>
            </a:ext>
          </a:extLst>
        </xdr:cNvPr>
        <xdr:cNvSpPr/>
      </xdr:nvSpPr>
      <xdr:spPr>
        <a:xfrm>
          <a:off x="4561316" y="1114424"/>
          <a:ext cx="1227552" cy="1164772"/>
        </a:xfrm>
        <a:prstGeom prst="roundRect">
          <a:avLst>
            <a:gd name="adj" fmla="val 572"/>
          </a:avLst>
        </a:prstGeom>
        <a:noFill/>
        <a:ln w="444500">
          <a:solidFill>
            <a:srgbClr val="6DA4A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445325</xdr:colOff>
      <xdr:row>6</xdr:row>
      <xdr:rowOff>114300</xdr:rowOff>
    </xdr:from>
    <xdr:to>
      <xdr:col>2</xdr:col>
      <xdr:colOff>195943</xdr:colOff>
      <xdr:row>9</xdr:row>
      <xdr:rowOff>16328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C62F4D85-0D00-46D4-B769-1689B09489CB}"/>
            </a:ext>
          </a:extLst>
        </xdr:cNvPr>
        <xdr:cNvSpPr/>
      </xdr:nvSpPr>
      <xdr:spPr>
        <a:xfrm>
          <a:off x="445325" y="1231978"/>
          <a:ext cx="1203017" cy="1051722"/>
        </a:xfrm>
        <a:prstGeom prst="roundRect">
          <a:avLst>
            <a:gd name="adj" fmla="val 572"/>
          </a:avLst>
        </a:prstGeom>
        <a:noFill/>
        <a:ln w="444500">
          <a:solidFill>
            <a:srgbClr val="6DA4A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210912</xdr:colOff>
      <xdr:row>1</xdr:row>
      <xdr:rowOff>48986</xdr:rowOff>
    </xdr:from>
    <xdr:to>
      <xdr:col>25</xdr:col>
      <xdr:colOff>115660</xdr:colOff>
      <xdr:row>3</xdr:row>
      <xdr:rowOff>57295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17576CE-D673-ABED-B76A-0CFD22E42630}"/>
            </a:ext>
          </a:extLst>
        </xdr:cNvPr>
        <xdr:cNvSpPr/>
      </xdr:nvSpPr>
      <xdr:spPr>
        <a:xfrm>
          <a:off x="210912" y="235189"/>
          <a:ext cx="16978131" cy="724474"/>
        </a:xfrm>
        <a:prstGeom prst="roundRect">
          <a:avLst/>
        </a:prstGeom>
        <a:solidFill>
          <a:srgbClr val="F6D7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2000" b="1" spc="150" baseline="0">
              <a:solidFill>
                <a:srgbClr val="647D87"/>
              </a:solidFill>
            </a:rPr>
            <a:t>Bag Business</a:t>
          </a:r>
        </a:p>
      </xdr:txBody>
    </xdr:sp>
    <xdr:clientData/>
  </xdr:twoCellAnchor>
  <xdr:twoCellAnchor>
    <xdr:from>
      <xdr:col>0</xdr:col>
      <xdr:colOff>223157</xdr:colOff>
      <xdr:row>4</xdr:row>
      <xdr:rowOff>146957</xdr:rowOff>
    </xdr:from>
    <xdr:to>
      <xdr:col>2</xdr:col>
      <xdr:colOff>419100</xdr:colOff>
      <xdr:row>6</xdr:row>
      <xdr:rowOff>168728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B07AC34-C9F7-62FE-AA07-096717AD4551}"/>
            </a:ext>
          </a:extLst>
        </xdr:cNvPr>
        <xdr:cNvSpPr/>
      </xdr:nvSpPr>
      <xdr:spPr>
        <a:xfrm>
          <a:off x="223157" y="887186"/>
          <a:ext cx="1649186" cy="391885"/>
        </a:xfrm>
        <a:prstGeom prst="roundRect">
          <a:avLst>
            <a:gd name="adj" fmla="val 10417"/>
          </a:avLst>
        </a:prstGeom>
        <a:solidFill>
          <a:srgbClr val="6DA4A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185056</xdr:colOff>
      <xdr:row>5</xdr:row>
      <xdr:rowOff>106025</xdr:rowOff>
    </xdr:from>
    <xdr:to>
      <xdr:col>2</xdr:col>
      <xdr:colOff>457198</xdr:colOff>
      <xdr:row>7</xdr:row>
      <xdr:rowOff>35268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737A6E4-6697-147E-3AB7-16D91FBC16C8}"/>
            </a:ext>
          </a:extLst>
        </xdr:cNvPr>
        <xdr:cNvSpPr txBox="1"/>
      </xdr:nvSpPr>
      <xdr:spPr>
        <a:xfrm>
          <a:off x="185056" y="1037039"/>
          <a:ext cx="1725958" cy="30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2">
                  <a:lumMod val="25000"/>
                </a:schemeClr>
              </a:solidFill>
            </a:rPr>
            <a:t>Rented Product</a:t>
          </a:r>
        </a:p>
      </xdr:txBody>
    </xdr:sp>
    <xdr:clientData/>
  </xdr:twoCellAnchor>
  <xdr:twoCellAnchor>
    <xdr:from>
      <xdr:col>2</xdr:col>
      <xdr:colOff>756557</xdr:colOff>
      <xdr:row>4</xdr:row>
      <xdr:rowOff>130628</xdr:rowOff>
    </xdr:from>
    <xdr:to>
      <xdr:col>5</xdr:col>
      <xdr:colOff>429986</xdr:colOff>
      <xdr:row>6</xdr:row>
      <xdr:rowOff>152399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8B8CC62-A85A-487A-9A98-AB8E1DE5C014}"/>
            </a:ext>
          </a:extLst>
        </xdr:cNvPr>
        <xdr:cNvSpPr/>
      </xdr:nvSpPr>
      <xdr:spPr>
        <a:xfrm>
          <a:off x="2209800" y="870857"/>
          <a:ext cx="1643743" cy="391885"/>
        </a:xfrm>
        <a:prstGeom prst="roundRect">
          <a:avLst>
            <a:gd name="adj" fmla="val 10417"/>
          </a:avLst>
        </a:prstGeom>
        <a:solidFill>
          <a:srgbClr val="FAEF9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796019</xdr:colOff>
      <xdr:row>5</xdr:row>
      <xdr:rowOff>106025</xdr:rowOff>
    </xdr:from>
    <xdr:to>
      <xdr:col>5</xdr:col>
      <xdr:colOff>412297</xdr:colOff>
      <xdr:row>7</xdr:row>
      <xdr:rowOff>35268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E9B441F-B288-4C5D-B798-92F546FD128E}"/>
            </a:ext>
          </a:extLst>
        </xdr:cNvPr>
        <xdr:cNvSpPr txBox="1"/>
      </xdr:nvSpPr>
      <xdr:spPr>
        <a:xfrm>
          <a:off x="2249835" y="1037039"/>
          <a:ext cx="1585733" cy="30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2">
                  <a:lumMod val="25000"/>
                </a:schemeClr>
              </a:solidFill>
            </a:rPr>
            <a:t>Bought Product</a:t>
          </a:r>
        </a:p>
      </xdr:txBody>
    </xdr:sp>
    <xdr:clientData/>
  </xdr:twoCellAnchor>
  <xdr:twoCellAnchor>
    <xdr:from>
      <xdr:col>6</xdr:col>
      <xdr:colOff>259070</xdr:colOff>
      <xdr:row>4</xdr:row>
      <xdr:rowOff>136071</xdr:rowOff>
    </xdr:from>
    <xdr:to>
      <xdr:col>8</xdr:col>
      <xdr:colOff>446836</xdr:colOff>
      <xdr:row>6</xdr:row>
      <xdr:rowOff>157842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6C2391D-E615-4D97-95D0-1F9BE5FEB692}"/>
            </a:ext>
          </a:extLst>
        </xdr:cNvPr>
        <xdr:cNvSpPr/>
      </xdr:nvSpPr>
      <xdr:spPr>
        <a:xfrm>
          <a:off x="4337648" y="877630"/>
          <a:ext cx="1668508" cy="392551"/>
        </a:xfrm>
        <a:prstGeom prst="roundRect">
          <a:avLst>
            <a:gd name="adj" fmla="val 10417"/>
          </a:avLst>
        </a:prstGeom>
        <a:solidFill>
          <a:srgbClr val="6DA4A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221798</xdr:colOff>
      <xdr:row>5</xdr:row>
      <xdr:rowOff>106025</xdr:rowOff>
    </xdr:from>
    <xdr:to>
      <xdr:col>8</xdr:col>
      <xdr:colOff>504826</xdr:colOff>
      <xdr:row>7</xdr:row>
      <xdr:rowOff>35268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143F30B-C49F-4D51-A9AD-F27744FB130E}"/>
            </a:ext>
          </a:extLst>
        </xdr:cNvPr>
        <xdr:cNvSpPr txBox="1"/>
      </xdr:nvSpPr>
      <xdr:spPr>
        <a:xfrm>
          <a:off x="4225162" y="1037039"/>
          <a:ext cx="1765492" cy="301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2">
                  <a:lumMod val="25000"/>
                </a:schemeClr>
              </a:solidFill>
            </a:rPr>
            <a:t>Product</a:t>
          </a:r>
          <a:r>
            <a:rPr lang="fr-FR" sz="1100" b="1" baseline="0">
              <a:solidFill>
                <a:schemeClr val="bg2">
                  <a:lumMod val="25000"/>
                </a:schemeClr>
              </a:solidFill>
            </a:rPr>
            <a:t> life Cycle</a:t>
          </a:r>
          <a:endParaRPr lang="fr-F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0</xdr:col>
      <xdr:colOff>278946</xdr:colOff>
      <xdr:row>12</xdr:row>
      <xdr:rowOff>131989</xdr:rowOff>
    </xdr:from>
    <xdr:to>
      <xdr:col>8</xdr:col>
      <xdr:colOff>469445</xdr:colOff>
      <xdr:row>15</xdr:row>
      <xdr:rowOff>81642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6CC4A897-4C27-4EFA-B03E-6C6E7FE57551}"/>
            </a:ext>
          </a:extLst>
        </xdr:cNvPr>
        <xdr:cNvSpPr/>
      </xdr:nvSpPr>
      <xdr:spPr>
        <a:xfrm>
          <a:off x="278946" y="2928257"/>
          <a:ext cx="5680982" cy="500743"/>
        </a:xfrm>
        <a:prstGeom prst="roundRect">
          <a:avLst>
            <a:gd name="adj" fmla="val 10417"/>
          </a:avLst>
        </a:prstGeom>
        <a:solidFill>
          <a:srgbClr val="F6D77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435429</xdr:colOff>
      <xdr:row>14</xdr:row>
      <xdr:rowOff>42182</xdr:rowOff>
    </xdr:from>
    <xdr:to>
      <xdr:col>6</xdr:col>
      <xdr:colOff>231322</xdr:colOff>
      <xdr:row>15</xdr:row>
      <xdr:rowOff>122463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882B7D5-4761-4376-A526-F06B41A62BB4}"/>
            </a:ext>
          </a:extLst>
        </xdr:cNvPr>
        <xdr:cNvSpPr txBox="1"/>
      </xdr:nvSpPr>
      <xdr:spPr>
        <a:xfrm>
          <a:off x="1891393" y="3205843"/>
          <a:ext cx="2347233" cy="263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2">
                  <a:lumMod val="25000"/>
                </a:schemeClr>
              </a:solidFill>
            </a:rPr>
            <a:t>ReUsable product from</a:t>
          </a:r>
          <a:r>
            <a:rPr lang="fr-FR" sz="1100" b="1" baseline="0">
              <a:solidFill>
                <a:schemeClr val="bg2">
                  <a:lumMod val="25000"/>
                </a:schemeClr>
              </a:solidFill>
            </a:rPr>
            <a:t> last month</a:t>
          </a:r>
          <a:endParaRPr lang="fr-F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108857</xdr:colOff>
      <xdr:row>4</xdr:row>
      <xdr:rowOff>129268</xdr:rowOff>
    </xdr:from>
    <xdr:to>
      <xdr:col>12</xdr:col>
      <xdr:colOff>503465</xdr:colOff>
      <xdr:row>12</xdr:row>
      <xdr:rowOff>74838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ABBC6E3-1180-9CA5-0431-1BF9C6950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126239</xdr:colOff>
      <xdr:row>13</xdr:row>
      <xdr:rowOff>102023</xdr:rowOff>
    </xdr:from>
    <xdr:to>
      <xdr:col>12</xdr:col>
      <xdr:colOff>496661</xdr:colOff>
      <xdr:row>15</xdr:row>
      <xdr:rowOff>123793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F6F1B71-9B9C-4A3D-9375-F85E070C12D8}"/>
            </a:ext>
          </a:extLst>
        </xdr:cNvPr>
        <xdr:cNvSpPr/>
      </xdr:nvSpPr>
      <xdr:spPr>
        <a:xfrm>
          <a:off x="6269864" y="3081987"/>
          <a:ext cx="2982993" cy="389164"/>
        </a:xfrm>
        <a:prstGeom prst="roundRect">
          <a:avLst>
            <a:gd name="adj" fmla="val 12165"/>
          </a:avLst>
        </a:prstGeom>
        <a:solidFill>
          <a:srgbClr val="6DA4A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653144</xdr:colOff>
      <xdr:row>14</xdr:row>
      <xdr:rowOff>129268</xdr:rowOff>
    </xdr:from>
    <xdr:to>
      <xdr:col>12</xdr:col>
      <xdr:colOff>51708</xdr:colOff>
      <xdr:row>16</xdr:row>
      <xdr:rowOff>58510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6716601-D9DC-4A10-80C0-481F8F332F17}"/>
            </a:ext>
          </a:extLst>
        </xdr:cNvPr>
        <xdr:cNvSpPr txBox="1"/>
      </xdr:nvSpPr>
      <xdr:spPr>
        <a:xfrm>
          <a:off x="6796769" y="3292929"/>
          <a:ext cx="2364922" cy="296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>
              <a:solidFill>
                <a:schemeClr val="bg2">
                  <a:lumMod val="25000"/>
                </a:schemeClr>
              </a:solidFill>
            </a:rPr>
            <a:t>Broken</a:t>
          </a:r>
          <a:r>
            <a:rPr lang="fr-FR" sz="1100" b="1" baseline="0">
              <a:solidFill>
                <a:schemeClr val="bg2">
                  <a:lumMod val="25000"/>
                </a:schemeClr>
              </a:solidFill>
            </a:rPr>
            <a:t> Products</a:t>
          </a:r>
          <a:endParaRPr lang="fr-FR" sz="11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13</xdr:col>
      <xdr:colOff>71617</xdr:colOff>
      <xdr:row>4</xdr:row>
      <xdr:rowOff>82214</xdr:rowOff>
    </xdr:from>
    <xdr:to>
      <xdr:col>19</xdr:col>
      <xdr:colOff>21485</xdr:colOff>
      <xdr:row>17</xdr:row>
      <xdr:rowOff>250658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1A21B09-D341-A5CE-D338-A9C33C99A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171880</xdr:colOff>
      <xdr:row>4</xdr:row>
      <xdr:rowOff>85940</xdr:rowOff>
    </xdr:from>
    <xdr:to>
      <xdr:col>25</xdr:col>
      <xdr:colOff>78779</xdr:colOff>
      <xdr:row>17</xdr:row>
      <xdr:rowOff>257820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B738E1E-5FF8-A0C4-7DE1-97A27F9C9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2786-A100-4CA8-B12F-A0893EE1DA59}">
  <sheetPr codeName="Sheet1"/>
  <dimension ref="A3:F43"/>
  <sheetViews>
    <sheetView topLeftCell="A15" workbookViewId="0">
      <selection activeCell="B46" sqref="B46"/>
    </sheetView>
  </sheetViews>
  <sheetFormatPr defaultColWidth="11.07421875" defaultRowHeight="14.6" x14ac:dyDescent="0.4"/>
  <cols>
    <col min="1" max="1" width="15.61328125" customWidth="1"/>
    <col min="2" max="2" width="32.69140625" customWidth="1"/>
    <col min="3" max="3" width="14.4609375" customWidth="1"/>
    <col min="5" max="5" width="17.84375" customWidth="1"/>
  </cols>
  <sheetData>
    <row r="3" spans="1:6" s="20" customFormat="1" ht="23.15" x14ac:dyDescent="0.6">
      <c r="A3" s="17" t="s">
        <v>53</v>
      </c>
      <c r="B3" s="18"/>
      <c r="C3" s="19"/>
      <c r="D3" s="19"/>
      <c r="E3" s="19"/>
    </row>
    <row r="4" spans="1:6" ht="15.9" x14ac:dyDescent="0.45">
      <c r="A4" s="1"/>
      <c r="B4" s="1"/>
      <c r="C4" s="1"/>
      <c r="D4" s="1"/>
      <c r="E4" s="1"/>
    </row>
    <row r="5" spans="1:6" ht="15.9" x14ac:dyDescent="0.45">
      <c r="A5" s="15" t="s">
        <v>0</v>
      </c>
      <c r="B5" s="13"/>
      <c r="C5" s="14" t="s">
        <v>27</v>
      </c>
      <c r="D5" s="14" t="s">
        <v>1</v>
      </c>
      <c r="E5" s="16" t="s">
        <v>25</v>
      </c>
      <c r="F5" s="14" t="s">
        <v>31</v>
      </c>
    </row>
    <row r="6" spans="1:6" ht="15.9" x14ac:dyDescent="0.45">
      <c r="A6" s="1" t="s">
        <v>2</v>
      </c>
      <c r="B6" s="1" t="s">
        <v>3</v>
      </c>
      <c r="C6" s="5">
        <v>1.6</v>
      </c>
      <c r="D6" s="1" t="s">
        <v>4</v>
      </c>
      <c r="E6">
        <v>20</v>
      </c>
      <c r="F6" s="1" t="s">
        <v>42</v>
      </c>
    </row>
    <row r="7" spans="1:6" ht="15.9" x14ac:dyDescent="0.45">
      <c r="A7" s="1" t="s">
        <v>5</v>
      </c>
      <c r="B7" s="1" t="s">
        <v>6</v>
      </c>
      <c r="C7" s="5">
        <v>2.1</v>
      </c>
      <c r="D7" s="1" t="s">
        <v>4</v>
      </c>
      <c r="E7">
        <v>15</v>
      </c>
      <c r="F7" s="1" t="s">
        <v>43</v>
      </c>
    </row>
    <row r="8" spans="1:6" ht="15.9" x14ac:dyDescent="0.45">
      <c r="A8" s="1" t="s">
        <v>7</v>
      </c>
      <c r="B8" s="1" t="s">
        <v>8</v>
      </c>
      <c r="C8" s="5">
        <v>3.2</v>
      </c>
      <c r="D8" s="1" t="s">
        <v>4</v>
      </c>
      <c r="E8">
        <v>23</v>
      </c>
      <c r="F8" s="1" t="s">
        <v>44</v>
      </c>
    </row>
    <row r="9" spans="1:6" ht="15.9" x14ac:dyDescent="0.45">
      <c r="A9" s="1" t="s">
        <v>9</v>
      </c>
      <c r="B9" s="1" t="s">
        <v>10</v>
      </c>
      <c r="C9" s="3">
        <v>20</v>
      </c>
      <c r="D9" s="1" t="s">
        <v>4</v>
      </c>
      <c r="E9">
        <v>16</v>
      </c>
      <c r="F9" s="1" t="s">
        <v>42</v>
      </c>
    </row>
    <row r="10" spans="1:6" ht="15.9" x14ac:dyDescent="0.45">
      <c r="A10" s="1" t="s">
        <v>11</v>
      </c>
      <c r="B10" s="1" t="s">
        <v>12</v>
      </c>
      <c r="C10" s="3">
        <v>40</v>
      </c>
      <c r="D10" s="1" t="s">
        <v>4</v>
      </c>
      <c r="E10">
        <v>22</v>
      </c>
      <c r="F10" s="1" t="s">
        <v>43</v>
      </c>
    </row>
    <row r="11" spans="1:6" ht="15.9" x14ac:dyDescent="0.45">
      <c r="A11" s="1" t="s">
        <v>13</v>
      </c>
      <c r="B11" s="1" t="s">
        <v>14</v>
      </c>
      <c r="C11" s="3">
        <v>60</v>
      </c>
      <c r="D11" s="1" t="s">
        <v>4</v>
      </c>
      <c r="E11">
        <v>19</v>
      </c>
      <c r="F11" s="1" t="s">
        <v>44</v>
      </c>
    </row>
    <row r="12" spans="1:6" ht="15.9" x14ac:dyDescent="0.45">
      <c r="A12" s="15" t="s">
        <v>15</v>
      </c>
      <c r="B12" s="13"/>
      <c r="C12" s="14"/>
      <c r="D12" s="14"/>
      <c r="E12" s="14"/>
    </row>
    <row r="13" spans="1:6" ht="15.9" x14ac:dyDescent="0.45">
      <c r="A13" s="1" t="s">
        <v>2</v>
      </c>
      <c r="B13" s="2" t="s">
        <v>16</v>
      </c>
      <c r="C13" s="3">
        <v>50</v>
      </c>
      <c r="D13" s="1" t="s">
        <v>52</v>
      </c>
      <c r="E13" s="1" t="s">
        <v>29</v>
      </c>
    </row>
    <row r="14" spans="1:6" ht="15.9" x14ac:dyDescent="0.45">
      <c r="A14" s="1" t="s">
        <v>5</v>
      </c>
      <c r="B14" s="2" t="s">
        <v>17</v>
      </c>
      <c r="C14" s="3">
        <v>10</v>
      </c>
      <c r="D14" s="1" t="s">
        <v>52</v>
      </c>
      <c r="E14" s="1" t="s">
        <v>30</v>
      </c>
    </row>
    <row r="15" spans="1:6" ht="15.9" x14ac:dyDescent="0.45">
      <c r="A15" s="1" t="s">
        <v>7</v>
      </c>
      <c r="B15" t="s">
        <v>45</v>
      </c>
      <c r="C15" t="s">
        <v>47</v>
      </c>
      <c r="D15" s="1" t="s">
        <v>25</v>
      </c>
      <c r="E15" t="s">
        <v>48</v>
      </c>
    </row>
    <row r="16" spans="1:6" ht="15.9" x14ac:dyDescent="0.45">
      <c r="B16" s="1" t="s">
        <v>19</v>
      </c>
      <c r="C16" s="3">
        <v>40</v>
      </c>
      <c r="D16">
        <v>3</v>
      </c>
      <c r="E16">
        <f>IF(C16&gt;=$C$14,1,0)</f>
        <v>1</v>
      </c>
    </row>
    <row r="17" spans="1:6" ht="15.9" x14ac:dyDescent="0.45">
      <c r="B17" s="1" t="s">
        <v>20</v>
      </c>
      <c r="C17" s="3">
        <v>40</v>
      </c>
      <c r="D17">
        <v>5</v>
      </c>
      <c r="E17">
        <f t="shared" ref="E17:E18" si="0">IF(C17&gt;=$C$14,1,0)</f>
        <v>1</v>
      </c>
    </row>
    <row r="18" spans="1:6" ht="15.9" x14ac:dyDescent="0.45">
      <c r="B18" s="1" t="s">
        <v>21</v>
      </c>
      <c r="C18" s="3">
        <v>40</v>
      </c>
      <c r="D18">
        <v>3</v>
      </c>
      <c r="E18">
        <f t="shared" si="0"/>
        <v>1</v>
      </c>
    </row>
    <row r="19" spans="1:6" ht="15.9" x14ac:dyDescent="0.45">
      <c r="A19" s="21" t="s">
        <v>18</v>
      </c>
      <c r="B19" s="13"/>
      <c r="C19" s="14"/>
      <c r="D19" s="14"/>
      <c r="E19" s="14"/>
    </row>
    <row r="20" spans="1:6" ht="15.9" x14ac:dyDescent="0.45">
      <c r="A20" s="2" t="s">
        <v>2</v>
      </c>
      <c r="B20" s="1" t="s">
        <v>19</v>
      </c>
      <c r="C20" s="5">
        <v>0.5</v>
      </c>
      <c r="D20" s="1" t="s">
        <v>4</v>
      </c>
      <c r="E20" s="1" t="s">
        <v>40</v>
      </c>
    </row>
    <row r="21" spans="1:6" ht="15.9" x14ac:dyDescent="0.45">
      <c r="A21" s="2"/>
      <c r="B21" s="1" t="s">
        <v>20</v>
      </c>
      <c r="C21" s="5">
        <v>0.9</v>
      </c>
      <c r="D21" s="1" t="s">
        <v>4</v>
      </c>
      <c r="E21" s="1" t="s">
        <v>40</v>
      </c>
    </row>
    <row r="22" spans="1:6" ht="15.9" x14ac:dyDescent="0.45">
      <c r="A22" s="2"/>
      <c r="B22" s="1" t="s">
        <v>21</v>
      </c>
      <c r="C22" s="5">
        <v>1.7</v>
      </c>
      <c r="D22" s="1" t="s">
        <v>4</v>
      </c>
      <c r="E22" s="1" t="s">
        <v>40</v>
      </c>
    </row>
    <row r="23" spans="1:6" ht="15.9" x14ac:dyDescent="0.45">
      <c r="A23" s="2" t="s">
        <v>5</v>
      </c>
      <c r="B23" s="2" t="s">
        <v>22</v>
      </c>
      <c r="C23" s="3">
        <v>4</v>
      </c>
      <c r="D23" s="1" t="s">
        <v>4</v>
      </c>
      <c r="E23" s="1" t="s">
        <v>46</v>
      </c>
    </row>
    <row r="24" spans="1:6" ht="15.9" x14ac:dyDescent="0.45">
      <c r="A24" s="2" t="s">
        <v>7</v>
      </c>
      <c r="B24" s="2" t="s">
        <v>23</v>
      </c>
      <c r="C24" s="3">
        <v>50</v>
      </c>
      <c r="D24" s="1" t="s">
        <v>4</v>
      </c>
      <c r="E24" s="1" t="s">
        <v>41</v>
      </c>
    </row>
    <row r="26" spans="1:6" s="20" customFormat="1" ht="20.6" x14ac:dyDescent="0.55000000000000004">
      <c r="A26" s="22" t="s">
        <v>51</v>
      </c>
      <c r="B26" s="23"/>
      <c r="C26" s="19"/>
      <c r="D26" s="19"/>
      <c r="E26" s="19"/>
    </row>
    <row r="27" spans="1:6" ht="15.9" x14ac:dyDescent="0.45">
      <c r="A27" s="2" t="s">
        <v>2</v>
      </c>
      <c r="B27" s="2" t="s">
        <v>28</v>
      </c>
      <c r="C27" s="8">
        <v>30</v>
      </c>
      <c r="D27" s="1" t="s">
        <v>24</v>
      </c>
      <c r="E27" s="1" t="s">
        <v>32</v>
      </c>
      <c r="F27" s="9"/>
    </row>
    <row r="28" spans="1:6" ht="15.9" x14ac:dyDescent="0.45">
      <c r="A28" s="1" t="s">
        <v>5</v>
      </c>
      <c r="B28" s="2" t="s">
        <v>50</v>
      </c>
      <c r="C28" s="1">
        <v>35</v>
      </c>
      <c r="D28" s="1" t="s">
        <v>52</v>
      </c>
      <c r="E28" s="1" t="s">
        <v>49</v>
      </c>
    </row>
    <row r="29" spans="1:6" ht="15.9" x14ac:dyDescent="0.45">
      <c r="A29" s="1"/>
      <c r="B29" s="2" t="s">
        <v>33</v>
      </c>
      <c r="C29" s="1" t="str">
        <f xml:space="preserve"> IF(C28&lt;=C13/2, "Noramal Usage",IF(C28&gt;C13, "Heavy Usage", "Medium Usage"))</f>
        <v>Medium Usage</v>
      </c>
      <c r="D29" s="1"/>
      <c r="E29" s="1"/>
    </row>
    <row r="30" spans="1:6" ht="15.9" x14ac:dyDescent="0.45">
      <c r="A30" s="1" t="s">
        <v>7</v>
      </c>
      <c r="B30" s="2" t="s">
        <v>25</v>
      </c>
      <c r="C30">
        <f>C31+C32+C33</f>
        <v>30</v>
      </c>
      <c r="D30" t="s">
        <v>1</v>
      </c>
      <c r="E30" s="1"/>
    </row>
    <row r="31" spans="1:6" ht="15.9" x14ac:dyDescent="0.45">
      <c r="A31" s="1"/>
      <c r="B31" s="2" t="s">
        <v>19</v>
      </c>
      <c r="C31">
        <v>12</v>
      </c>
      <c r="D31" t="s">
        <v>1</v>
      </c>
      <c r="E31" s="1"/>
    </row>
    <row r="32" spans="1:6" ht="15.9" x14ac:dyDescent="0.45">
      <c r="B32" s="2" t="s">
        <v>20</v>
      </c>
      <c r="C32">
        <v>12</v>
      </c>
      <c r="D32" t="s">
        <v>1</v>
      </c>
    </row>
    <row r="33" spans="1:6" ht="15.9" x14ac:dyDescent="0.45">
      <c r="B33" s="2" t="s">
        <v>21</v>
      </c>
      <c r="C33">
        <v>6</v>
      </c>
      <c r="D33" t="s">
        <v>1</v>
      </c>
    </row>
    <row r="34" spans="1:6" ht="15.9" x14ac:dyDescent="0.45">
      <c r="F34" s="2"/>
    </row>
    <row r="35" spans="1:6" ht="15.9" x14ac:dyDescent="0.45">
      <c r="F35" s="2"/>
    </row>
    <row r="36" spans="1:6" ht="15.9" x14ac:dyDescent="0.45">
      <c r="F36" s="2"/>
    </row>
    <row r="37" spans="1:6" s="20" customFormat="1" ht="18.45" x14ac:dyDescent="0.5">
      <c r="A37" s="24" t="s">
        <v>26</v>
      </c>
    </row>
    <row r="38" spans="1:6" x14ac:dyDescent="0.4">
      <c r="A38" t="s">
        <v>34</v>
      </c>
      <c r="B38">
        <f>C6*E6+C7*E7+C8*E8</f>
        <v>137.10000000000002</v>
      </c>
    </row>
    <row r="39" spans="1:6" x14ac:dyDescent="0.4">
      <c r="A39" t="s">
        <v>35</v>
      </c>
      <c r="B39">
        <f>C9*E9+C10*E10+C11*E11</f>
        <v>2340</v>
      </c>
    </row>
    <row r="40" spans="1:6" x14ac:dyDescent="0.4">
      <c r="A40" t="s">
        <v>37</v>
      </c>
      <c r="B40">
        <f>C20*(E6+E9-IF(E16=1,D16,0))+C21*(E7+E10-IF(E17=1,D17,0))+C22*(E8+E11-IF(E18=1,D18,0))+3*C23+C24</f>
        <v>173.6</v>
      </c>
    </row>
    <row r="41" spans="1:6" x14ac:dyDescent="0.4">
      <c r="A41" t="s">
        <v>38</v>
      </c>
      <c r="B41">
        <f>C31*C20+C32*C21+C33*C22+3*C23</f>
        <v>39</v>
      </c>
    </row>
    <row r="42" spans="1:6" x14ac:dyDescent="0.4">
      <c r="A42" t="s">
        <v>39</v>
      </c>
      <c r="B42">
        <f xml:space="preserve"> (C31*C6+C32*C7+C33*C8)*C27/100</f>
        <v>19.080000000000002</v>
      </c>
    </row>
    <row r="43" spans="1:6" x14ac:dyDescent="0.4">
      <c r="A43" s="4" t="s">
        <v>36</v>
      </c>
      <c r="B43">
        <f>B38+B39-B40-B41+B42</f>
        <v>2283.58</v>
      </c>
    </row>
  </sheetData>
  <mergeCells count="4">
    <mergeCell ref="A3:B3"/>
    <mergeCell ref="A5:B5"/>
    <mergeCell ref="A12:B12"/>
    <mergeCell ref="A19:B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49A2-968A-478E-90C5-4C19FCB062E0}">
  <sheetPr codeName="Sheet4"/>
  <dimension ref="A3:X100"/>
  <sheetViews>
    <sheetView showGridLines="0" tabSelected="1" zoomScale="76" zoomScaleNormal="76" workbookViewId="0">
      <selection activeCell="C22" sqref="C22"/>
    </sheetView>
  </sheetViews>
  <sheetFormatPr defaultRowHeight="14.6" x14ac:dyDescent="0.4"/>
  <cols>
    <col min="2" max="2" width="11.3046875" customWidth="1"/>
    <col min="3" max="3" width="11.3828125" customWidth="1"/>
    <col min="4" max="4" width="5.15234375" customWidth="1"/>
    <col min="5" max="5" width="11.3046875" bestFit="1" customWidth="1"/>
    <col min="6" max="6" width="8.15234375" customWidth="1"/>
    <col min="8" max="8" width="11.69140625" customWidth="1"/>
    <col min="10" max="10" width="12.69140625" customWidth="1"/>
    <col min="11" max="11" width="15.61328125" customWidth="1"/>
    <col min="12" max="12" width="6.61328125" customWidth="1"/>
  </cols>
  <sheetData>
    <row r="3" spans="2:11" ht="41.6" customHeight="1" x14ac:dyDescent="0.4"/>
    <row r="8" spans="2:11" ht="61.3" x14ac:dyDescent="0.4">
      <c r="B8" s="7">
        <f>SUM(Calcule!E6:E8)</f>
        <v>58</v>
      </c>
      <c r="E8" s="11">
        <f>SUM(Calcule!E9:E11)</f>
        <v>57</v>
      </c>
      <c r="H8" s="7">
        <f>Calcule!C13</f>
        <v>50</v>
      </c>
      <c r="J8" s="9">
        <f xml:space="preserve"> Calcule!C27</f>
        <v>30</v>
      </c>
      <c r="K8" s="9">
        <f>100-J8</f>
        <v>70</v>
      </c>
    </row>
    <row r="9" spans="2:11" x14ac:dyDescent="0.4">
      <c r="E9" s="10"/>
    </row>
    <row r="18" spans="5:11" ht="61.3" x14ac:dyDescent="0.4">
      <c r="E18" s="12">
        <f>Calcule!D16*Calcule!E16+Calcule!D17*Calcule!E17+Calcule!D18*Calcule!E18</f>
        <v>11</v>
      </c>
      <c r="K18" s="7">
        <f>Calcule!C30</f>
        <v>30</v>
      </c>
    </row>
    <row r="43" spans="1:24" x14ac:dyDescent="0.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x14ac:dyDescent="0.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x14ac:dyDescent="0.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x14ac:dyDescent="0.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x14ac:dyDescent="0.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x14ac:dyDescent="0.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x14ac:dyDescent="0.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x14ac:dyDescent="0.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x14ac:dyDescent="0.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x14ac:dyDescent="0.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x14ac:dyDescent="0.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x14ac:dyDescent="0.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x14ac:dyDescent="0.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x14ac:dyDescent="0.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x14ac:dyDescent="0.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x14ac:dyDescent="0.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x14ac:dyDescent="0.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x14ac:dyDescent="0.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x14ac:dyDescent="0.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x14ac:dyDescent="0.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x14ac:dyDescent="0.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x14ac:dyDescent="0.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x14ac:dyDescent="0.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x14ac:dyDescent="0.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x14ac:dyDescent="0.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x14ac:dyDescent="0.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x14ac:dyDescent="0.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x14ac:dyDescent="0.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x14ac:dyDescent="0.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x14ac:dyDescent="0.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x14ac:dyDescent="0.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x14ac:dyDescent="0.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x14ac:dyDescent="0.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x14ac:dyDescent="0.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x14ac:dyDescent="0.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x14ac:dyDescent="0.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x14ac:dyDescent="0.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x14ac:dyDescent="0.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x14ac:dyDescent="0.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x14ac:dyDescent="0.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x14ac:dyDescent="0.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x14ac:dyDescent="0.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2024-02-03T11:21:17Z</dcterms:created>
  <dcterms:modified xsi:type="dcterms:W3CDTF">2024-02-03T18:10:01Z</dcterms:modified>
</cp:coreProperties>
</file>