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710a684bc6625f/"/>
    </mc:Choice>
  </mc:AlternateContent>
  <xr:revisionPtr revIDLastSave="0" documentId="8_{9D86CAA9-74F0-8148-AC6B-EA44788E47EB}" xr6:coauthVersionLast="46" xr6:coauthVersionMax="46" xr10:uidLastSave="{00000000-0000-0000-0000-000000000000}"/>
  <bookViews>
    <workbookView xWindow="0" yWindow="0" windowWidth="28800" windowHeight="18000" activeTab="2" xr2:uid="{B20C4F3D-381E-9D42-9F8F-94B2819E85FC}"/>
  </bookViews>
  <sheets>
    <sheet name="Rapitest" sheetId="1" r:id="rId1"/>
    <sheet name="LusterLeaf" sheetId="2" r:id="rId2"/>
    <sheet name="Milwaukee" sheetId="3" r:id="rId3"/>
    <sheet name="Lab Results" sheetId="4" r:id="rId4"/>
    <sheet name="Ordinal categor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2" l="1"/>
  <c r="G53" i="2"/>
  <c r="E37" i="1"/>
  <c r="F37" i="1"/>
  <c r="F38" i="1"/>
  <c r="F39" i="1"/>
  <c r="F40" i="1"/>
  <c r="F41" i="1"/>
  <c r="F42" i="1"/>
  <c r="F43" i="1"/>
  <c r="F44" i="1"/>
  <c r="F45" i="1"/>
  <c r="F36" i="1"/>
  <c r="E46" i="1"/>
  <c r="E36" i="1"/>
  <c r="E38" i="1"/>
  <c r="E39" i="1"/>
  <c r="E40" i="1"/>
  <c r="E41" i="1"/>
  <c r="E42" i="1"/>
  <c r="E43" i="1"/>
  <c r="E44" i="1"/>
  <c r="E45" i="1"/>
  <c r="D36" i="1"/>
  <c r="G39" i="2"/>
  <c r="B16" i="5"/>
  <c r="B15" i="5"/>
  <c r="D37" i="1"/>
  <c r="D38" i="1"/>
  <c r="D39" i="1"/>
  <c r="D40" i="1"/>
  <c r="D41" i="1"/>
  <c r="D42" i="1"/>
  <c r="D43" i="1"/>
  <c r="D44" i="1"/>
  <c r="D45" i="1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4" i="2"/>
  <c r="G55" i="2"/>
  <c r="G56" i="2"/>
  <c r="G57" i="2"/>
  <c r="G58" i="2"/>
  <c r="E57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37" i="3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39" i="2"/>
  <c r="B40" i="2"/>
  <c r="H40" i="2" s="1"/>
  <c r="B41" i="2"/>
  <c r="H41" i="2" s="1"/>
  <c r="B42" i="2"/>
  <c r="H42" i="2" s="1"/>
  <c r="B43" i="2"/>
  <c r="B44" i="2"/>
  <c r="H44" i="2" s="1"/>
  <c r="B45" i="2"/>
  <c r="H45" i="2" s="1"/>
  <c r="B46" i="2"/>
  <c r="H46" i="2" s="1"/>
  <c r="B47" i="2"/>
  <c r="H47" i="2" s="1"/>
  <c r="B48" i="2"/>
  <c r="H48" i="2" s="1"/>
  <c r="B49" i="2"/>
  <c r="H49" i="2" s="1"/>
  <c r="B50" i="2"/>
  <c r="H50" i="2" s="1"/>
  <c r="B51" i="2"/>
  <c r="H51" i="2" s="1"/>
  <c r="B52" i="2"/>
  <c r="H52" i="2" s="1"/>
  <c r="B53" i="2"/>
  <c r="H53" i="2" s="1"/>
  <c r="B54" i="2"/>
  <c r="B55" i="2"/>
  <c r="B56" i="2"/>
  <c r="H56" i="2" s="1"/>
  <c r="B57" i="2"/>
  <c r="H57" i="2" s="1"/>
  <c r="B58" i="2"/>
  <c r="H58" i="2" s="1"/>
  <c r="B39" i="2"/>
  <c r="H39" i="2" s="1"/>
  <c r="C46" i="1"/>
  <c r="B37" i="1"/>
  <c r="B38" i="1"/>
  <c r="B39" i="1"/>
  <c r="B40" i="1"/>
  <c r="B41" i="1"/>
  <c r="B42" i="1"/>
  <c r="B43" i="1"/>
  <c r="B44" i="1"/>
  <c r="B45" i="1"/>
  <c r="B36" i="1"/>
  <c r="B46" i="1" s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10" i="4"/>
  <c r="D9" i="4"/>
  <c r="H55" i="2" l="1"/>
  <c r="H43" i="2"/>
  <c r="F46" i="1"/>
  <c r="D46" i="1"/>
  <c r="G59" i="2"/>
  <c r="H59" i="2"/>
</calcChain>
</file>

<file path=xl/sharedStrings.xml><?xml version="1.0" encoding="utf-8"?>
<sst xmlns="http://schemas.openxmlformats.org/spreadsheetml/2006/main" count="862" uniqueCount="215">
  <si>
    <t>SampleID</t>
  </si>
  <si>
    <t>Phosporus (P)</t>
  </si>
  <si>
    <t>Potassium (K)</t>
  </si>
  <si>
    <t>Nitrogen (N)</t>
  </si>
  <si>
    <t xml:space="preserve">Notes </t>
  </si>
  <si>
    <t>Samples were predominantly clay, settling time will be longer</t>
  </si>
  <si>
    <t>Sample</t>
  </si>
  <si>
    <t>A03.1</t>
  </si>
  <si>
    <t>A03.2</t>
  </si>
  <si>
    <t>A05.1</t>
  </si>
  <si>
    <t>A05.2</t>
  </si>
  <si>
    <t>A12.1</t>
  </si>
  <si>
    <t>A12.2</t>
  </si>
  <si>
    <t>A15.1</t>
  </si>
  <si>
    <t>A15.2</t>
  </si>
  <si>
    <t>A17.1</t>
  </si>
  <si>
    <t>A17.2</t>
  </si>
  <si>
    <t>B02.1</t>
  </si>
  <si>
    <t>B02.2</t>
  </si>
  <si>
    <t>B09.1</t>
  </si>
  <si>
    <t>B09.2</t>
  </si>
  <si>
    <t>B13.1</t>
  </si>
  <si>
    <t>B13.2</t>
  </si>
  <si>
    <t>B16.1</t>
  </si>
  <si>
    <t>B16.2</t>
  </si>
  <si>
    <t>B18.1</t>
  </si>
  <si>
    <t>B18.2</t>
  </si>
  <si>
    <t>BL</t>
  </si>
  <si>
    <t>Estimated detection limit</t>
  </si>
  <si>
    <t>Date measured:</t>
  </si>
  <si>
    <t>Data processed:</t>
  </si>
  <si>
    <t>For pH 4 pipets of water = … mL</t>
  </si>
  <si>
    <t>For NPK solution 25 pipets of water = … mL</t>
  </si>
  <si>
    <t>A lot of shells were found in the soil samples, which may  result in a higher pH</t>
  </si>
  <si>
    <t>Settling time (H2O)</t>
  </si>
  <si>
    <t xml:space="preserve">Times for pH means how long the process of measuring pH </t>
  </si>
  <si>
    <t xml:space="preserve">Settling time = time for clay to settle in water before NPK analyses </t>
  </si>
  <si>
    <t>Acidity [pH]</t>
  </si>
  <si>
    <t>7.55</t>
  </si>
  <si>
    <t>7.59</t>
  </si>
  <si>
    <t>7.60</t>
  </si>
  <si>
    <t>7.64</t>
  </si>
  <si>
    <t>7.69</t>
  </si>
  <si>
    <t>7.54</t>
  </si>
  <si>
    <t>7.56</t>
  </si>
  <si>
    <t>7.57</t>
  </si>
  <si>
    <t>7.53</t>
  </si>
  <si>
    <t>7.47</t>
  </si>
  <si>
    <t>7.48</t>
  </si>
  <si>
    <t>7.58</t>
  </si>
  <si>
    <t>8.03</t>
  </si>
  <si>
    <t xml:space="preserve">Date: </t>
  </si>
  <si>
    <t>Nitrogen was measured in nitrate (NO3)</t>
  </si>
  <si>
    <t xml:space="preserve">Phophorus was measured in phosphate (PO4) </t>
  </si>
  <si>
    <t>Adequate</t>
  </si>
  <si>
    <t>Deficient</t>
  </si>
  <si>
    <t>Surplus</t>
  </si>
  <si>
    <t xml:space="preserve">Deficient </t>
  </si>
  <si>
    <t>Sufficient</t>
  </si>
  <si>
    <t>For NPK solutions 5 scoops of soil = … mg</t>
  </si>
  <si>
    <t>Settling time for SampleID A: solution was made when soil sample was not yet dry,  which resulted in longer settling time</t>
  </si>
  <si>
    <t>Settling time for SampleID B: Soil sample was completely dry which resulted in lower settling time</t>
  </si>
  <si>
    <t xml:space="preserve">Adequate </t>
  </si>
  <si>
    <t>Conduction time has been rounded up to the nearest half a minute</t>
  </si>
  <si>
    <t>14/04/2021 (SampleID A03.1 to A12.2)</t>
  </si>
  <si>
    <t>15/04/2021 (SampleID B02.1 to B18.2)</t>
  </si>
  <si>
    <t>Making soil solution</t>
  </si>
  <si>
    <t>Time to make solution has been rounded up to the nearest minute</t>
  </si>
  <si>
    <t>Depleted</t>
  </si>
  <si>
    <t>For this test kit there was no settling time (H2O) because the filtering device made settling obsolete</t>
  </si>
  <si>
    <t>Conduction time was rounded up to the nearest minute</t>
  </si>
  <si>
    <t>Developing Time pH (min)</t>
  </si>
  <si>
    <t>Developing time pH (min)</t>
  </si>
  <si>
    <t xml:space="preserve">Conduction P (min) </t>
  </si>
  <si>
    <t>Conduction N (min)</t>
  </si>
  <si>
    <t>Conduction  K (min)</t>
  </si>
  <si>
    <t>Conduction  N (min)</t>
  </si>
  <si>
    <t>Conduction  P (min)</t>
  </si>
  <si>
    <t xml:space="preserve">Conduction  K (min) </t>
  </si>
  <si>
    <t>Filtering device was prepared with two filters because of clay rich soil samples</t>
  </si>
  <si>
    <t>Kalium was measured in potassium (K+)</t>
  </si>
  <si>
    <t>Making soil solution (min)</t>
  </si>
  <si>
    <t>Settling time (min)</t>
  </si>
  <si>
    <t>Soil solution for duplicate subsamples was made simultaniously, wherefore soil solution making (min) = total time rounded up to the nearest minute/2</t>
  </si>
  <si>
    <t>Average time was rounded up to the nearest minute</t>
  </si>
  <si>
    <t xml:space="preserve">Phosphorus results where read right away, so no developing time </t>
  </si>
  <si>
    <t>Developing time K</t>
  </si>
  <si>
    <t>Notes</t>
  </si>
  <si>
    <t>To convert quantitative concentration of macronutrients to ordinal data personal communication with LusterLeaf was used</t>
  </si>
  <si>
    <t xml:space="preserve">NO3 and PO4 was converted to ppm </t>
  </si>
  <si>
    <t>NO3 (ppm)</t>
  </si>
  <si>
    <t>PO4 (ppm)</t>
  </si>
  <si>
    <t>NO3 (µmol/l)</t>
  </si>
  <si>
    <t>PO4 (µmol/l)</t>
  </si>
  <si>
    <t xml:space="preserve">Molar mass nitrate </t>
  </si>
  <si>
    <t xml:space="preserve">Conversion factor </t>
  </si>
  <si>
    <t xml:space="preserve">Molar mass phophate </t>
  </si>
  <si>
    <t>K 766.490 (ppm)</t>
  </si>
  <si>
    <t>Conduction pH (min)</t>
  </si>
  <si>
    <t>Developing time N (min)</t>
  </si>
  <si>
    <t>Developing time NPK (min)</t>
  </si>
  <si>
    <t>Conduction time pH</t>
  </si>
  <si>
    <t xml:space="preserve">Test time N </t>
  </si>
  <si>
    <t>Test time P</t>
  </si>
  <si>
    <t>Test time K</t>
  </si>
  <si>
    <t>Total time</t>
  </si>
  <si>
    <t xml:space="preserve">Average </t>
  </si>
  <si>
    <t>Test time pH</t>
  </si>
  <si>
    <t>*Settling time (H2O) has been excluded from total test time because this strongly varies and is mostly influenced by soil texture and dry/wet condition of sample</t>
  </si>
  <si>
    <t>Total time = Test time of all four test (pH, , P, K) + time to make solution *</t>
  </si>
  <si>
    <t>23/04/2021 - Samples A03.1 to A15.2</t>
  </si>
  <si>
    <t>24/04/2021 - Samples A17.1 to B18.2</t>
  </si>
  <si>
    <t xml:space="preserve">Solution was made out of 7,5 mL of MT 5015 Extraction Solution and 9 scoops = … mg of soil </t>
  </si>
  <si>
    <t>Developing time was added up to conduction time because developing time was 30 seconds</t>
  </si>
  <si>
    <t xml:space="preserve">Conduction &amp; developing time was rounded to the nearest minute </t>
  </si>
  <si>
    <t xml:space="preserve">Date </t>
  </si>
  <si>
    <t>24/04/2021 Samples A03.1 to A 12.2</t>
  </si>
  <si>
    <t>25/04/2021 Samples A15.1 to B18.2</t>
  </si>
  <si>
    <t>Total test time = Making soil solution + Settling time + Conduction &amp; Development N, P, K</t>
  </si>
  <si>
    <t>Low</t>
  </si>
  <si>
    <t xml:space="preserve">Medium </t>
  </si>
  <si>
    <t xml:space="preserve">Low </t>
  </si>
  <si>
    <t xml:space="preserve">Medum </t>
  </si>
  <si>
    <t>Medium</t>
  </si>
  <si>
    <t xml:space="preserve">High </t>
  </si>
  <si>
    <t>Average</t>
  </si>
  <si>
    <t>Conduction N</t>
  </si>
  <si>
    <t xml:space="preserve">Conduction  P </t>
  </si>
  <si>
    <t>Conduction K</t>
  </si>
  <si>
    <t xml:space="preserve">Test time P </t>
  </si>
  <si>
    <t xml:space="preserve">Test time K </t>
  </si>
  <si>
    <t xml:space="preserve">Total test time </t>
  </si>
  <si>
    <t>Test Time NPK</t>
  </si>
  <si>
    <t>*Cleaning filter device</t>
  </si>
  <si>
    <t>*Cleaning filtering device has to be done 2 times per subsample: between N test and P test, and between P test and K test. Each time cleaning filter device took +/- 2 minutes</t>
  </si>
  <si>
    <t>High</t>
  </si>
  <si>
    <t>NO3</t>
  </si>
  <si>
    <t>P2O5</t>
  </si>
  <si>
    <t xml:space="preserve">K2O </t>
  </si>
  <si>
    <t>&lt;25</t>
  </si>
  <si>
    <t>25-60</t>
  </si>
  <si>
    <t>&gt;60</t>
  </si>
  <si>
    <t>&lt;6</t>
  </si>
  <si>
    <t>6 -10</t>
  </si>
  <si>
    <t>&gt;10</t>
  </si>
  <si>
    <t>&lt;50</t>
  </si>
  <si>
    <t xml:space="preserve">50-80 </t>
  </si>
  <si>
    <t>&gt;80</t>
  </si>
  <si>
    <t xml:space="preserve">Coversion rate: </t>
  </si>
  <si>
    <t xml:space="preserve">Quantitative concentrations corresponding to categorical rating scale retrieved from Faber et al. (2007). </t>
  </si>
  <si>
    <t>Expressed in ppm (mg/kg)</t>
  </si>
  <si>
    <t xml:space="preserve">Converting P2O5 to PO4 </t>
  </si>
  <si>
    <t>PO4</t>
  </si>
  <si>
    <t>&lt;8,028</t>
  </si>
  <si>
    <t>8,028-13,38</t>
  </si>
  <si>
    <t>&gt;13,38</t>
  </si>
  <si>
    <t>K</t>
  </si>
  <si>
    <t>16 ppm</t>
  </si>
  <si>
    <t>36 ppm</t>
  </si>
  <si>
    <t>72 ppm</t>
  </si>
  <si>
    <t>1.60 ppm </t>
  </si>
  <si>
    <t>3.20 ppm </t>
  </si>
  <si>
    <t>6.50 ppm </t>
  </si>
  <si>
    <t>0,7 ppm</t>
  </si>
  <si>
    <t>1,3 ppm</t>
  </si>
  <si>
    <t>2.3 ppm</t>
  </si>
  <si>
    <t>NO3-N</t>
  </si>
  <si>
    <r>
      <t>NO</t>
    </r>
    <r>
      <rPr>
        <b/>
        <vertAlign val="subscript"/>
        <sz val="11"/>
        <color theme="1"/>
        <rFont val="Calibri"/>
        <family val="2"/>
      </rPr>
      <t>3</t>
    </r>
    <r>
      <rPr>
        <b/>
        <sz val="11"/>
        <color theme="1"/>
        <rFont val="Calibri"/>
        <family val="2"/>
      </rPr>
      <t>-N</t>
    </r>
  </si>
  <si>
    <t>in ppm</t>
  </si>
  <si>
    <t>Correspondence with  LusterLeaf</t>
  </si>
  <si>
    <t xml:space="preserve">Sufficient </t>
  </si>
  <si>
    <t xml:space="preserve">Depleted </t>
  </si>
  <si>
    <t>K2O</t>
  </si>
  <si>
    <t>&gt;800</t>
  </si>
  <si>
    <t>800-300</t>
  </si>
  <si>
    <t>Correspondence met Milwaukee</t>
  </si>
  <si>
    <t>https://journals.ashs.org/horttech/view/journals/horttech/17/3/article-p358.xml</t>
  </si>
  <si>
    <t>Developing time NPK** (min)</t>
  </si>
  <si>
    <t>**Developing time was 10 minutes for all NPK tests, however the color deveopment for N, P, and K test happpened almost simlutaniously where a standard time of 11 minutes has been chosen</t>
  </si>
  <si>
    <t xml:space="preserve">Test time pH = Conduction time + Developing time </t>
  </si>
  <si>
    <t xml:space="preserve">Test time NPK = Conduction time + Conduction N + Conduction P + Conduction K </t>
  </si>
  <si>
    <t>Total time*</t>
  </si>
  <si>
    <t>Developing time was the same for N, P, K tests, therefore only one developing time column was added**</t>
  </si>
  <si>
    <t>Based on Faber et al. (2007)  in mg/kg (ppm)</t>
  </si>
  <si>
    <t>Based on correspondence with LusterLeaf</t>
  </si>
  <si>
    <t>&lt;15</t>
  </si>
  <si>
    <t>15-80</t>
  </si>
  <si>
    <t>&lt;300</t>
  </si>
  <si>
    <t>15-60</t>
  </si>
  <si>
    <t xml:space="preserve">Lab </t>
  </si>
  <si>
    <t xml:space="preserve">Test time NPK </t>
  </si>
  <si>
    <t>Nitrate (N)</t>
  </si>
  <si>
    <t xml:space="preserve">Nitrate </t>
  </si>
  <si>
    <t xml:space="preserve">Phosphate </t>
  </si>
  <si>
    <t>Potassium</t>
  </si>
  <si>
    <t xml:space="preserve">Potassium </t>
  </si>
  <si>
    <t>Phosphate (PO4-3)</t>
  </si>
  <si>
    <t>Nitrate (NO3-)</t>
  </si>
  <si>
    <t>Milwaukee</t>
  </si>
  <si>
    <t>LL</t>
  </si>
  <si>
    <t>&gt;6.50 ppm </t>
  </si>
  <si>
    <t>&lt;1.60 ppm </t>
  </si>
  <si>
    <t>1.60 - 6.50</t>
  </si>
  <si>
    <t>&lt;0,7 ppm</t>
  </si>
  <si>
    <t>0,7 - 2,3ppm</t>
  </si>
  <si>
    <t xml:space="preserve">&gt;2,30 ppm </t>
  </si>
  <si>
    <t xml:space="preserve">LabK_Milwaukee </t>
  </si>
  <si>
    <t>LabK_LusterLeaf</t>
  </si>
  <si>
    <t>LabP_Milwaukee</t>
  </si>
  <si>
    <t xml:space="preserve">LabP_LusterLeaf </t>
  </si>
  <si>
    <t>LabN_Milwaukee</t>
  </si>
  <si>
    <t>LabN_LusterLeaf</t>
  </si>
  <si>
    <t>&lt;16 ppm</t>
  </si>
  <si>
    <t>16 - 72</t>
  </si>
  <si>
    <t>&gt; 72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</si>
</sst>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d\ mmm\ yy"/>
    <numFmt numFmtId="166" formatCode="0.000"/>
    <numFmt numFmtId="167" formatCode="#,##0.000"/>
    <numFmt numFmtId="168" formatCode="#,##0.0000"/>
    <numFmt numFmtId="169" formatCode="h:mm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25"/>
      <name val="Microsoft Sans Serif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>
      <protection locked="0"/>
    </xf>
  </cellStyleXfs>
  <cellXfs count="145">
    <xf numFmtId="0" fontId="0" fillId="0" borderId="0" xfId="0"/>
    <xf numFmtId="0" fontId="0" fillId="2" borderId="0" xfId="0" applyFill="1"/>
    <xf numFmtId="0" fontId="1" fillId="0" borderId="10" xfId="0" applyFont="1" applyBorder="1"/>
    <xf numFmtId="0" fontId="4" fillId="0" borderId="11" xfId="0" applyFont="1" applyBorder="1"/>
    <xf numFmtId="0" fontId="0" fillId="0" borderId="12" xfId="0" applyBorder="1"/>
    <xf numFmtId="0" fontId="5" fillId="0" borderId="0" xfId="0" applyFon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12" xfId="0" applyFont="1" applyBorder="1"/>
    <xf numFmtId="0" fontId="5" fillId="0" borderId="12" xfId="0" applyFont="1" applyBorder="1"/>
    <xf numFmtId="0" fontId="5" fillId="0" borderId="14" xfId="0" applyFont="1" applyBorder="1"/>
    <xf numFmtId="14" fontId="0" fillId="0" borderId="0" xfId="0" applyNumberFormat="1" applyBorder="1"/>
    <xf numFmtId="0" fontId="5" fillId="0" borderId="15" xfId="0" applyFont="1" applyBorder="1"/>
    <xf numFmtId="0" fontId="0" fillId="0" borderId="0" xfId="0" applyFill="1" applyBorder="1"/>
    <xf numFmtId="0" fontId="5" fillId="0" borderId="0" xfId="0" applyFont="1" applyFill="1" applyBorder="1"/>
    <xf numFmtId="0" fontId="1" fillId="0" borderId="11" xfId="0" applyFont="1" applyBorder="1"/>
    <xf numFmtId="0" fontId="5" fillId="0" borderId="14" xfId="0" applyFont="1" applyFill="1" applyBorder="1"/>
    <xf numFmtId="0" fontId="1" fillId="0" borderId="0" xfId="0" applyFont="1"/>
    <xf numFmtId="0" fontId="1" fillId="0" borderId="16" xfId="0" applyFont="1" applyBorder="1"/>
    <xf numFmtId="0" fontId="1" fillId="0" borderId="17" xfId="0" applyFont="1" applyBorder="1"/>
    <xf numFmtId="0" fontId="1" fillId="0" borderId="12" xfId="0" applyFont="1" applyBorder="1"/>
    <xf numFmtId="0" fontId="6" fillId="0" borderId="3" xfId="0" applyFont="1" applyBorder="1"/>
    <xf numFmtId="2" fontId="6" fillId="0" borderId="0" xfId="0" applyNumberFormat="1" applyFont="1"/>
    <xf numFmtId="164" fontId="6" fillId="0" borderId="0" xfId="0" applyNumberFormat="1" applyFont="1"/>
    <xf numFmtId="2" fontId="6" fillId="0" borderId="6" xfId="0" applyNumberFormat="1" applyFont="1" applyBorder="1"/>
    <xf numFmtId="0" fontId="0" fillId="0" borderId="0" xfId="0" applyFont="1"/>
    <xf numFmtId="0" fontId="6" fillId="0" borderId="1" xfId="0" applyFont="1" applyBorder="1"/>
    <xf numFmtId="2" fontId="6" fillId="0" borderId="2" xfId="0" applyNumberFormat="1" applyFont="1" applyBorder="1"/>
    <xf numFmtId="0" fontId="6" fillId="0" borderId="0" xfId="0" applyFont="1"/>
    <xf numFmtId="0" fontId="6" fillId="0" borderId="7" xfId="1" applyFont="1" applyBorder="1" applyAlignment="1" applyProtection="1">
      <alignment vertical="top"/>
    </xf>
    <xf numFmtId="0" fontId="6" fillId="0" borderId="3" xfId="1" applyFont="1" applyBorder="1" applyAlignment="1" applyProtection="1">
      <alignment vertical="top"/>
    </xf>
    <xf numFmtId="0" fontId="6" fillId="0" borderId="0" xfId="1" applyFont="1" applyAlignment="1" applyProtection="1">
      <alignment vertical="top"/>
    </xf>
    <xf numFmtId="0" fontId="6" fillId="0" borderId="0" xfId="1" applyFont="1">
      <protection locked="0"/>
    </xf>
    <xf numFmtId="0" fontId="6" fillId="0" borderId="5" xfId="1" applyFont="1" applyBorder="1" applyAlignment="1" applyProtection="1">
      <alignment vertical="top"/>
    </xf>
    <xf numFmtId="0" fontId="6" fillId="0" borderId="0" xfId="1" applyFont="1" applyAlignment="1">
      <alignment vertical="top"/>
      <protection locked="0"/>
    </xf>
    <xf numFmtId="165" fontId="6" fillId="0" borderId="7" xfId="1" applyNumberFormat="1" applyFont="1" applyBorder="1" applyAlignment="1" applyProtection="1">
      <alignment vertical="top"/>
    </xf>
    <xf numFmtId="165" fontId="6" fillId="0" borderId="5" xfId="1" applyNumberFormat="1" applyFont="1" applyBorder="1" applyAlignment="1" applyProtection="1">
      <alignment vertical="top"/>
    </xf>
    <xf numFmtId="0" fontId="0" fillId="0" borderId="12" xfId="0" applyFill="1" applyBorder="1"/>
    <xf numFmtId="0" fontId="0" fillId="0" borderId="13" xfId="0" applyFill="1" applyBorder="1"/>
    <xf numFmtId="0" fontId="1" fillId="0" borderId="0" xfId="0" applyFont="1" applyBorder="1"/>
    <xf numFmtId="0" fontId="4" fillId="0" borderId="0" xfId="0" applyFont="1" applyBorder="1"/>
    <xf numFmtId="0" fontId="1" fillId="0" borderId="14" xfId="0" applyFont="1" applyBorder="1"/>
    <xf numFmtId="0" fontId="4" fillId="0" borderId="14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/>
    <xf numFmtId="0" fontId="4" fillId="0" borderId="17" xfId="0" applyFont="1" applyBorder="1"/>
    <xf numFmtId="3" fontId="0" fillId="0" borderId="0" xfId="0" applyNumberFormat="1" applyFont="1"/>
    <xf numFmtId="0" fontId="0" fillId="0" borderId="0" xfId="0" applyFont="1" applyBorder="1" applyAlignment="1">
      <alignment horizontal="left" indent="4"/>
    </xf>
    <xf numFmtId="0" fontId="0" fillId="0" borderId="18" xfId="0" applyFont="1" applyBorder="1" applyAlignment="1">
      <alignment horizontal="left" indent="4"/>
    </xf>
    <xf numFmtId="2" fontId="6" fillId="0" borderId="0" xfId="0" applyNumberFormat="1" applyFont="1" applyBorder="1"/>
    <xf numFmtId="164" fontId="6" fillId="0" borderId="0" xfId="0" applyNumberFormat="1" applyFont="1" applyBorder="1"/>
    <xf numFmtId="0" fontId="6" fillId="0" borderId="20" xfId="0" applyFont="1" applyBorder="1"/>
    <xf numFmtId="2" fontId="6" fillId="0" borderId="18" xfId="0" applyNumberFormat="1" applyFont="1" applyBorder="1"/>
    <xf numFmtId="0" fontId="7" fillId="0" borderId="7" xfId="0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0" fontId="6" fillId="0" borderId="0" xfId="0" applyFont="1" applyBorder="1"/>
    <xf numFmtId="1" fontId="6" fillId="0" borderId="0" xfId="0" applyNumberFormat="1" applyFont="1" applyBorder="1"/>
    <xf numFmtId="0" fontId="6" fillId="0" borderId="18" xfId="0" applyFont="1" applyBorder="1"/>
    <xf numFmtId="0" fontId="6" fillId="0" borderId="0" xfId="1" applyFont="1" applyBorder="1" applyAlignment="1" applyProtection="1">
      <alignment vertical="top"/>
    </xf>
    <xf numFmtId="0" fontId="6" fillId="0" borderId="18" xfId="1" applyFont="1" applyBorder="1" applyAlignment="1" applyProtection="1">
      <alignment vertical="top"/>
    </xf>
    <xf numFmtId="0" fontId="6" fillId="0" borderId="20" xfId="1" applyFont="1" applyBorder="1" applyAlignment="1" applyProtection="1">
      <alignment vertical="top"/>
    </xf>
    <xf numFmtId="168" fontId="0" fillId="0" borderId="21" xfId="0" applyNumberFormat="1" applyFont="1" applyFill="1" applyBorder="1"/>
    <xf numFmtId="0" fontId="6" fillId="0" borderId="2" xfId="0" applyFont="1" applyBorder="1"/>
    <xf numFmtId="165" fontId="6" fillId="0" borderId="8" xfId="1" applyNumberFormat="1" applyFont="1" applyBorder="1" applyAlignment="1" applyProtection="1">
      <alignment vertical="top"/>
    </xf>
    <xf numFmtId="165" fontId="6" fillId="0" borderId="18" xfId="1" applyNumberFormat="1" applyFont="1" applyBorder="1" applyAlignment="1" applyProtection="1">
      <alignment vertical="top"/>
    </xf>
    <xf numFmtId="0" fontId="6" fillId="0" borderId="0" xfId="1" applyFont="1" applyBorder="1" applyAlignment="1">
      <alignment vertical="top"/>
      <protection locked="0"/>
    </xf>
    <xf numFmtId="0" fontId="6" fillId="0" borderId="0" xfId="1" applyFont="1" applyBorder="1">
      <protection locked="0"/>
    </xf>
    <xf numFmtId="0" fontId="4" fillId="0" borderId="8" xfId="0" applyFont="1" applyBorder="1"/>
    <xf numFmtId="166" fontId="4" fillId="0" borderId="0" xfId="0" applyNumberFormat="1" applyFont="1" applyBorder="1"/>
    <xf numFmtId="167" fontId="0" fillId="0" borderId="0" xfId="0" applyNumberFormat="1" applyFont="1" applyBorder="1"/>
    <xf numFmtId="4" fontId="0" fillId="0" borderId="0" xfId="0" applyNumberFormat="1" applyFont="1" applyBorder="1"/>
    <xf numFmtId="167" fontId="0" fillId="0" borderId="18" xfId="0" applyNumberFormat="1" applyFont="1" applyBorder="1"/>
    <xf numFmtId="0" fontId="1" fillId="0" borderId="9" xfId="0" applyFont="1" applyBorder="1"/>
    <xf numFmtId="0" fontId="0" fillId="0" borderId="4" xfId="0" applyBorder="1"/>
    <xf numFmtId="0" fontId="0" fillId="0" borderId="19" xfId="0" applyBorder="1"/>
    <xf numFmtId="2" fontId="6" fillId="0" borderId="23" xfId="0" applyNumberFormat="1" applyFont="1" applyBorder="1"/>
    <xf numFmtId="0" fontId="6" fillId="0" borderId="18" xfId="1" applyFont="1" applyBorder="1" applyAlignment="1">
      <alignment vertical="top"/>
      <protection locked="0"/>
    </xf>
    <xf numFmtId="11" fontId="0" fillId="0" borderId="0" xfId="0" applyNumberFormat="1"/>
    <xf numFmtId="166" fontId="6" fillId="0" borderId="0" xfId="0" applyNumberFormat="1" applyFont="1" applyBorder="1"/>
    <xf numFmtId="166" fontId="6" fillId="0" borderId="24" xfId="0" applyNumberFormat="1" applyFont="1" applyBorder="1"/>
    <xf numFmtId="2" fontId="6" fillId="0" borderId="24" xfId="0" applyNumberFormat="1" applyFont="1" applyBorder="1"/>
    <xf numFmtId="2" fontId="6" fillId="0" borderId="25" xfId="0" applyNumberFormat="1" applyFont="1" applyBorder="1"/>
    <xf numFmtId="0" fontId="6" fillId="0" borderId="26" xfId="1" applyFont="1" applyBorder="1">
      <protection locked="0"/>
    </xf>
    <xf numFmtId="0" fontId="6" fillId="0" borderId="27" xfId="1" applyFont="1" applyBorder="1">
      <protection locked="0"/>
    </xf>
    <xf numFmtId="0" fontId="1" fillId="0" borderId="22" xfId="0" applyFont="1" applyBorder="1"/>
    <xf numFmtId="0" fontId="5" fillId="0" borderId="28" xfId="0" applyFont="1" applyBorder="1"/>
    <xf numFmtId="0" fontId="5" fillId="0" borderId="13" xfId="0" applyFont="1" applyBorder="1"/>
    <xf numFmtId="0" fontId="4" fillId="0" borderId="22" xfId="0" applyFont="1" applyBorder="1"/>
    <xf numFmtId="169" fontId="5" fillId="0" borderId="0" xfId="0" applyNumberFormat="1" applyFont="1" applyBorder="1"/>
    <xf numFmtId="169" fontId="0" fillId="0" borderId="0" xfId="0" applyNumberFormat="1" applyBorder="1"/>
    <xf numFmtId="0" fontId="5" fillId="0" borderId="0" xfId="0" applyNumberFormat="1" applyFont="1" applyBorder="1"/>
    <xf numFmtId="0" fontId="5" fillId="0" borderId="14" xfId="0" applyNumberFormat="1" applyFont="1" applyBorder="1"/>
    <xf numFmtId="0" fontId="0" fillId="0" borderId="29" xfId="0" applyFill="1" applyBorder="1"/>
    <xf numFmtId="0" fontId="0" fillId="0" borderId="22" xfId="0" applyBorder="1"/>
    <xf numFmtId="0" fontId="0" fillId="0" borderId="28" xfId="0" applyBorder="1"/>
    <xf numFmtId="14" fontId="0" fillId="0" borderId="0" xfId="0" applyNumberFormat="1"/>
    <xf numFmtId="0" fontId="0" fillId="0" borderId="29" xfId="0" applyFont="1" applyBorder="1"/>
    <xf numFmtId="0" fontId="0" fillId="0" borderId="29" xfId="0" applyBorder="1"/>
    <xf numFmtId="0" fontId="0" fillId="0" borderId="29" xfId="0" applyFont="1" applyFill="1" applyBorder="1"/>
    <xf numFmtId="0" fontId="4" fillId="0" borderId="28" xfId="0" applyFont="1" applyBorder="1"/>
    <xf numFmtId="0" fontId="4" fillId="0" borderId="15" xfId="0" applyFont="1" applyBorder="1"/>
    <xf numFmtId="0" fontId="0" fillId="0" borderId="14" xfId="0" applyFont="1" applyBorder="1"/>
    <xf numFmtId="0" fontId="0" fillId="0" borderId="28" xfId="0" applyFont="1" applyBorder="1"/>
    <xf numFmtId="0" fontId="0" fillId="0" borderId="15" xfId="0" applyFont="1" applyBorder="1"/>
    <xf numFmtId="0" fontId="1" fillId="0" borderId="22" xfId="0" applyFont="1" applyFill="1" applyBorder="1"/>
    <xf numFmtId="0" fontId="0" fillId="0" borderId="22" xfId="0" applyFont="1" applyFill="1" applyBorder="1"/>
    <xf numFmtId="0" fontId="0" fillId="0" borderId="30" xfId="0" applyBorder="1"/>
    <xf numFmtId="49" fontId="0" fillId="0" borderId="30" xfId="0" applyNumberFormat="1" applyBorder="1"/>
    <xf numFmtId="0" fontId="1" fillId="0" borderId="30" xfId="0" applyFont="1" applyBorder="1"/>
    <xf numFmtId="0" fontId="8" fillId="0" borderId="0" xfId="0" applyFont="1"/>
    <xf numFmtId="0" fontId="9" fillId="0" borderId="30" xfId="0" applyFont="1" applyBorder="1"/>
    <xf numFmtId="0" fontId="8" fillId="0" borderId="30" xfId="0" applyFont="1" applyBorder="1"/>
    <xf numFmtId="0" fontId="0" fillId="0" borderId="22" xfId="0" applyFill="1" applyBorder="1"/>
    <xf numFmtId="0" fontId="5" fillId="0" borderId="22" xfId="0" applyFont="1" applyBorder="1"/>
    <xf numFmtId="0" fontId="0" fillId="2" borderId="30" xfId="0" applyFill="1" applyBorder="1"/>
    <xf numFmtId="0" fontId="9" fillId="2" borderId="30" xfId="0" applyFont="1" applyFill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14" xfId="0" applyNumberFormat="1" applyBorder="1"/>
    <xf numFmtId="0" fontId="0" fillId="0" borderId="24" xfId="0" applyBorder="1"/>
    <xf numFmtId="0" fontId="1" fillId="0" borderId="31" xfId="0" applyFont="1" applyBorder="1"/>
    <xf numFmtId="0" fontId="1" fillId="0" borderId="32" xfId="0" applyFont="1" applyBorder="1"/>
    <xf numFmtId="0" fontId="4" fillId="0" borderId="33" xfId="0" applyFont="1" applyBorder="1"/>
    <xf numFmtId="0" fontId="5" fillId="0" borderId="28" xfId="0" applyFont="1" applyFill="1" applyBorder="1"/>
    <xf numFmtId="0" fontId="0" fillId="0" borderId="34" xfId="0" applyBorder="1"/>
    <xf numFmtId="0" fontId="5" fillId="0" borderId="35" xfId="0" applyFont="1" applyFill="1" applyBorder="1"/>
    <xf numFmtId="0" fontId="1" fillId="0" borderId="33" xfId="0" applyFont="1" applyBorder="1"/>
    <xf numFmtId="0" fontId="0" fillId="0" borderId="35" xfId="0" applyBorder="1"/>
    <xf numFmtId="0" fontId="4" fillId="0" borderId="32" xfId="0" applyFont="1" applyBorder="1"/>
    <xf numFmtId="0" fontId="0" fillId="0" borderId="34" xfId="0" applyFont="1" applyBorder="1"/>
    <xf numFmtId="0" fontId="0" fillId="0" borderId="24" xfId="0" applyFont="1" applyBorder="1"/>
    <xf numFmtId="0" fontId="0" fillId="0" borderId="35" xfId="0" applyFont="1" applyBorder="1"/>
    <xf numFmtId="0" fontId="7" fillId="0" borderId="37" xfId="0" applyFont="1" applyBorder="1" applyAlignment="1">
      <alignment vertical="top" wrapText="1"/>
    </xf>
    <xf numFmtId="0" fontId="6" fillId="0" borderId="38" xfId="0" applyFont="1" applyBorder="1"/>
    <xf numFmtId="165" fontId="6" fillId="0" borderId="37" xfId="1" applyNumberFormat="1" applyFont="1" applyBorder="1" applyAlignment="1" applyProtection="1">
      <alignment vertical="top"/>
    </xf>
    <xf numFmtId="2" fontId="6" fillId="0" borderId="36" xfId="0" applyNumberFormat="1" applyFont="1" applyBorder="1"/>
    <xf numFmtId="0" fontId="4" fillId="0" borderId="37" xfId="0" applyFont="1" applyBorder="1"/>
    <xf numFmtId="168" fontId="0" fillId="0" borderId="0" xfId="0" applyNumberFormat="1" applyFont="1" applyFill="1" applyBorder="1"/>
    <xf numFmtId="166" fontId="5" fillId="0" borderId="0" xfId="0" applyNumberFormat="1" applyFont="1" applyBorder="1"/>
  </cellXfs>
  <cellStyles count="2">
    <cellStyle name="Normal" xfId="0" builtinId="0"/>
    <cellStyle name="Normal 2" xfId="1" xr:uid="{DCB0CC71-7ADB-404D-A9CF-5409A4CF6C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3A6F-AEC6-8247-BD58-0A241A47D7D9}">
  <dimension ref="A1:O60"/>
  <sheetViews>
    <sheetView topLeftCell="A15" zoomScale="94" workbookViewId="0">
      <selection activeCell="C21" sqref="C21:C30"/>
    </sheetView>
  </sheetViews>
  <sheetFormatPr baseColWidth="10" defaultRowHeight="16" x14ac:dyDescent="0.2"/>
  <cols>
    <col min="1" max="12" width="17.33203125" customWidth="1"/>
    <col min="13" max="13" width="18.83203125" customWidth="1"/>
  </cols>
  <sheetData>
    <row r="1" spans="1:2" x14ac:dyDescent="0.2">
      <c r="A1" s="1" t="s">
        <v>4</v>
      </c>
      <c r="B1" s="1"/>
    </row>
    <row r="2" spans="1:2" x14ac:dyDescent="0.2">
      <c r="A2" t="s">
        <v>5</v>
      </c>
    </row>
    <row r="3" spans="1:2" x14ac:dyDescent="0.2">
      <c r="A3" t="s">
        <v>33</v>
      </c>
    </row>
    <row r="4" spans="1:2" x14ac:dyDescent="0.2">
      <c r="A4" t="s">
        <v>31</v>
      </c>
    </row>
    <row r="5" spans="1:2" x14ac:dyDescent="0.2">
      <c r="A5" t="s">
        <v>32</v>
      </c>
    </row>
    <row r="6" spans="1:2" x14ac:dyDescent="0.2">
      <c r="A6" t="s">
        <v>59</v>
      </c>
    </row>
    <row r="7" spans="1:2" x14ac:dyDescent="0.2">
      <c r="A7" t="s">
        <v>35</v>
      </c>
    </row>
    <row r="8" spans="1:2" x14ac:dyDescent="0.2">
      <c r="A8" t="s">
        <v>36</v>
      </c>
    </row>
    <row r="9" spans="1:2" x14ac:dyDescent="0.2">
      <c r="A9" t="s">
        <v>60</v>
      </c>
    </row>
    <row r="10" spans="1:2" x14ac:dyDescent="0.2">
      <c r="A10" t="s">
        <v>61</v>
      </c>
    </row>
    <row r="11" spans="1:2" x14ac:dyDescent="0.2">
      <c r="A11" t="s">
        <v>63</v>
      </c>
    </row>
    <row r="12" spans="1:2" x14ac:dyDescent="0.2">
      <c r="A12" t="s">
        <v>67</v>
      </c>
    </row>
    <row r="13" spans="1:2" x14ac:dyDescent="0.2">
      <c r="A13" t="s">
        <v>182</v>
      </c>
    </row>
    <row r="14" spans="1:2" x14ac:dyDescent="0.2">
      <c r="A14" t="s">
        <v>179</v>
      </c>
    </row>
    <row r="15" spans="1:2" x14ac:dyDescent="0.2">
      <c r="A15" t="s">
        <v>180</v>
      </c>
    </row>
    <row r="16" spans="1:2" x14ac:dyDescent="0.2">
      <c r="A16" t="s">
        <v>109</v>
      </c>
    </row>
    <row r="17" spans="1:14" x14ac:dyDescent="0.2">
      <c r="A17" t="s">
        <v>108</v>
      </c>
    </row>
    <row r="18" spans="1:14" x14ac:dyDescent="0.2">
      <c r="A18" t="s">
        <v>178</v>
      </c>
    </row>
    <row r="20" spans="1:14" x14ac:dyDescent="0.2">
      <c r="A20" s="2" t="s">
        <v>0</v>
      </c>
      <c r="B20" s="89" t="s">
        <v>101</v>
      </c>
      <c r="C20" s="3" t="s">
        <v>37</v>
      </c>
      <c r="D20" s="3" t="s">
        <v>71</v>
      </c>
      <c r="E20" s="3" t="s">
        <v>66</v>
      </c>
      <c r="F20" s="3" t="s">
        <v>34</v>
      </c>
      <c r="G20" s="3" t="s">
        <v>76</v>
      </c>
      <c r="H20" s="3" t="s">
        <v>3</v>
      </c>
      <c r="I20" s="3" t="s">
        <v>77</v>
      </c>
      <c r="J20" s="3" t="s">
        <v>1</v>
      </c>
      <c r="K20" s="3" t="s">
        <v>78</v>
      </c>
      <c r="L20" s="3" t="s">
        <v>2</v>
      </c>
      <c r="M20" s="3" t="s">
        <v>177</v>
      </c>
      <c r="N20" s="22"/>
    </row>
    <row r="21" spans="1:14" x14ac:dyDescent="0.2">
      <c r="A21" s="4" t="s">
        <v>7</v>
      </c>
      <c r="B21" s="6">
        <v>9</v>
      </c>
      <c r="C21" s="5">
        <v>7.5</v>
      </c>
      <c r="D21" s="5">
        <v>1</v>
      </c>
      <c r="E21" s="95">
        <v>16</v>
      </c>
      <c r="F21" s="95">
        <v>1305</v>
      </c>
      <c r="G21" s="5">
        <v>6</v>
      </c>
      <c r="H21" s="5" t="s">
        <v>57</v>
      </c>
      <c r="I21" s="5">
        <v>5</v>
      </c>
      <c r="J21" s="5" t="s">
        <v>54</v>
      </c>
      <c r="K21" s="5">
        <v>6</v>
      </c>
      <c r="L21" s="5" t="s">
        <v>62</v>
      </c>
      <c r="M21" s="5">
        <v>11</v>
      </c>
      <c r="N21" s="4"/>
    </row>
    <row r="22" spans="1:14" x14ac:dyDescent="0.2">
      <c r="A22" s="4" t="s">
        <v>8</v>
      </c>
      <c r="B22" s="6">
        <v>7</v>
      </c>
      <c r="C22" s="5">
        <v>7.5</v>
      </c>
      <c r="D22" s="5">
        <v>1</v>
      </c>
      <c r="E22" s="95">
        <v>12</v>
      </c>
      <c r="F22" s="95">
        <v>1335</v>
      </c>
      <c r="G22" s="5">
        <v>7</v>
      </c>
      <c r="H22" s="5" t="s">
        <v>57</v>
      </c>
      <c r="I22" s="5">
        <v>4</v>
      </c>
      <c r="J22" s="5" t="s">
        <v>54</v>
      </c>
      <c r="K22" s="5">
        <v>5</v>
      </c>
      <c r="L22" s="5" t="s">
        <v>62</v>
      </c>
      <c r="M22" s="5">
        <v>11</v>
      </c>
      <c r="N22" s="4"/>
    </row>
    <row r="23" spans="1:14" x14ac:dyDescent="0.2">
      <c r="A23" s="4" t="s">
        <v>11</v>
      </c>
      <c r="B23" s="6">
        <v>7</v>
      </c>
      <c r="C23" s="5">
        <v>7.5</v>
      </c>
      <c r="D23" s="5">
        <v>1</v>
      </c>
      <c r="E23" s="95">
        <v>13</v>
      </c>
      <c r="F23" s="95">
        <v>1350</v>
      </c>
      <c r="G23" s="5">
        <v>5</v>
      </c>
      <c r="H23" s="5" t="s">
        <v>58</v>
      </c>
      <c r="I23" s="5">
        <v>4</v>
      </c>
      <c r="J23" s="5" t="s">
        <v>58</v>
      </c>
      <c r="K23" s="5">
        <v>4</v>
      </c>
      <c r="L23" s="5" t="s">
        <v>55</v>
      </c>
      <c r="M23" s="5">
        <v>11</v>
      </c>
      <c r="N23" s="4"/>
    </row>
    <row r="24" spans="1:14" x14ac:dyDescent="0.2">
      <c r="A24" s="4" t="s">
        <v>12</v>
      </c>
      <c r="B24" s="15">
        <v>7</v>
      </c>
      <c r="C24" s="5">
        <v>7.5</v>
      </c>
      <c r="D24" s="5">
        <v>1</v>
      </c>
      <c r="E24" s="95">
        <v>13</v>
      </c>
      <c r="F24" s="95">
        <v>1380</v>
      </c>
      <c r="G24" s="5">
        <v>3</v>
      </c>
      <c r="H24" s="5" t="s">
        <v>58</v>
      </c>
      <c r="I24" s="5">
        <v>4</v>
      </c>
      <c r="J24" s="5" t="s">
        <v>58</v>
      </c>
      <c r="K24" s="5">
        <v>4</v>
      </c>
      <c r="L24" s="5" t="s">
        <v>55</v>
      </c>
      <c r="M24" s="5">
        <v>11</v>
      </c>
      <c r="N24" s="4"/>
    </row>
    <row r="25" spans="1:14" x14ac:dyDescent="0.2">
      <c r="A25" s="4" t="s">
        <v>17</v>
      </c>
      <c r="B25" s="15">
        <v>8</v>
      </c>
      <c r="C25" s="5">
        <v>7.5</v>
      </c>
      <c r="D25" s="5">
        <v>1</v>
      </c>
      <c r="E25" s="95">
        <v>11</v>
      </c>
      <c r="F25" s="122">
        <v>220</v>
      </c>
      <c r="G25" s="6">
        <v>4</v>
      </c>
      <c r="H25" s="6" t="s">
        <v>54</v>
      </c>
      <c r="I25" s="16">
        <v>4</v>
      </c>
      <c r="J25" s="16" t="s">
        <v>54</v>
      </c>
      <c r="K25" s="16">
        <v>4</v>
      </c>
      <c r="L25" s="16" t="s">
        <v>62</v>
      </c>
      <c r="M25" s="5">
        <v>11</v>
      </c>
      <c r="N25" s="4"/>
    </row>
    <row r="26" spans="1:14" x14ac:dyDescent="0.2">
      <c r="A26" s="4" t="s">
        <v>18</v>
      </c>
      <c r="B26" s="15">
        <v>6</v>
      </c>
      <c r="C26" s="5">
        <v>7.5</v>
      </c>
      <c r="D26" s="5">
        <v>1</v>
      </c>
      <c r="E26" s="95">
        <v>11</v>
      </c>
      <c r="F26" s="122">
        <v>230</v>
      </c>
      <c r="G26" s="16">
        <v>4</v>
      </c>
      <c r="H26" s="16" t="s">
        <v>54</v>
      </c>
      <c r="I26" s="16">
        <v>4</v>
      </c>
      <c r="J26" s="6" t="s">
        <v>54</v>
      </c>
      <c r="K26" s="16">
        <v>3</v>
      </c>
      <c r="L26" s="16" t="s">
        <v>62</v>
      </c>
      <c r="M26" s="5">
        <v>11</v>
      </c>
      <c r="N26" s="4"/>
    </row>
    <row r="27" spans="1:14" x14ac:dyDescent="0.2">
      <c r="A27" s="4" t="s">
        <v>19</v>
      </c>
      <c r="B27" s="15">
        <v>5</v>
      </c>
      <c r="C27" s="5">
        <v>7.5</v>
      </c>
      <c r="D27" s="5">
        <v>1</v>
      </c>
      <c r="E27" s="95">
        <v>11</v>
      </c>
      <c r="F27" s="122">
        <v>240</v>
      </c>
      <c r="G27" s="16">
        <v>4</v>
      </c>
      <c r="H27" s="6" t="s">
        <v>58</v>
      </c>
      <c r="I27" s="16">
        <v>5</v>
      </c>
      <c r="J27" s="16" t="s">
        <v>58</v>
      </c>
      <c r="K27" s="16">
        <v>4</v>
      </c>
      <c r="L27" s="16" t="s">
        <v>55</v>
      </c>
      <c r="M27" s="5">
        <v>11</v>
      </c>
      <c r="N27" s="4"/>
    </row>
    <row r="28" spans="1:14" x14ac:dyDescent="0.2">
      <c r="A28" s="4" t="s">
        <v>20</v>
      </c>
      <c r="B28" s="15">
        <v>5</v>
      </c>
      <c r="C28" s="5">
        <v>7.5</v>
      </c>
      <c r="D28" s="5">
        <v>1</v>
      </c>
      <c r="E28" s="95">
        <v>13</v>
      </c>
      <c r="F28" s="123">
        <v>250</v>
      </c>
      <c r="G28" s="16">
        <v>4</v>
      </c>
      <c r="H28" s="16" t="s">
        <v>58</v>
      </c>
      <c r="I28" s="16">
        <v>3</v>
      </c>
      <c r="J28" s="6" t="s">
        <v>58</v>
      </c>
      <c r="K28" s="16">
        <v>4</v>
      </c>
      <c r="L28" s="16" t="s">
        <v>55</v>
      </c>
      <c r="M28" s="5">
        <v>11</v>
      </c>
      <c r="N28" s="4"/>
    </row>
    <row r="29" spans="1:14" x14ac:dyDescent="0.2">
      <c r="A29" s="4" t="s">
        <v>25</v>
      </c>
      <c r="B29" s="15">
        <v>5</v>
      </c>
      <c r="C29" s="5">
        <v>7.5</v>
      </c>
      <c r="D29" s="5">
        <v>1</v>
      </c>
      <c r="E29" s="95">
        <v>12</v>
      </c>
      <c r="F29" s="122">
        <v>265</v>
      </c>
      <c r="G29" s="16">
        <v>5</v>
      </c>
      <c r="H29" s="15" t="s">
        <v>58</v>
      </c>
      <c r="I29" s="16">
        <v>3</v>
      </c>
      <c r="J29" s="16" t="s">
        <v>54</v>
      </c>
      <c r="K29" s="16">
        <v>4</v>
      </c>
      <c r="L29" s="6" t="s">
        <v>55</v>
      </c>
      <c r="M29" s="5">
        <v>11</v>
      </c>
      <c r="N29" s="4"/>
    </row>
    <row r="30" spans="1:14" x14ac:dyDescent="0.2">
      <c r="A30" s="7" t="s">
        <v>26</v>
      </c>
      <c r="B30" s="8">
        <v>5</v>
      </c>
      <c r="C30" s="12">
        <v>7.5</v>
      </c>
      <c r="D30" s="12">
        <v>1</v>
      </c>
      <c r="E30" s="96">
        <v>12</v>
      </c>
      <c r="F30" s="124">
        <v>275</v>
      </c>
      <c r="G30" s="8">
        <v>5</v>
      </c>
      <c r="H30" s="8" t="s">
        <v>58</v>
      </c>
      <c r="I30" s="18">
        <v>3</v>
      </c>
      <c r="J30" s="8" t="s">
        <v>54</v>
      </c>
      <c r="K30" s="8">
        <v>4</v>
      </c>
      <c r="L30" s="8" t="s">
        <v>55</v>
      </c>
      <c r="M30" s="5">
        <v>11</v>
      </c>
      <c r="N30" s="4"/>
    </row>
    <row r="31" spans="1:14" x14ac:dyDescent="0.2">
      <c r="C31" s="6"/>
      <c r="D31" s="5"/>
      <c r="E31" s="5"/>
      <c r="F31" s="6"/>
      <c r="G31" s="6"/>
      <c r="H31" s="6"/>
      <c r="I31" s="6"/>
      <c r="K31" s="6"/>
      <c r="L31" s="6"/>
      <c r="M31" s="118"/>
    </row>
    <row r="32" spans="1:14" x14ac:dyDescent="0.2">
      <c r="A32" t="s">
        <v>51</v>
      </c>
      <c r="C32" s="13" t="s">
        <v>64</v>
      </c>
      <c r="D32" s="5"/>
      <c r="E32" s="5"/>
      <c r="F32" s="6"/>
      <c r="G32" s="6"/>
      <c r="H32" s="6"/>
      <c r="I32" s="6"/>
      <c r="J32" s="6"/>
      <c r="K32" s="6"/>
      <c r="L32" s="6"/>
      <c r="M32" s="6"/>
    </row>
    <row r="33" spans="1:15" x14ac:dyDescent="0.2">
      <c r="C33" s="6" t="s">
        <v>65</v>
      </c>
      <c r="D33" s="5"/>
      <c r="E33" s="5"/>
      <c r="F33" s="6"/>
      <c r="G33" s="6"/>
      <c r="H33" s="6"/>
      <c r="I33" s="6"/>
      <c r="J33" s="6"/>
      <c r="K33" s="6"/>
      <c r="L33" s="6"/>
      <c r="M33" s="6"/>
    </row>
    <row r="34" spans="1:15" x14ac:dyDescent="0.2">
      <c r="C34" s="6"/>
      <c r="D34" s="5"/>
      <c r="E34" s="5"/>
      <c r="F34" s="6"/>
      <c r="G34" s="6"/>
      <c r="H34" s="6"/>
      <c r="I34" s="6"/>
      <c r="K34" s="6"/>
      <c r="L34" s="6"/>
      <c r="M34" s="6"/>
    </row>
    <row r="35" spans="1:15" x14ac:dyDescent="0.2">
      <c r="A35" s="20" t="s">
        <v>0</v>
      </c>
      <c r="B35" s="89" t="s">
        <v>107</v>
      </c>
      <c r="C35" s="3" t="s">
        <v>66</v>
      </c>
      <c r="D35" s="89" t="s">
        <v>190</v>
      </c>
      <c r="E35" s="121">
        <v>8</v>
      </c>
      <c r="F35" s="89" t="s">
        <v>181</v>
      </c>
      <c r="L35" s="6"/>
      <c r="M35" s="6"/>
    </row>
    <row r="36" spans="1:15" x14ac:dyDescent="0.2">
      <c r="A36" s="4" t="s">
        <v>7</v>
      </c>
      <c r="B36" s="6">
        <f>B21+D21</f>
        <v>10</v>
      </c>
      <c r="C36" s="95">
        <v>16</v>
      </c>
      <c r="D36" s="6">
        <f>G21+I21+K21+M21</f>
        <v>28</v>
      </c>
      <c r="E36">
        <f>C36+D36+F21</f>
        <v>1349</v>
      </c>
      <c r="F36" s="99">
        <f>B36+E36</f>
        <v>1359</v>
      </c>
      <c r="L36" s="94"/>
      <c r="M36" s="6"/>
    </row>
    <row r="37" spans="1:15" x14ac:dyDescent="0.2">
      <c r="A37" s="4" t="s">
        <v>8</v>
      </c>
      <c r="B37" s="6">
        <f t="shared" ref="B37:B45" si="0">B22+D22</f>
        <v>8</v>
      </c>
      <c r="C37" s="95">
        <v>12</v>
      </c>
      <c r="D37" s="6">
        <f t="shared" ref="D37:D44" si="1">G22+I22+K22+M22</f>
        <v>27</v>
      </c>
      <c r="E37">
        <f>C37+D37+F22</f>
        <v>1374</v>
      </c>
      <c r="F37" s="99">
        <f>B37+E37</f>
        <v>1382</v>
      </c>
      <c r="L37" s="6"/>
      <c r="M37" s="6"/>
    </row>
    <row r="38" spans="1:15" x14ac:dyDescent="0.2">
      <c r="A38" s="4" t="s">
        <v>11</v>
      </c>
      <c r="B38" s="6">
        <f t="shared" si="0"/>
        <v>8</v>
      </c>
      <c r="C38" s="95">
        <v>13</v>
      </c>
      <c r="D38" s="6">
        <f t="shared" si="1"/>
        <v>24</v>
      </c>
      <c r="E38">
        <f t="shared" ref="E38:E45" si="2">C38+D38+F23</f>
        <v>1387</v>
      </c>
      <c r="F38" s="99">
        <f t="shared" ref="F38:F45" si="3">B38+E38</f>
        <v>1395</v>
      </c>
      <c r="L38" s="6"/>
      <c r="M38" s="6"/>
    </row>
    <row r="39" spans="1:15" x14ac:dyDescent="0.2">
      <c r="A39" s="4" t="s">
        <v>12</v>
      </c>
      <c r="B39" s="6">
        <f t="shared" si="0"/>
        <v>8</v>
      </c>
      <c r="C39" s="95">
        <v>13</v>
      </c>
      <c r="D39" s="6">
        <f t="shared" si="1"/>
        <v>22</v>
      </c>
      <c r="E39">
        <f t="shared" si="2"/>
        <v>1415</v>
      </c>
      <c r="F39" s="99">
        <f t="shared" si="3"/>
        <v>1423</v>
      </c>
      <c r="L39" s="6"/>
      <c r="M39" s="6"/>
    </row>
    <row r="40" spans="1:15" x14ac:dyDescent="0.2">
      <c r="A40" s="4" t="s">
        <v>17</v>
      </c>
      <c r="B40" s="6">
        <f t="shared" si="0"/>
        <v>9</v>
      </c>
      <c r="C40" s="95">
        <v>11</v>
      </c>
      <c r="D40" s="6">
        <f t="shared" si="1"/>
        <v>23</v>
      </c>
      <c r="E40">
        <f t="shared" si="2"/>
        <v>254</v>
      </c>
      <c r="F40" s="99">
        <f t="shared" si="3"/>
        <v>263</v>
      </c>
      <c r="L40" s="6"/>
      <c r="M40" s="6"/>
      <c r="N40" s="6"/>
      <c r="O40" s="6"/>
    </row>
    <row r="41" spans="1:15" x14ac:dyDescent="0.2">
      <c r="A41" s="4" t="s">
        <v>18</v>
      </c>
      <c r="B41" s="6">
        <f t="shared" si="0"/>
        <v>7</v>
      </c>
      <c r="C41" s="95">
        <v>11</v>
      </c>
      <c r="D41" s="6">
        <f t="shared" si="1"/>
        <v>22</v>
      </c>
      <c r="E41">
        <f t="shared" si="2"/>
        <v>263</v>
      </c>
      <c r="F41" s="99">
        <f t="shared" si="3"/>
        <v>270</v>
      </c>
      <c r="L41" s="6"/>
      <c r="M41" s="6"/>
      <c r="N41" s="6"/>
      <c r="O41" s="6"/>
    </row>
    <row r="42" spans="1:15" x14ac:dyDescent="0.2">
      <c r="A42" s="4" t="s">
        <v>19</v>
      </c>
      <c r="B42" s="6">
        <f t="shared" si="0"/>
        <v>6</v>
      </c>
      <c r="C42" s="95">
        <v>11</v>
      </c>
      <c r="D42" s="6">
        <f t="shared" si="1"/>
        <v>24</v>
      </c>
      <c r="E42">
        <f t="shared" si="2"/>
        <v>275</v>
      </c>
      <c r="F42" s="99">
        <f t="shared" si="3"/>
        <v>281</v>
      </c>
    </row>
    <row r="43" spans="1:15" x14ac:dyDescent="0.2">
      <c r="A43" s="4" t="s">
        <v>20</v>
      </c>
      <c r="B43" s="6">
        <f t="shared" si="0"/>
        <v>6</v>
      </c>
      <c r="C43" s="95">
        <v>13</v>
      </c>
      <c r="D43" s="6">
        <f t="shared" si="1"/>
        <v>22</v>
      </c>
      <c r="E43">
        <f t="shared" si="2"/>
        <v>285</v>
      </c>
      <c r="F43" s="99">
        <f t="shared" si="3"/>
        <v>291</v>
      </c>
    </row>
    <row r="44" spans="1:15" x14ac:dyDescent="0.2">
      <c r="A44" s="4" t="s">
        <v>25</v>
      </c>
      <c r="B44" s="6">
        <f t="shared" si="0"/>
        <v>6</v>
      </c>
      <c r="C44" s="95">
        <v>12</v>
      </c>
      <c r="D44" s="6">
        <f t="shared" si="1"/>
        <v>23</v>
      </c>
      <c r="E44">
        <f t="shared" si="2"/>
        <v>300</v>
      </c>
      <c r="F44" s="99">
        <f t="shared" si="3"/>
        <v>306</v>
      </c>
    </row>
    <row r="45" spans="1:15" x14ac:dyDescent="0.2">
      <c r="A45" s="7" t="s">
        <v>26</v>
      </c>
      <c r="B45" s="6">
        <f t="shared" si="0"/>
        <v>6</v>
      </c>
      <c r="C45" s="96">
        <v>12</v>
      </c>
      <c r="D45" s="8">
        <f>G30+I30+K30+M31</f>
        <v>12</v>
      </c>
      <c r="E45">
        <f t="shared" si="2"/>
        <v>299</v>
      </c>
      <c r="F45" s="99">
        <f t="shared" si="3"/>
        <v>305</v>
      </c>
      <c r="J45" s="6"/>
    </row>
    <row r="46" spans="1:15" x14ac:dyDescent="0.2">
      <c r="A46" s="97" t="s">
        <v>106</v>
      </c>
      <c r="B46" s="98">
        <f>AVERAGE(B36:B45)</f>
        <v>7.4</v>
      </c>
      <c r="C46" s="98">
        <f>AVERAGE(C36:C45)</f>
        <v>12.4</v>
      </c>
      <c r="D46" s="15">
        <f>AVERAGE(D36:D45)</f>
        <v>22.7</v>
      </c>
      <c r="E46">
        <f>AVERAGE(E36:E45)</f>
        <v>720.1</v>
      </c>
      <c r="F46" s="117">
        <f>AVERAGE(F36:F45)</f>
        <v>727.5</v>
      </c>
    </row>
    <row r="47" spans="1:15" x14ac:dyDescent="0.2">
      <c r="D47" s="6"/>
    </row>
    <row r="48" spans="1:15" x14ac:dyDescent="0.2">
      <c r="D48" s="42"/>
      <c r="F48" s="19"/>
      <c r="H48" s="41"/>
    </row>
    <row r="49" spans="1:8" x14ac:dyDescent="0.2">
      <c r="D49" s="93"/>
      <c r="F49" s="6"/>
      <c r="H49" s="6"/>
    </row>
    <row r="50" spans="1:8" x14ac:dyDescent="0.2">
      <c r="A50" s="126" t="s">
        <v>0</v>
      </c>
      <c r="B50" s="127" t="s">
        <v>192</v>
      </c>
      <c r="C50" s="127" t="s">
        <v>193</v>
      </c>
      <c r="D50" s="128" t="s">
        <v>194</v>
      </c>
      <c r="F50" s="6"/>
      <c r="H50" s="6"/>
    </row>
    <row r="51" spans="1:8" x14ac:dyDescent="0.2">
      <c r="A51" s="102" t="s">
        <v>7</v>
      </c>
      <c r="B51" s="6" t="s">
        <v>119</v>
      </c>
      <c r="C51" s="6" t="s">
        <v>123</v>
      </c>
      <c r="D51" s="90" t="s">
        <v>120</v>
      </c>
      <c r="F51" s="15"/>
      <c r="H51" s="15"/>
    </row>
    <row r="52" spans="1:8" x14ac:dyDescent="0.2">
      <c r="A52" s="102" t="s">
        <v>8</v>
      </c>
      <c r="B52" s="6" t="s">
        <v>119</v>
      </c>
      <c r="C52" s="6" t="s">
        <v>123</v>
      </c>
      <c r="D52" s="90" t="s">
        <v>120</v>
      </c>
      <c r="F52" s="15"/>
      <c r="H52" s="15"/>
    </row>
    <row r="53" spans="1:8" x14ac:dyDescent="0.2">
      <c r="A53" s="102" t="s">
        <v>11</v>
      </c>
      <c r="B53" s="6" t="s">
        <v>120</v>
      </c>
      <c r="C53" s="6" t="s">
        <v>123</v>
      </c>
      <c r="D53" s="90" t="s">
        <v>119</v>
      </c>
      <c r="F53" s="15"/>
      <c r="H53" s="15"/>
    </row>
    <row r="54" spans="1:8" x14ac:dyDescent="0.2">
      <c r="A54" s="102" t="s">
        <v>12</v>
      </c>
      <c r="B54" s="6" t="s">
        <v>120</v>
      </c>
      <c r="C54" s="6" t="s">
        <v>123</v>
      </c>
      <c r="D54" s="129" t="s">
        <v>119</v>
      </c>
      <c r="F54" s="15"/>
      <c r="H54" s="15"/>
    </row>
    <row r="55" spans="1:8" x14ac:dyDescent="0.2">
      <c r="A55" s="102" t="s">
        <v>17</v>
      </c>
      <c r="B55" s="6" t="s">
        <v>120</v>
      </c>
      <c r="C55" s="6" t="s">
        <v>123</v>
      </c>
      <c r="D55" s="129" t="s">
        <v>120</v>
      </c>
      <c r="F55" s="15"/>
      <c r="H55" s="15"/>
    </row>
    <row r="56" spans="1:8" x14ac:dyDescent="0.2">
      <c r="A56" s="102" t="s">
        <v>18</v>
      </c>
      <c r="B56" s="6" t="s">
        <v>120</v>
      </c>
      <c r="C56" s="6" t="s">
        <v>123</v>
      </c>
      <c r="D56" s="129" t="s">
        <v>120</v>
      </c>
      <c r="F56" s="15"/>
      <c r="H56" s="15"/>
    </row>
    <row r="57" spans="1:8" x14ac:dyDescent="0.2">
      <c r="A57" s="102" t="s">
        <v>19</v>
      </c>
      <c r="B57" s="6" t="s">
        <v>120</v>
      </c>
      <c r="C57" s="6" t="s">
        <v>123</v>
      </c>
      <c r="D57" s="129" t="s">
        <v>119</v>
      </c>
      <c r="F57" s="15"/>
      <c r="H57" s="15"/>
    </row>
    <row r="58" spans="1:8" x14ac:dyDescent="0.2">
      <c r="A58" s="102" t="s">
        <v>20</v>
      </c>
      <c r="B58" s="6" t="s">
        <v>120</v>
      </c>
      <c r="C58" s="6" t="s">
        <v>123</v>
      </c>
      <c r="D58" s="129" t="s">
        <v>119</v>
      </c>
      <c r="F58" s="15"/>
      <c r="H58" s="15"/>
    </row>
    <row r="59" spans="1:8" x14ac:dyDescent="0.2">
      <c r="A59" s="102" t="s">
        <v>25</v>
      </c>
      <c r="B59" s="6" t="s">
        <v>120</v>
      </c>
      <c r="C59" s="6" t="s">
        <v>123</v>
      </c>
      <c r="D59" s="129" t="s">
        <v>119</v>
      </c>
    </row>
    <row r="60" spans="1:8" x14ac:dyDescent="0.2">
      <c r="A60" s="130" t="s">
        <v>26</v>
      </c>
      <c r="B60" s="125" t="s">
        <v>120</v>
      </c>
      <c r="C60" s="125" t="s">
        <v>123</v>
      </c>
      <c r="D60" s="131" t="s">
        <v>119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64D8-C6AE-7F43-B820-5D6571EAF71B}">
  <dimension ref="A1:N82"/>
  <sheetViews>
    <sheetView topLeftCell="A10" zoomScale="76" workbookViewId="0">
      <selection activeCell="C13" sqref="C13:C32"/>
    </sheetView>
  </sheetViews>
  <sheetFormatPr baseColWidth="10" defaultRowHeight="16" x14ac:dyDescent="0.2"/>
  <cols>
    <col min="1" max="12" width="17.33203125" customWidth="1"/>
    <col min="13" max="13" width="10.83203125" customWidth="1"/>
  </cols>
  <sheetData>
    <row r="1" spans="1:14" x14ac:dyDescent="0.2">
      <c r="A1" s="1" t="s">
        <v>4</v>
      </c>
      <c r="B1" s="1"/>
    </row>
    <row r="2" spans="1:14" x14ac:dyDescent="0.2">
      <c r="A2" t="s">
        <v>5</v>
      </c>
    </row>
    <row r="3" spans="1:14" x14ac:dyDescent="0.2">
      <c r="A3" t="s">
        <v>52</v>
      </c>
    </row>
    <row r="4" spans="1:14" x14ac:dyDescent="0.2">
      <c r="A4" t="s">
        <v>53</v>
      </c>
    </row>
    <row r="5" spans="1:14" x14ac:dyDescent="0.2">
      <c r="A5" t="s">
        <v>80</v>
      </c>
    </row>
    <row r="6" spans="1:14" x14ac:dyDescent="0.2">
      <c r="A6" t="s">
        <v>69</v>
      </c>
    </row>
    <row r="7" spans="1:14" x14ac:dyDescent="0.2">
      <c r="A7" t="s">
        <v>79</v>
      </c>
    </row>
    <row r="8" spans="1:14" x14ac:dyDescent="0.2">
      <c r="A8" t="s">
        <v>70</v>
      </c>
    </row>
    <row r="9" spans="1:14" x14ac:dyDescent="0.2">
      <c r="A9" t="s">
        <v>85</v>
      </c>
    </row>
    <row r="10" spans="1:14" x14ac:dyDescent="0.2">
      <c r="A10" t="s">
        <v>134</v>
      </c>
    </row>
    <row r="12" spans="1:14" x14ac:dyDescent="0.2">
      <c r="A12" s="2" t="s">
        <v>0</v>
      </c>
      <c r="B12" s="17" t="s">
        <v>98</v>
      </c>
      <c r="C12" s="3" t="s">
        <v>37</v>
      </c>
      <c r="D12" s="3" t="s">
        <v>72</v>
      </c>
      <c r="E12" s="3" t="s">
        <v>74</v>
      </c>
      <c r="F12" s="3" t="s">
        <v>191</v>
      </c>
      <c r="G12" s="3" t="s">
        <v>99</v>
      </c>
      <c r="H12" s="3" t="s">
        <v>73</v>
      </c>
      <c r="I12" s="3" t="s">
        <v>1</v>
      </c>
      <c r="J12" s="3" t="s">
        <v>75</v>
      </c>
      <c r="K12" s="3" t="s">
        <v>2</v>
      </c>
      <c r="L12" s="50" t="s">
        <v>86</v>
      </c>
      <c r="M12" s="10"/>
      <c r="N12" s="6"/>
    </row>
    <row r="13" spans="1:14" x14ac:dyDescent="0.2">
      <c r="A13" s="4" t="s">
        <v>7</v>
      </c>
      <c r="B13" s="5">
        <v>4</v>
      </c>
      <c r="C13" s="5">
        <v>7.5</v>
      </c>
      <c r="D13" s="5">
        <v>1</v>
      </c>
      <c r="E13" s="4">
        <v>7</v>
      </c>
      <c r="F13" s="5" t="s">
        <v>68</v>
      </c>
      <c r="G13" s="90">
        <v>5</v>
      </c>
      <c r="H13" s="5">
        <v>7</v>
      </c>
      <c r="I13" s="90" t="s">
        <v>68</v>
      </c>
      <c r="J13" s="5">
        <v>4</v>
      </c>
      <c r="K13" s="5" t="s">
        <v>68</v>
      </c>
      <c r="L13" s="5">
        <v>5</v>
      </c>
      <c r="M13" s="11"/>
      <c r="N13" s="6"/>
    </row>
    <row r="14" spans="1:14" x14ac:dyDescent="0.2">
      <c r="A14" s="4" t="s">
        <v>8</v>
      </c>
      <c r="B14" s="5">
        <v>4</v>
      </c>
      <c r="C14" s="5">
        <v>7.5</v>
      </c>
      <c r="D14" s="5">
        <v>1</v>
      </c>
      <c r="E14" s="4">
        <v>7</v>
      </c>
      <c r="F14" s="5" t="s">
        <v>68</v>
      </c>
      <c r="G14" s="90">
        <v>5</v>
      </c>
      <c r="H14" s="5">
        <v>8</v>
      </c>
      <c r="I14" s="90" t="s">
        <v>68</v>
      </c>
      <c r="J14" s="5">
        <v>6</v>
      </c>
      <c r="K14" s="5" t="s">
        <v>68</v>
      </c>
      <c r="L14" s="5">
        <v>5</v>
      </c>
      <c r="M14" s="11"/>
      <c r="N14" s="6"/>
    </row>
    <row r="15" spans="1:14" x14ac:dyDescent="0.2">
      <c r="A15" s="4" t="s">
        <v>9</v>
      </c>
      <c r="B15" s="5">
        <v>4</v>
      </c>
      <c r="C15" s="5">
        <v>7.5</v>
      </c>
      <c r="D15" s="5">
        <v>1</v>
      </c>
      <c r="E15" s="4">
        <v>5</v>
      </c>
      <c r="F15" s="5" t="s">
        <v>68</v>
      </c>
      <c r="G15" s="90">
        <v>5</v>
      </c>
      <c r="H15" s="5">
        <v>5</v>
      </c>
      <c r="I15" s="90" t="s">
        <v>68</v>
      </c>
      <c r="J15" s="5">
        <v>6</v>
      </c>
      <c r="K15" s="5" t="s">
        <v>68</v>
      </c>
      <c r="L15" s="5">
        <v>5</v>
      </c>
      <c r="M15" s="11"/>
      <c r="N15" s="6"/>
    </row>
    <row r="16" spans="1:14" x14ac:dyDescent="0.2">
      <c r="A16" s="4" t="s">
        <v>10</v>
      </c>
      <c r="B16" s="5">
        <v>4</v>
      </c>
      <c r="C16" s="5">
        <v>7.5</v>
      </c>
      <c r="D16" s="5">
        <v>1</v>
      </c>
      <c r="E16" s="39">
        <v>6</v>
      </c>
      <c r="F16" s="5" t="s">
        <v>68</v>
      </c>
      <c r="G16" s="90">
        <v>5</v>
      </c>
      <c r="H16" s="5">
        <v>4</v>
      </c>
      <c r="I16" s="90" t="s">
        <v>68</v>
      </c>
      <c r="J16" s="5">
        <v>6</v>
      </c>
      <c r="K16" s="5" t="s">
        <v>68</v>
      </c>
      <c r="L16" s="5">
        <v>5</v>
      </c>
      <c r="M16" s="11"/>
      <c r="N16" s="6"/>
    </row>
    <row r="17" spans="1:14" x14ac:dyDescent="0.2">
      <c r="A17" s="4" t="s">
        <v>11</v>
      </c>
      <c r="B17" s="5">
        <v>5</v>
      </c>
      <c r="C17" s="5">
        <v>7.5</v>
      </c>
      <c r="D17" s="5">
        <v>1</v>
      </c>
      <c r="E17" s="39">
        <v>6</v>
      </c>
      <c r="F17" s="5" t="s">
        <v>68</v>
      </c>
      <c r="G17" s="90">
        <v>5</v>
      </c>
      <c r="H17" s="5">
        <v>5</v>
      </c>
      <c r="I17" s="90" t="s">
        <v>68</v>
      </c>
      <c r="J17" s="5">
        <v>7</v>
      </c>
      <c r="K17" s="5" t="s">
        <v>68</v>
      </c>
      <c r="L17" s="5">
        <v>5</v>
      </c>
      <c r="M17" s="4"/>
      <c r="N17" s="6"/>
    </row>
    <row r="18" spans="1:14" x14ac:dyDescent="0.2">
      <c r="A18" s="4" t="s">
        <v>12</v>
      </c>
      <c r="B18" s="5">
        <v>5</v>
      </c>
      <c r="C18" s="5">
        <v>7.5</v>
      </c>
      <c r="D18" s="5">
        <v>1</v>
      </c>
      <c r="E18" s="39">
        <v>6</v>
      </c>
      <c r="F18" s="5" t="s">
        <v>68</v>
      </c>
      <c r="G18" s="90">
        <v>5</v>
      </c>
      <c r="H18" s="5">
        <v>3</v>
      </c>
      <c r="I18" s="90" t="s">
        <v>68</v>
      </c>
      <c r="J18" s="5">
        <v>6</v>
      </c>
      <c r="K18" s="5" t="s">
        <v>68</v>
      </c>
      <c r="L18" s="5">
        <v>5</v>
      </c>
      <c r="M18" s="4"/>
      <c r="N18" s="6"/>
    </row>
    <row r="19" spans="1:14" x14ac:dyDescent="0.2">
      <c r="A19" s="4" t="s">
        <v>13</v>
      </c>
      <c r="B19" s="5">
        <v>4</v>
      </c>
      <c r="C19" s="5">
        <v>7.5</v>
      </c>
      <c r="D19" s="5">
        <v>1</v>
      </c>
      <c r="E19" s="39">
        <v>5</v>
      </c>
      <c r="F19" s="5" t="s">
        <v>68</v>
      </c>
      <c r="G19" s="90">
        <v>5</v>
      </c>
      <c r="H19" s="5">
        <v>3</v>
      </c>
      <c r="I19" s="90" t="s">
        <v>68</v>
      </c>
      <c r="J19" s="5">
        <v>5</v>
      </c>
      <c r="K19" s="5" t="s">
        <v>68</v>
      </c>
      <c r="L19" s="5">
        <v>5</v>
      </c>
      <c r="M19" s="4"/>
      <c r="N19" s="6"/>
    </row>
    <row r="20" spans="1:14" x14ac:dyDescent="0.2">
      <c r="A20" s="4" t="s">
        <v>14</v>
      </c>
      <c r="B20" s="5">
        <v>5</v>
      </c>
      <c r="C20" s="5">
        <v>7.5</v>
      </c>
      <c r="D20" s="5">
        <v>1</v>
      </c>
      <c r="E20" s="4">
        <v>5</v>
      </c>
      <c r="F20" s="5" t="s">
        <v>68</v>
      </c>
      <c r="G20" s="90">
        <v>5</v>
      </c>
      <c r="H20" s="5">
        <v>3</v>
      </c>
      <c r="I20" s="90" t="s">
        <v>68</v>
      </c>
      <c r="J20" s="5">
        <v>7</v>
      </c>
      <c r="K20" s="5" t="s">
        <v>68</v>
      </c>
      <c r="L20" s="5">
        <v>5</v>
      </c>
      <c r="M20" s="4"/>
      <c r="N20" s="6"/>
    </row>
    <row r="21" spans="1:14" x14ac:dyDescent="0.2">
      <c r="A21" s="4" t="s">
        <v>15</v>
      </c>
      <c r="B21" s="5">
        <v>5</v>
      </c>
      <c r="C21" s="5">
        <v>7.5</v>
      </c>
      <c r="D21" s="5">
        <v>1</v>
      </c>
      <c r="E21" s="39">
        <v>4</v>
      </c>
      <c r="F21" s="5" t="s">
        <v>68</v>
      </c>
      <c r="G21" s="90">
        <v>5</v>
      </c>
      <c r="H21" s="5">
        <v>5</v>
      </c>
      <c r="I21" s="90" t="s">
        <v>68</v>
      </c>
      <c r="J21" s="5">
        <v>7</v>
      </c>
      <c r="K21" s="5" t="s">
        <v>68</v>
      </c>
      <c r="L21" s="5">
        <v>5</v>
      </c>
      <c r="M21" s="4"/>
      <c r="N21" s="6"/>
    </row>
    <row r="22" spans="1:14" x14ac:dyDescent="0.2">
      <c r="A22" s="4" t="s">
        <v>16</v>
      </c>
      <c r="B22" s="5">
        <v>3</v>
      </c>
      <c r="C22" s="5">
        <v>7.5</v>
      </c>
      <c r="D22" s="5">
        <v>1</v>
      </c>
      <c r="E22" s="39">
        <v>5</v>
      </c>
      <c r="F22" s="5" t="s">
        <v>68</v>
      </c>
      <c r="G22" s="90">
        <v>5</v>
      </c>
      <c r="H22" s="5">
        <v>4</v>
      </c>
      <c r="I22" s="90" t="s">
        <v>68</v>
      </c>
      <c r="J22" s="5">
        <v>4</v>
      </c>
      <c r="K22" s="5" t="s">
        <v>68</v>
      </c>
      <c r="L22" s="5">
        <v>5</v>
      </c>
      <c r="M22" s="4"/>
      <c r="N22" s="6"/>
    </row>
    <row r="23" spans="1:14" ht="15" customHeight="1" x14ac:dyDescent="0.2">
      <c r="A23" s="4" t="s">
        <v>17</v>
      </c>
      <c r="B23" s="5">
        <v>3</v>
      </c>
      <c r="C23" s="5">
        <v>7.5</v>
      </c>
      <c r="D23" s="5">
        <v>1</v>
      </c>
      <c r="E23" s="39">
        <v>5</v>
      </c>
      <c r="F23" s="5" t="s">
        <v>68</v>
      </c>
      <c r="G23" s="90">
        <v>5</v>
      </c>
      <c r="H23" s="5">
        <v>4</v>
      </c>
      <c r="I23" s="90" t="s">
        <v>68</v>
      </c>
      <c r="J23" s="5">
        <v>4</v>
      </c>
      <c r="K23" s="5" t="s">
        <v>68</v>
      </c>
      <c r="L23" s="5">
        <v>5</v>
      </c>
      <c r="M23" s="4"/>
      <c r="N23" s="6"/>
    </row>
    <row r="24" spans="1:14" x14ac:dyDescent="0.2">
      <c r="A24" s="4" t="s">
        <v>18</v>
      </c>
      <c r="B24" s="5">
        <v>3</v>
      </c>
      <c r="C24" s="5">
        <v>7.5</v>
      </c>
      <c r="D24" s="5">
        <v>1</v>
      </c>
      <c r="E24" s="39">
        <v>6</v>
      </c>
      <c r="F24" s="5" t="s">
        <v>68</v>
      </c>
      <c r="G24" s="90">
        <v>5</v>
      </c>
      <c r="H24" s="5">
        <v>4</v>
      </c>
      <c r="I24" s="90" t="s">
        <v>68</v>
      </c>
      <c r="J24" s="5">
        <v>6</v>
      </c>
      <c r="K24" s="5" t="s">
        <v>68</v>
      </c>
      <c r="L24" s="5">
        <v>5</v>
      </c>
      <c r="M24" s="4"/>
      <c r="N24" s="6"/>
    </row>
    <row r="25" spans="1:14" x14ac:dyDescent="0.2">
      <c r="A25" s="4" t="s">
        <v>19</v>
      </c>
      <c r="B25" s="5">
        <v>3</v>
      </c>
      <c r="C25" s="5">
        <v>7.5</v>
      </c>
      <c r="D25" s="5">
        <v>1</v>
      </c>
      <c r="E25" s="39">
        <v>4</v>
      </c>
      <c r="F25" s="5" t="s">
        <v>68</v>
      </c>
      <c r="G25" s="90">
        <v>5</v>
      </c>
      <c r="H25" s="5">
        <v>4</v>
      </c>
      <c r="I25" s="90" t="s">
        <v>68</v>
      </c>
      <c r="J25" s="5">
        <v>6</v>
      </c>
      <c r="K25" s="5" t="s">
        <v>68</v>
      </c>
      <c r="L25" s="5">
        <v>5</v>
      </c>
      <c r="M25" s="4"/>
      <c r="N25" s="6"/>
    </row>
    <row r="26" spans="1:14" x14ac:dyDescent="0.2">
      <c r="A26" s="4" t="s">
        <v>20</v>
      </c>
      <c r="B26" s="5">
        <v>3</v>
      </c>
      <c r="C26" s="5">
        <v>7.5</v>
      </c>
      <c r="D26" s="5">
        <v>1</v>
      </c>
      <c r="E26" s="39">
        <v>4</v>
      </c>
      <c r="F26" s="5" t="s">
        <v>68</v>
      </c>
      <c r="G26" s="90">
        <v>5</v>
      </c>
      <c r="H26" s="5">
        <v>4</v>
      </c>
      <c r="I26" s="90" t="s">
        <v>68</v>
      </c>
      <c r="J26" s="5">
        <v>6</v>
      </c>
      <c r="K26" s="5" t="s">
        <v>68</v>
      </c>
      <c r="L26" s="5">
        <v>5</v>
      </c>
      <c r="M26" s="4"/>
      <c r="N26" s="6"/>
    </row>
    <row r="27" spans="1:14" x14ac:dyDescent="0.2">
      <c r="A27" s="4" t="s">
        <v>21</v>
      </c>
      <c r="B27" s="5">
        <v>3</v>
      </c>
      <c r="C27" s="5">
        <v>7.5</v>
      </c>
      <c r="D27" s="5">
        <v>1</v>
      </c>
      <c r="E27" s="39">
        <v>5</v>
      </c>
      <c r="F27" s="5" t="s">
        <v>68</v>
      </c>
      <c r="G27" s="90">
        <v>5</v>
      </c>
      <c r="H27" s="5">
        <v>4</v>
      </c>
      <c r="I27" s="90" t="s">
        <v>68</v>
      </c>
      <c r="J27" s="5">
        <v>6</v>
      </c>
      <c r="K27" s="5" t="s">
        <v>68</v>
      </c>
      <c r="L27" s="5">
        <v>5</v>
      </c>
      <c r="M27" s="4"/>
      <c r="N27" s="6"/>
    </row>
    <row r="28" spans="1:14" x14ac:dyDescent="0.2">
      <c r="A28" s="4" t="s">
        <v>22</v>
      </c>
      <c r="B28" s="5">
        <v>3</v>
      </c>
      <c r="C28" s="5">
        <v>7.5</v>
      </c>
      <c r="D28" s="5">
        <v>1</v>
      </c>
      <c r="E28" s="39">
        <v>4</v>
      </c>
      <c r="F28" s="5" t="s">
        <v>68</v>
      </c>
      <c r="G28" s="90">
        <v>5</v>
      </c>
      <c r="H28" s="5">
        <v>4</v>
      </c>
      <c r="I28" s="90" t="s">
        <v>68</v>
      </c>
      <c r="J28" s="5">
        <v>6</v>
      </c>
      <c r="K28" s="5" t="s">
        <v>68</v>
      </c>
      <c r="L28" s="5">
        <v>5</v>
      </c>
      <c r="M28" s="4"/>
      <c r="N28" s="6"/>
    </row>
    <row r="29" spans="1:14" x14ac:dyDescent="0.2">
      <c r="A29" s="4" t="s">
        <v>23</v>
      </c>
      <c r="B29" s="5">
        <v>3</v>
      </c>
      <c r="C29" s="5">
        <v>7.5</v>
      </c>
      <c r="D29" s="5">
        <v>1</v>
      </c>
      <c r="E29" s="39">
        <v>4</v>
      </c>
      <c r="F29" s="5" t="s">
        <v>68</v>
      </c>
      <c r="G29" s="90">
        <v>5</v>
      </c>
      <c r="H29" s="5">
        <v>5</v>
      </c>
      <c r="I29" s="90" t="s">
        <v>68</v>
      </c>
      <c r="J29" s="5">
        <v>5</v>
      </c>
      <c r="K29" s="5" t="s">
        <v>68</v>
      </c>
      <c r="L29" s="5">
        <v>5</v>
      </c>
      <c r="M29" s="4"/>
      <c r="N29" s="6"/>
    </row>
    <row r="30" spans="1:14" x14ac:dyDescent="0.2">
      <c r="A30" s="4" t="s">
        <v>24</v>
      </c>
      <c r="B30" s="5">
        <v>3</v>
      </c>
      <c r="C30" s="5">
        <v>7.5</v>
      </c>
      <c r="D30" s="5">
        <v>1</v>
      </c>
      <c r="E30" s="39">
        <v>4</v>
      </c>
      <c r="F30" s="5" t="s">
        <v>68</v>
      </c>
      <c r="G30" s="90">
        <v>5</v>
      </c>
      <c r="H30" s="5">
        <v>5</v>
      </c>
      <c r="I30" s="90" t="s">
        <v>68</v>
      </c>
      <c r="J30" s="5">
        <v>5</v>
      </c>
      <c r="K30" s="5" t="s">
        <v>68</v>
      </c>
      <c r="L30" s="5">
        <v>5</v>
      </c>
      <c r="M30" s="4"/>
      <c r="N30" s="6"/>
    </row>
    <row r="31" spans="1:14" x14ac:dyDescent="0.2">
      <c r="A31" s="4" t="s">
        <v>25</v>
      </c>
      <c r="B31" s="5">
        <v>4</v>
      </c>
      <c r="C31" s="5">
        <v>7.5</v>
      </c>
      <c r="D31" s="5">
        <v>1</v>
      </c>
      <c r="E31" s="39">
        <v>4</v>
      </c>
      <c r="F31" s="5" t="s">
        <v>68</v>
      </c>
      <c r="G31" s="90">
        <v>5</v>
      </c>
      <c r="H31" s="5">
        <v>6</v>
      </c>
      <c r="I31" s="90" t="s">
        <v>68</v>
      </c>
      <c r="J31" s="5">
        <v>4</v>
      </c>
      <c r="K31" s="5" t="s">
        <v>68</v>
      </c>
      <c r="L31" s="5">
        <v>5</v>
      </c>
      <c r="M31" s="4"/>
      <c r="N31" s="6"/>
    </row>
    <row r="32" spans="1:14" x14ac:dyDescent="0.2">
      <c r="A32" s="4" t="s">
        <v>26</v>
      </c>
      <c r="B32" s="5">
        <v>5</v>
      </c>
      <c r="C32" s="5">
        <v>7.5</v>
      </c>
      <c r="D32" s="5">
        <v>1</v>
      </c>
      <c r="E32" s="4">
        <v>4</v>
      </c>
      <c r="F32" s="5" t="s">
        <v>68</v>
      </c>
      <c r="G32" s="90">
        <v>5</v>
      </c>
      <c r="H32" s="5">
        <v>3</v>
      </c>
      <c r="I32" s="90" t="s">
        <v>68</v>
      </c>
      <c r="J32" s="5">
        <v>4</v>
      </c>
      <c r="K32" s="5" t="s">
        <v>68</v>
      </c>
      <c r="L32" s="5">
        <v>5</v>
      </c>
      <c r="M32" s="4"/>
      <c r="N32" s="6"/>
    </row>
    <row r="33" spans="1:14" x14ac:dyDescent="0.2">
      <c r="A33" s="40" t="s">
        <v>27</v>
      </c>
      <c r="B33" s="8"/>
      <c r="C33" s="12"/>
      <c r="D33" s="12"/>
      <c r="E33" s="91"/>
      <c r="F33" s="12"/>
      <c r="G33" s="12"/>
      <c r="H33" s="91"/>
      <c r="I33" s="14"/>
      <c r="J33" s="12"/>
      <c r="K33" s="12"/>
      <c r="L33" s="9"/>
      <c r="M33" s="6"/>
      <c r="N33" s="6"/>
    </row>
    <row r="34" spans="1:14" x14ac:dyDescent="0.2">
      <c r="D34" s="5"/>
      <c r="E34" s="5"/>
    </row>
    <row r="35" spans="1:14" x14ac:dyDescent="0.2">
      <c r="A35" t="s">
        <v>51</v>
      </c>
      <c r="B35" t="s">
        <v>110</v>
      </c>
      <c r="D35" s="5"/>
      <c r="E35" s="5"/>
    </row>
    <row r="36" spans="1:14" x14ac:dyDescent="0.2">
      <c r="B36" t="s">
        <v>111</v>
      </c>
      <c r="D36" s="5"/>
      <c r="E36" s="5"/>
    </row>
    <row r="37" spans="1:14" x14ac:dyDescent="0.2">
      <c r="D37" s="5"/>
      <c r="E37" s="5"/>
    </row>
    <row r="38" spans="1:14" x14ac:dyDescent="0.2">
      <c r="A38" s="20" t="s">
        <v>0</v>
      </c>
      <c r="B38" s="89" t="s">
        <v>107</v>
      </c>
      <c r="C38" s="89" t="s">
        <v>102</v>
      </c>
      <c r="D38" s="92" t="s">
        <v>103</v>
      </c>
      <c r="E38" s="89" t="s">
        <v>104</v>
      </c>
      <c r="F38" s="109" t="s">
        <v>133</v>
      </c>
      <c r="G38" s="89" t="s">
        <v>132</v>
      </c>
      <c r="H38" s="21" t="s">
        <v>105</v>
      </c>
    </row>
    <row r="39" spans="1:14" x14ac:dyDescent="0.2">
      <c r="A39" s="4" t="s">
        <v>7</v>
      </c>
      <c r="B39">
        <f>B13+D13</f>
        <v>5</v>
      </c>
      <c r="C39">
        <f t="shared" ref="C39:C58" si="0">E13+G13</f>
        <v>12</v>
      </c>
      <c r="D39">
        <f>H13</f>
        <v>7</v>
      </c>
      <c r="E39">
        <f t="shared" ref="E39:E58" si="1">J13+L13</f>
        <v>9</v>
      </c>
      <c r="F39">
        <v>6</v>
      </c>
      <c r="G39" s="6">
        <f t="shared" ref="G39:G58" si="2">E13+G13+H13+J13+L13+F39</f>
        <v>34</v>
      </c>
      <c r="H39" s="99">
        <f>B39+C39+D39+E39+F39</f>
        <v>39</v>
      </c>
    </row>
    <row r="40" spans="1:14" x14ac:dyDescent="0.2">
      <c r="A40" s="4" t="s">
        <v>8</v>
      </c>
      <c r="B40">
        <f t="shared" ref="B40:B58" si="3">B14+D14</f>
        <v>5</v>
      </c>
      <c r="C40">
        <f t="shared" si="0"/>
        <v>12</v>
      </c>
      <c r="D40">
        <f t="shared" ref="D40:D58" si="4">H14</f>
        <v>8</v>
      </c>
      <c r="E40">
        <f t="shared" si="1"/>
        <v>11</v>
      </c>
      <c r="F40">
        <v>6</v>
      </c>
      <c r="G40" s="6">
        <f t="shared" si="2"/>
        <v>37</v>
      </c>
      <c r="H40" s="99">
        <f t="shared" ref="H40:H58" si="5">B40+C40+D40+E40+F40</f>
        <v>42</v>
      </c>
    </row>
    <row r="41" spans="1:14" x14ac:dyDescent="0.2">
      <c r="A41" s="4" t="s">
        <v>9</v>
      </c>
      <c r="B41">
        <f t="shared" si="3"/>
        <v>5</v>
      </c>
      <c r="C41">
        <f t="shared" si="0"/>
        <v>10</v>
      </c>
      <c r="D41">
        <f t="shared" si="4"/>
        <v>5</v>
      </c>
      <c r="E41">
        <f t="shared" si="1"/>
        <v>11</v>
      </c>
      <c r="F41">
        <v>6</v>
      </c>
      <c r="G41" s="6">
        <f t="shared" si="2"/>
        <v>32</v>
      </c>
      <c r="H41" s="99">
        <f t="shared" si="5"/>
        <v>37</v>
      </c>
    </row>
    <row r="42" spans="1:14" x14ac:dyDescent="0.2">
      <c r="A42" s="4" t="s">
        <v>10</v>
      </c>
      <c r="B42">
        <f t="shared" si="3"/>
        <v>5</v>
      </c>
      <c r="C42">
        <f t="shared" si="0"/>
        <v>11</v>
      </c>
      <c r="D42">
        <f t="shared" si="4"/>
        <v>4</v>
      </c>
      <c r="E42">
        <f t="shared" si="1"/>
        <v>11</v>
      </c>
      <c r="F42">
        <v>6</v>
      </c>
      <c r="G42" s="6">
        <f t="shared" si="2"/>
        <v>32</v>
      </c>
      <c r="H42" s="99">
        <f t="shared" si="5"/>
        <v>37</v>
      </c>
    </row>
    <row r="43" spans="1:14" x14ac:dyDescent="0.2">
      <c r="A43" s="4" t="s">
        <v>11</v>
      </c>
      <c r="B43">
        <f t="shared" si="3"/>
        <v>6</v>
      </c>
      <c r="C43">
        <f t="shared" si="0"/>
        <v>11</v>
      </c>
      <c r="D43">
        <f t="shared" si="4"/>
        <v>5</v>
      </c>
      <c r="E43">
        <f t="shared" si="1"/>
        <v>12</v>
      </c>
      <c r="F43">
        <v>6</v>
      </c>
      <c r="G43" s="6">
        <f t="shared" si="2"/>
        <v>34</v>
      </c>
      <c r="H43" s="99">
        <f t="shared" si="5"/>
        <v>40</v>
      </c>
    </row>
    <row r="44" spans="1:14" x14ac:dyDescent="0.2">
      <c r="A44" s="4" t="s">
        <v>12</v>
      </c>
      <c r="B44">
        <f t="shared" si="3"/>
        <v>6</v>
      </c>
      <c r="C44">
        <f t="shared" si="0"/>
        <v>11</v>
      </c>
      <c r="D44">
        <f t="shared" si="4"/>
        <v>3</v>
      </c>
      <c r="E44">
        <f t="shared" si="1"/>
        <v>11</v>
      </c>
      <c r="F44">
        <v>6</v>
      </c>
      <c r="G44" s="6">
        <f t="shared" si="2"/>
        <v>31</v>
      </c>
      <c r="H44" s="99">
        <f t="shared" si="5"/>
        <v>37</v>
      </c>
    </row>
    <row r="45" spans="1:14" x14ac:dyDescent="0.2">
      <c r="A45" s="4" t="s">
        <v>13</v>
      </c>
      <c r="B45">
        <f t="shared" si="3"/>
        <v>5</v>
      </c>
      <c r="C45">
        <f t="shared" si="0"/>
        <v>10</v>
      </c>
      <c r="D45">
        <f t="shared" si="4"/>
        <v>3</v>
      </c>
      <c r="E45">
        <f t="shared" si="1"/>
        <v>10</v>
      </c>
      <c r="F45">
        <v>6</v>
      </c>
      <c r="G45" s="6">
        <f t="shared" si="2"/>
        <v>29</v>
      </c>
      <c r="H45" s="99">
        <f t="shared" si="5"/>
        <v>34</v>
      </c>
    </row>
    <row r="46" spans="1:14" x14ac:dyDescent="0.2">
      <c r="A46" s="4" t="s">
        <v>14</v>
      </c>
      <c r="B46">
        <f t="shared" si="3"/>
        <v>6</v>
      </c>
      <c r="C46">
        <f t="shared" si="0"/>
        <v>10</v>
      </c>
      <c r="D46">
        <f t="shared" si="4"/>
        <v>3</v>
      </c>
      <c r="E46">
        <f t="shared" si="1"/>
        <v>12</v>
      </c>
      <c r="F46">
        <v>6</v>
      </c>
      <c r="G46" s="6">
        <f t="shared" si="2"/>
        <v>31</v>
      </c>
      <c r="H46" s="99">
        <f t="shared" si="5"/>
        <v>37</v>
      </c>
    </row>
    <row r="47" spans="1:14" x14ac:dyDescent="0.2">
      <c r="A47" s="4" t="s">
        <v>15</v>
      </c>
      <c r="B47">
        <f t="shared" si="3"/>
        <v>6</v>
      </c>
      <c r="C47">
        <f t="shared" si="0"/>
        <v>9</v>
      </c>
      <c r="D47">
        <f t="shared" si="4"/>
        <v>5</v>
      </c>
      <c r="E47">
        <f t="shared" si="1"/>
        <v>12</v>
      </c>
      <c r="F47">
        <v>6</v>
      </c>
      <c r="G47" s="6">
        <f t="shared" si="2"/>
        <v>32</v>
      </c>
      <c r="H47" s="99">
        <f t="shared" si="5"/>
        <v>38</v>
      </c>
    </row>
    <row r="48" spans="1:14" x14ac:dyDescent="0.2">
      <c r="A48" s="4" t="s">
        <v>16</v>
      </c>
      <c r="B48">
        <f t="shared" si="3"/>
        <v>4</v>
      </c>
      <c r="C48">
        <f t="shared" si="0"/>
        <v>10</v>
      </c>
      <c r="D48">
        <f t="shared" si="4"/>
        <v>4</v>
      </c>
      <c r="E48">
        <f t="shared" si="1"/>
        <v>9</v>
      </c>
      <c r="F48">
        <v>6</v>
      </c>
      <c r="G48" s="6">
        <f t="shared" si="2"/>
        <v>29</v>
      </c>
      <c r="H48" s="99">
        <f t="shared" si="5"/>
        <v>33</v>
      </c>
    </row>
    <row r="49" spans="1:8" x14ac:dyDescent="0.2">
      <c r="A49" s="4" t="s">
        <v>17</v>
      </c>
      <c r="B49">
        <f t="shared" si="3"/>
        <v>4</v>
      </c>
      <c r="C49">
        <f t="shared" si="0"/>
        <v>10</v>
      </c>
      <c r="D49">
        <f t="shared" si="4"/>
        <v>4</v>
      </c>
      <c r="E49">
        <f t="shared" si="1"/>
        <v>9</v>
      </c>
      <c r="F49">
        <v>6</v>
      </c>
      <c r="G49" s="6">
        <f t="shared" si="2"/>
        <v>29</v>
      </c>
      <c r="H49" s="99">
        <f t="shared" si="5"/>
        <v>33</v>
      </c>
    </row>
    <row r="50" spans="1:8" x14ac:dyDescent="0.2">
      <c r="A50" s="4" t="s">
        <v>18</v>
      </c>
      <c r="B50">
        <f t="shared" si="3"/>
        <v>4</v>
      </c>
      <c r="C50">
        <f t="shared" si="0"/>
        <v>11</v>
      </c>
      <c r="D50">
        <f t="shared" si="4"/>
        <v>4</v>
      </c>
      <c r="E50">
        <f t="shared" si="1"/>
        <v>11</v>
      </c>
      <c r="F50">
        <v>6</v>
      </c>
      <c r="G50" s="6">
        <f t="shared" si="2"/>
        <v>32</v>
      </c>
      <c r="H50" s="99">
        <f t="shared" si="5"/>
        <v>36</v>
      </c>
    </row>
    <row r="51" spans="1:8" x14ac:dyDescent="0.2">
      <c r="A51" s="4" t="s">
        <v>19</v>
      </c>
      <c r="B51">
        <f t="shared" si="3"/>
        <v>4</v>
      </c>
      <c r="C51">
        <f t="shared" si="0"/>
        <v>9</v>
      </c>
      <c r="D51">
        <f t="shared" si="4"/>
        <v>4</v>
      </c>
      <c r="E51">
        <f t="shared" si="1"/>
        <v>11</v>
      </c>
      <c r="F51">
        <v>6</v>
      </c>
      <c r="G51" s="6">
        <f t="shared" si="2"/>
        <v>30</v>
      </c>
      <c r="H51" s="99">
        <f t="shared" si="5"/>
        <v>34</v>
      </c>
    </row>
    <row r="52" spans="1:8" x14ac:dyDescent="0.2">
      <c r="A52" s="4" t="s">
        <v>20</v>
      </c>
      <c r="B52">
        <f t="shared" si="3"/>
        <v>4</v>
      </c>
      <c r="C52">
        <f t="shared" si="0"/>
        <v>9</v>
      </c>
      <c r="D52">
        <f t="shared" si="4"/>
        <v>4</v>
      </c>
      <c r="E52">
        <f t="shared" si="1"/>
        <v>11</v>
      </c>
      <c r="F52">
        <v>6</v>
      </c>
      <c r="G52" s="6">
        <f t="shared" si="2"/>
        <v>30</v>
      </c>
      <c r="H52" s="99">
        <f t="shared" si="5"/>
        <v>34</v>
      </c>
    </row>
    <row r="53" spans="1:8" x14ac:dyDescent="0.2">
      <c r="A53" s="4" t="s">
        <v>21</v>
      </c>
      <c r="B53">
        <f t="shared" si="3"/>
        <v>4</v>
      </c>
      <c r="C53">
        <f t="shared" si="0"/>
        <v>10</v>
      </c>
      <c r="D53">
        <f t="shared" si="4"/>
        <v>4</v>
      </c>
      <c r="E53">
        <f t="shared" si="1"/>
        <v>11</v>
      </c>
      <c r="F53">
        <v>6</v>
      </c>
      <c r="G53" s="6">
        <f>E27+G27+H27+J27+L27+F53</f>
        <v>31</v>
      </c>
      <c r="H53" s="99">
        <f t="shared" si="5"/>
        <v>35</v>
      </c>
    </row>
    <row r="54" spans="1:8" x14ac:dyDescent="0.2">
      <c r="A54" s="4" t="s">
        <v>22</v>
      </c>
      <c r="B54">
        <f t="shared" si="3"/>
        <v>4</v>
      </c>
      <c r="C54">
        <f t="shared" si="0"/>
        <v>9</v>
      </c>
      <c r="D54">
        <f t="shared" si="4"/>
        <v>4</v>
      </c>
      <c r="E54">
        <f t="shared" si="1"/>
        <v>11</v>
      </c>
      <c r="F54">
        <v>6</v>
      </c>
      <c r="G54" s="6">
        <f t="shared" si="2"/>
        <v>30</v>
      </c>
      <c r="H54" s="99">
        <f>B54+C54+Milwaukee!D54+E54+F54</f>
        <v>33.5</v>
      </c>
    </row>
    <row r="55" spans="1:8" x14ac:dyDescent="0.2">
      <c r="A55" s="4" t="s">
        <v>23</v>
      </c>
      <c r="B55">
        <f t="shared" si="3"/>
        <v>4</v>
      </c>
      <c r="C55">
        <f t="shared" si="0"/>
        <v>9</v>
      </c>
      <c r="D55">
        <f t="shared" si="4"/>
        <v>5</v>
      </c>
      <c r="E55">
        <f t="shared" si="1"/>
        <v>10</v>
      </c>
      <c r="F55">
        <v>6</v>
      </c>
      <c r="G55" s="6">
        <f t="shared" si="2"/>
        <v>30</v>
      </c>
      <c r="H55" s="99">
        <f t="shared" si="5"/>
        <v>34</v>
      </c>
    </row>
    <row r="56" spans="1:8" x14ac:dyDescent="0.2">
      <c r="A56" s="4" t="s">
        <v>24</v>
      </c>
      <c r="B56">
        <f t="shared" si="3"/>
        <v>4</v>
      </c>
      <c r="C56">
        <f t="shared" si="0"/>
        <v>9</v>
      </c>
      <c r="D56">
        <f t="shared" si="4"/>
        <v>5</v>
      </c>
      <c r="E56">
        <f t="shared" si="1"/>
        <v>10</v>
      </c>
      <c r="F56">
        <v>6</v>
      </c>
      <c r="G56" s="6">
        <f t="shared" si="2"/>
        <v>30</v>
      </c>
      <c r="H56" s="99">
        <f t="shared" si="5"/>
        <v>34</v>
      </c>
    </row>
    <row r="57" spans="1:8" x14ac:dyDescent="0.2">
      <c r="A57" s="4" t="s">
        <v>25</v>
      </c>
      <c r="B57">
        <f t="shared" si="3"/>
        <v>5</v>
      </c>
      <c r="C57">
        <f t="shared" si="0"/>
        <v>9</v>
      </c>
      <c r="D57">
        <f t="shared" si="4"/>
        <v>6</v>
      </c>
      <c r="E57">
        <f t="shared" si="1"/>
        <v>9</v>
      </c>
      <c r="F57">
        <v>6</v>
      </c>
      <c r="G57" s="6">
        <f t="shared" si="2"/>
        <v>30</v>
      </c>
      <c r="H57" s="99">
        <f t="shared" si="5"/>
        <v>35</v>
      </c>
    </row>
    <row r="58" spans="1:8" x14ac:dyDescent="0.2">
      <c r="A58" s="4" t="s">
        <v>26</v>
      </c>
      <c r="B58">
        <f t="shared" si="3"/>
        <v>6</v>
      </c>
      <c r="C58">
        <f t="shared" si="0"/>
        <v>9</v>
      </c>
      <c r="D58">
        <f t="shared" si="4"/>
        <v>3</v>
      </c>
      <c r="E58">
        <f t="shared" si="1"/>
        <v>9</v>
      </c>
      <c r="F58" s="8">
        <v>6</v>
      </c>
      <c r="G58" s="8">
        <f t="shared" si="2"/>
        <v>27</v>
      </c>
      <c r="H58" s="99">
        <f t="shared" si="5"/>
        <v>33</v>
      </c>
    </row>
    <row r="59" spans="1:8" x14ac:dyDescent="0.2">
      <c r="A59" s="98" t="s">
        <v>125</v>
      </c>
      <c r="B59" s="98"/>
      <c r="C59" s="98"/>
      <c r="D59" s="98"/>
      <c r="E59" s="98"/>
      <c r="G59" s="15">
        <f>AVERAGE(G39:G58)</f>
        <v>31</v>
      </c>
      <c r="H59" s="98">
        <f>AVERAGE(H39:H58)</f>
        <v>35.774999999999999</v>
      </c>
    </row>
    <row r="62" spans="1:8" x14ac:dyDescent="0.2">
      <c r="A62" s="126" t="s">
        <v>0</v>
      </c>
      <c r="B62" s="127" t="s">
        <v>192</v>
      </c>
      <c r="C62" s="127" t="s">
        <v>193</v>
      </c>
      <c r="D62" s="132" t="s">
        <v>195</v>
      </c>
    </row>
    <row r="63" spans="1:8" x14ac:dyDescent="0.2">
      <c r="A63" s="102" t="s">
        <v>7</v>
      </c>
      <c r="B63" s="6" t="s">
        <v>119</v>
      </c>
      <c r="C63" s="6" t="s">
        <v>119</v>
      </c>
      <c r="D63" s="99" t="s">
        <v>119</v>
      </c>
    </row>
    <row r="64" spans="1:8" x14ac:dyDescent="0.2">
      <c r="A64" s="102" t="s">
        <v>8</v>
      </c>
      <c r="B64" s="6" t="s">
        <v>119</v>
      </c>
      <c r="C64" s="6" t="s">
        <v>119</v>
      </c>
      <c r="D64" s="99" t="s">
        <v>119</v>
      </c>
    </row>
    <row r="65" spans="1:4" x14ac:dyDescent="0.2">
      <c r="A65" s="102" t="s">
        <v>9</v>
      </c>
      <c r="B65" s="6" t="s">
        <v>119</v>
      </c>
      <c r="C65" s="6" t="s">
        <v>119</v>
      </c>
      <c r="D65" s="99" t="s">
        <v>119</v>
      </c>
    </row>
    <row r="66" spans="1:4" x14ac:dyDescent="0.2">
      <c r="A66" s="102" t="s">
        <v>10</v>
      </c>
      <c r="B66" s="6" t="s">
        <v>119</v>
      </c>
      <c r="C66" s="6" t="s">
        <v>119</v>
      </c>
      <c r="D66" s="99" t="s">
        <v>119</v>
      </c>
    </row>
    <row r="67" spans="1:4" x14ac:dyDescent="0.2">
      <c r="A67" s="102" t="s">
        <v>11</v>
      </c>
      <c r="B67" s="6" t="s">
        <v>119</v>
      </c>
      <c r="C67" s="6" t="s">
        <v>119</v>
      </c>
      <c r="D67" s="99" t="s">
        <v>119</v>
      </c>
    </row>
    <row r="68" spans="1:4" x14ac:dyDescent="0.2">
      <c r="A68" s="102" t="s">
        <v>12</v>
      </c>
      <c r="B68" s="6" t="s">
        <v>119</v>
      </c>
      <c r="C68" s="6" t="s">
        <v>119</v>
      </c>
      <c r="D68" s="99" t="s">
        <v>119</v>
      </c>
    </row>
    <row r="69" spans="1:4" x14ac:dyDescent="0.2">
      <c r="A69" s="102" t="s">
        <v>13</v>
      </c>
      <c r="B69" s="6" t="s">
        <v>119</v>
      </c>
      <c r="C69" s="6" t="s">
        <v>119</v>
      </c>
      <c r="D69" s="99" t="s">
        <v>119</v>
      </c>
    </row>
    <row r="70" spans="1:4" x14ac:dyDescent="0.2">
      <c r="A70" s="102" t="s">
        <v>14</v>
      </c>
      <c r="B70" s="6" t="s">
        <v>119</v>
      </c>
      <c r="C70" s="6" t="s">
        <v>119</v>
      </c>
      <c r="D70" s="99" t="s">
        <v>119</v>
      </c>
    </row>
    <row r="71" spans="1:4" x14ac:dyDescent="0.2">
      <c r="A71" s="102" t="s">
        <v>15</v>
      </c>
      <c r="B71" s="6" t="s">
        <v>119</v>
      </c>
      <c r="C71" s="6" t="s">
        <v>119</v>
      </c>
      <c r="D71" s="99" t="s">
        <v>119</v>
      </c>
    </row>
    <row r="72" spans="1:4" x14ac:dyDescent="0.2">
      <c r="A72" s="102" t="s">
        <v>16</v>
      </c>
      <c r="B72" s="6" t="s">
        <v>119</v>
      </c>
      <c r="C72" s="6" t="s">
        <v>119</v>
      </c>
      <c r="D72" s="99" t="s">
        <v>119</v>
      </c>
    </row>
    <row r="73" spans="1:4" x14ac:dyDescent="0.2">
      <c r="A73" s="102" t="s">
        <v>17</v>
      </c>
      <c r="B73" s="6" t="s">
        <v>119</v>
      </c>
      <c r="C73" s="6" t="s">
        <v>119</v>
      </c>
      <c r="D73" s="99" t="s">
        <v>119</v>
      </c>
    </row>
    <row r="74" spans="1:4" x14ac:dyDescent="0.2">
      <c r="A74" s="102" t="s">
        <v>18</v>
      </c>
      <c r="B74" s="6" t="s">
        <v>119</v>
      </c>
      <c r="C74" s="6" t="s">
        <v>119</v>
      </c>
      <c r="D74" s="99" t="s">
        <v>119</v>
      </c>
    </row>
    <row r="75" spans="1:4" x14ac:dyDescent="0.2">
      <c r="A75" s="102" t="s">
        <v>19</v>
      </c>
      <c r="B75" s="6" t="s">
        <v>119</v>
      </c>
      <c r="C75" s="6" t="s">
        <v>119</v>
      </c>
      <c r="D75" s="99" t="s">
        <v>119</v>
      </c>
    </row>
    <row r="76" spans="1:4" x14ac:dyDescent="0.2">
      <c r="A76" s="102" t="s">
        <v>20</v>
      </c>
      <c r="B76" s="6" t="s">
        <v>119</v>
      </c>
      <c r="C76" s="6" t="s">
        <v>119</v>
      </c>
      <c r="D76" s="99" t="s">
        <v>119</v>
      </c>
    </row>
    <row r="77" spans="1:4" x14ac:dyDescent="0.2">
      <c r="A77" s="102" t="s">
        <v>21</v>
      </c>
      <c r="B77" s="6" t="s">
        <v>119</v>
      </c>
      <c r="C77" s="6" t="s">
        <v>119</v>
      </c>
      <c r="D77" s="99" t="s">
        <v>119</v>
      </c>
    </row>
    <row r="78" spans="1:4" x14ac:dyDescent="0.2">
      <c r="A78" s="102" t="s">
        <v>22</v>
      </c>
      <c r="B78" s="6" t="s">
        <v>119</v>
      </c>
      <c r="C78" s="6" t="s">
        <v>119</v>
      </c>
      <c r="D78" s="99" t="s">
        <v>119</v>
      </c>
    </row>
    <row r="79" spans="1:4" x14ac:dyDescent="0.2">
      <c r="A79" s="102" t="s">
        <v>23</v>
      </c>
      <c r="B79" s="6" t="s">
        <v>119</v>
      </c>
      <c r="C79" s="6" t="s">
        <v>119</v>
      </c>
      <c r="D79" s="99" t="s">
        <v>119</v>
      </c>
    </row>
    <row r="80" spans="1:4" x14ac:dyDescent="0.2">
      <c r="A80" s="102" t="s">
        <v>24</v>
      </c>
      <c r="B80" s="6" t="s">
        <v>119</v>
      </c>
      <c r="C80" s="6" t="s">
        <v>119</v>
      </c>
      <c r="D80" s="99" t="s">
        <v>119</v>
      </c>
    </row>
    <row r="81" spans="1:4" x14ac:dyDescent="0.2">
      <c r="A81" s="102" t="s">
        <v>25</v>
      </c>
      <c r="B81" s="6" t="s">
        <v>119</v>
      </c>
      <c r="C81" s="6" t="s">
        <v>119</v>
      </c>
      <c r="D81" s="99" t="s">
        <v>119</v>
      </c>
    </row>
    <row r="82" spans="1:4" x14ac:dyDescent="0.2">
      <c r="A82" s="130" t="s">
        <v>26</v>
      </c>
      <c r="B82" s="125" t="s">
        <v>119</v>
      </c>
      <c r="C82" s="125" t="s">
        <v>119</v>
      </c>
      <c r="D82" s="133" t="s">
        <v>119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475D-A47B-8F4D-B7DE-6C9DDF6BFC35}">
  <dimension ref="A1:K80"/>
  <sheetViews>
    <sheetView tabSelected="1" workbookViewId="0">
      <selection activeCell="D60" sqref="D60:D80"/>
    </sheetView>
  </sheetViews>
  <sheetFormatPr baseColWidth="10" defaultRowHeight="16" x14ac:dyDescent="0.2"/>
  <cols>
    <col min="1" max="1" width="17.33203125" customWidth="1"/>
    <col min="2" max="9" width="18.83203125" customWidth="1"/>
    <col min="10" max="11" width="17.33203125" customWidth="1"/>
  </cols>
  <sheetData>
    <row r="1" spans="1:11" x14ac:dyDescent="0.2">
      <c r="A1" s="1" t="s">
        <v>4</v>
      </c>
      <c r="B1" s="1"/>
      <c r="C1" s="1"/>
      <c r="K1" s="6"/>
    </row>
    <row r="2" spans="1:11" s="49" customFormat="1" x14ac:dyDescent="0.2">
      <c r="A2" s="49" t="s">
        <v>84</v>
      </c>
      <c r="K2" s="15"/>
    </row>
    <row r="3" spans="1:11" x14ac:dyDescent="0.2">
      <c r="A3" t="s">
        <v>83</v>
      </c>
      <c r="K3" s="6"/>
    </row>
    <row r="4" spans="1:11" x14ac:dyDescent="0.2">
      <c r="A4" t="s">
        <v>112</v>
      </c>
      <c r="K4" s="6"/>
    </row>
    <row r="5" spans="1:11" x14ac:dyDescent="0.2">
      <c r="A5" t="s">
        <v>113</v>
      </c>
      <c r="K5" s="6"/>
    </row>
    <row r="6" spans="1:11" x14ac:dyDescent="0.2">
      <c r="A6" t="s">
        <v>114</v>
      </c>
      <c r="K6" s="6"/>
    </row>
    <row r="7" spans="1:11" x14ac:dyDescent="0.2">
      <c r="A7" t="s">
        <v>118</v>
      </c>
      <c r="K7" s="6"/>
    </row>
    <row r="8" spans="1:11" x14ac:dyDescent="0.2">
      <c r="K8" s="6"/>
    </row>
    <row r="9" spans="1:11" x14ac:dyDescent="0.2">
      <c r="A9" s="2" t="s">
        <v>0</v>
      </c>
      <c r="B9" s="17" t="s">
        <v>81</v>
      </c>
      <c r="C9" s="89" t="s">
        <v>82</v>
      </c>
      <c r="D9" s="3" t="s">
        <v>126</v>
      </c>
      <c r="E9" s="3" t="s">
        <v>3</v>
      </c>
      <c r="F9" s="92" t="s">
        <v>127</v>
      </c>
      <c r="G9" s="3" t="s">
        <v>1</v>
      </c>
      <c r="H9" s="92" t="s">
        <v>128</v>
      </c>
      <c r="I9" s="92" t="s">
        <v>2</v>
      </c>
      <c r="J9" s="50" t="s">
        <v>100</v>
      </c>
      <c r="K9" s="6"/>
    </row>
    <row r="10" spans="1:11" x14ac:dyDescent="0.2">
      <c r="A10" s="45" t="s">
        <v>7</v>
      </c>
      <c r="B10" s="47">
        <v>2.5</v>
      </c>
      <c r="C10" s="47">
        <v>9</v>
      </c>
      <c r="D10" s="5">
        <v>2.5</v>
      </c>
      <c r="E10" s="5" t="s">
        <v>119</v>
      </c>
      <c r="F10" s="5">
        <v>2</v>
      </c>
      <c r="G10" s="5" t="s">
        <v>121</v>
      </c>
      <c r="H10" s="5">
        <v>3</v>
      </c>
      <c r="I10" s="5" t="s">
        <v>119</v>
      </c>
      <c r="J10" s="90">
        <v>1.5</v>
      </c>
      <c r="K10" s="6"/>
    </row>
    <row r="11" spans="1:11" x14ac:dyDescent="0.2">
      <c r="A11" s="45" t="s">
        <v>8</v>
      </c>
      <c r="B11" s="47">
        <v>2.5</v>
      </c>
      <c r="C11" s="47">
        <v>12</v>
      </c>
      <c r="D11" s="5">
        <v>2.5</v>
      </c>
      <c r="E11" s="5" t="s">
        <v>119</v>
      </c>
      <c r="F11" s="5">
        <v>2</v>
      </c>
      <c r="G11" s="5" t="s">
        <v>121</v>
      </c>
      <c r="H11" s="5">
        <v>2.5</v>
      </c>
      <c r="I11" s="5" t="s">
        <v>119</v>
      </c>
      <c r="J11" s="90">
        <v>1.5</v>
      </c>
      <c r="K11" s="6"/>
    </row>
    <row r="12" spans="1:11" x14ac:dyDescent="0.2">
      <c r="A12" s="45" t="s">
        <v>9</v>
      </c>
      <c r="B12" s="47">
        <v>3</v>
      </c>
      <c r="C12" s="47">
        <v>5</v>
      </c>
      <c r="D12" s="5">
        <v>2</v>
      </c>
      <c r="E12" s="5" t="s">
        <v>119</v>
      </c>
      <c r="F12" s="5">
        <v>2.5</v>
      </c>
      <c r="G12" s="5" t="s">
        <v>120</v>
      </c>
      <c r="H12" s="5">
        <v>2.5</v>
      </c>
      <c r="I12" s="5" t="s">
        <v>119</v>
      </c>
      <c r="J12" s="90">
        <v>1.5</v>
      </c>
      <c r="K12" s="6"/>
    </row>
    <row r="13" spans="1:11" x14ac:dyDescent="0.2">
      <c r="A13" s="45" t="s">
        <v>10</v>
      </c>
      <c r="B13" s="47">
        <v>3</v>
      </c>
      <c r="C13" s="47">
        <v>14</v>
      </c>
      <c r="D13" s="5">
        <v>2</v>
      </c>
      <c r="E13" s="5" t="s">
        <v>119</v>
      </c>
      <c r="F13" s="5">
        <v>2.5</v>
      </c>
      <c r="G13" s="5" t="s">
        <v>121</v>
      </c>
      <c r="H13" s="5">
        <v>2.5</v>
      </c>
      <c r="I13" s="5" t="s">
        <v>119</v>
      </c>
      <c r="J13" s="90">
        <v>1.5</v>
      </c>
      <c r="K13" s="6"/>
    </row>
    <row r="14" spans="1:11" x14ac:dyDescent="0.2">
      <c r="A14" s="45" t="s">
        <v>11</v>
      </c>
      <c r="B14" s="47">
        <v>2.5</v>
      </c>
      <c r="C14" s="47">
        <v>7</v>
      </c>
      <c r="D14" s="5">
        <v>2</v>
      </c>
      <c r="E14" s="47" t="s">
        <v>120</v>
      </c>
      <c r="F14" s="5">
        <v>2.5</v>
      </c>
      <c r="G14" s="47" t="s">
        <v>121</v>
      </c>
      <c r="H14" s="5">
        <v>2.5</v>
      </c>
      <c r="I14" s="5" t="s">
        <v>119</v>
      </c>
      <c r="J14" s="90">
        <v>1.5</v>
      </c>
      <c r="K14" s="6"/>
    </row>
    <row r="15" spans="1:11" x14ac:dyDescent="0.2">
      <c r="A15" s="45" t="s">
        <v>12</v>
      </c>
      <c r="B15" s="47">
        <v>2.5</v>
      </c>
      <c r="C15" s="47">
        <v>17</v>
      </c>
      <c r="D15" s="5">
        <v>2</v>
      </c>
      <c r="E15" s="47" t="s">
        <v>120</v>
      </c>
      <c r="F15" s="5">
        <v>2</v>
      </c>
      <c r="G15" s="47" t="s">
        <v>121</v>
      </c>
      <c r="H15" s="5">
        <v>2.5</v>
      </c>
      <c r="I15" s="5" t="s">
        <v>119</v>
      </c>
      <c r="J15" s="90">
        <v>1.5</v>
      </c>
      <c r="K15" s="6"/>
    </row>
    <row r="16" spans="1:11" x14ac:dyDescent="0.2">
      <c r="A16" s="45" t="s">
        <v>13</v>
      </c>
      <c r="B16" s="47">
        <v>2.5</v>
      </c>
      <c r="C16" s="47">
        <v>7</v>
      </c>
      <c r="D16" s="5">
        <v>2</v>
      </c>
      <c r="E16" s="47" t="s">
        <v>119</v>
      </c>
      <c r="F16" s="5">
        <v>2</v>
      </c>
      <c r="G16" s="47" t="s">
        <v>121</v>
      </c>
      <c r="H16" s="5">
        <v>2.5</v>
      </c>
      <c r="I16" s="5" t="s">
        <v>124</v>
      </c>
      <c r="J16" s="90">
        <v>1.5</v>
      </c>
      <c r="K16" s="6"/>
    </row>
    <row r="17" spans="1:11" x14ac:dyDescent="0.2">
      <c r="A17" s="45" t="s">
        <v>14</v>
      </c>
      <c r="B17" s="47">
        <v>2.5</v>
      </c>
      <c r="C17" s="47">
        <v>12</v>
      </c>
      <c r="D17" s="5">
        <v>2</v>
      </c>
      <c r="E17" s="47" t="s">
        <v>119</v>
      </c>
      <c r="F17" s="5">
        <v>2</v>
      </c>
      <c r="G17" s="47" t="s">
        <v>121</v>
      </c>
      <c r="H17" s="5">
        <v>3</v>
      </c>
      <c r="I17" s="47" t="s">
        <v>124</v>
      </c>
      <c r="J17" s="90">
        <v>1.5</v>
      </c>
      <c r="K17" s="6"/>
    </row>
    <row r="18" spans="1:11" x14ac:dyDescent="0.2">
      <c r="A18" s="45" t="s">
        <v>15</v>
      </c>
      <c r="B18" s="47">
        <v>2.5</v>
      </c>
      <c r="C18" s="47">
        <v>5</v>
      </c>
      <c r="D18" s="5">
        <v>2</v>
      </c>
      <c r="E18" s="47" t="s">
        <v>121</v>
      </c>
      <c r="F18" s="5">
        <v>2</v>
      </c>
      <c r="G18" s="47" t="s">
        <v>121</v>
      </c>
      <c r="H18" s="5">
        <v>2.5</v>
      </c>
      <c r="I18" s="47" t="s">
        <v>124</v>
      </c>
      <c r="J18" s="90">
        <v>1.5</v>
      </c>
      <c r="K18" s="6"/>
    </row>
    <row r="19" spans="1:11" x14ac:dyDescent="0.2">
      <c r="A19" s="45" t="s">
        <v>16</v>
      </c>
      <c r="B19" s="47">
        <v>2.5</v>
      </c>
      <c r="C19" s="47">
        <v>10</v>
      </c>
      <c r="D19" s="5">
        <v>1.5</v>
      </c>
      <c r="E19" s="47" t="s">
        <v>121</v>
      </c>
      <c r="F19" s="5">
        <v>2</v>
      </c>
      <c r="G19" s="47" t="s">
        <v>121</v>
      </c>
      <c r="H19" s="5">
        <v>3</v>
      </c>
      <c r="I19" s="47" t="s">
        <v>124</v>
      </c>
      <c r="J19" s="90">
        <v>1.5</v>
      </c>
      <c r="K19" s="6"/>
    </row>
    <row r="20" spans="1:11" x14ac:dyDescent="0.2">
      <c r="A20" s="45" t="s">
        <v>17</v>
      </c>
      <c r="B20" s="47">
        <v>3</v>
      </c>
      <c r="C20" s="47">
        <v>7</v>
      </c>
      <c r="D20" s="5">
        <v>2</v>
      </c>
      <c r="E20" s="47" t="s">
        <v>121</v>
      </c>
      <c r="F20" s="5">
        <v>2</v>
      </c>
      <c r="G20" s="47" t="s">
        <v>121</v>
      </c>
      <c r="H20" s="5">
        <v>3</v>
      </c>
      <c r="I20" s="47" t="s">
        <v>119</v>
      </c>
      <c r="J20" s="90">
        <v>1.5</v>
      </c>
      <c r="K20" s="6"/>
    </row>
    <row r="21" spans="1:11" x14ac:dyDescent="0.2">
      <c r="A21" s="45" t="s">
        <v>18</v>
      </c>
      <c r="B21" s="47">
        <v>3</v>
      </c>
      <c r="C21" s="47">
        <v>16</v>
      </c>
      <c r="D21" s="5">
        <v>1.5</v>
      </c>
      <c r="E21" s="47" t="s">
        <v>120</v>
      </c>
      <c r="F21" s="5">
        <v>2</v>
      </c>
      <c r="G21" s="47" t="s">
        <v>119</v>
      </c>
      <c r="H21" s="5">
        <v>3</v>
      </c>
      <c r="I21" s="47" t="s">
        <v>121</v>
      </c>
      <c r="J21" s="90">
        <v>1.5</v>
      </c>
      <c r="K21" s="6"/>
    </row>
    <row r="22" spans="1:11" x14ac:dyDescent="0.2">
      <c r="A22" s="45" t="s">
        <v>19</v>
      </c>
      <c r="B22" s="47">
        <v>2.5</v>
      </c>
      <c r="C22" s="47">
        <v>5</v>
      </c>
      <c r="D22" s="5">
        <v>2</v>
      </c>
      <c r="E22" s="47" t="s">
        <v>120</v>
      </c>
      <c r="F22" s="5">
        <v>2</v>
      </c>
      <c r="G22" s="47" t="s">
        <v>120</v>
      </c>
      <c r="H22" s="5">
        <v>3</v>
      </c>
      <c r="I22" s="47" t="s">
        <v>120</v>
      </c>
      <c r="J22" s="90">
        <v>1.5</v>
      </c>
      <c r="K22" s="6"/>
    </row>
    <row r="23" spans="1:11" x14ac:dyDescent="0.2">
      <c r="A23" s="45" t="s">
        <v>20</v>
      </c>
      <c r="B23" s="47">
        <v>2.5</v>
      </c>
      <c r="C23" s="47">
        <v>17</v>
      </c>
      <c r="D23" s="5">
        <v>2</v>
      </c>
      <c r="E23" s="47" t="s">
        <v>120</v>
      </c>
      <c r="F23" s="5">
        <v>1.5</v>
      </c>
      <c r="G23" s="47" t="s">
        <v>123</v>
      </c>
      <c r="H23" s="5">
        <v>3</v>
      </c>
      <c r="I23" s="47" t="s">
        <v>120</v>
      </c>
      <c r="J23" s="90">
        <v>1.5</v>
      </c>
      <c r="K23" s="6"/>
    </row>
    <row r="24" spans="1:11" x14ac:dyDescent="0.2">
      <c r="A24" s="45" t="s">
        <v>21</v>
      </c>
      <c r="B24" s="47">
        <v>2.5</v>
      </c>
      <c r="C24" s="47">
        <v>9</v>
      </c>
      <c r="D24" s="5">
        <v>2</v>
      </c>
      <c r="E24" s="47" t="s">
        <v>120</v>
      </c>
      <c r="F24" s="5">
        <v>2</v>
      </c>
      <c r="G24" s="47" t="s">
        <v>121</v>
      </c>
      <c r="H24" s="5">
        <v>2.5</v>
      </c>
      <c r="I24" s="47" t="s">
        <v>120</v>
      </c>
      <c r="J24" s="90">
        <v>1.5</v>
      </c>
      <c r="K24" s="6"/>
    </row>
    <row r="25" spans="1:11" x14ac:dyDescent="0.2">
      <c r="A25" s="45" t="s">
        <v>22</v>
      </c>
      <c r="B25" s="47">
        <v>2.5</v>
      </c>
      <c r="C25" s="47">
        <v>16</v>
      </c>
      <c r="D25" s="5">
        <v>2</v>
      </c>
      <c r="E25" s="47" t="s">
        <v>120</v>
      </c>
      <c r="F25" s="5">
        <v>2</v>
      </c>
      <c r="G25" s="47" t="s">
        <v>119</v>
      </c>
      <c r="H25" s="5">
        <v>3</v>
      </c>
      <c r="I25" s="47" t="s">
        <v>120</v>
      </c>
      <c r="J25" s="90">
        <v>1.5</v>
      </c>
      <c r="K25" s="6"/>
    </row>
    <row r="26" spans="1:11" x14ac:dyDescent="0.2">
      <c r="A26" s="45" t="s">
        <v>23</v>
      </c>
      <c r="B26" s="47">
        <v>3</v>
      </c>
      <c r="C26" s="47">
        <v>7</v>
      </c>
      <c r="D26" s="5">
        <v>2</v>
      </c>
      <c r="E26" s="47" t="s">
        <v>121</v>
      </c>
      <c r="F26" s="5">
        <v>1.5</v>
      </c>
      <c r="G26" s="47" t="s">
        <v>123</v>
      </c>
      <c r="H26" s="5">
        <v>3</v>
      </c>
      <c r="I26" s="47" t="s">
        <v>120</v>
      </c>
      <c r="J26" s="90">
        <v>1.5</v>
      </c>
      <c r="K26" s="6"/>
    </row>
    <row r="27" spans="1:11" x14ac:dyDescent="0.2">
      <c r="A27" s="45" t="s">
        <v>24</v>
      </c>
      <c r="B27" s="47">
        <v>3</v>
      </c>
      <c r="C27" s="47">
        <v>17</v>
      </c>
      <c r="D27" s="5">
        <v>1.5</v>
      </c>
      <c r="E27" s="47" t="s">
        <v>121</v>
      </c>
      <c r="F27" s="5">
        <v>2</v>
      </c>
      <c r="G27" s="47" t="s">
        <v>121</v>
      </c>
      <c r="H27" s="5">
        <v>3</v>
      </c>
      <c r="I27" s="47" t="s">
        <v>120</v>
      </c>
      <c r="J27" s="90">
        <v>1.5</v>
      </c>
      <c r="K27" s="6"/>
    </row>
    <row r="28" spans="1:11" x14ac:dyDescent="0.2">
      <c r="A28" s="45" t="s">
        <v>25</v>
      </c>
      <c r="B28" s="47">
        <v>3</v>
      </c>
      <c r="C28" s="47">
        <v>5</v>
      </c>
      <c r="D28" s="5">
        <v>2</v>
      </c>
      <c r="E28" s="47" t="s">
        <v>120</v>
      </c>
      <c r="F28" s="5">
        <v>2</v>
      </c>
      <c r="G28" s="47" t="s">
        <v>121</v>
      </c>
      <c r="H28" s="5">
        <v>2.5</v>
      </c>
      <c r="I28" s="47" t="s">
        <v>121</v>
      </c>
      <c r="J28" s="90">
        <v>1.5</v>
      </c>
      <c r="K28" s="6"/>
    </row>
    <row r="29" spans="1:11" x14ac:dyDescent="0.2">
      <c r="A29" s="45" t="s">
        <v>25</v>
      </c>
      <c r="B29" s="48">
        <v>3</v>
      </c>
      <c r="C29" s="48">
        <v>14</v>
      </c>
      <c r="D29" s="5">
        <v>2</v>
      </c>
      <c r="E29" s="47" t="s">
        <v>122</v>
      </c>
      <c r="F29" s="5">
        <v>2</v>
      </c>
      <c r="G29" s="47" t="s">
        <v>121</v>
      </c>
      <c r="H29" s="5">
        <v>2.5</v>
      </c>
      <c r="I29" s="47" t="s">
        <v>121</v>
      </c>
      <c r="J29" s="90">
        <v>1.5</v>
      </c>
      <c r="K29" s="6"/>
    </row>
    <row r="30" spans="1:11" x14ac:dyDescent="0.2">
      <c r="A30" s="45"/>
      <c r="B30" s="47"/>
      <c r="C30" s="47"/>
      <c r="D30" s="5"/>
      <c r="E30" s="41"/>
      <c r="F30" s="5"/>
      <c r="G30" s="41"/>
      <c r="H30" s="5"/>
      <c r="I30" s="41"/>
      <c r="J30" s="104"/>
      <c r="K30" s="6"/>
    </row>
    <row r="31" spans="1:11" x14ac:dyDescent="0.2">
      <c r="A31" s="46" t="s">
        <v>27</v>
      </c>
      <c r="B31" s="43"/>
      <c r="C31" s="43"/>
      <c r="D31" s="44"/>
      <c r="E31" s="43"/>
      <c r="F31" s="43"/>
      <c r="G31" s="43"/>
      <c r="H31" s="43"/>
      <c r="I31" s="43"/>
      <c r="J31" s="105"/>
      <c r="K31" s="6"/>
    </row>
    <row r="32" spans="1:11" x14ac:dyDescent="0.2">
      <c r="J32" s="6"/>
    </row>
    <row r="33" spans="1:11" x14ac:dyDescent="0.2">
      <c r="A33" t="s">
        <v>115</v>
      </c>
      <c r="B33" s="100" t="s">
        <v>116</v>
      </c>
      <c r="K33" s="6"/>
    </row>
    <row r="34" spans="1:11" x14ac:dyDescent="0.2">
      <c r="B34" t="s">
        <v>117</v>
      </c>
      <c r="K34" s="6"/>
    </row>
    <row r="35" spans="1:11" x14ac:dyDescent="0.2">
      <c r="K35" s="6"/>
    </row>
    <row r="36" spans="1:11" x14ac:dyDescent="0.2">
      <c r="A36" s="20" t="s">
        <v>0</v>
      </c>
      <c r="B36" s="89" t="s">
        <v>102</v>
      </c>
      <c r="C36" s="89" t="s">
        <v>129</v>
      </c>
      <c r="D36" s="89" t="s">
        <v>130</v>
      </c>
      <c r="E36" s="21" t="s">
        <v>131</v>
      </c>
      <c r="K36" s="6"/>
    </row>
    <row r="37" spans="1:11" x14ac:dyDescent="0.2">
      <c r="A37" s="101" t="s">
        <v>7</v>
      </c>
      <c r="B37" s="47">
        <f>D10+0.5</f>
        <v>3</v>
      </c>
      <c r="C37" s="47">
        <f>F10+0.5</f>
        <v>2.5</v>
      </c>
      <c r="D37" s="47">
        <f>H10+0.5</f>
        <v>3.5</v>
      </c>
      <c r="E37" s="107">
        <f>B10+C10+B37+C37+D37</f>
        <v>20.5</v>
      </c>
      <c r="K37" s="6"/>
    </row>
    <row r="38" spans="1:11" x14ac:dyDescent="0.2">
      <c r="A38" s="101" t="s">
        <v>8</v>
      </c>
      <c r="B38" s="47">
        <f t="shared" ref="B38:B56" si="0">D11+0.5</f>
        <v>3</v>
      </c>
      <c r="C38" s="47">
        <f t="shared" ref="C38:C56" si="1">F11+0.5</f>
        <v>2.5</v>
      </c>
      <c r="D38" s="47">
        <f t="shared" ref="D38:D56" si="2">H11+0.5</f>
        <v>3</v>
      </c>
      <c r="E38" s="107">
        <f t="shared" ref="E38:E56" si="3">B11+C11+B38+C38+D38</f>
        <v>23</v>
      </c>
      <c r="K38" s="6"/>
    </row>
    <row r="39" spans="1:11" x14ac:dyDescent="0.2">
      <c r="A39" s="101" t="s">
        <v>9</v>
      </c>
      <c r="B39" s="47">
        <f t="shared" si="0"/>
        <v>2.5</v>
      </c>
      <c r="C39" s="47">
        <f t="shared" si="1"/>
        <v>3</v>
      </c>
      <c r="D39" s="47">
        <f t="shared" si="2"/>
        <v>3</v>
      </c>
      <c r="E39" s="107">
        <f t="shared" si="3"/>
        <v>16.5</v>
      </c>
      <c r="K39" s="6"/>
    </row>
    <row r="40" spans="1:11" x14ac:dyDescent="0.2">
      <c r="A40" s="101" t="s">
        <v>10</v>
      </c>
      <c r="B40" s="47">
        <f t="shared" si="0"/>
        <v>2.5</v>
      </c>
      <c r="C40" s="47">
        <f t="shared" si="1"/>
        <v>3</v>
      </c>
      <c r="D40" s="47">
        <f t="shared" si="2"/>
        <v>3</v>
      </c>
      <c r="E40" s="107">
        <f t="shared" si="3"/>
        <v>25.5</v>
      </c>
      <c r="K40" s="6"/>
    </row>
    <row r="41" spans="1:11" x14ac:dyDescent="0.2">
      <c r="A41" s="101" t="s">
        <v>11</v>
      </c>
      <c r="B41" s="47">
        <f t="shared" si="0"/>
        <v>2.5</v>
      </c>
      <c r="C41" s="47">
        <f t="shared" si="1"/>
        <v>3</v>
      </c>
      <c r="D41" s="47">
        <f t="shared" si="2"/>
        <v>3</v>
      </c>
      <c r="E41" s="107">
        <f t="shared" si="3"/>
        <v>18</v>
      </c>
    </row>
    <row r="42" spans="1:11" x14ac:dyDescent="0.2">
      <c r="A42" s="101" t="s">
        <v>12</v>
      </c>
      <c r="B42" s="47">
        <f t="shared" si="0"/>
        <v>2.5</v>
      </c>
      <c r="C42" s="47">
        <f t="shared" si="1"/>
        <v>2.5</v>
      </c>
      <c r="D42" s="47">
        <f t="shared" si="2"/>
        <v>3</v>
      </c>
      <c r="E42" s="107">
        <f t="shared" si="3"/>
        <v>27.5</v>
      </c>
      <c r="H42" s="6"/>
    </row>
    <row r="43" spans="1:11" x14ac:dyDescent="0.2">
      <c r="A43" s="101" t="s">
        <v>13</v>
      </c>
      <c r="B43" s="47">
        <f t="shared" si="0"/>
        <v>2.5</v>
      </c>
      <c r="C43" s="47">
        <f t="shared" si="1"/>
        <v>2.5</v>
      </c>
      <c r="D43" s="47">
        <f t="shared" si="2"/>
        <v>3</v>
      </c>
      <c r="E43" s="107">
        <f t="shared" si="3"/>
        <v>17.5</v>
      </c>
      <c r="H43" s="6"/>
    </row>
    <row r="44" spans="1:11" x14ac:dyDescent="0.2">
      <c r="A44" s="101" t="s">
        <v>14</v>
      </c>
      <c r="B44" s="47">
        <f t="shared" si="0"/>
        <v>2.5</v>
      </c>
      <c r="C44" s="47">
        <f t="shared" si="1"/>
        <v>2.5</v>
      </c>
      <c r="D44" s="47">
        <f t="shared" si="2"/>
        <v>3.5</v>
      </c>
      <c r="E44" s="107">
        <f t="shared" si="3"/>
        <v>23</v>
      </c>
    </row>
    <row r="45" spans="1:11" x14ac:dyDescent="0.2">
      <c r="A45" s="101" t="s">
        <v>15</v>
      </c>
      <c r="B45" s="47">
        <f t="shared" si="0"/>
        <v>2.5</v>
      </c>
      <c r="C45" s="47">
        <f t="shared" si="1"/>
        <v>2.5</v>
      </c>
      <c r="D45" s="47">
        <f t="shared" si="2"/>
        <v>3</v>
      </c>
      <c r="E45" s="107">
        <f t="shared" si="3"/>
        <v>15.5</v>
      </c>
    </row>
    <row r="46" spans="1:11" x14ac:dyDescent="0.2">
      <c r="A46" s="101" t="s">
        <v>16</v>
      </c>
      <c r="B46" s="47">
        <f t="shared" si="0"/>
        <v>2</v>
      </c>
      <c r="C46" s="47">
        <f t="shared" si="1"/>
        <v>2.5</v>
      </c>
      <c r="D46" s="47">
        <f t="shared" si="2"/>
        <v>3.5</v>
      </c>
      <c r="E46" s="107">
        <f t="shared" si="3"/>
        <v>20.5</v>
      </c>
    </row>
    <row r="47" spans="1:11" x14ac:dyDescent="0.2">
      <c r="A47" s="101" t="s">
        <v>17</v>
      </c>
      <c r="B47" s="47">
        <f t="shared" si="0"/>
        <v>2.5</v>
      </c>
      <c r="C47" s="47">
        <f t="shared" si="1"/>
        <v>2.5</v>
      </c>
      <c r="D47" s="47">
        <f t="shared" si="2"/>
        <v>3.5</v>
      </c>
      <c r="E47" s="107">
        <f t="shared" si="3"/>
        <v>18.5</v>
      </c>
    </row>
    <row r="48" spans="1:11" x14ac:dyDescent="0.2">
      <c r="A48" s="101" t="s">
        <v>18</v>
      </c>
      <c r="B48" s="47">
        <f t="shared" si="0"/>
        <v>2</v>
      </c>
      <c r="C48" s="47">
        <f t="shared" si="1"/>
        <v>2.5</v>
      </c>
      <c r="D48" s="47">
        <f t="shared" si="2"/>
        <v>3.5</v>
      </c>
      <c r="E48" s="107">
        <f t="shared" si="3"/>
        <v>27</v>
      </c>
    </row>
    <row r="49" spans="1:5" x14ac:dyDescent="0.2">
      <c r="A49" s="101" t="s">
        <v>19</v>
      </c>
      <c r="B49" s="47">
        <f t="shared" si="0"/>
        <v>2.5</v>
      </c>
      <c r="C49" s="47">
        <f t="shared" si="1"/>
        <v>2.5</v>
      </c>
      <c r="D49" s="47">
        <f t="shared" si="2"/>
        <v>3.5</v>
      </c>
      <c r="E49" s="107">
        <f t="shared" si="3"/>
        <v>16</v>
      </c>
    </row>
    <row r="50" spans="1:5" x14ac:dyDescent="0.2">
      <c r="A50" s="101" t="s">
        <v>20</v>
      </c>
      <c r="B50" s="47">
        <f t="shared" si="0"/>
        <v>2.5</v>
      </c>
      <c r="C50" s="47">
        <f t="shared" si="1"/>
        <v>2</v>
      </c>
      <c r="D50" s="47">
        <f t="shared" si="2"/>
        <v>3.5</v>
      </c>
      <c r="E50" s="107">
        <f t="shared" si="3"/>
        <v>27.5</v>
      </c>
    </row>
    <row r="51" spans="1:5" x14ac:dyDescent="0.2">
      <c r="A51" s="101" t="s">
        <v>21</v>
      </c>
      <c r="B51" s="47">
        <f t="shared" si="0"/>
        <v>2.5</v>
      </c>
      <c r="C51" s="47">
        <f t="shared" si="1"/>
        <v>2.5</v>
      </c>
      <c r="D51" s="47">
        <f t="shared" si="2"/>
        <v>3</v>
      </c>
      <c r="E51" s="107">
        <f t="shared" si="3"/>
        <v>19.5</v>
      </c>
    </row>
    <row r="52" spans="1:5" x14ac:dyDescent="0.2">
      <c r="A52" s="101" t="s">
        <v>22</v>
      </c>
      <c r="B52" s="47">
        <f t="shared" si="0"/>
        <v>2.5</v>
      </c>
      <c r="C52" s="47">
        <f t="shared" si="1"/>
        <v>2.5</v>
      </c>
      <c r="D52" s="47">
        <f t="shared" si="2"/>
        <v>3.5</v>
      </c>
      <c r="E52" s="107">
        <f t="shared" si="3"/>
        <v>27</v>
      </c>
    </row>
    <row r="53" spans="1:5" x14ac:dyDescent="0.2">
      <c r="A53" s="101" t="s">
        <v>23</v>
      </c>
      <c r="B53" s="47">
        <f t="shared" si="0"/>
        <v>2.5</v>
      </c>
      <c r="C53" s="47">
        <f t="shared" si="1"/>
        <v>2</v>
      </c>
      <c r="D53" s="47">
        <f t="shared" si="2"/>
        <v>3.5</v>
      </c>
      <c r="E53" s="107">
        <f t="shared" si="3"/>
        <v>18</v>
      </c>
    </row>
    <row r="54" spans="1:5" x14ac:dyDescent="0.2">
      <c r="A54" s="101" t="s">
        <v>24</v>
      </c>
      <c r="B54" s="47">
        <f t="shared" si="0"/>
        <v>2</v>
      </c>
      <c r="C54" s="47">
        <f t="shared" si="1"/>
        <v>2.5</v>
      </c>
      <c r="D54" s="47">
        <f t="shared" si="2"/>
        <v>3.5</v>
      </c>
      <c r="E54" s="107">
        <f t="shared" si="3"/>
        <v>28</v>
      </c>
    </row>
    <row r="55" spans="1:5" x14ac:dyDescent="0.2">
      <c r="A55" s="101" t="s">
        <v>25</v>
      </c>
      <c r="B55" s="47">
        <f t="shared" si="0"/>
        <v>2.5</v>
      </c>
      <c r="C55" s="47">
        <f t="shared" si="1"/>
        <v>2.5</v>
      </c>
      <c r="D55" s="47">
        <f t="shared" si="2"/>
        <v>3</v>
      </c>
      <c r="E55" s="107">
        <f t="shared" si="3"/>
        <v>16</v>
      </c>
    </row>
    <row r="56" spans="1:5" x14ac:dyDescent="0.2">
      <c r="A56" s="46" t="s">
        <v>25</v>
      </c>
      <c r="B56" s="106">
        <f t="shared" si="0"/>
        <v>2.5</v>
      </c>
      <c r="C56" s="106">
        <f t="shared" si="1"/>
        <v>2.5</v>
      </c>
      <c r="D56" s="106">
        <f t="shared" si="2"/>
        <v>3</v>
      </c>
      <c r="E56" s="108">
        <f t="shared" si="3"/>
        <v>25</v>
      </c>
    </row>
    <row r="57" spans="1:5" x14ac:dyDescent="0.2">
      <c r="A57" s="103" t="s">
        <v>125</v>
      </c>
      <c r="B57" s="15"/>
      <c r="C57" s="6"/>
      <c r="E57" s="110">
        <f>AVERAGE(E37:E56)</f>
        <v>21.5</v>
      </c>
    </row>
    <row r="60" spans="1:5" x14ac:dyDescent="0.2">
      <c r="A60" s="126" t="s">
        <v>0</v>
      </c>
      <c r="B60" s="134" t="s">
        <v>197</v>
      </c>
      <c r="C60" s="134" t="s">
        <v>196</v>
      </c>
      <c r="D60" s="128" t="s">
        <v>2</v>
      </c>
    </row>
    <row r="61" spans="1:5" x14ac:dyDescent="0.2">
      <c r="A61" s="101" t="s">
        <v>7</v>
      </c>
      <c r="B61" s="5" t="s">
        <v>119</v>
      </c>
      <c r="C61" s="5" t="s">
        <v>121</v>
      </c>
      <c r="D61" s="90" t="s">
        <v>119</v>
      </c>
    </row>
    <row r="62" spans="1:5" x14ac:dyDescent="0.2">
      <c r="A62" s="101" t="s">
        <v>8</v>
      </c>
      <c r="B62" s="5" t="s">
        <v>119</v>
      </c>
      <c r="C62" s="5" t="s">
        <v>121</v>
      </c>
      <c r="D62" s="90" t="s">
        <v>119</v>
      </c>
    </row>
    <row r="63" spans="1:5" x14ac:dyDescent="0.2">
      <c r="A63" s="101" t="s">
        <v>9</v>
      </c>
      <c r="B63" s="5" t="s">
        <v>119</v>
      </c>
      <c r="C63" s="5" t="s">
        <v>120</v>
      </c>
      <c r="D63" s="90" t="s">
        <v>119</v>
      </c>
    </row>
    <row r="64" spans="1:5" x14ac:dyDescent="0.2">
      <c r="A64" s="101" t="s">
        <v>10</v>
      </c>
      <c r="B64" s="5" t="s">
        <v>119</v>
      </c>
      <c r="C64" s="5" t="s">
        <v>121</v>
      </c>
      <c r="D64" s="90" t="s">
        <v>119</v>
      </c>
    </row>
    <row r="65" spans="1:4" x14ac:dyDescent="0.2">
      <c r="A65" s="101" t="s">
        <v>11</v>
      </c>
      <c r="B65" s="47" t="s">
        <v>120</v>
      </c>
      <c r="C65" s="47" t="s">
        <v>121</v>
      </c>
      <c r="D65" s="90" t="s">
        <v>119</v>
      </c>
    </row>
    <row r="66" spans="1:4" x14ac:dyDescent="0.2">
      <c r="A66" s="101" t="s">
        <v>12</v>
      </c>
      <c r="B66" s="47" t="s">
        <v>120</v>
      </c>
      <c r="C66" s="47" t="s">
        <v>121</v>
      </c>
      <c r="D66" s="90" t="s">
        <v>119</v>
      </c>
    </row>
    <row r="67" spans="1:4" x14ac:dyDescent="0.2">
      <c r="A67" s="101" t="s">
        <v>13</v>
      </c>
      <c r="B67" s="47" t="s">
        <v>119</v>
      </c>
      <c r="C67" s="47" t="s">
        <v>121</v>
      </c>
      <c r="D67" s="90" t="s">
        <v>124</v>
      </c>
    </row>
    <row r="68" spans="1:4" x14ac:dyDescent="0.2">
      <c r="A68" s="101" t="s">
        <v>14</v>
      </c>
      <c r="B68" s="47" t="s">
        <v>119</v>
      </c>
      <c r="C68" s="47" t="s">
        <v>121</v>
      </c>
      <c r="D68" s="107" t="s">
        <v>124</v>
      </c>
    </row>
    <row r="69" spans="1:4" x14ac:dyDescent="0.2">
      <c r="A69" s="101" t="s">
        <v>15</v>
      </c>
      <c r="B69" s="47" t="s">
        <v>121</v>
      </c>
      <c r="C69" s="47" t="s">
        <v>121</v>
      </c>
      <c r="D69" s="107" t="s">
        <v>124</v>
      </c>
    </row>
    <row r="70" spans="1:4" x14ac:dyDescent="0.2">
      <c r="A70" s="101" t="s">
        <v>16</v>
      </c>
      <c r="B70" s="47" t="s">
        <v>121</v>
      </c>
      <c r="C70" s="47" t="s">
        <v>121</v>
      </c>
      <c r="D70" s="107" t="s">
        <v>124</v>
      </c>
    </row>
    <row r="71" spans="1:4" x14ac:dyDescent="0.2">
      <c r="A71" s="101" t="s">
        <v>17</v>
      </c>
      <c r="B71" s="47" t="s">
        <v>121</v>
      </c>
      <c r="C71" s="47" t="s">
        <v>121</v>
      </c>
      <c r="D71" s="107" t="s">
        <v>119</v>
      </c>
    </row>
    <row r="72" spans="1:4" x14ac:dyDescent="0.2">
      <c r="A72" s="101" t="s">
        <v>18</v>
      </c>
      <c r="B72" s="47" t="s">
        <v>120</v>
      </c>
      <c r="C72" s="47" t="s">
        <v>119</v>
      </c>
      <c r="D72" s="107" t="s">
        <v>121</v>
      </c>
    </row>
    <row r="73" spans="1:4" x14ac:dyDescent="0.2">
      <c r="A73" s="101" t="s">
        <v>19</v>
      </c>
      <c r="B73" s="47" t="s">
        <v>120</v>
      </c>
      <c r="C73" s="47" t="s">
        <v>120</v>
      </c>
      <c r="D73" s="107" t="s">
        <v>120</v>
      </c>
    </row>
    <row r="74" spans="1:4" x14ac:dyDescent="0.2">
      <c r="A74" s="101" t="s">
        <v>20</v>
      </c>
      <c r="B74" s="47" t="s">
        <v>120</v>
      </c>
      <c r="C74" s="47" t="s">
        <v>123</v>
      </c>
      <c r="D74" s="107" t="s">
        <v>120</v>
      </c>
    </row>
    <row r="75" spans="1:4" x14ac:dyDescent="0.2">
      <c r="A75" s="101" t="s">
        <v>21</v>
      </c>
      <c r="B75" s="47" t="s">
        <v>120</v>
      </c>
      <c r="C75" s="47" t="s">
        <v>121</v>
      </c>
      <c r="D75" s="107" t="s">
        <v>120</v>
      </c>
    </row>
    <row r="76" spans="1:4" x14ac:dyDescent="0.2">
      <c r="A76" s="101" t="s">
        <v>22</v>
      </c>
      <c r="B76" s="47" t="s">
        <v>120</v>
      </c>
      <c r="C76" s="47" t="s">
        <v>119</v>
      </c>
      <c r="D76" s="107" t="s">
        <v>120</v>
      </c>
    </row>
    <row r="77" spans="1:4" x14ac:dyDescent="0.2">
      <c r="A77" s="101" t="s">
        <v>23</v>
      </c>
      <c r="B77" s="47" t="s">
        <v>121</v>
      </c>
      <c r="C77" s="47" t="s">
        <v>123</v>
      </c>
      <c r="D77" s="107" t="s">
        <v>120</v>
      </c>
    </row>
    <row r="78" spans="1:4" x14ac:dyDescent="0.2">
      <c r="A78" s="101" t="s">
        <v>24</v>
      </c>
      <c r="B78" s="47" t="s">
        <v>121</v>
      </c>
      <c r="C78" s="47" t="s">
        <v>121</v>
      </c>
      <c r="D78" s="107" t="s">
        <v>120</v>
      </c>
    </row>
    <row r="79" spans="1:4" x14ac:dyDescent="0.2">
      <c r="A79" s="101" t="s">
        <v>25</v>
      </c>
      <c r="B79" s="47" t="s">
        <v>120</v>
      </c>
      <c r="C79" s="47" t="s">
        <v>121</v>
      </c>
      <c r="D79" s="107" t="s">
        <v>121</v>
      </c>
    </row>
    <row r="80" spans="1:4" x14ac:dyDescent="0.2">
      <c r="A80" s="135" t="s">
        <v>25</v>
      </c>
      <c r="B80" s="136" t="s">
        <v>122</v>
      </c>
      <c r="C80" s="136" t="s">
        <v>121</v>
      </c>
      <c r="D80" s="137" t="s">
        <v>121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9FC9-94F9-9D47-B5C1-DF20FA93505E}">
  <dimension ref="A1:M93"/>
  <sheetViews>
    <sheetView zoomScale="92" workbookViewId="0">
      <selection activeCell="B27" sqref="B27:B28"/>
    </sheetView>
  </sheetViews>
  <sheetFormatPr baseColWidth="10" defaultRowHeight="16" x14ac:dyDescent="0.2"/>
  <cols>
    <col min="1" max="13" width="17.33203125" customWidth="1"/>
  </cols>
  <sheetData>
    <row r="1" spans="1:13" x14ac:dyDescent="0.2">
      <c r="A1" s="1" t="s">
        <v>87</v>
      </c>
      <c r="B1" s="1"/>
      <c r="C1" s="1"/>
      <c r="D1" s="1"/>
      <c r="E1" s="1"/>
      <c r="F1" s="1"/>
    </row>
    <row r="2" spans="1:13" x14ac:dyDescent="0.2">
      <c r="A2" t="s">
        <v>88</v>
      </c>
    </row>
    <row r="3" spans="1:13" x14ac:dyDescent="0.2">
      <c r="A3" t="s">
        <v>89</v>
      </c>
    </row>
    <row r="4" spans="1:13" x14ac:dyDescent="0.2">
      <c r="A4" t="s">
        <v>95</v>
      </c>
      <c r="B4" s="82">
        <v>1E-3</v>
      </c>
    </row>
    <row r="5" spans="1:13" x14ac:dyDescent="0.2">
      <c r="A5" t="s">
        <v>94</v>
      </c>
      <c r="B5">
        <v>62.004899999999999</v>
      </c>
    </row>
    <row r="6" spans="1:13" x14ac:dyDescent="0.2">
      <c r="A6" t="s">
        <v>96</v>
      </c>
      <c r="B6">
        <v>94.971400000000003</v>
      </c>
    </row>
    <row r="8" spans="1:13" ht="17" x14ac:dyDescent="0.2">
      <c r="A8" s="58" t="s">
        <v>6</v>
      </c>
      <c r="B8" s="59" t="s">
        <v>189</v>
      </c>
      <c r="C8" s="59" t="s">
        <v>92</v>
      </c>
      <c r="D8" s="59" t="s">
        <v>90</v>
      </c>
      <c r="E8" s="59" t="s">
        <v>211</v>
      </c>
      <c r="F8" s="138" t="s">
        <v>210</v>
      </c>
      <c r="G8" s="59" t="s">
        <v>93</v>
      </c>
      <c r="H8" s="59" t="s">
        <v>91</v>
      </c>
      <c r="I8" s="59" t="s">
        <v>209</v>
      </c>
      <c r="J8" s="138" t="s">
        <v>208</v>
      </c>
      <c r="K8" s="72" t="s">
        <v>97</v>
      </c>
      <c r="L8" s="142" t="s">
        <v>207</v>
      </c>
      <c r="M8" s="77" t="s">
        <v>206</v>
      </c>
    </row>
    <row r="9" spans="1:13" x14ac:dyDescent="0.2">
      <c r="A9" s="23" t="s">
        <v>7</v>
      </c>
      <c r="B9" s="52" t="s">
        <v>38</v>
      </c>
      <c r="C9" s="60">
        <v>68.099999999999994</v>
      </c>
      <c r="D9" s="54">
        <f>C9*B5*B4</f>
        <v>4.2225336899999997</v>
      </c>
      <c r="E9" s="60" t="s">
        <v>119</v>
      </c>
      <c r="F9" s="60" t="s">
        <v>123</v>
      </c>
      <c r="G9" s="54">
        <v>2.4550000000000001</v>
      </c>
      <c r="H9" s="83">
        <f t="shared" ref="H9:H28" si="0">G9*$B$6*$B$4</f>
        <v>0.23315478700000003</v>
      </c>
      <c r="I9" s="54" t="s">
        <v>119</v>
      </c>
      <c r="J9" s="54" t="s">
        <v>119</v>
      </c>
      <c r="K9" s="73">
        <v>2.016</v>
      </c>
      <c r="L9" s="144" t="s">
        <v>119</v>
      </c>
      <c r="M9" s="78" t="s">
        <v>119</v>
      </c>
    </row>
    <row r="10" spans="1:13" x14ac:dyDescent="0.2">
      <c r="A10" s="23" t="s">
        <v>8</v>
      </c>
      <c r="B10" s="52" t="s">
        <v>39</v>
      </c>
      <c r="C10" s="60">
        <v>57.7</v>
      </c>
      <c r="D10" s="54">
        <f>C10*$B$5*$B$4</f>
        <v>3.5776827300000003</v>
      </c>
      <c r="E10" s="60" t="s">
        <v>119</v>
      </c>
      <c r="F10" s="60" t="s">
        <v>123</v>
      </c>
      <c r="G10" s="24">
        <v>2.3769999999999998</v>
      </c>
      <c r="H10" s="83">
        <f t="shared" si="0"/>
        <v>0.22574701779999998</v>
      </c>
      <c r="I10" s="54" t="s">
        <v>119</v>
      </c>
      <c r="J10" s="24" t="s">
        <v>119</v>
      </c>
      <c r="K10" s="74">
        <v>1.79</v>
      </c>
      <c r="L10" s="144" t="s">
        <v>119</v>
      </c>
      <c r="M10" s="78" t="s">
        <v>119</v>
      </c>
    </row>
    <row r="11" spans="1:13" x14ac:dyDescent="0.2">
      <c r="A11" s="23" t="s">
        <v>9</v>
      </c>
      <c r="B11" s="52" t="s">
        <v>40</v>
      </c>
      <c r="C11" s="55">
        <v>78</v>
      </c>
      <c r="D11" s="54">
        <f t="shared" ref="D11:D29" si="1">C11*$B$5*$B$4</f>
        <v>4.8363822000000001</v>
      </c>
      <c r="E11" s="55" t="s">
        <v>119</v>
      </c>
      <c r="F11" s="55" t="s">
        <v>123</v>
      </c>
      <c r="G11" s="24">
        <v>1.5549999999999999</v>
      </c>
      <c r="H11" s="83">
        <f t="shared" si="0"/>
        <v>0.14768052700000001</v>
      </c>
      <c r="I11" s="54" t="s">
        <v>119</v>
      </c>
      <c r="J11" s="24" t="s">
        <v>119</v>
      </c>
      <c r="K11" s="74">
        <v>0.746</v>
      </c>
      <c r="L11" s="144" t="s">
        <v>119</v>
      </c>
      <c r="M11" s="78" t="s">
        <v>119</v>
      </c>
    </row>
    <row r="12" spans="1:13" x14ac:dyDescent="0.2">
      <c r="A12" s="23" t="s">
        <v>10</v>
      </c>
      <c r="B12" s="52" t="s">
        <v>39</v>
      </c>
      <c r="C12" s="60">
        <v>78.400000000000006</v>
      </c>
      <c r="D12" s="54">
        <f t="shared" si="1"/>
        <v>4.8611841600000005</v>
      </c>
      <c r="E12" s="60" t="s">
        <v>119</v>
      </c>
      <c r="F12" s="60" t="s">
        <v>123</v>
      </c>
      <c r="G12" s="24">
        <v>2.2719999999999998</v>
      </c>
      <c r="H12" s="83">
        <f t="shared" si="0"/>
        <v>0.21577502079999999</v>
      </c>
      <c r="I12" s="54" t="s">
        <v>119</v>
      </c>
      <c r="J12" s="24" t="s">
        <v>119</v>
      </c>
      <c r="K12" s="47">
        <v>0.74099999999999999</v>
      </c>
      <c r="L12" s="144" t="s">
        <v>119</v>
      </c>
      <c r="M12" s="78" t="s">
        <v>119</v>
      </c>
    </row>
    <row r="13" spans="1:13" x14ac:dyDescent="0.2">
      <c r="A13" s="23" t="s">
        <v>11</v>
      </c>
      <c r="B13" s="52" t="s">
        <v>39</v>
      </c>
      <c r="C13" s="61">
        <v>318.7</v>
      </c>
      <c r="D13" s="54">
        <f t="shared" si="1"/>
        <v>19.760961629999997</v>
      </c>
      <c r="E13" s="61" t="s">
        <v>123</v>
      </c>
      <c r="F13" s="61" t="s">
        <v>135</v>
      </c>
      <c r="G13" s="24">
        <v>7.1959999999999997</v>
      </c>
      <c r="H13" s="83">
        <f t="shared" si="0"/>
        <v>0.68341419440000006</v>
      </c>
      <c r="I13" s="54" t="s">
        <v>119</v>
      </c>
      <c r="J13" s="24" t="s">
        <v>119</v>
      </c>
      <c r="K13" s="75">
        <v>10.084</v>
      </c>
      <c r="L13" s="144" t="s">
        <v>119</v>
      </c>
      <c r="M13" s="78" t="s">
        <v>119</v>
      </c>
    </row>
    <row r="14" spans="1:13" x14ac:dyDescent="0.2">
      <c r="A14" s="23" t="s">
        <v>12</v>
      </c>
      <c r="B14" s="52" t="s">
        <v>39</v>
      </c>
      <c r="C14" s="61">
        <v>356.6</v>
      </c>
      <c r="D14" s="54">
        <f t="shared" si="1"/>
        <v>22.110947340000003</v>
      </c>
      <c r="E14" s="61" t="s">
        <v>123</v>
      </c>
      <c r="F14" s="61" t="s">
        <v>135</v>
      </c>
      <c r="G14" s="24">
        <v>8.0429999999999993</v>
      </c>
      <c r="H14" s="83">
        <f t="shared" si="0"/>
        <v>0.76385497019999993</v>
      </c>
      <c r="I14" s="54" t="s">
        <v>119</v>
      </c>
      <c r="J14" s="24" t="s">
        <v>123</v>
      </c>
      <c r="K14" s="75">
        <v>10.199</v>
      </c>
      <c r="L14" s="144" t="s">
        <v>119</v>
      </c>
      <c r="M14" s="78" t="s">
        <v>119</v>
      </c>
    </row>
    <row r="15" spans="1:13" x14ac:dyDescent="0.2">
      <c r="A15" s="23" t="s">
        <v>13</v>
      </c>
      <c r="B15" s="52" t="s">
        <v>41</v>
      </c>
      <c r="C15" s="60">
        <v>61.3</v>
      </c>
      <c r="D15" s="54">
        <f t="shared" si="1"/>
        <v>3.8009003699999999</v>
      </c>
      <c r="E15" s="60" t="s">
        <v>119</v>
      </c>
      <c r="F15" s="60" t="s">
        <v>123</v>
      </c>
      <c r="G15" s="24">
        <v>1.0149999999999999</v>
      </c>
      <c r="H15" s="83">
        <f t="shared" si="0"/>
        <v>9.6395970999999997E-2</v>
      </c>
      <c r="I15" s="54" t="s">
        <v>119</v>
      </c>
      <c r="J15" s="24" t="s">
        <v>119</v>
      </c>
      <c r="K15" s="74">
        <v>0.16700000000000001</v>
      </c>
      <c r="L15" s="144" t="s">
        <v>119</v>
      </c>
      <c r="M15" s="78" t="s">
        <v>119</v>
      </c>
    </row>
    <row r="16" spans="1:13" x14ac:dyDescent="0.2">
      <c r="A16" s="23" t="s">
        <v>14</v>
      </c>
      <c r="B16" s="52" t="s">
        <v>42</v>
      </c>
      <c r="C16" s="60">
        <v>46.4</v>
      </c>
      <c r="D16" s="54">
        <f t="shared" si="1"/>
        <v>2.87702736</v>
      </c>
      <c r="E16" s="60" t="s">
        <v>119</v>
      </c>
      <c r="F16" s="60" t="s">
        <v>123</v>
      </c>
      <c r="G16" s="24">
        <v>3.121</v>
      </c>
      <c r="H16" s="83">
        <f t="shared" si="0"/>
        <v>0.29640573940000003</v>
      </c>
      <c r="I16" s="54" t="s">
        <v>119</v>
      </c>
      <c r="J16" s="24" t="s">
        <v>119</v>
      </c>
      <c r="K16" s="74">
        <v>0.93500000000000005</v>
      </c>
      <c r="L16" s="144" t="s">
        <v>119</v>
      </c>
      <c r="M16" s="78" t="s">
        <v>119</v>
      </c>
    </row>
    <row r="17" spans="1:13" x14ac:dyDescent="0.2">
      <c r="A17" s="23" t="s">
        <v>15</v>
      </c>
      <c r="B17" s="52" t="s">
        <v>43</v>
      </c>
      <c r="C17" s="60">
        <v>60.1</v>
      </c>
      <c r="D17" s="54">
        <f t="shared" si="1"/>
        <v>3.7264944900000003</v>
      </c>
      <c r="E17" s="60" t="s">
        <v>119</v>
      </c>
      <c r="F17" s="60" t="s">
        <v>123</v>
      </c>
      <c r="G17" s="24">
        <v>5.1559999999999997</v>
      </c>
      <c r="H17" s="83">
        <f t="shared" si="0"/>
        <v>0.48967253840000002</v>
      </c>
      <c r="I17" s="54" t="s">
        <v>119</v>
      </c>
      <c r="J17" s="24" t="s">
        <v>119</v>
      </c>
      <c r="K17" s="74">
        <v>3.4969999999999999</v>
      </c>
      <c r="L17" s="144" t="s">
        <v>119</v>
      </c>
      <c r="M17" s="78" t="s">
        <v>119</v>
      </c>
    </row>
    <row r="18" spans="1:13" x14ac:dyDescent="0.2">
      <c r="A18" s="23" t="s">
        <v>16</v>
      </c>
      <c r="B18" s="52" t="s">
        <v>44</v>
      </c>
      <c r="C18" s="60">
        <v>57.3</v>
      </c>
      <c r="D18" s="54">
        <f t="shared" si="1"/>
        <v>3.5528807699999998</v>
      </c>
      <c r="E18" s="60" t="s">
        <v>119</v>
      </c>
      <c r="F18" s="60" t="s">
        <v>123</v>
      </c>
      <c r="G18" s="24">
        <v>4.319</v>
      </c>
      <c r="H18" s="83">
        <f t="shared" si="0"/>
        <v>0.41018147659999998</v>
      </c>
      <c r="I18" s="54" t="s">
        <v>119</v>
      </c>
      <c r="J18" s="24" t="s">
        <v>119</v>
      </c>
      <c r="K18" s="74">
        <v>3.8879999999999999</v>
      </c>
      <c r="L18" s="144" t="s">
        <v>119</v>
      </c>
      <c r="M18" s="78" t="s">
        <v>119</v>
      </c>
    </row>
    <row r="19" spans="1:13" x14ac:dyDescent="0.2">
      <c r="A19" s="23" t="s">
        <v>17</v>
      </c>
      <c r="B19" s="52" t="s">
        <v>39</v>
      </c>
      <c r="C19" s="61">
        <v>461.4</v>
      </c>
      <c r="D19" s="54">
        <f t="shared" si="1"/>
        <v>28.60906086</v>
      </c>
      <c r="E19" s="61" t="s">
        <v>123</v>
      </c>
      <c r="F19" s="61" t="s">
        <v>135</v>
      </c>
      <c r="G19" s="24">
        <v>6.1849999999999996</v>
      </c>
      <c r="H19" s="83">
        <f t="shared" si="0"/>
        <v>0.587398109</v>
      </c>
      <c r="I19" s="54" t="s">
        <v>119</v>
      </c>
      <c r="J19" s="24" t="s">
        <v>119</v>
      </c>
      <c r="K19" s="74">
        <v>2.63</v>
      </c>
      <c r="L19" s="144" t="s">
        <v>119</v>
      </c>
      <c r="M19" s="78" t="s">
        <v>119</v>
      </c>
    </row>
    <row r="20" spans="1:13" x14ac:dyDescent="0.2">
      <c r="A20" s="23" t="s">
        <v>18</v>
      </c>
      <c r="B20" s="52" t="s">
        <v>45</v>
      </c>
      <c r="C20" s="61">
        <v>420.9</v>
      </c>
      <c r="D20" s="54">
        <f t="shared" si="1"/>
        <v>26.097862409999998</v>
      </c>
      <c r="E20" s="61" t="s">
        <v>123</v>
      </c>
      <c r="F20" s="61" t="s">
        <v>135</v>
      </c>
      <c r="G20" s="24">
        <v>3.7490000000000001</v>
      </c>
      <c r="H20" s="83">
        <f t="shared" si="0"/>
        <v>0.35604777860000003</v>
      </c>
      <c r="I20" s="54" t="s">
        <v>119</v>
      </c>
      <c r="J20" s="24" t="s">
        <v>119</v>
      </c>
      <c r="K20" s="74">
        <v>2.7360000000000002</v>
      </c>
      <c r="L20" s="144" t="s">
        <v>119</v>
      </c>
      <c r="M20" s="78" t="s">
        <v>119</v>
      </c>
    </row>
    <row r="21" spans="1:13" x14ac:dyDescent="0.2">
      <c r="A21" s="23" t="s">
        <v>19</v>
      </c>
      <c r="B21" s="52" t="s">
        <v>38</v>
      </c>
      <c r="C21" s="61">
        <v>914.6</v>
      </c>
      <c r="D21" s="54">
        <f t="shared" si="1"/>
        <v>56.709681539999998</v>
      </c>
      <c r="E21" s="61" t="s">
        <v>123</v>
      </c>
      <c r="F21" s="61" t="s">
        <v>135</v>
      </c>
      <c r="G21" s="25">
        <v>13.852</v>
      </c>
      <c r="H21" s="83">
        <f t="shared" si="0"/>
        <v>1.3155438328</v>
      </c>
      <c r="I21" s="54" t="s">
        <v>119</v>
      </c>
      <c r="J21" s="25" t="s">
        <v>123</v>
      </c>
      <c r="K21" s="75">
        <v>16.98</v>
      </c>
      <c r="L21" s="144" t="s">
        <v>119</v>
      </c>
      <c r="M21" s="78" t="s">
        <v>123</v>
      </c>
    </row>
    <row r="22" spans="1:13" x14ac:dyDescent="0.2">
      <c r="A22" s="23" t="s">
        <v>20</v>
      </c>
      <c r="B22" s="52" t="s">
        <v>46</v>
      </c>
      <c r="C22" s="61">
        <v>991.2</v>
      </c>
      <c r="D22" s="54">
        <f t="shared" si="1"/>
        <v>61.459256880000005</v>
      </c>
      <c r="E22" s="61" t="s">
        <v>135</v>
      </c>
      <c r="F22" s="61" t="s">
        <v>135</v>
      </c>
      <c r="G22" s="24">
        <v>7.5919999999999996</v>
      </c>
      <c r="H22" s="83">
        <f t="shared" si="0"/>
        <v>0.72102286879999999</v>
      </c>
      <c r="I22" s="54" t="s">
        <v>119</v>
      </c>
      <c r="J22" s="24" t="s">
        <v>123</v>
      </c>
      <c r="K22" s="75">
        <v>10.16</v>
      </c>
      <c r="L22" s="144" t="s">
        <v>119</v>
      </c>
      <c r="M22" s="78" t="s">
        <v>119</v>
      </c>
    </row>
    <row r="23" spans="1:13" x14ac:dyDescent="0.2">
      <c r="A23" s="23" t="s">
        <v>21</v>
      </c>
      <c r="B23" s="52" t="s">
        <v>47</v>
      </c>
      <c r="C23" s="61">
        <v>851.3</v>
      </c>
      <c r="D23" s="54">
        <f t="shared" si="1"/>
        <v>52.784771369999994</v>
      </c>
      <c r="E23" s="61" t="s">
        <v>123</v>
      </c>
      <c r="F23" s="61" t="s">
        <v>135</v>
      </c>
      <c r="G23" s="24">
        <v>4.9960000000000004</v>
      </c>
      <c r="H23" s="83">
        <f t="shared" si="0"/>
        <v>0.47447711440000007</v>
      </c>
      <c r="I23" s="54" t="s">
        <v>119</v>
      </c>
      <c r="J23" s="24" t="s">
        <v>119</v>
      </c>
      <c r="K23" s="74">
        <v>1.34</v>
      </c>
      <c r="L23" s="144" t="s">
        <v>119</v>
      </c>
      <c r="M23" s="78" t="s">
        <v>119</v>
      </c>
    </row>
    <row r="24" spans="1:13" x14ac:dyDescent="0.2">
      <c r="A24" s="23" t="s">
        <v>22</v>
      </c>
      <c r="B24" s="52" t="s">
        <v>47</v>
      </c>
      <c r="C24" s="61">
        <v>1182.9000000000001</v>
      </c>
      <c r="D24" s="54">
        <f t="shared" si="1"/>
        <v>73.345596210000011</v>
      </c>
      <c r="E24" s="61" t="s">
        <v>135</v>
      </c>
      <c r="F24" s="61" t="s">
        <v>135</v>
      </c>
      <c r="G24" s="25">
        <v>17.062000000000001</v>
      </c>
      <c r="H24" s="83">
        <f t="shared" si="0"/>
        <v>1.6204020268000001</v>
      </c>
      <c r="I24" s="54" t="s">
        <v>119</v>
      </c>
      <c r="J24" s="25" t="s">
        <v>123</v>
      </c>
      <c r="K24" s="74">
        <v>0.219</v>
      </c>
      <c r="L24" s="144" t="s">
        <v>119</v>
      </c>
      <c r="M24" s="78" t="s">
        <v>119</v>
      </c>
    </row>
    <row r="25" spans="1:13" x14ac:dyDescent="0.2">
      <c r="A25" s="23" t="s">
        <v>23</v>
      </c>
      <c r="B25" s="52" t="s">
        <v>48</v>
      </c>
      <c r="C25" s="61">
        <v>273.7</v>
      </c>
      <c r="D25" s="54">
        <f t="shared" si="1"/>
        <v>16.97074113</v>
      </c>
      <c r="E25" s="61" t="s">
        <v>123</v>
      </c>
      <c r="F25" s="61" t="s">
        <v>135</v>
      </c>
      <c r="G25" s="24">
        <v>7.0819999999999999</v>
      </c>
      <c r="H25" s="83">
        <f t="shared" si="0"/>
        <v>0.67258745480000004</v>
      </c>
      <c r="I25" s="54" t="s">
        <v>119</v>
      </c>
      <c r="J25" s="24" t="s">
        <v>119</v>
      </c>
      <c r="K25" s="74">
        <v>4.2469999999999999</v>
      </c>
      <c r="L25" s="144" t="s">
        <v>119</v>
      </c>
      <c r="M25" s="78" t="s">
        <v>119</v>
      </c>
    </row>
    <row r="26" spans="1:13" x14ac:dyDescent="0.2">
      <c r="A26" s="23" t="s">
        <v>24</v>
      </c>
      <c r="B26" s="52" t="s">
        <v>46</v>
      </c>
      <c r="C26" s="61">
        <v>340.3</v>
      </c>
      <c r="D26" s="54">
        <f t="shared" si="1"/>
        <v>21.100267469999999</v>
      </c>
      <c r="E26" s="61" t="s">
        <v>123</v>
      </c>
      <c r="F26" s="61" t="s">
        <v>135</v>
      </c>
      <c r="G26" s="24">
        <v>7.0629999999999997</v>
      </c>
      <c r="H26" s="83">
        <f t="shared" si="0"/>
        <v>0.67078299819999998</v>
      </c>
      <c r="I26" s="54" t="s">
        <v>119</v>
      </c>
      <c r="J26" s="24" t="s">
        <v>119</v>
      </c>
      <c r="K26" s="74">
        <v>4.6779999999999999</v>
      </c>
      <c r="L26" s="144" t="s">
        <v>119</v>
      </c>
      <c r="M26" s="78" t="s">
        <v>119</v>
      </c>
    </row>
    <row r="27" spans="1:13" x14ac:dyDescent="0.2">
      <c r="A27" s="23" t="s">
        <v>25</v>
      </c>
      <c r="B27" s="52" t="s">
        <v>43</v>
      </c>
      <c r="C27" s="61">
        <v>538.79999999999995</v>
      </c>
      <c r="D27" s="54">
        <f t="shared" si="1"/>
        <v>33.408240119999995</v>
      </c>
      <c r="E27" s="61" t="s">
        <v>123</v>
      </c>
      <c r="F27" s="61" t="s">
        <v>135</v>
      </c>
      <c r="G27" s="24">
        <v>5.4610000000000003</v>
      </c>
      <c r="H27" s="83">
        <f t="shared" si="0"/>
        <v>0.51863881540000001</v>
      </c>
      <c r="I27" s="54" t="s">
        <v>119</v>
      </c>
      <c r="J27" s="24" t="s">
        <v>119</v>
      </c>
      <c r="K27" s="74">
        <v>1.3540000000000001</v>
      </c>
      <c r="L27" s="144" t="s">
        <v>119</v>
      </c>
      <c r="M27" s="78" t="s">
        <v>119</v>
      </c>
    </row>
    <row r="28" spans="1:13" x14ac:dyDescent="0.2">
      <c r="A28" s="23" t="s">
        <v>26</v>
      </c>
      <c r="B28" s="52" t="s">
        <v>49</v>
      </c>
      <c r="C28" s="61">
        <v>520.29999999999995</v>
      </c>
      <c r="D28" s="54">
        <f t="shared" si="1"/>
        <v>32.261149469999999</v>
      </c>
      <c r="E28" s="61" t="s">
        <v>123</v>
      </c>
      <c r="F28" s="61" t="s">
        <v>135</v>
      </c>
      <c r="G28" s="24">
        <v>4.97</v>
      </c>
      <c r="H28" s="83">
        <f t="shared" si="0"/>
        <v>0.472007858</v>
      </c>
      <c r="I28" s="54" t="s">
        <v>119</v>
      </c>
      <c r="J28" s="24" t="s">
        <v>119</v>
      </c>
      <c r="K28" s="74">
        <v>0.75900000000000001</v>
      </c>
      <c r="L28" s="144" t="s">
        <v>119</v>
      </c>
      <c r="M28" s="78" t="s">
        <v>119</v>
      </c>
    </row>
    <row r="29" spans="1:13" x14ac:dyDescent="0.2">
      <c r="A29" s="56" t="s">
        <v>27</v>
      </c>
      <c r="B29" s="53" t="s">
        <v>50</v>
      </c>
      <c r="C29" s="62">
        <v>4.2</v>
      </c>
      <c r="D29" s="85">
        <f t="shared" si="1"/>
        <v>0.26042058000000001</v>
      </c>
      <c r="E29" s="62"/>
      <c r="F29" s="62"/>
      <c r="G29" s="26">
        <v>0.78500000000000003</v>
      </c>
      <c r="H29" s="84">
        <f>G29*$B$6*$B$4</f>
        <v>7.4552548999999996E-2</v>
      </c>
      <c r="I29" s="57"/>
      <c r="J29" s="57"/>
      <c r="K29" s="76">
        <v>9.8000000000000004E-2</v>
      </c>
      <c r="L29" s="144" t="s">
        <v>119</v>
      </c>
      <c r="M29" s="79" t="s">
        <v>119</v>
      </c>
    </row>
    <row r="30" spans="1:13" x14ac:dyDescent="0.2">
      <c r="M30" s="51"/>
    </row>
    <row r="31" spans="1:13" x14ac:dyDescent="0.2">
      <c r="A31" s="28" t="s">
        <v>28</v>
      </c>
      <c r="B31" s="28"/>
      <c r="C31" s="28">
        <v>3.5</v>
      </c>
      <c r="D31" s="67"/>
      <c r="E31" s="67"/>
      <c r="F31" s="139"/>
      <c r="G31" s="29">
        <v>0.2</v>
      </c>
      <c r="H31" s="86"/>
      <c r="I31" s="80"/>
      <c r="J31" s="141"/>
      <c r="K31" s="66">
        <v>1E-4</v>
      </c>
      <c r="L31" s="143"/>
      <c r="M31" s="51"/>
    </row>
    <row r="32" spans="1:13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27"/>
      <c r="L32" s="27"/>
      <c r="M32" s="51"/>
    </row>
    <row r="33" spans="1:13" x14ac:dyDescent="0.2">
      <c r="A33" s="32"/>
      <c r="B33" s="63"/>
      <c r="C33" s="33"/>
      <c r="D33" s="33"/>
      <c r="E33" s="33"/>
      <c r="F33" s="33"/>
      <c r="G33" s="34"/>
      <c r="H33" s="34"/>
      <c r="I33" s="34"/>
      <c r="J33" s="34"/>
      <c r="K33" s="27"/>
      <c r="L33" s="27"/>
      <c r="M33" s="51"/>
    </row>
    <row r="34" spans="1:13" x14ac:dyDescent="0.2">
      <c r="A34" s="32"/>
      <c r="B34" s="63"/>
      <c r="C34" s="63"/>
      <c r="D34" s="63"/>
      <c r="E34" s="63"/>
      <c r="F34" s="63"/>
      <c r="G34" s="70"/>
      <c r="H34" s="70"/>
      <c r="I34" s="70"/>
      <c r="J34" s="70"/>
      <c r="K34" s="27"/>
      <c r="L34" s="27"/>
      <c r="M34" s="27"/>
    </row>
    <row r="35" spans="1:13" x14ac:dyDescent="0.2">
      <c r="A35" s="64"/>
      <c r="B35" s="64"/>
      <c r="C35" s="64"/>
      <c r="D35" s="64"/>
      <c r="E35" s="64"/>
      <c r="F35" s="64"/>
      <c r="G35" s="81"/>
      <c r="H35" s="70"/>
      <c r="I35" s="36"/>
      <c r="J35" s="36"/>
      <c r="K35" s="27"/>
      <c r="L35" s="27"/>
      <c r="M35" s="27"/>
    </row>
    <row r="36" spans="1:13" x14ac:dyDescent="0.2">
      <c r="A36" s="31" t="s">
        <v>29</v>
      </c>
      <c r="B36" s="31"/>
      <c r="C36" s="37">
        <v>44298</v>
      </c>
      <c r="D36" s="68"/>
      <c r="E36" s="68"/>
      <c r="F36" s="140"/>
      <c r="G36" s="87"/>
      <c r="H36" s="71"/>
      <c r="I36" s="71"/>
      <c r="J36" s="71"/>
      <c r="K36" s="27"/>
      <c r="L36" s="27"/>
      <c r="M36" s="27"/>
    </row>
    <row r="37" spans="1:13" x14ac:dyDescent="0.2">
      <c r="A37" s="35" t="s">
        <v>30</v>
      </c>
      <c r="B37" s="65"/>
      <c r="C37" s="38">
        <v>44298</v>
      </c>
      <c r="D37" s="69"/>
      <c r="E37" s="69"/>
      <c r="F37" s="69"/>
      <c r="G37" s="88"/>
      <c r="H37" s="71"/>
      <c r="I37" s="71"/>
      <c r="J37" s="71"/>
      <c r="K37" s="27"/>
      <c r="L37" s="27"/>
      <c r="M37" s="27"/>
    </row>
    <row r="38" spans="1:13" x14ac:dyDescent="0.2">
      <c r="M38" s="27"/>
    </row>
    <row r="39" spans="1:13" x14ac:dyDescent="0.2">
      <c r="M39" s="27"/>
    </row>
    <row r="40" spans="1:13" x14ac:dyDescent="0.2">
      <c r="M40" s="51"/>
    </row>
    <row r="41" spans="1:13" x14ac:dyDescent="0.2">
      <c r="M41" s="51"/>
    </row>
    <row r="42" spans="1:13" x14ac:dyDescent="0.2">
      <c r="A42" t="s">
        <v>199</v>
      </c>
      <c r="B42" s="120"/>
      <c r="C42" s="115" t="s">
        <v>119</v>
      </c>
      <c r="D42" s="115" t="s">
        <v>123</v>
      </c>
      <c r="E42" s="115" t="s">
        <v>135</v>
      </c>
      <c r="M42" s="51"/>
    </row>
    <row r="43" spans="1:13" ht="17" x14ac:dyDescent="0.25">
      <c r="B43" s="115" t="s">
        <v>167</v>
      </c>
      <c r="C43" s="116" t="s">
        <v>185</v>
      </c>
      <c r="D43" s="116" t="s">
        <v>188</v>
      </c>
      <c r="E43" s="116" t="s">
        <v>141</v>
      </c>
      <c r="M43" s="51"/>
    </row>
    <row r="44" spans="1:13" x14ac:dyDescent="0.2">
      <c r="B44" s="115" t="s">
        <v>152</v>
      </c>
      <c r="C44" s="116" t="s">
        <v>185</v>
      </c>
      <c r="D44" s="116" t="s">
        <v>186</v>
      </c>
      <c r="E44" s="116" t="s">
        <v>147</v>
      </c>
      <c r="M44" s="51"/>
    </row>
    <row r="45" spans="1:13" x14ac:dyDescent="0.2">
      <c r="B45" s="115" t="s">
        <v>156</v>
      </c>
      <c r="C45" s="116" t="s">
        <v>187</v>
      </c>
      <c r="D45" s="116" t="s">
        <v>174</v>
      </c>
      <c r="E45" s="116" t="s">
        <v>173</v>
      </c>
      <c r="M45" s="27"/>
    </row>
    <row r="46" spans="1:13" x14ac:dyDescent="0.2">
      <c r="M46" s="51"/>
    </row>
    <row r="47" spans="1:13" x14ac:dyDescent="0.2">
      <c r="M47" s="51"/>
    </row>
    <row r="48" spans="1:13" x14ac:dyDescent="0.2">
      <c r="A48" t="s">
        <v>198</v>
      </c>
      <c r="B48" s="120"/>
      <c r="C48" s="115" t="s">
        <v>119</v>
      </c>
      <c r="D48" s="115" t="s">
        <v>123</v>
      </c>
      <c r="E48" s="115" t="s">
        <v>135</v>
      </c>
      <c r="M48" s="51"/>
    </row>
    <row r="49" spans="2:13" ht="17" x14ac:dyDescent="0.25">
      <c r="B49" s="115" t="s">
        <v>167</v>
      </c>
      <c r="C49" s="116" t="s">
        <v>201</v>
      </c>
      <c r="D49" s="116" t="s">
        <v>202</v>
      </c>
      <c r="E49" s="116" t="s">
        <v>200</v>
      </c>
      <c r="M49" s="51"/>
    </row>
    <row r="50" spans="2:13" x14ac:dyDescent="0.2">
      <c r="B50" s="115" t="s">
        <v>152</v>
      </c>
      <c r="C50" s="116" t="s">
        <v>203</v>
      </c>
      <c r="D50" s="116" t="s">
        <v>204</v>
      </c>
      <c r="E50" s="116" t="s">
        <v>205</v>
      </c>
      <c r="M50" s="51"/>
    </row>
    <row r="51" spans="2:13" x14ac:dyDescent="0.2">
      <c r="B51" s="115" t="s">
        <v>156</v>
      </c>
      <c r="C51" s="116" t="s">
        <v>212</v>
      </c>
      <c r="D51" s="116" t="s">
        <v>213</v>
      </c>
      <c r="E51" s="116" t="s">
        <v>214</v>
      </c>
      <c r="M51" s="51"/>
    </row>
    <row r="52" spans="2:13" x14ac:dyDescent="0.2">
      <c r="M52" s="27"/>
    </row>
    <row r="53" spans="2:13" x14ac:dyDescent="0.2">
      <c r="M53" s="51"/>
    </row>
    <row r="54" spans="2:13" x14ac:dyDescent="0.2">
      <c r="M54" s="27"/>
    </row>
    <row r="55" spans="2:13" x14ac:dyDescent="0.2">
      <c r="M55" s="51"/>
    </row>
    <row r="56" spans="2:13" x14ac:dyDescent="0.2">
      <c r="M56" s="51"/>
    </row>
    <row r="57" spans="2:13" x14ac:dyDescent="0.2">
      <c r="M57" s="51"/>
    </row>
    <row r="58" spans="2:13" x14ac:dyDescent="0.2">
      <c r="M58" s="51"/>
    </row>
    <row r="59" spans="2:13" x14ac:dyDescent="0.2">
      <c r="M59" s="51"/>
    </row>
    <row r="60" spans="2:13" x14ac:dyDescent="0.2">
      <c r="M60" s="27"/>
    </row>
    <row r="61" spans="2:13" x14ac:dyDescent="0.2">
      <c r="M61" s="51"/>
    </row>
    <row r="62" spans="2:13" x14ac:dyDescent="0.2">
      <c r="M62" s="51"/>
    </row>
    <row r="63" spans="2:13" x14ac:dyDescent="0.2">
      <c r="M63" s="51"/>
    </row>
    <row r="64" spans="2:13" x14ac:dyDescent="0.2">
      <c r="M64" s="51"/>
    </row>
    <row r="65" spans="13:13" x14ac:dyDescent="0.2">
      <c r="M65" s="51"/>
    </row>
    <row r="66" spans="13:13" x14ac:dyDescent="0.2">
      <c r="M66" s="27"/>
    </row>
    <row r="67" spans="13:13" x14ac:dyDescent="0.2">
      <c r="M67" s="27"/>
    </row>
    <row r="68" spans="13:13" x14ac:dyDescent="0.2">
      <c r="M68" s="51"/>
    </row>
    <row r="69" spans="13:13" x14ac:dyDescent="0.2">
      <c r="M69" s="51"/>
    </row>
    <row r="70" spans="13:13" x14ac:dyDescent="0.2">
      <c r="M70" s="51"/>
    </row>
    <row r="71" spans="13:13" x14ac:dyDescent="0.2">
      <c r="M71" s="51"/>
    </row>
    <row r="72" spans="13:13" x14ac:dyDescent="0.2">
      <c r="M72" s="51"/>
    </row>
    <row r="73" spans="13:13" x14ac:dyDescent="0.2">
      <c r="M73" s="51"/>
    </row>
    <row r="74" spans="13:13" x14ac:dyDescent="0.2">
      <c r="M74" s="27"/>
    </row>
    <row r="75" spans="13:13" x14ac:dyDescent="0.2">
      <c r="M75" s="27"/>
    </row>
    <row r="76" spans="13:13" x14ac:dyDescent="0.2">
      <c r="M76" s="51"/>
    </row>
    <row r="77" spans="13:13" x14ac:dyDescent="0.2">
      <c r="M77" s="51"/>
    </row>
    <row r="78" spans="13:13" x14ac:dyDescent="0.2">
      <c r="M78" s="51"/>
    </row>
    <row r="79" spans="13:13" x14ac:dyDescent="0.2">
      <c r="M79" s="51"/>
    </row>
    <row r="80" spans="13:13" x14ac:dyDescent="0.2">
      <c r="M80" s="51"/>
    </row>
    <row r="81" spans="13:13" x14ac:dyDescent="0.2">
      <c r="M81" s="51"/>
    </row>
    <row r="82" spans="13:13" x14ac:dyDescent="0.2">
      <c r="M82" s="27"/>
    </row>
    <row r="83" spans="13:13" x14ac:dyDescent="0.2">
      <c r="M83" s="51"/>
    </row>
    <row r="84" spans="13:13" x14ac:dyDescent="0.2">
      <c r="M84" s="51"/>
    </row>
    <row r="85" spans="13:13" x14ac:dyDescent="0.2">
      <c r="M85" s="27"/>
    </row>
    <row r="86" spans="13:13" x14ac:dyDescent="0.2">
      <c r="M86" s="51"/>
    </row>
    <row r="87" spans="13:13" x14ac:dyDescent="0.2">
      <c r="M87" s="51"/>
    </row>
    <row r="88" spans="13:13" x14ac:dyDescent="0.2">
      <c r="M88" s="51"/>
    </row>
    <row r="89" spans="13:13" x14ac:dyDescent="0.2">
      <c r="M89" s="51"/>
    </row>
    <row r="90" spans="13:13" x14ac:dyDescent="0.2">
      <c r="M90" s="27"/>
    </row>
    <row r="91" spans="13:13" x14ac:dyDescent="0.2">
      <c r="M91" s="27"/>
    </row>
    <row r="92" spans="13:13" x14ac:dyDescent="0.2">
      <c r="M92" s="27"/>
    </row>
    <row r="93" spans="13:13" x14ac:dyDescent="0.2">
      <c r="M93" s="27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F93-A2C3-A248-B24D-E929B1BC0539}">
  <dimension ref="A6:P23"/>
  <sheetViews>
    <sheetView zoomScale="141" workbookViewId="0">
      <selection activeCell="F20" sqref="F20:I23"/>
    </sheetView>
  </sheetViews>
  <sheetFormatPr baseColWidth="10" defaultRowHeight="16" x14ac:dyDescent="0.2"/>
  <sheetData>
    <row r="6" spans="1:16" x14ac:dyDescent="0.2">
      <c r="A6" t="s">
        <v>149</v>
      </c>
      <c r="I6" t="s">
        <v>176</v>
      </c>
    </row>
    <row r="7" spans="1:16" ht="17" customHeight="1" x14ac:dyDescent="0.2">
      <c r="A7" t="s">
        <v>150</v>
      </c>
    </row>
    <row r="8" spans="1:16" x14ac:dyDescent="0.2">
      <c r="A8" s="111"/>
      <c r="B8" s="113" t="s">
        <v>119</v>
      </c>
      <c r="C8" s="113" t="s">
        <v>123</v>
      </c>
      <c r="D8" s="113" t="s">
        <v>135</v>
      </c>
    </row>
    <row r="9" spans="1:16" x14ac:dyDescent="0.2">
      <c r="A9" s="113" t="s">
        <v>136</v>
      </c>
      <c r="B9" s="111" t="s">
        <v>139</v>
      </c>
      <c r="C9" s="111" t="s">
        <v>140</v>
      </c>
      <c r="D9" s="111" t="s">
        <v>141</v>
      </c>
    </row>
    <row r="10" spans="1:16" x14ac:dyDescent="0.2">
      <c r="A10" s="113" t="s">
        <v>137</v>
      </c>
      <c r="B10" s="111" t="s">
        <v>142</v>
      </c>
      <c r="C10" s="112" t="s">
        <v>143</v>
      </c>
      <c r="D10" s="111" t="s">
        <v>144</v>
      </c>
    </row>
    <row r="11" spans="1:16" x14ac:dyDescent="0.2">
      <c r="A11" s="113" t="s">
        <v>138</v>
      </c>
      <c r="B11" s="111" t="s">
        <v>145</v>
      </c>
      <c r="C11" s="111" t="s">
        <v>146</v>
      </c>
      <c r="D11" s="111" t="s">
        <v>147</v>
      </c>
    </row>
    <row r="13" spans="1:16" x14ac:dyDescent="0.2">
      <c r="A13" s="111" t="s">
        <v>151</v>
      </c>
      <c r="B13" s="111"/>
      <c r="D13" t="s">
        <v>148</v>
      </c>
      <c r="F13">
        <v>1.3380000000000001</v>
      </c>
      <c r="K13" t="s">
        <v>169</v>
      </c>
    </row>
    <row r="14" spans="1:16" x14ac:dyDescent="0.2">
      <c r="A14" s="113" t="s">
        <v>137</v>
      </c>
      <c r="B14" s="113" t="s">
        <v>152</v>
      </c>
      <c r="K14" s="111"/>
      <c r="L14" s="115" t="s">
        <v>56</v>
      </c>
      <c r="M14" s="115" t="s">
        <v>170</v>
      </c>
      <c r="N14" s="115" t="s">
        <v>62</v>
      </c>
      <c r="O14" s="115" t="s">
        <v>57</v>
      </c>
      <c r="P14" s="115" t="s">
        <v>171</v>
      </c>
    </row>
    <row r="15" spans="1:16" x14ac:dyDescent="0.2">
      <c r="A15" s="111">
        <v>6</v>
      </c>
      <c r="B15" s="111">
        <f>A15*F13</f>
        <v>8.0280000000000005</v>
      </c>
      <c r="K15" s="115" t="s">
        <v>136</v>
      </c>
      <c r="L15" s="111">
        <v>80</v>
      </c>
      <c r="M15" s="111">
        <v>40</v>
      </c>
      <c r="N15" s="111">
        <v>20</v>
      </c>
      <c r="O15" s="111">
        <v>10</v>
      </c>
      <c r="P15" s="111">
        <v>0</v>
      </c>
    </row>
    <row r="16" spans="1:16" x14ac:dyDescent="0.2">
      <c r="A16" s="111">
        <v>10</v>
      </c>
      <c r="B16" s="111">
        <f>A16*F13</f>
        <v>13.38</v>
      </c>
      <c r="K16" s="115" t="s">
        <v>152</v>
      </c>
      <c r="L16" s="111">
        <v>100</v>
      </c>
      <c r="M16" s="111">
        <v>50</v>
      </c>
      <c r="N16" s="111">
        <v>20</v>
      </c>
      <c r="O16" s="111">
        <v>10</v>
      </c>
      <c r="P16" s="111">
        <v>5</v>
      </c>
    </row>
    <row r="17" spans="1:16" x14ac:dyDescent="0.2">
      <c r="K17" s="115" t="s">
        <v>172</v>
      </c>
      <c r="L17" s="111">
        <v>900</v>
      </c>
      <c r="M17" s="111">
        <v>600</v>
      </c>
      <c r="N17" s="111">
        <v>400</v>
      </c>
      <c r="O17" s="111">
        <v>200</v>
      </c>
      <c r="P17" s="111">
        <v>50</v>
      </c>
    </row>
    <row r="19" spans="1:16" x14ac:dyDescent="0.2">
      <c r="A19" t="s">
        <v>183</v>
      </c>
      <c r="F19" t="s">
        <v>175</v>
      </c>
      <c r="I19" t="s">
        <v>168</v>
      </c>
      <c r="K19" s="114" t="s">
        <v>184</v>
      </c>
    </row>
    <row r="20" spans="1:16" x14ac:dyDescent="0.2">
      <c r="A20" s="119"/>
      <c r="B20" s="113" t="s">
        <v>119</v>
      </c>
      <c r="C20" s="113" t="s">
        <v>123</v>
      </c>
      <c r="D20" s="113" t="s">
        <v>135</v>
      </c>
      <c r="F20" s="120"/>
      <c r="G20" s="115" t="s">
        <v>119</v>
      </c>
      <c r="H20" s="115" t="s">
        <v>123</v>
      </c>
      <c r="I20" s="115" t="s">
        <v>135</v>
      </c>
      <c r="K20" s="120"/>
      <c r="L20" s="115" t="s">
        <v>119</v>
      </c>
      <c r="M20" s="115" t="s">
        <v>123</v>
      </c>
      <c r="N20" s="115" t="s">
        <v>135</v>
      </c>
    </row>
    <row r="21" spans="1:16" ht="17" x14ac:dyDescent="0.25">
      <c r="A21" s="113" t="s">
        <v>166</v>
      </c>
      <c r="B21" s="111" t="s">
        <v>139</v>
      </c>
      <c r="C21" s="111" t="s">
        <v>140</v>
      </c>
      <c r="D21" s="111" t="s">
        <v>141</v>
      </c>
      <c r="F21" s="115" t="s">
        <v>167</v>
      </c>
      <c r="G21" s="116" t="s">
        <v>160</v>
      </c>
      <c r="H21" s="116" t="s">
        <v>161</v>
      </c>
      <c r="I21" s="116" t="s">
        <v>162</v>
      </c>
      <c r="K21" s="115" t="s">
        <v>167</v>
      </c>
      <c r="L21" s="116" t="s">
        <v>185</v>
      </c>
      <c r="M21" s="116" t="s">
        <v>188</v>
      </c>
      <c r="N21" s="116" t="s">
        <v>141</v>
      </c>
    </row>
    <row r="22" spans="1:16" x14ac:dyDescent="0.2">
      <c r="A22" s="113" t="s">
        <v>152</v>
      </c>
      <c r="B22" s="111" t="s">
        <v>153</v>
      </c>
      <c r="C22" s="112" t="s">
        <v>154</v>
      </c>
      <c r="D22" s="111" t="s">
        <v>155</v>
      </c>
      <c r="F22" s="115" t="s">
        <v>152</v>
      </c>
      <c r="G22" s="116" t="s">
        <v>163</v>
      </c>
      <c r="H22" s="116" t="s">
        <v>164</v>
      </c>
      <c r="I22" s="116" t="s">
        <v>165</v>
      </c>
      <c r="K22" s="115" t="s">
        <v>152</v>
      </c>
      <c r="L22" s="116" t="s">
        <v>185</v>
      </c>
      <c r="M22" s="116" t="s">
        <v>186</v>
      </c>
      <c r="N22" s="116" t="s">
        <v>147</v>
      </c>
    </row>
    <row r="23" spans="1:16" x14ac:dyDescent="0.2">
      <c r="A23" s="113" t="s">
        <v>156</v>
      </c>
      <c r="B23" s="111" t="s">
        <v>145</v>
      </c>
      <c r="C23" s="111" t="s">
        <v>146</v>
      </c>
      <c r="D23" s="111" t="s">
        <v>147</v>
      </c>
      <c r="F23" s="115" t="s">
        <v>156</v>
      </c>
      <c r="G23" s="116" t="s">
        <v>157</v>
      </c>
      <c r="H23" s="116" t="s">
        <v>158</v>
      </c>
      <c r="I23" s="116" t="s">
        <v>159</v>
      </c>
      <c r="K23" s="115" t="s">
        <v>156</v>
      </c>
      <c r="L23" s="116" t="s">
        <v>187</v>
      </c>
      <c r="M23" s="116" t="s">
        <v>174</v>
      </c>
      <c r="N23" s="116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Rapitest</vt:lpstr>
      <vt:lpstr>LusterLeaf</vt:lpstr>
      <vt:lpstr>Milwaukee</vt:lpstr>
      <vt:lpstr>Lab Results</vt:lpstr>
      <vt:lpstr>Ordinal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Aafje van den Boogert</cp:lastModifiedBy>
  <dcterms:created xsi:type="dcterms:W3CDTF">2021-04-15T11:26:29Z</dcterms:created>
  <dcterms:modified xsi:type="dcterms:W3CDTF">2021-05-28T11:43:34Z</dcterms:modified>
</cp:coreProperties>
</file>