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docs.live.net/1def92d17cd9002e/Desktop/Excel Sales Dashboard (Report)/"/>
    </mc:Choice>
  </mc:AlternateContent>
  <xr:revisionPtr revIDLastSave="280" documentId="8_{42D6B898-6E6F-4C2B-85D5-5B46638C628F}" xr6:coauthVersionLast="47" xr6:coauthVersionMax="47" xr10:uidLastSave="{9AC1FD4C-862E-4B9F-B639-F91F641D4D55}"/>
  <bookViews>
    <workbookView xWindow="-108" yWindow="-108" windowWidth="23256" windowHeight="12456" activeTab="5" xr2:uid="{0807F2D8-1BF9-4896-995B-490F9F1D3671}"/>
  </bookViews>
  <sheets>
    <sheet name="Sheet1" sheetId="1" r:id="rId1"/>
    <sheet name="Sheet2" sheetId="4" r:id="rId2"/>
    <sheet name="Sheet3" sheetId="7" r:id="rId3"/>
    <sheet name="METRICS" sheetId="6" r:id="rId4"/>
    <sheet name="TRENDS" sheetId="3" r:id="rId5"/>
    <sheet name="STORES" sheetId="2" r:id="rId6"/>
  </sheets>
  <definedNames>
    <definedName name="Slicer_Month_Name">#N/A</definedName>
    <definedName name="Slicer_Store_Name">#N/A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 cacheId="21" r:id="rId28"/>
    <pivotCache cacheId="22" r:id="rId29"/>
    <pivotCache cacheId="23" r:id="rId30"/>
    <pivotCache cacheId="24" r:id="rId31"/>
    <pivotCache cacheId="25" r:id="rId32"/>
    <pivotCache cacheId="26" r:id="rId33"/>
  </pivotCaches>
  <extLst>
    <ext xmlns:x14="http://schemas.microsoft.com/office/spreadsheetml/2009/9/main" uri="{876F7934-8845-4945-9796-88D515C7AA90}">
      <x14:pivotCaches>
        <pivotCache cacheId="27" r:id="rId34"/>
        <pivotCache cacheId="28" r:id="rId35"/>
      </x14:pivotCaches>
    </ext>
    <ext xmlns:x14="http://schemas.microsoft.com/office/spreadsheetml/2009/9/main" uri="{BBE1A952-AA13-448e-AADC-164F8A28A991}">
      <x14:slicerCaches>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db8d803b-7625-40ff-bb24-3e3cba5ad916" name="dim_customer" connection="Query - dim_customer"/>
          <x15:modelTable id="fact_table_4d974a40-1cb3-4690-b3bf-ed019e4059e6" name="fact_table" connection="Query - fact_table"/>
          <x15:modelTable id="monthly_store_targets_b59da6ef-a7d2-41be-ae63-03cb3776347d" name="monthly_store_targets" connection="Query - monthly_store_targets"/>
          <x15:modelTable id="products_table_55509b16-e7ea-4108-98e9-f76423eafcb9" name="products_table" connection="Query - products_table"/>
          <x15:modelTable id="sales_person_310d670d-b50b-493a-bf81-aa453be9b28b" name="sales_person" connection="Query - sales_person"/>
          <x15:modelTable id="dim_date_482c0928-449d-4c7e-af34-b2b3eb8622c7" name="dim_date" connection="Query - dim_date"/>
          <x15:modelTable id="Key_Measures_b7705841-ac4e-41b9-9c6c-5fc5fae31138" name="Key_Measures" connection="Query - Key_Measures"/>
        </x15:modelTables>
        <x15:modelRelationships>
          <x15:modelRelationship fromTable="fact_table" fromColumn="Customer ID" toTable="dim_customer" toColumn="Customer ID"/>
          <x15:modelRelationship fromTable="fact_table" fromColumn="Sales Person ID" toTable="sales_person" toColumn="Sales Person ID"/>
          <x15:modelRelationship fromTable="fact_table" fromColumn="Product ID" toTable="products_table" toColumn="Product ID"/>
          <x15:modelRelationship fromTable="fact_table" fromColumn="Order Date" toTable="dim_date" toColumn="Order Date"/>
          <x15:modelRelationship fromTable="monthly_store_targets" fromColumn="Store ID" toTable="sales_person" toColumn="Sales Person ID"/>
          <x15:modelRelationship fromTable="monthly_store_targets" fromColumn="Date" toTable="dim_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14" i="7" l="1"/>
  <c r="AT15" i="7"/>
  <c r="AT16" i="7"/>
  <c r="AT17" i="7"/>
  <c r="AT18" i="7"/>
  <c r="AT19" i="7"/>
  <c r="AT14" i="7"/>
  <c r="O17" i="7" l="1"/>
  <c r="O18" i="7"/>
  <c r="J24" i="7" l="1"/>
  <c r="I24" i="7"/>
  <c r="E24" i="7"/>
  <c r="D24" i="7"/>
  <c r="J23" i="7"/>
  <c r="I23" i="7"/>
  <c r="E23" i="7"/>
  <c r="D23" i="7"/>
  <c r="J22" i="7"/>
  <c r="I22" i="7"/>
  <c r="E22" i="7"/>
  <c r="D22" i="7"/>
  <c r="J21" i="7"/>
  <c r="I21" i="7"/>
  <c r="E21" i="7"/>
  <c r="D21" i="7"/>
  <c r="J20" i="7"/>
  <c r="I20" i="7"/>
  <c r="E20" i="7"/>
  <c r="D20" i="7"/>
  <c r="J19" i="7"/>
  <c r="I19" i="7"/>
  <c r="E19" i="7"/>
  <c r="D19" i="7"/>
  <c r="AH16" i="7"/>
  <c r="AI16" i="7" s="1"/>
  <c r="AG16" i="7"/>
  <c r="AH15" i="7"/>
  <c r="AI15" i="7" s="1"/>
  <c r="AG15" i="7"/>
  <c r="AH14" i="7"/>
  <c r="AI14" i="7" s="1"/>
  <c r="AG14" i="7"/>
  <c r="AH13" i="7"/>
  <c r="AI13" i="7" s="1"/>
  <c r="AG13" i="7"/>
  <c r="AH12" i="7"/>
  <c r="AI12" i="7" s="1"/>
  <c r="AG12" i="7"/>
  <c r="AH11" i="7"/>
  <c r="AI11" i="7" s="1"/>
  <c r="AG11" i="7"/>
  <c r="AH10" i="7"/>
  <c r="AI10" i="7" s="1"/>
  <c r="AG10" i="7"/>
  <c r="AV9" i="7"/>
  <c r="AU19" i="7" s="1"/>
  <c r="AH9" i="7"/>
  <c r="AI9" i="7" s="1"/>
  <c r="AG9" i="7"/>
  <c r="AV8" i="7"/>
  <c r="AU18" i="7" s="1"/>
  <c r="AH8" i="7"/>
  <c r="AI8" i="7" s="1"/>
  <c r="AG8" i="7"/>
  <c r="AV7" i="7"/>
  <c r="AU17" i="7" s="1"/>
  <c r="AH7" i="7"/>
  <c r="AI7" i="7" s="1"/>
  <c r="AG7" i="7"/>
  <c r="AV6" i="7"/>
  <c r="AU16" i="7" s="1"/>
  <c r="AH6" i="7"/>
  <c r="AI6" i="7" s="1"/>
  <c r="AG6" i="7"/>
  <c r="AV5" i="7"/>
  <c r="AU15" i="7" s="1"/>
  <c r="AH5" i="7"/>
  <c r="AI5" i="7" s="1"/>
  <c r="AG5" i="7"/>
  <c r="AH4" i="7"/>
  <c r="AG4" i="7"/>
  <c r="U22" i="4"/>
  <c r="T22" i="4"/>
  <c r="U21" i="4"/>
  <c r="T21" i="4"/>
  <c r="U20" i="4"/>
  <c r="T20" i="4"/>
  <c r="U19" i="4"/>
  <c r="T19" i="4"/>
  <c r="U18" i="4"/>
  <c r="T18" i="4"/>
  <c r="U17" i="4"/>
  <c r="T17" i="4"/>
  <c r="Q17" i="4"/>
  <c r="P17" i="4"/>
  <c r="U16" i="4"/>
  <c r="T16" i="4"/>
  <c r="Q16" i="4"/>
  <c r="P16" i="4"/>
  <c r="U15" i="4"/>
  <c r="T15" i="4"/>
  <c r="Q15" i="4"/>
  <c r="P15" i="4"/>
  <c r="Q14" i="4"/>
  <c r="P14" i="4"/>
  <c r="M14" i="4"/>
  <c r="L14" i="4"/>
  <c r="K14" i="4"/>
  <c r="Q13" i="4"/>
  <c r="P13" i="4"/>
  <c r="M13" i="4"/>
  <c r="L13" i="4"/>
  <c r="K13" i="4"/>
  <c r="H13" i="4"/>
  <c r="G13" i="4"/>
  <c r="F13" i="4"/>
  <c r="M12" i="4"/>
  <c r="L12" i="4"/>
  <c r="K12" i="4"/>
  <c r="H12" i="4"/>
  <c r="G12" i="4"/>
  <c r="F12" i="4"/>
  <c r="M11" i="4"/>
  <c r="L11" i="4"/>
  <c r="K11" i="4"/>
  <c r="H11" i="4"/>
  <c r="G11" i="4"/>
  <c r="F11" i="4"/>
  <c r="M10" i="4"/>
  <c r="L10" i="4"/>
  <c r="K10" i="4"/>
  <c r="H10" i="4"/>
  <c r="G10" i="4"/>
  <c r="F10" i="4"/>
  <c r="M9" i="4"/>
  <c r="L9" i="4"/>
  <c r="K9" i="4"/>
  <c r="H9" i="4"/>
  <c r="G9" i="4"/>
  <c r="F9" i="4"/>
  <c r="M8" i="4"/>
  <c r="L8" i="4"/>
  <c r="K8" i="4"/>
  <c r="H8" i="4"/>
  <c r="G8" i="4"/>
  <c r="F8" i="4"/>
  <c r="M7" i="4"/>
  <c r="L7" i="4"/>
  <c r="K7" i="4"/>
  <c r="H7" i="4"/>
  <c r="G7" i="4"/>
  <c r="F7" i="4"/>
  <c r="M6" i="4"/>
  <c r="L6" i="4"/>
  <c r="K6" i="4"/>
  <c r="H6" i="4"/>
  <c r="G6" i="4"/>
  <c r="F6" i="4"/>
  <c r="M5" i="4"/>
  <c r="L5" i="4"/>
  <c r="K5" i="4"/>
  <c r="H5" i="4"/>
  <c r="G5" i="4"/>
  <c r="F5" i="4"/>
  <c r="M4" i="4"/>
  <c r="L4" i="4"/>
  <c r="K4" i="4"/>
  <c r="H4" i="4"/>
  <c r="G4" i="4"/>
  <c r="F4" i="4"/>
  <c r="M3" i="4"/>
  <c r="L3" i="4"/>
  <c r="K3" i="4"/>
  <c r="H3" i="4"/>
  <c r="G3" i="4"/>
  <c r="F3" i="4"/>
  <c r="M2" i="4"/>
  <c r="L2" i="4"/>
  <c r="K2" i="4"/>
  <c r="H2" i="4"/>
  <c r="G2" i="4"/>
  <c r="F2" i="4"/>
  <c r="M1" i="4"/>
  <c r="L1" i="4"/>
  <c r="K1" i="4"/>
  <c r="H1" i="4"/>
  <c r="G1" i="4"/>
  <c r="F1" i="4"/>
  <c r="J20" i="4"/>
  <c r="J21" i="4"/>
  <c r="C8" i="1"/>
  <c r="I20" i="4"/>
  <c r="O19" i="7"/>
  <c r="I21" i="4"/>
  <c r="B8" i="1"/>
  <c r="M19" i="7" l="1"/>
  <c r="M23" i="7"/>
  <c r="N23" i="7"/>
  <c r="N20" i="7"/>
  <c r="M22" i="7"/>
  <c r="M24" i="7"/>
  <c r="N22" i="7"/>
  <c r="N24" i="7"/>
  <c r="N19" i="7"/>
  <c r="N21" i="7"/>
  <c r="M21" i="7"/>
  <c r="M20" i="7"/>
  <c r="O10" i="4"/>
  <c r="O9" i="4"/>
  <c r="H15" i="4"/>
  <c r="R14" i="4"/>
  <c r="O20" i="4" s="1"/>
  <c r="B6" i="3" s="1"/>
  <c r="R17" i="4"/>
  <c r="S17" i="4" s="1"/>
  <c r="H16" i="4"/>
  <c r="R15" i="4"/>
  <c r="S15" i="4" s="1"/>
  <c r="V21" i="4"/>
  <c r="W21" i="4" s="1"/>
  <c r="E8" i="1"/>
  <c r="D8" i="1"/>
  <c r="V16" i="4"/>
  <c r="V17" i="4"/>
  <c r="W17" i="4" s="1"/>
  <c r="V19" i="4"/>
  <c r="W19" i="4" s="1"/>
  <c r="V22" i="4"/>
  <c r="W22" i="4" s="1"/>
  <c r="V20" i="4"/>
  <c r="W20" i="4" s="1"/>
  <c r="R16" i="4"/>
  <c r="S16" i="4" s="1"/>
  <c r="V18" i="4"/>
  <c r="W18" i="4" s="1"/>
  <c r="T24" i="4" l="1"/>
  <c r="J20" i="3" s="1"/>
  <c r="I2" i="4"/>
  <c r="I3" i="4"/>
  <c r="I10" i="4"/>
  <c r="I5" i="4"/>
  <c r="I13" i="4"/>
  <c r="I11" i="4"/>
  <c r="I8" i="4"/>
  <c r="I7" i="4"/>
  <c r="I12" i="4"/>
  <c r="I4" i="4"/>
  <c r="I9" i="4"/>
  <c r="I6" i="4"/>
  <c r="W1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3B0AB9E-72EA-4355-9504-F24CE6B6742B}" name="Query - dim_customer" description="Connection to the 'dim_customer' query in the workbook." type="100" refreshedVersion="8" minRefreshableVersion="5">
    <extLst>
      <ext xmlns:x15="http://schemas.microsoft.com/office/spreadsheetml/2010/11/main" uri="{DE250136-89BD-433C-8126-D09CA5730AF9}">
        <x15:connection id="97ef3ade-2d25-4056-9acf-b6365f353810"/>
      </ext>
    </extLst>
  </connection>
  <connection id="2" xr16:uid="{B77F87B5-684F-4CBA-BFE0-816A04738F6B}" name="Query - dim_date" description="Connection to the 'dim_date' query in the workbook." type="100" refreshedVersion="8" minRefreshableVersion="5">
    <extLst>
      <ext xmlns:x15="http://schemas.microsoft.com/office/spreadsheetml/2010/11/main" uri="{DE250136-89BD-433C-8126-D09CA5730AF9}">
        <x15:connection id="992811e5-f5ab-4035-baf5-3ef5a0e6d5ff"/>
      </ext>
    </extLst>
  </connection>
  <connection id="3" xr16:uid="{85106530-FB9B-454E-9AEB-0A5998A01A67}" name="Query - fact_table" description="Connection to the 'fact_table' query in the workbook." type="100" refreshedVersion="8" minRefreshableVersion="5">
    <extLst>
      <ext xmlns:x15="http://schemas.microsoft.com/office/spreadsheetml/2010/11/main" uri="{DE250136-89BD-433C-8126-D09CA5730AF9}">
        <x15:connection id="de4f4282-2b87-4fbf-9a95-70ae6865aec4"/>
      </ext>
    </extLst>
  </connection>
  <connection id="4" xr16:uid="{0425D62B-C019-489E-9D6C-FD607A80B371}" name="Query - Key_Measures" description="Connection to the 'Key_Measures' query in the workbook." type="100" refreshedVersion="8" minRefreshableVersion="5">
    <extLst>
      <ext xmlns:x15="http://schemas.microsoft.com/office/spreadsheetml/2010/11/main" uri="{DE250136-89BD-433C-8126-D09CA5730AF9}">
        <x15:connection id="9bcb8560-e633-4bae-a0b0-b0c0d7790a21"/>
      </ext>
    </extLst>
  </connection>
  <connection id="5" xr16:uid="{1347D7A3-3306-4109-95D9-0191F72945F3}"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a2fbe561-b6a8-4c20-9fa1-c329d00e55df"/>
      </ext>
    </extLst>
  </connection>
  <connection id="6" xr16:uid="{3AEA03CF-0BA1-4D32-B524-A2B2318AA3E7}" name="Query - products_table" description="Connection to the 'products_table' query in the workbook." type="100" refreshedVersion="8" minRefreshableVersion="5">
    <extLst>
      <ext xmlns:x15="http://schemas.microsoft.com/office/spreadsheetml/2010/11/main" uri="{DE250136-89BD-433C-8126-D09CA5730AF9}">
        <x15:connection id="47311d75-c37c-4e56-96cf-a9e290278521"/>
      </ext>
    </extLst>
  </connection>
  <connection id="7" xr16:uid="{28BB86BA-3DE0-4039-958F-E70BD970CEF3}" name="Query - sales_person" description="Connection to the 'sales_person' query in the workbook." type="100" refreshedVersion="8" minRefreshableVersion="5">
    <extLst>
      <ext xmlns:x15="http://schemas.microsoft.com/office/spreadsheetml/2010/11/main" uri="{DE250136-89BD-433C-8126-D09CA5730AF9}">
        <x15:connection id="18c4fce3-0d2f-401f-a9e9-8bf088e73923"/>
      </ext>
    </extLst>
  </connection>
  <connection id="8" xr16:uid="{AD9B7D74-4647-453D-965D-B6C8C03B096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<sst xmlns="http://schemas.openxmlformats.org/spreadsheetml/2006/main" count="957" uniqueCount="805">
  <si>
    <t>Total Revenue</t>
  </si>
  <si>
    <t>Total Target</t>
  </si>
  <si>
    <t>Row Labels</t>
  </si>
  <si>
    <t>Grand Total</t>
  </si>
  <si>
    <t># Products</t>
  </si>
  <si>
    <t>COGS</t>
  </si>
  <si>
    <t>Profit</t>
  </si>
  <si>
    <t>Qty Returned</t>
  </si>
  <si>
    <t>Total Qty Sold</t>
  </si>
  <si>
    <t>Total Refund</t>
  </si>
  <si>
    <t>Transaction Count</t>
  </si>
  <si>
    <t>% Profit</t>
  </si>
  <si>
    <t>Barron-Fleming</t>
  </si>
  <si>
    <t>Berg-Trujillo</t>
  </si>
  <si>
    <t>Lee-Myers</t>
  </si>
  <si>
    <t>Lopez</t>
  </si>
  <si>
    <t>Martinez</t>
  </si>
  <si>
    <t>Miller</t>
  </si>
  <si>
    <t>Myers-Lopez</t>
  </si>
  <si>
    <t>Novak PLC</t>
  </si>
  <si>
    <t>Thomas</t>
  </si>
  <si>
    <t>Valdez</t>
  </si>
  <si>
    <t xml:space="preserve">Total Target </t>
  </si>
  <si>
    <t>Variance</t>
  </si>
  <si>
    <t xml:space="preserve"> </t>
  </si>
  <si>
    <t>%</t>
  </si>
  <si>
    <t>Variance %</t>
  </si>
  <si>
    <t>Jan</t>
  </si>
  <si>
    <t>Feb</t>
  </si>
  <si>
    <t>Mar</t>
  </si>
  <si>
    <t>Apr</t>
  </si>
  <si>
    <t>May</t>
  </si>
  <si>
    <t>Jun</t>
  </si>
  <si>
    <t>Jul</t>
  </si>
  <si>
    <t>Aug</t>
  </si>
  <si>
    <t>Sep</t>
  </si>
  <si>
    <t>Oct</t>
  </si>
  <si>
    <t>Nov</t>
  </si>
  <si>
    <t>Dec</t>
  </si>
  <si>
    <t>Highlights</t>
  </si>
  <si>
    <t>Weekday</t>
  </si>
  <si>
    <t>Weekend</t>
  </si>
  <si>
    <t>Total Revenue2</t>
  </si>
  <si>
    <t>%wise</t>
  </si>
  <si>
    <t>Q-1</t>
  </si>
  <si>
    <t>Q-2</t>
  </si>
  <si>
    <t>Q-3</t>
  </si>
  <si>
    <t>Q-4</t>
  </si>
  <si>
    <t>Average</t>
  </si>
  <si>
    <t>Highlight</t>
  </si>
  <si>
    <t>Sun</t>
  </si>
  <si>
    <t>Mon</t>
  </si>
  <si>
    <t>Tue</t>
  </si>
  <si>
    <t>Wed</t>
  </si>
  <si>
    <t>Thu</t>
  </si>
  <si>
    <t>Fri</t>
  </si>
  <si>
    <t>Sat</t>
  </si>
  <si>
    <t>Options</t>
  </si>
  <si>
    <t>Combinations</t>
  </si>
  <si>
    <t>Customer</t>
  </si>
  <si>
    <t>Location</t>
  </si>
  <si>
    <t>Bobby Abbott</t>
  </si>
  <si>
    <t>Christine Hawkins</t>
  </si>
  <si>
    <t>Jeffery Powell</t>
  </si>
  <si>
    <t>John Brown</t>
  </si>
  <si>
    <t>Judith Simmons</t>
  </si>
  <si>
    <t>Kristine Barrett</t>
  </si>
  <si>
    <t>Laura Gross</t>
  </si>
  <si>
    <t>Lisa West</t>
  </si>
  <si>
    <t>Paul Noble</t>
  </si>
  <si>
    <t>Travis Ewing</t>
  </si>
  <si>
    <t>FullName</t>
  </si>
  <si>
    <t>Top 5 Customers</t>
  </si>
  <si>
    <t>Bottom 5 Customers</t>
  </si>
  <si>
    <t>Top 5 Locations</t>
  </si>
  <si>
    <t>Bottom 5 Locations</t>
  </si>
  <si>
    <t>California</t>
  </si>
  <si>
    <t>Florida</t>
  </si>
  <si>
    <t>Indiana</t>
  </si>
  <si>
    <t>Maryland</t>
  </si>
  <si>
    <t>Michigan</t>
  </si>
  <si>
    <t>Missouri</t>
  </si>
  <si>
    <t>New York</t>
  </si>
  <si>
    <t>Virginia</t>
  </si>
  <si>
    <t>Washington</t>
  </si>
  <si>
    <t>Wisconsin</t>
  </si>
  <si>
    <t>Customer Table</t>
  </si>
  <si>
    <t>Location table</t>
  </si>
  <si>
    <t>Chart</t>
  </si>
  <si>
    <t>Total Location</t>
  </si>
  <si>
    <t>Total Customers</t>
  </si>
  <si>
    <t>Caption</t>
  </si>
  <si>
    <t>Age Group</t>
  </si>
  <si>
    <t>0-20</t>
  </si>
  <si>
    <t>21-30</t>
  </si>
  <si>
    <t>31-40</t>
  </si>
  <si>
    <t>41-50</t>
  </si>
  <si>
    <t>51 +</t>
  </si>
  <si>
    <t>Average Customer's Age</t>
  </si>
  <si>
    <t>Gender</t>
  </si>
  <si>
    <t>Female</t>
  </si>
  <si>
    <t>Male</t>
  </si>
  <si>
    <t>Month Name</t>
  </si>
  <si>
    <t>New Chart</t>
  </si>
  <si>
    <t>Return Rate %</t>
  </si>
  <si>
    <t>Refund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</si>
  <si>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</si>
  <si>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</si>
  <si>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</si>
  <si>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</si>
  <si>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</si>
  <si>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</si>
  <si>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</si>
  <si>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</si>
  <si>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</si>
  <si>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</si>
  <si>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</si>
  <si>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</si>
  <si>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</si>
  <si>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</si>
  <si>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</si>
  <si>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</si>
  <si>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</si>
  <si>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</si>
  <si>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</si>
  <si>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</si>
  <si>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</si>
  <si>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</si>
  <si>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</si>
  <si>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</si>
  <si>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</si>
  <si>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</si>
  <si>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</si>
  <si>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</si>
  <si>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</si>
  <si>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</si>
  <si>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</si>
  <si>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</si>
  <si>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</si>
  <si>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</si>
  <si>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</si>
  <si>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</si>
  <si>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</si>
  <si>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</si>
  <si>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</si>
  <si>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</si>
  <si>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</si>
  <si>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</si>
  <si>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</si>
  <si>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</si>
  <si>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</si>
  <si>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</si>
  <si>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</si>
  <si>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</si>
  <si>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</si>
  <si>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</si>
  <si>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</si>
  <si>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</si>
  <si>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</si>
  <si>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</si>
  <si>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</si>
  <si>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</si>
  <si>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</si>
  <si>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</si>
  <si>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</si>
  <si>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</si>
  <si>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</si>
  <si>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</si>
  <si>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</si>
  <si>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</si>
  <si>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</si>
  <si>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</si>
  <si>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</si>
  <si>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</si>
  <si>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</si>
  <si>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</si>
  <si>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</si>
  <si>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</si>
  <si>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</si>
  <si>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</si>
  <si>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</si>
  <si>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</si>
  <si>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</si>
  <si>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</si>
  <si>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</si>
  <si>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</si>
  <si>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</si>
  <si>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</si>
  <si>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</si>
  <si>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</si>
  <si>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</si>
  <si>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</si>
  <si>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</si>
  <si>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</si>
  <si>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</si>
  <si>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</si>
  <si>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</si>
  <si>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</si>
  <si>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</si>
  <si>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</si>
  <si>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</si>
  <si>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</si>
  <si>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</si>
  <si>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</si>
  <si>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</si>
  <si>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</si>
  <si>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</si>
  <si>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Product Name</t>
  </si>
  <si>
    <t>Category</t>
  </si>
  <si>
    <t>Alcoholic Beverage</t>
  </si>
  <si>
    <t>Coffee</t>
  </si>
  <si>
    <t>Energy Drink</t>
  </si>
  <si>
    <t>Juice</t>
  </si>
  <si>
    <t>Soft Drink</t>
  </si>
  <si>
    <t>Sports Drink</t>
  </si>
  <si>
    <t>Tea</t>
  </si>
  <si>
    <t>Water</t>
  </si>
  <si>
    <t>Nicholas Young</t>
  </si>
  <si>
    <t>Mark Woods</t>
  </si>
  <si>
    <t>Thomas Osborne</t>
  </si>
  <si>
    <t>Ashley Garcia</t>
  </si>
  <si>
    <t>Matthew Jones</t>
  </si>
  <si>
    <t>David Brown</t>
  </si>
  <si>
    <t>Jessica Wells</t>
  </si>
  <si>
    <t>Sean Peters</t>
  </si>
  <si>
    <t>Kayla Chambers</t>
  </si>
  <si>
    <t>Jonathan Scott</t>
  </si>
  <si>
    <t>Kelly Johnson</t>
  </si>
  <si>
    <t>Susan Buchanan</t>
  </si>
  <si>
    <t>Christopher Rivera</t>
  </si>
  <si>
    <t>Wendy Williams</t>
  </si>
  <si>
    <t>Christian Fernandez</t>
  </si>
  <si>
    <t>Jared Barber</t>
  </si>
  <si>
    <t>Paul Marks</t>
  </si>
  <si>
    <t>Sandra Fletcher</t>
  </si>
  <si>
    <t>Ralph Johnson</t>
  </si>
  <si>
    <t>Cory Graham</t>
  </si>
  <si>
    <t>Valerie Branch</t>
  </si>
  <si>
    <t>Tanya Lam</t>
  </si>
  <si>
    <t>Robert Garrett</t>
  </si>
  <si>
    <t>Megan Martinez</t>
  </si>
  <si>
    <t>Barbara Adams</t>
  </si>
  <si>
    <t>Mallory Garza</t>
  </si>
  <si>
    <t>Chad Williams</t>
  </si>
  <si>
    <t>Erika Lee</t>
  </si>
  <si>
    <t>Brandi Clark</t>
  </si>
  <si>
    <t>Laura Mitchell</t>
  </si>
  <si>
    <t>Henry Johnson</t>
  </si>
  <si>
    <t>Melissa Castillo</t>
  </si>
  <si>
    <t>Eric Green</t>
  </si>
  <si>
    <t>Laura Young</t>
  </si>
  <si>
    <t>Edward Spencer</t>
  </si>
  <si>
    <t>Tina Smith</t>
  </si>
  <si>
    <t>Sonya Lutz</t>
  </si>
  <si>
    <t>Tracy Brock</t>
  </si>
  <si>
    <t>Thomas Cooper</t>
  </si>
  <si>
    <t>Daniel Ward</t>
  </si>
  <si>
    <t>Erin Miller</t>
  </si>
  <si>
    <t>Gabriella Meyer</t>
  </si>
  <si>
    <t>Nicole Leonard</t>
  </si>
  <si>
    <t>Erin Collins</t>
  </si>
  <si>
    <t>Andrew Taylor</t>
  </si>
  <si>
    <t>Lori King</t>
  </si>
  <si>
    <t>Eduardo Gomez</t>
  </si>
  <si>
    <t>Raven Floyd</t>
  </si>
  <si>
    <t>Richard Tran</t>
  </si>
  <si>
    <t>Sharon Chavez</t>
  </si>
  <si>
    <t>Tammy Welch</t>
  </si>
  <si>
    <t>David Shaffer</t>
  </si>
  <si>
    <t>William Fox</t>
  </si>
  <si>
    <t>Christina Bradshaw</t>
  </si>
  <si>
    <t>James Jacobs</t>
  </si>
  <si>
    <t>Robert Page</t>
  </si>
  <si>
    <t>Richard Long</t>
  </si>
  <si>
    <t>Dennis Rodriguez</t>
  </si>
  <si>
    <t>Rachael Walls</t>
  </si>
  <si>
    <t>Amanda Johnson</t>
  </si>
  <si>
    <t>Cheryl Jenkins</t>
  </si>
  <si>
    <t>Andrea Rose</t>
  </si>
  <si>
    <t>Shari Martinez</t>
  </si>
  <si>
    <t>Stephanie Burns</t>
  </si>
  <si>
    <t>Robert Patterson</t>
  </si>
  <si>
    <t>Lindsay Peterson</t>
  </si>
  <si>
    <t>Allison Brewer</t>
  </si>
  <si>
    <t>Donna Willis</t>
  </si>
  <si>
    <t>Eugene Maldonado</t>
  </si>
  <si>
    <t>Katherine Stephenson</t>
  </si>
  <si>
    <t>Holly Brown</t>
  </si>
  <si>
    <t>Cameron Smith</t>
  </si>
  <si>
    <t>Tamara Caldwell</t>
  </si>
  <si>
    <t>April Rivera</t>
  </si>
  <si>
    <t>Christian Jones</t>
  </si>
  <si>
    <t>Erika Murphy</t>
  </si>
  <si>
    <t>Misty Clark</t>
  </si>
  <si>
    <t>Tony Wilson</t>
  </si>
  <si>
    <t>Lauren Hill</t>
  </si>
  <si>
    <t>Joshua Wilson</t>
  </si>
  <si>
    <t>Edward Alexander</t>
  </si>
  <si>
    <t>Jonathan Dunn</t>
  </si>
  <si>
    <t>Dustin Carter</t>
  </si>
  <si>
    <t>Shirley Ayala</t>
  </si>
  <si>
    <t>Danielle Gordon</t>
  </si>
  <si>
    <t>Richard Wright</t>
  </si>
  <si>
    <t>Sean Williams</t>
  </si>
  <si>
    <t>Benjamin Pena</t>
  </si>
  <si>
    <t>Matthew Burgess</t>
  </si>
  <si>
    <t>Mary Gutierrez</t>
  </si>
  <si>
    <t>Crystal Elliott</t>
  </si>
  <si>
    <t>Christopher Mitchell</t>
  </si>
  <si>
    <t>Vanessa Warren</t>
  </si>
  <si>
    <t>Melissa Oconnor</t>
  </si>
  <si>
    <t>John Bishop</t>
  </si>
  <si>
    <t>William Stout</t>
  </si>
  <si>
    <t>Danielle Cruz</t>
  </si>
  <si>
    <t>Carmen Smith</t>
  </si>
  <si>
    <t>Mikayla Kennedy</t>
  </si>
  <si>
    <t>Shannon Bentley</t>
  </si>
  <si>
    <t>Brenda Wright</t>
  </si>
  <si>
    <t>Joshua Smith</t>
  </si>
  <si>
    <t>Christopher Wolf</t>
  </si>
  <si>
    <t>Debra Fox</t>
  </si>
  <si>
    <t>Wayne Smith</t>
  </si>
  <si>
    <t>Megan Thompson</t>
  </si>
  <si>
    <t>Jack Harris</t>
  </si>
  <si>
    <t>Lauren Morse</t>
  </si>
  <si>
    <t>Diane Garcia</t>
  </si>
  <si>
    <t>Robert Quinn</t>
  </si>
  <si>
    <t>John Torres</t>
  </si>
  <si>
    <t>Christine Kelly</t>
  </si>
  <si>
    <t>Jennifer Rodriguez</t>
  </si>
  <si>
    <t>Craig Lewis</t>
  </si>
  <si>
    <t>Christine Sparks</t>
  </si>
  <si>
    <t>Cynthia Pugh</t>
  </si>
  <si>
    <t>Michael Pennington</t>
  </si>
  <si>
    <t>Jacob Williams</t>
  </si>
  <si>
    <t>Diane Cardenas</t>
  </si>
  <si>
    <t>David Arellano</t>
  </si>
  <si>
    <t>Alan Cooper</t>
  </si>
  <si>
    <t>Michael Cannon</t>
  </si>
  <si>
    <t>Patrick Jenkins</t>
  </si>
  <si>
    <t>John Calhoun</t>
  </si>
  <si>
    <t>Dave Bush</t>
  </si>
  <si>
    <t>Billy Schmitt</t>
  </si>
  <si>
    <t>Larry Guerrero</t>
  </si>
  <si>
    <t>Robert Stevens</t>
  </si>
  <si>
    <t>Anthony Kirk</t>
  </si>
  <si>
    <t>Blake Kelly</t>
  </si>
  <si>
    <t>William Williams</t>
  </si>
  <si>
    <t>Mark Cortez</t>
  </si>
  <si>
    <t>Susan Castro</t>
  </si>
  <si>
    <t>Cynthia Padilla</t>
  </si>
  <si>
    <t>Leslie Richards</t>
  </si>
  <si>
    <t>Linda Watson</t>
  </si>
  <si>
    <t>Caleb Harper</t>
  </si>
  <si>
    <t>Sharon Miller</t>
  </si>
  <si>
    <t>Brenda Nixon</t>
  </si>
  <si>
    <t>Rachel Burgess</t>
  </si>
  <si>
    <t>Cristina Hart</t>
  </si>
  <si>
    <t>Emily Scott</t>
  </si>
  <si>
    <t>Bryan Rodriguez</t>
  </si>
  <si>
    <t>Jason Davis</t>
  </si>
  <si>
    <t>Erica King</t>
  </si>
  <si>
    <t>Renee Spears</t>
  </si>
  <si>
    <t>Laura Hensley</t>
  </si>
  <si>
    <t>Austin Becker</t>
  </si>
  <si>
    <t>Nancy Allen</t>
  </si>
  <si>
    <t>David Hogan</t>
  </si>
  <si>
    <t>Alexandra Brown</t>
  </si>
  <si>
    <t>Brenda Fry</t>
  </si>
  <si>
    <t>Lauren Arroyo</t>
  </si>
  <si>
    <t>Rachel Roberts</t>
  </si>
  <si>
    <t>Joshua Wallace</t>
  </si>
  <si>
    <t>Jeffrey Morris</t>
  </si>
  <si>
    <t>Anna Mclaughlin</t>
  </si>
  <si>
    <t>Jessica Jackson</t>
  </si>
  <si>
    <t>Rebecca Hernandez</t>
  </si>
  <si>
    <t>Nicholas Dorsey</t>
  </si>
  <si>
    <t>Lisa Holmes</t>
  </si>
  <si>
    <t>Peter Anderson</t>
  </si>
  <si>
    <t>Christine Torres</t>
  </si>
  <si>
    <t>Eric Gutierrez</t>
  </si>
  <si>
    <t>Matthew Frazier</t>
  </si>
  <si>
    <t>Kevin Jackson</t>
  </si>
  <si>
    <t>Megan Willis</t>
  </si>
  <si>
    <t>Holly Ortiz</t>
  </si>
  <si>
    <t>Michael Hoffman</t>
  </si>
  <si>
    <t>Cheryl Patton</t>
  </si>
  <si>
    <t>Dana Dawson</t>
  </si>
  <si>
    <t>James Bryant</t>
  </si>
  <si>
    <t>Cameron Coleman</t>
  </si>
  <si>
    <t>Jacqueline Ellis</t>
  </si>
  <si>
    <t>Matthew Crawford</t>
  </si>
  <si>
    <t>Sean Bush</t>
  </si>
  <si>
    <t>Scott Williams</t>
  </si>
  <si>
    <t>Timothy Williams</t>
  </si>
  <si>
    <t>Jennifer Green</t>
  </si>
  <si>
    <t>Megan Parks</t>
  </si>
  <si>
    <t>Debra Harrington</t>
  </si>
  <si>
    <t>John Green</t>
  </si>
  <si>
    <t>Melissa Price</t>
  </si>
  <si>
    <t>Jaime Perez</t>
  </si>
  <si>
    <t>Ryan Schmidt</t>
  </si>
  <si>
    <t>Monica Bryant</t>
  </si>
  <si>
    <t>Anthony Boyd</t>
  </si>
  <si>
    <t>Billy Delgado</t>
  </si>
  <si>
    <t>Michelle Robbins</t>
  </si>
  <si>
    <t>Ashley Wilson</t>
  </si>
  <si>
    <t>Tonya Moreno</t>
  </si>
  <si>
    <t>Chad Hubbard</t>
  </si>
  <si>
    <t>William Rivera</t>
  </si>
  <si>
    <t>Yvonne Hall</t>
  </si>
  <si>
    <t>Felicia Burton</t>
  </si>
  <si>
    <t>Jessica Fitzgerald</t>
  </si>
  <si>
    <t>Kristen Roberts</t>
  </si>
  <si>
    <t>Frank Ryan</t>
  </si>
  <si>
    <t>Barry Mitchell</t>
  </si>
  <si>
    <t>Caitlyn Key</t>
  </si>
  <si>
    <t>Tonya Nelson</t>
  </si>
  <si>
    <t>Timothy Howard</t>
  </si>
  <si>
    <t>Cassidy May</t>
  </si>
  <si>
    <t>Jacqueline Mitchell</t>
  </si>
  <si>
    <t>Erika Cunningham</t>
  </si>
  <si>
    <t>Gary Heath</t>
  </si>
  <si>
    <t>Amber Harmon</t>
  </si>
  <si>
    <t>Tanner Rice</t>
  </si>
  <si>
    <t>Lisa Clarke</t>
  </si>
  <si>
    <t>Shawna Torres</t>
  </si>
  <si>
    <t>Rachel Macias</t>
  </si>
  <si>
    <t>Barbara Lyons</t>
  </si>
  <si>
    <t>Aaron Osborne</t>
  </si>
  <si>
    <t>Christopher Howell</t>
  </si>
  <si>
    <t>David Wright</t>
  </si>
  <si>
    <t>Brandy Campbell</t>
  </si>
  <si>
    <t>Lori Joyce</t>
  </si>
  <si>
    <t>Tammy Powell</t>
  </si>
  <si>
    <t>Cynthia Li</t>
  </si>
  <si>
    <t>Kimberly Hughes</t>
  </si>
  <si>
    <t>David Manning</t>
  </si>
  <si>
    <t>Jonathan Parsons</t>
  </si>
  <si>
    <t>Angel Castillo</t>
  </si>
  <si>
    <t>Michelle Dodson</t>
  </si>
  <si>
    <t>Aaron Jones</t>
  </si>
  <si>
    <t>Douglas Williams</t>
  </si>
  <si>
    <t>Tristan Gomez</t>
  </si>
  <si>
    <t>Alan Winters</t>
  </si>
  <si>
    <t>Renee Edwards</t>
  </si>
  <si>
    <t>Daniel Colon</t>
  </si>
  <si>
    <t>Craig Andrade</t>
  </si>
  <si>
    <t>Jose Sutton</t>
  </si>
  <si>
    <t>James Hernandez</t>
  </si>
  <si>
    <t>Tammy Cooper</t>
  </si>
  <si>
    <t>Sean Oliver</t>
  </si>
  <si>
    <t>Ryan Miller</t>
  </si>
  <si>
    <t>Hunter Burgess</t>
  </si>
  <si>
    <t>Linda Mcgee</t>
  </si>
  <si>
    <t>Vicki Garrett</t>
  </si>
  <si>
    <t>Amy Kelly</t>
  </si>
  <si>
    <t>Amy Camacho</t>
  </si>
  <si>
    <t>Alexis Middleton</t>
  </si>
  <si>
    <t>Katrina Lee</t>
  </si>
  <si>
    <t>Robert Miller</t>
  </si>
  <si>
    <t>Mary Murphy</t>
  </si>
  <si>
    <t>Robin Walters</t>
  </si>
  <si>
    <t>Matthew Powers</t>
  </si>
  <si>
    <t>Craig Ellis</t>
  </si>
  <si>
    <t>Aaron Barnett</t>
  </si>
  <si>
    <t>Gina Knight</t>
  </si>
  <si>
    <t>Andrew Morgan</t>
  </si>
  <si>
    <t>Alejandro Edwards</t>
  </si>
  <si>
    <t>Gregory Lamb</t>
  </si>
  <si>
    <t>Kathleen Martinez</t>
  </si>
  <si>
    <t>Mark Stafford</t>
  </si>
  <si>
    <t>Elizabeth Lynch</t>
  </si>
  <si>
    <t>Brandon Kirk</t>
  </si>
  <si>
    <t>Lisa Parks</t>
  </si>
  <si>
    <t>Jeffrey Hunt</t>
  </si>
  <si>
    <t>Sarah Oneal</t>
  </si>
  <si>
    <t>Angela Simpson</t>
  </si>
  <si>
    <t>Valerie Pacheco</t>
  </si>
  <si>
    <t>Tina Oconnor</t>
  </si>
  <si>
    <t>Ann Alexander</t>
  </si>
  <si>
    <t>Brittany Price</t>
  </si>
  <si>
    <t>Kara Melton</t>
  </si>
  <si>
    <t>Jacob Walton</t>
  </si>
  <si>
    <t>Michele Gallagher</t>
  </si>
  <si>
    <t>Vernon Duncan</t>
  </si>
  <si>
    <t>Margaret Taylor</t>
  </si>
  <si>
    <t>Peter Williams</t>
  </si>
  <si>
    <t>Chelsea Smith</t>
  </si>
  <si>
    <t>Chloe Lopez</t>
  </si>
  <si>
    <t>Victor Baker</t>
  </si>
  <si>
    <t>Joshua Gomez</t>
  </si>
  <si>
    <t>Sherri Thompson</t>
  </si>
  <si>
    <t>John Murray</t>
  </si>
  <si>
    <t>Dustin Welch</t>
  </si>
  <si>
    <t>Michelle French</t>
  </si>
  <si>
    <t>Patty Roman</t>
  </si>
  <si>
    <t>Linda Moore</t>
  </si>
  <si>
    <t>Theresa Hatfield</t>
  </si>
  <si>
    <t>James Flores</t>
  </si>
  <si>
    <t>Mackenzie Daugherty</t>
  </si>
  <si>
    <t>Sheena Castillo</t>
  </si>
  <si>
    <t>Ashley Davis</t>
  </si>
  <si>
    <t>Jorge Carter</t>
  </si>
  <si>
    <t>Shane Larsen</t>
  </si>
  <si>
    <t>Brian Marquez</t>
  </si>
  <si>
    <t>Angela Stewart</t>
  </si>
  <si>
    <t>Megan Villa</t>
  </si>
  <si>
    <t>Paul Weaver</t>
  </si>
  <si>
    <t>Ronald Johnson</t>
  </si>
  <si>
    <t>Jessica Salazar</t>
  </si>
  <si>
    <t>Andrew Robinson</t>
  </si>
  <si>
    <t>Lisa Gomez</t>
  </si>
  <si>
    <t>Rebecca Fischer</t>
  </si>
  <si>
    <t>Briana Williams</t>
  </si>
  <si>
    <t>Benjamin Wood</t>
  </si>
  <si>
    <t>Karla Howard</t>
  </si>
  <si>
    <t>Kyle Martin</t>
  </si>
  <si>
    <t>Michael Hebert</t>
  </si>
  <si>
    <t>Todd King</t>
  </si>
  <si>
    <t>Christopher Miller</t>
  </si>
  <si>
    <t>Rodney Drake</t>
  </si>
  <si>
    <t>Stacy Johnson</t>
  </si>
  <si>
    <t>Jennifer Shah</t>
  </si>
  <si>
    <t>Ana Fuller</t>
  </si>
  <si>
    <t>Sydney Smith</t>
  </si>
  <si>
    <t>Monica Neal</t>
  </si>
  <si>
    <t>Sally Madden</t>
  </si>
  <si>
    <t>Douglas Moore</t>
  </si>
  <si>
    <t>Diana Hendricks</t>
  </si>
  <si>
    <t>Kristen Cole</t>
  </si>
  <si>
    <t>Kevin Price</t>
  </si>
  <si>
    <t>Ashlee Marshall</t>
  </si>
  <si>
    <t>Renee Morgan</t>
  </si>
  <si>
    <t>Tammy Evans</t>
  </si>
  <si>
    <t>Eddie Vasquez</t>
  </si>
  <si>
    <t>Mike Anderson</t>
  </si>
  <si>
    <t>Kevin Garcia</t>
  </si>
  <si>
    <t>Cory Murphy</t>
  </si>
  <si>
    <t>Julie Morris</t>
  </si>
  <si>
    <t>Hayden Jones</t>
  </si>
  <si>
    <t>Kristine Mclean</t>
  </si>
  <si>
    <t>Shannon Guzman</t>
  </si>
  <si>
    <t>Alexander Jones</t>
  </si>
  <si>
    <t>Micheal Jackson</t>
  </si>
  <si>
    <t>Nancy Fisher</t>
  </si>
  <si>
    <t>Alan Oconnor</t>
  </si>
  <si>
    <t>Diana Warner</t>
  </si>
  <si>
    <t>Chad Stanton</t>
  </si>
  <si>
    <t>Richard Perkins</t>
  </si>
  <si>
    <t>Thomas Werner</t>
  </si>
  <si>
    <t>Jasmine Jones</t>
  </si>
  <si>
    <t>Eileen Keller</t>
  </si>
  <si>
    <t>Morgan Hampton</t>
  </si>
  <si>
    <t>Connor Jones</t>
  </si>
  <si>
    <t>John Perry</t>
  </si>
  <si>
    <t>Erin Johnson</t>
  </si>
  <si>
    <t>Patricia Hill</t>
  </si>
  <si>
    <t>Matthew Herrera</t>
  </si>
  <si>
    <t>Jackson Becker</t>
  </si>
  <si>
    <t>Raymond Oconnor</t>
  </si>
  <si>
    <t>James Conley</t>
  </si>
  <si>
    <t>Robert May</t>
  </si>
  <si>
    <t>Jason Sanders</t>
  </si>
  <si>
    <t>Stacey Flores</t>
  </si>
  <si>
    <t>Beverly King</t>
  </si>
  <si>
    <t>Andrew Meyers</t>
  </si>
  <si>
    <t>Joshua Bell</t>
  </si>
  <si>
    <t>Adrian Martinez</t>
  </si>
  <si>
    <t>Antonio Guerrero</t>
  </si>
  <si>
    <t>Tracy Hoover</t>
  </si>
  <si>
    <t>Ashley Pearson</t>
  </si>
  <si>
    <t>Kelly Richards</t>
  </si>
  <si>
    <t>Rachael West</t>
  </si>
  <si>
    <t>Brian Cooper</t>
  </si>
  <si>
    <t>Luke Johnson</t>
  </si>
  <si>
    <t>Kevin Schmidt</t>
  </si>
  <si>
    <t>Jennifer Underwood</t>
  </si>
  <si>
    <t>Thomas Thompson</t>
  </si>
  <si>
    <t>Jason Johnson</t>
  </si>
  <si>
    <t>Leslie Mccullough</t>
  </si>
  <si>
    <t>Aaron Foster</t>
  </si>
  <si>
    <t>Kara Green</t>
  </si>
  <si>
    <t>Michael Harris</t>
  </si>
  <si>
    <t>Deborah Bryant</t>
  </si>
  <si>
    <t>Crystal Little</t>
  </si>
  <si>
    <t>Danielle Myers</t>
  </si>
  <si>
    <t>Jessica Patterson</t>
  </si>
  <si>
    <t>Brandon Calderon</t>
  </si>
  <si>
    <t>Candice Hardy</t>
  </si>
  <si>
    <t>Bradley Walters</t>
  </si>
  <si>
    <t>Benjamin Knight</t>
  </si>
  <si>
    <t>Audrey Velasquez</t>
  </si>
  <si>
    <t>Carrie Smith</t>
  </si>
  <si>
    <t>Kelly Bass</t>
  </si>
  <si>
    <t>Brandon Huber</t>
  </si>
  <si>
    <t>Kim Johnson</t>
  </si>
  <si>
    <t>Steven Saunders</t>
  </si>
  <si>
    <t>David Hubbard</t>
  </si>
  <si>
    <t>Lisa Johnson</t>
  </si>
  <si>
    <t>Marcus Mejia</t>
  </si>
  <si>
    <t>Thomas King</t>
  </si>
  <si>
    <t>Lisa Decker</t>
  </si>
  <si>
    <t>Rhonda Snow</t>
  </si>
  <si>
    <t>Sabrina Duffy</t>
  </si>
  <si>
    <t>Mary Fitzgerald</t>
  </si>
  <si>
    <t>Terri Ortiz</t>
  </si>
  <si>
    <t>Mitchell Martin</t>
  </si>
  <si>
    <t>Amy Lara</t>
  </si>
  <si>
    <t>Robert Cook</t>
  </si>
  <si>
    <t>Patricia Parks</t>
  </si>
  <si>
    <t>Eric Martinez</t>
  </si>
  <si>
    <t>Shawn Garza</t>
  </si>
  <si>
    <t>Eddie Perkins</t>
  </si>
  <si>
    <t>Thomas Berry</t>
  </si>
  <si>
    <t>Monique House</t>
  </si>
  <si>
    <t>James Lopez</t>
  </si>
  <si>
    <t>Ryan Gutierrez</t>
  </si>
  <si>
    <t>Robert Fitzgerald</t>
  </si>
  <si>
    <t>Michelle Lester</t>
  </si>
  <si>
    <t>Dana Rios</t>
  </si>
  <si>
    <t>Amber Warren</t>
  </si>
  <si>
    <t>Carl Good</t>
  </si>
  <si>
    <t>Abigail Flowers</t>
  </si>
  <si>
    <t>Michelle Oliver</t>
  </si>
  <si>
    <t>Katelyn Johnson</t>
  </si>
  <si>
    <t>Katherine Jackson</t>
  </si>
  <si>
    <t>Juan Williams</t>
  </si>
  <si>
    <t>Ronald Garcia</t>
  </si>
  <si>
    <t>Thomas Murray</t>
  </si>
  <si>
    <t>John Tran</t>
  </si>
  <si>
    <t>Justin Jacobs</t>
  </si>
  <si>
    <t>Kelly Willis</t>
  </si>
  <si>
    <t>Erica Williams</t>
  </si>
  <si>
    <t>Steven Walker</t>
  </si>
  <si>
    <t>Kylie Martinez</t>
  </si>
  <si>
    <t>Jonathon Trevino</t>
  </si>
  <si>
    <t>Elizabeth Taylor</t>
  </si>
  <si>
    <t>John White</t>
  </si>
  <si>
    <t>Jordan Norton</t>
  </si>
  <si>
    <t>Larry Garcia</t>
  </si>
  <si>
    <t>Sandra Gallegos</t>
  </si>
  <si>
    <t>Stacey Ashley</t>
  </si>
  <si>
    <t>Samantha Smith</t>
  </si>
  <si>
    <t>Michael Michael</t>
  </si>
  <si>
    <t>Marvin Rich</t>
  </si>
  <si>
    <t>Sharon Price</t>
  </si>
  <si>
    <t>Susan Peters</t>
  </si>
  <si>
    <t>Jennifer Mitchell</t>
  </si>
  <si>
    <t>Jacqueline Munoz</t>
  </si>
  <si>
    <t>Michael Nguyen</t>
  </si>
  <si>
    <t>Sean Robertson</t>
  </si>
  <si>
    <t>Kristen Foster</t>
  </si>
  <si>
    <t>Robert Bryant</t>
  </si>
  <si>
    <t>Craig Burton</t>
  </si>
  <si>
    <t>Christopher Bonilla</t>
  </si>
  <si>
    <t>Mike Stephens</t>
  </si>
  <si>
    <t>Anthony Reed</t>
  </si>
  <si>
    <t>Kristina Simon</t>
  </si>
  <si>
    <t>Keith Hernandez</t>
  </si>
  <si>
    <t>Robert Williams</t>
  </si>
  <si>
    <t>Samantha Collins</t>
  </si>
  <si>
    <t>Brian Baker</t>
  </si>
  <si>
    <t>Sarah Shepard</t>
  </si>
  <si>
    <t>Amy Burton</t>
  </si>
  <si>
    <t>Maxwell Williams</t>
  </si>
  <si>
    <t>Brandon Valdez</t>
  </si>
  <si>
    <t>April Manning</t>
  </si>
  <si>
    <t>Shawn Collins</t>
  </si>
  <si>
    <t>Kimberly Roman</t>
  </si>
  <si>
    <t>Vanessa Sullivan</t>
  </si>
  <si>
    <t>Courtney Williams</t>
  </si>
  <si>
    <t>Holly Rowe</t>
  </si>
  <si>
    <t>Tiffany Dominguez</t>
  </si>
  <si>
    <t>Charles Reilly</t>
  </si>
  <si>
    <t>Stanley Martin</t>
  </si>
  <si>
    <t>Andrea Herring</t>
  </si>
  <si>
    <t>Lisa Moore</t>
  </si>
  <si>
    <t>Katherine Rubio</t>
  </si>
  <si>
    <t>Katherine Cox</t>
  </si>
  <si>
    <t>Ricky Hess</t>
  </si>
  <si>
    <t>Joyce Ellis</t>
  </si>
  <si>
    <t>Victoria Green</t>
  </si>
  <si>
    <t>Raymond Blackwell</t>
  </si>
  <si>
    <t>Randy Cabrera</t>
  </si>
  <si>
    <t>Rachel Mora</t>
  </si>
  <si>
    <t>Sabrina Price</t>
  </si>
  <si>
    <t>Janet Lozano</t>
  </si>
  <si>
    <t>Megan Graham</t>
  </si>
  <si>
    <t>Chelsea Griffith</t>
  </si>
  <si>
    <t>Ronald Baker</t>
  </si>
  <si>
    <t>Jaime Hicks</t>
  </si>
  <si>
    <t>Christopher Alvarez</t>
  </si>
  <si>
    <t>Nicole Perez</t>
  </si>
  <si>
    <t>William Lopez</t>
  </si>
  <si>
    <t>Jennifer Terry</t>
  </si>
  <si>
    <t>Jared Lambert</t>
  </si>
  <si>
    <t>Jasmine Johnson</t>
  </si>
  <si>
    <t>Vanessa French</t>
  </si>
  <si>
    <t>Charles Wong</t>
  </si>
  <si>
    <t>Jennifer Anderson</t>
  </si>
  <si>
    <t>Aaron Ramos</t>
  </si>
  <si>
    <t>Juan Larson</t>
  </si>
  <si>
    <t>Audrey Blevins</t>
  </si>
  <si>
    <t>Kimberly Mendez</t>
  </si>
  <si>
    <t>Regina Howard</t>
  </si>
  <si>
    <t>Michael Herring</t>
  </si>
  <si>
    <t>Lisa Wright</t>
  </si>
  <si>
    <t>Tracey Thompson</t>
  </si>
  <si>
    <t>Mathew Swanson</t>
  </si>
  <si>
    <t>Dana Hall</t>
  </si>
  <si>
    <t>Michael Anderson</t>
  </si>
  <si>
    <t>Elizabeth Mcdaniel</t>
  </si>
  <si>
    <t>Kimberly Jackson</t>
  </si>
  <si>
    <t>John Perez</t>
  </si>
  <si>
    <t>David Mccoy</t>
  </si>
  <si>
    <t>Debra Phillips</t>
  </si>
  <si>
    <t>Jeffrey Rivera</t>
  </si>
  <si>
    <t>Jacob Leonard</t>
  </si>
  <si>
    <t>Edward Moss</t>
  </si>
  <si>
    <t>Erin Guerrero</t>
  </si>
  <si>
    <t>Christy Crawford</t>
  </si>
  <si>
    <t>Cynthia Fuller</t>
  </si>
  <si>
    <t>Emily Powell</t>
  </si>
  <si>
    <t>Kelly Acosta</t>
  </si>
  <si>
    <t>Anthony Henry</t>
  </si>
  <si>
    <t>Natalie Lester</t>
  </si>
  <si>
    <t>Thomas Hunt</t>
  </si>
  <si>
    <t>Suzanne Lee</t>
  </si>
  <si>
    <t>Kenneth Avila</t>
  </si>
  <si>
    <t>Pamela Farmer</t>
  </si>
  <si>
    <t>Clayton Smith</t>
  </si>
  <si>
    <t>Raymond James</t>
  </si>
  <si>
    <t>Seth Williams</t>
  </si>
  <si>
    <t>Nathan Brown</t>
  </si>
  <si>
    <t>Troy Warner</t>
  </si>
  <si>
    <t>Tom Brown</t>
  </si>
  <si>
    <t>Catherine Lewis</t>
  </si>
  <si>
    <t>Andrea Allen</t>
  </si>
  <si>
    <t>Stacy Hoover</t>
  </si>
  <si>
    <t>Alexis Moore</t>
  </si>
  <si>
    <t>Thomas Lang</t>
  </si>
  <si>
    <t>Rebecca Patton</t>
  </si>
  <si>
    <t>Jennifer Moreno</t>
  </si>
  <si>
    <t>Matthew Fischer</t>
  </si>
  <si>
    <t>Linda Farley</t>
  </si>
  <si>
    <t>Emily Medina</t>
  </si>
  <si>
    <t>Sean Smith</t>
  </si>
  <si>
    <t>Tyler Pierce</t>
  </si>
  <si>
    <t>Stephanie Robinson</t>
  </si>
  <si>
    <t>Samantha Ford</t>
  </si>
  <si>
    <t>Nancy Logan</t>
  </si>
  <si>
    <t>Michael Howard</t>
  </si>
  <si>
    <t>Maria Fischer</t>
  </si>
  <si>
    <t>Robert Robinson</t>
  </si>
  <si>
    <t>Bethany Gonzalez</t>
  </si>
  <si>
    <t>Bruce Palmer</t>
  </si>
  <si>
    <t>Brandon Harmon</t>
  </si>
  <si>
    <t>Christopher Taylor</t>
  </si>
  <si>
    <t>Phillip Hernandez</t>
  </si>
  <si>
    <t>Kari Johnson</t>
  </si>
  <si>
    <t>Paul Moody</t>
  </si>
  <si>
    <t>Ricky Hopkins</t>
  </si>
  <si>
    <t>Stephanie Archer</t>
  </si>
  <si>
    <t>Richard Henderson</t>
  </si>
  <si>
    <t>James Hayes</t>
  </si>
  <si>
    <t>Bobby Randolph</t>
  </si>
  <si>
    <t>William Miller</t>
  </si>
  <si>
    <t>Malik Gomez</t>
  </si>
  <si>
    <t>Michael Landry</t>
  </si>
  <si>
    <t>Laura Fuller</t>
  </si>
  <si>
    <t>Timothy Reyes</t>
  </si>
  <si>
    <t>Jared Johnson</t>
  </si>
  <si>
    <t>Daniel Smith</t>
  </si>
  <si>
    <t>Craig Clark</t>
  </si>
  <si>
    <t>William Ruiz</t>
  </si>
  <si>
    <t>Heidi Black</t>
  </si>
  <si>
    <t>Cynthia Graham</t>
  </si>
  <si>
    <t>Daniel Beard</t>
  </si>
  <si>
    <t>Erin Carpenter</t>
  </si>
  <si>
    <t>Chloe Roberts</t>
  </si>
  <si>
    <t>Sandra Prince</t>
  </si>
  <si>
    <t>Terri Whitehead</t>
  </si>
  <si>
    <t>Amanda Archer</t>
  </si>
  <si>
    <t>Amanda Villa</t>
  </si>
  <si>
    <t>Thomas Brady</t>
  </si>
  <si>
    <t>Jesse Howard</t>
  </si>
  <si>
    <t>Curtis Graves</t>
  </si>
  <si>
    <t>Kathleen Hughes</t>
  </si>
  <si>
    <t>Robert Harris</t>
  </si>
  <si>
    <t>Jessica Chambers</t>
  </si>
  <si>
    <t>Edward Moore</t>
  </si>
  <si>
    <t>Jessica Perry</t>
  </si>
  <si>
    <t>Rachel Singh</t>
  </si>
  <si>
    <t>Brandon Johnson</t>
  </si>
  <si>
    <t>David Todd</t>
  </si>
  <si>
    <t>Jamie Burke</t>
  </si>
  <si>
    <t>Allison Dixon</t>
  </si>
  <si>
    <t>Haley Johnson</t>
  </si>
  <si>
    <t>Jamie Larson</t>
  </si>
  <si>
    <t>Joshua Hudson</t>
  </si>
  <si>
    <t>Keith Pitts</t>
  </si>
  <si>
    <t>Nicholas Wilson</t>
  </si>
  <si>
    <t>Robert Lee</t>
  </si>
  <si>
    <t>Transaction Count2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</si>
</sst>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0%;\-0.00%;0.00%"/>
    <numFmt numFmtId="165" formatCode="[&gt;=1000000]\ \$0.0,,&quot;M&quot;;[&gt;=1000]\ \$0.0,&quot;K&quot;;0"/>
    <numFmt numFmtId="166" formatCode="[&gt;=1000000]\ 0.0,,&quot;M&quot;;[&gt;=1000]\ 0.0,&quot;K&quot;;0"/>
    <numFmt numFmtId="167" formatCode="\+0.00%;\-0.00%"/>
    <numFmt numFmtId="168" formatCode="0.0%;\-0.0%;0.0%"/>
    <numFmt numFmtId="169" formatCode="[&gt;=1000]\ \+\$0.0,&quot;K&quot;;[&lt;=-1000]\ \-\$0.0,&quot;K&quot;;0"/>
    <numFmt numFmtId="170" formatCode="\+0.0%;\-0.0%;0.0%"/>
    <numFmt numFmtId="171" formatCode="[&gt;=1000000]\ \$0,,&quot;M&quot;;[&gt;=1000]\ \$0,&quot;K&quot;;0"/>
    <numFmt numFmtId="172" formatCode="0.0%"/>
    <numFmt numFmtId="173" formatCode="[&gt;=1000000]\ \$0.0,,&quot;M&quot;;[&gt;=1000]\ \$0,&quot;K&quot;;0"/>
    <numFmt numFmtId="174" formatCode="\$#,##0;\(\$#,##0\);\$#,##0"/>
    <numFmt numFmtId="175" formatCode="[&gt;=1000000]\ \$0.0,,&quot;M&quot;;[&gt;=1000]\ \$0.0,&quot;K&quot;;0.0"/>
  </numFmts>
  <fonts count="4" x14ac:knownFonts="1">
    <font>
      <sz val="11"/>
      <color theme="1"/>
      <name val="Calibri"/>
      <family val="2"/>
      <scheme val="minor"/>
    </font>
    <font>
      <i/>
      <sz val="9"/>
      <color theme="1"/>
      <name val="Calibri"/>
      <family val="2"/>
      <scheme val="minor"/>
    </font>
    <font>
      <b/>
      <sz val="12"/>
      <color theme="1"/>
      <name val="Calibri"/>
      <family val="2"/>
      <scheme val="minor"/>
    </font>
    <font>
      <sz val="10"/>
      <color theme="1"/>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39">
    <xf numFmtId="0" fontId="0" fillId="0" borderId="0" xfId="0"/>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168" fontId="0" fillId="0" borderId="0" xfId="0" applyNumberFormat="1"/>
    <xf numFmtId="169" fontId="0" fillId="0" borderId="0" xfId="0" applyNumberFormat="1"/>
    <xf numFmtId="170" fontId="0" fillId="0" borderId="0" xfId="0" applyNumberFormat="1"/>
    <xf numFmtId="171" fontId="0" fillId="0" borderId="0" xfId="0" applyNumberFormat="1"/>
    <xf numFmtId="0" fontId="0" fillId="0" borderId="1" xfId="0" applyBorder="1"/>
    <xf numFmtId="171" fontId="0" fillId="0" borderId="1" xfId="0" applyNumberFormat="1" applyBorder="1"/>
    <xf numFmtId="0" fontId="0" fillId="0" borderId="0" xfId="0" applyAlignment="1">
      <alignment horizontal="center"/>
    </xf>
    <xf numFmtId="171" fontId="0" fillId="0" borderId="0" xfId="0" pivotButton="1" applyNumberFormat="1"/>
    <xf numFmtId="172" fontId="0" fillId="0" borderId="0" xfId="0" applyNumberFormat="1"/>
    <xf numFmtId="9" fontId="0" fillId="0" borderId="0" xfId="0" applyNumberFormat="1"/>
    <xf numFmtId="173" fontId="0" fillId="0" borderId="0" xfId="0" applyNumberFormat="1"/>
    <xf numFmtId="173" fontId="0" fillId="0" borderId="1" xfId="0" applyNumberFormat="1" applyBorder="1"/>
    <xf numFmtId="173" fontId="0" fillId="0" borderId="2" xfId="0" applyNumberFormat="1" applyBorder="1"/>
    <xf numFmtId="0" fontId="0" fillId="2" borderId="0" xfId="0" applyFill="1"/>
    <xf numFmtId="174" fontId="0" fillId="0" borderId="0" xfId="0" applyNumberFormat="1"/>
    <xf numFmtId="3" fontId="0" fillId="0" borderId="0" xfId="0" applyNumberFormat="1"/>
    <xf numFmtId="175" fontId="0" fillId="0" borderId="0" xfId="0" applyNumberFormat="1"/>
    <xf numFmtId="1" fontId="0" fillId="0" borderId="0" xfId="0" applyNumberFormat="1"/>
    <xf numFmtId="10" fontId="0" fillId="0" borderId="0" xfId="0" applyNumberForma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68" fontId="0" fillId="0" borderId="0" xfId="0" applyNumberFormat="1" applyAlignment="1">
      <alignment wrapText="1"/>
    </xf>
    <xf numFmtId="0" fontId="0" fillId="0" borderId="0" xfId="0" applyAlignment="1">
      <alignment horizontal="right" vertical="center"/>
    </xf>
    <xf numFmtId="0" fontId="1" fillId="0" borderId="0" xfId="0" applyFont="1" applyAlignment="1">
      <alignment wrapText="1"/>
    </xf>
    <xf numFmtId="0" fontId="2" fillId="0" borderId="0" xfId="0" applyFont="1" applyAlignment="1">
      <alignment horizontal="center"/>
    </xf>
    <xf numFmtId="167" fontId="3" fillId="0" borderId="0" xfId="0" applyNumberFormat="1" applyFont="1" applyAlignment="1">
      <alignment horizontal="center"/>
    </xf>
  </cellXfs>
  <cellStyles count="1">
    <cellStyle name="Normal" xfId="0" builtinId="0"/>
  </cellStyles>
  <dxfs count="62">
    <dxf>
      <font>
        <color rgb="FF00B050"/>
      </font>
    </dxf>
    <dxf>
      <font>
        <color rgb="FFC00000"/>
      </font>
    </dxf>
    <dxf>
      <numFmt numFmtId="165" formatCode="[&gt;=1000000]\ \$0.0,,&quot;M&quot;;[&gt;=1000]\ \$0.0,&quot;K&quot;;0"/>
    </dxf>
    <dxf>
      <numFmt numFmtId="13" formatCode="0%"/>
    </dxf>
    <dxf>
      <numFmt numFmtId="173" formatCode="[&gt;=1000000]\ \$0.0,,&quot;M&quot;;[&gt;=1000]\ \$0,&quot;K&quot;;0"/>
    </dxf>
    <dxf>
      <numFmt numFmtId="173" formatCode="[&gt;=1000000]\ \$0.0,,&quot;M&quot;;[&gt;=1000]\ \$0,&quot;K&quot;;0"/>
    </dxf>
    <dxf>
      <numFmt numFmtId="173" formatCode="[&gt;=1000000]\ \$0.0,,&quot;M&quot;;[&gt;=1000]\ \$0,&quot;K&quot;;0"/>
    </dxf>
    <dxf>
      <numFmt numFmtId="173" formatCode="[&gt;=1000000]\ \$0.0,,&quot;M&quot;;[&gt;=1000]\ \$0,&quot;K&quot;;0"/>
    </dxf>
    <dxf>
      <numFmt numFmtId="173" formatCode="[&gt;=1000000]\ \$0.0,,&quot;M&quot;;[&gt;=1000]\ \$0,&quot;K&quot;;0"/>
    </dxf>
    <dxf>
      <numFmt numFmtId="173" formatCode="[&gt;=1000000]\ \$0.0,,&quot;M&quot;;[&gt;=1000]\ \$0,&quot;K&quot;;0"/>
    </dxf>
    <dxf>
      <numFmt numFmtId="13" formatCode="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3" formatCode="0%"/>
    </dxf>
    <dxf>
      <numFmt numFmtId="175" formatCode="[&gt;=1000000]\ \$0.0,,&quot;M&quot;;[&gt;=1000]\ \$0.0,&quot;K&quot;;0.0"/>
    </dxf>
    <dxf>
      <numFmt numFmtId="14" formatCode="0.00%"/>
    </dxf>
    <dxf>
      <numFmt numFmtId="14" formatCode="0.00%"/>
    </dxf>
    <dxf>
      <numFmt numFmtId="1" formatCode="0"/>
    </dxf>
    <dxf>
      <numFmt numFmtId="170" formatCode="\+0.0%;\-0.0%;0.0%"/>
    </dxf>
    <dxf>
      <numFmt numFmtId="173" formatCode="[&gt;=1000000]\ \$0.0,,&quot;M&quot;;[&gt;=1000]\ \$0,&quot;K&quot;;0"/>
    </dxf>
    <dxf>
      <numFmt numFmtId="165" formatCode="[&gt;=1000000]\ \$0.0,,&quot;M&quot;;[&gt;=1000]\ \$0.0,&quot;K&quot;;0"/>
    </dxf>
    <dxf>
      <numFmt numFmtId="13" formatCode="0%"/>
    </dxf>
    <dxf>
      <numFmt numFmtId="165" formatCode="[&gt;=1000000]\ \$0.0,,&quot;M&quot;;[&gt;=1000]\ \$0.0,&quot;K&quot;;0"/>
    </dxf>
    <dxf>
      <numFmt numFmtId="165" formatCode="[&gt;=1000000]\ \$0.0,,&quot;M&quot;;[&gt;=1000]\ \$0.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71" formatCode="[&gt;=1000000]\ \$0,,&quot;M&quot;;[&gt;=1000]\ \$0,&quot;K&quot;;0"/>
    </dxf>
    <dxf>
      <numFmt numFmtId="165" formatCode="[&gt;=1000000]\ \$0.0,,&quot;M&quot;;[&gt;=1000]\ \$0.0,&quot;K&quot;;0"/>
    </dxf>
    <dxf>
      <numFmt numFmtId="165" formatCode="[&gt;=1000000]\ \$0.0,,&quot;M&quot;;[&gt;=1000]\ \$0.0,&quot;K&quot;;0"/>
    </dxf>
    <dxf>
      <numFmt numFmtId="170" formatCode="\+0.0%;\-0.0%;0.0%"/>
    </dxf>
    <dxf>
      <numFmt numFmtId="173" formatCode="[&gt;=1000000]\ \$0.0,,&quot;M&quot;;[&gt;=1000]\ \$0,&quot;K&quot;;0"/>
    </dxf>
    <dxf>
      <numFmt numFmtId="165" formatCode="[&gt;=1000000]\ \$0.0,,&quot;M&quot;;[&gt;=1000]\ \$0.0,&quot;K&quot;;0"/>
    </dxf>
    <dxf>
      <font>
        <color rgb="FF00B050"/>
      </font>
    </dxf>
    <dxf>
      <font>
        <color rgb="FFC00000"/>
      </font>
    </dxf>
    <dxf>
      <numFmt numFmtId="169" formatCode="[&gt;=1000]\ \+\$0.0,&quot;K&quot;;[&lt;=-1000]\ \-\$0.0,&quot;K&quot;;0"/>
    </dxf>
    <dxf>
      <numFmt numFmtId="165" formatCode="[&gt;=1000000]\ \$0.0,,&quot;M&quot;;[&gt;=1000]\ \$0.0,&quot;K&quot;;0"/>
    </dxf>
    <dxf>
      <numFmt numFmtId="165" formatCode="[&gt;=1000000]\ \$0.0,,&quot;M&quot;;[&gt;=1000]\ \$0.0,&quot;K&quot;;0"/>
    </dxf>
    <dxf>
      <numFmt numFmtId="165" formatCode="[&gt;=1000000]\ \$0.0,,&quot;M&quot;;[&gt;=1000]\ \$0.0,&quot;K&quot;;0"/>
    </dxf>
    <dxf>
      <numFmt numFmtId="166" formatCode="[&gt;=1000000]\ 0.0,,&quot;M&quot;;[&gt;=1000]\ 0.0,&quot;K&quot;;0"/>
    </dxf>
    <dxf>
      <numFmt numFmtId="166" formatCode="[&gt;=1000000]\ 0.0,,&quot;M&quot;;[&gt;=1000]\ 0.0,&quot;K&quot;;0"/>
    </dxf>
    <dxf>
      <numFmt numFmtId="166" formatCode="[&gt;=1000000]\ 0.0,,&quot;M&quot;;[&gt;=1000]\ 0.0,&quot;K&quot;;0"/>
    </dxf>
    <dxf>
      <numFmt numFmtId="166" formatCode="[&gt;=1000000]\ 0.0,,&quot;M&quot;;[&gt;=1000]\ 0.0,&quot;K&quot;;0"/>
    </dxf>
    <dxf>
      <numFmt numFmtId="165" formatCode="[&gt;=1000000]\ \$0.0,,&quot;M&quot;;[&gt;=1000]\ \$0.0,&quot;K&quot;;0"/>
    </dxf>
    <dxf>
      <numFmt numFmtId="165" formatCode="[&gt;=1000000]\ \$0.0,,&quot;M&quot;;[&gt;=1000]\ \$0.0,&quot;K&quot;;0"/>
    </dxf>
    <dxf>
      <numFmt numFmtId="165" formatCode="[&gt;=1000000]\ \$0.0,,&quot;M&quot;;[&gt;=1000]\ \$0.0,&quot;K&quot;;0"/>
    </dxf>
    <dxf>
      <numFmt numFmtId="165" formatCode="[&gt;=1000000]\ \$0.0,,&quot;M&quot;;[&gt;=1000]\ \$0.0,&quot;K&quot;;0"/>
    </dxf>
    <dxf>
      <font>
        <color rgb="FFC00000"/>
      </font>
    </dxf>
    <dxf>
      <font>
        <color rgb="FF00B050"/>
      </font>
    </dxf>
    <dxf>
      <font>
        <color theme="1"/>
      </font>
    </dxf>
    <dxf>
      <font>
        <color theme="3"/>
      </font>
      <border diagonalUp="0" diagonalDown="0">
        <left/>
        <right/>
        <top/>
        <bottom/>
        <vertical/>
        <horizontal/>
      </border>
    </dxf>
  </dxfs>
  <tableStyles count="1" defaultTableStyle="TableStyleMedium2" defaultPivotStyle="PivotStyleLight16">
    <tableStyle name="Slicer Style 1" pivot="0" table="0" count="10" xr9:uid="{09C85652-849B-4AF6-A845-7027DFA3EF9A}">
      <tableStyleElement type="wholeTable" dxfId="61"/>
      <tableStyleElement type="headerRow" dxfId="60"/>
    </tableStyle>
  </tableStyles>
  <colors>
    <mruColors>
      <color rgb="FF24A8BE"/>
      <color rgb="FF41B196"/>
      <color rgb="FF4EC9DE"/>
      <color rgb="FFDF6B73"/>
      <color rgb="FFD64550"/>
      <color rgb="FF89A5FF"/>
      <color rgb="FFFF5D9F"/>
      <color rgb="FFAEE7F0"/>
      <color rgb="FF0BE5D5"/>
      <color rgb="FF30475E"/>
    </mruColors>
  </colors>
  <extLst>
    <ext xmlns:x14="http://schemas.microsoft.com/office/spreadsheetml/2009/9/main" uri="{46F421CA-312F-682f-3DD2-61675219B42D}">
      <x14:dxfs count="8">
        <dxf>
          <font>
            <color theme="3"/>
          </font>
          <fill>
            <patternFill>
              <bgColor theme="3" tint="0.59996337778862885"/>
            </patternFill>
          </fill>
        </dxf>
        <dxf>
          <font>
            <color theme="1"/>
          </font>
        </dxf>
        <dxf>
          <font>
            <color theme="1"/>
          </font>
          <fill>
            <patternFill>
              <fgColor rgb="FF24A8BE"/>
              <bgColor rgb="FF24A8BE"/>
            </patternFill>
          </fill>
        </dxf>
        <dxf>
          <font>
            <color theme="3"/>
          </font>
          <fill>
            <patternFill>
              <fgColor rgb="FF24A8BE"/>
            </patternFill>
          </fill>
        </dxf>
        <dxf>
          <fill>
            <patternFill>
              <fgColor rgb="FFAEE7F0"/>
            </patternFill>
          </fill>
        </dxf>
        <dxf>
          <font>
            <color theme="1"/>
          </font>
          <fill>
            <patternFill>
              <fgColor rgb="FF24A8BE"/>
              <bgColor rgb="FF24A8BE"/>
            </patternFill>
          </fill>
        </dxf>
        <dxf>
          <fill>
            <patternFill>
              <bgColor rgb="FFFFC000"/>
            </patternFill>
          </fill>
        </dxf>
        <dxf>
          <font>
            <color theme="3"/>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84" Type="http://schemas.openxmlformats.org/officeDocument/2006/relationships/customXml" Target="../customXml/item41.xml"/><Relationship Id="rId89" Type="http://schemas.microsoft.com/office/2006/relationships/vbaProject" Target="vbaProject.bin"/><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microsoft.com/office/2007/relationships/slicerCache" Target="slicerCaches/slicerCache2.xml"/><Relationship Id="rId53" Type="http://schemas.openxmlformats.org/officeDocument/2006/relationships/customXml" Target="../customXml/item10.xml"/><Relationship Id="rId58" Type="http://schemas.openxmlformats.org/officeDocument/2006/relationships/customXml" Target="../customXml/item15.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openxmlformats.org/officeDocument/2006/relationships/pivotCacheDefinition" Target="pivotCache/pivotCacheDefinition29.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pivotCacheDefinition" Target="pivotCache/pivotCacheDefinition2.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85"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pivotCacheDefinition" Target="pivotCache/pivotCacheDefinition27.xml"/><Relationship Id="rId38" Type="http://schemas.openxmlformats.org/officeDocument/2006/relationships/theme" Target="theme/theme1.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14.xml"/><Relationship Id="rId41" Type="http://schemas.openxmlformats.org/officeDocument/2006/relationships/sharedStrings" Target="sharedStrings.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83" Type="http://schemas.openxmlformats.org/officeDocument/2006/relationships/customXml" Target="../customXml/item40.xml"/><Relationship Id="rId88"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1.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86"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onnections" Target="connections.xml"/><Relationship Id="rId34" Type="http://schemas.openxmlformats.org/officeDocument/2006/relationships/pivotCacheDefinition" Target="pivotCache/pivotCacheDefinition28.xml"/><Relationship Id="rId50" Type="http://schemas.openxmlformats.org/officeDocument/2006/relationships/customXml" Target="../customXml/item7.xml"/><Relationship Id="rId55" Type="http://schemas.openxmlformats.org/officeDocument/2006/relationships/customXml" Target="../customXml/item12.xml"/><Relationship Id="rId76" Type="http://schemas.openxmlformats.org/officeDocument/2006/relationships/customXml" Target="../customXml/item33.xml"/><Relationship Id="rId7" Type="http://schemas.openxmlformats.org/officeDocument/2006/relationships/pivotCacheDefinition" Target="pivotCache/pivotCacheDefinition1.xml"/><Relationship Id="rId71"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openxmlformats.org/officeDocument/2006/relationships/styles" Target="styles.xml"/><Relationship Id="rId45" Type="http://schemas.openxmlformats.org/officeDocument/2006/relationships/customXml" Target="../customXml/item2.xml"/><Relationship Id="rId66" Type="http://schemas.openxmlformats.org/officeDocument/2006/relationships/customXml" Target="../customXml/item23.xml"/><Relationship Id="rId87" Type="http://schemas.openxmlformats.org/officeDocument/2006/relationships/customXml" Target="../customXml/item44.xml"/><Relationship Id="rId61" Type="http://schemas.openxmlformats.org/officeDocument/2006/relationships/customXml" Target="../customXml/item18.xml"/><Relationship Id="rId82" Type="http://schemas.openxmlformats.org/officeDocument/2006/relationships/customXml" Target="../customXml/item39.xml"/><Relationship Id="rId19" Type="http://schemas.openxmlformats.org/officeDocument/2006/relationships/pivotCacheDefinition" Target="pivotCache/pivotCacheDefinition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787401574803154E-2"/>
          <c:y val="0.14737603364095617"/>
          <c:w val="0.98926888305628458"/>
          <c:h val="0.60956985299117405"/>
        </c:manualLayout>
      </c:layout>
      <c:barChart>
        <c:barDir val="col"/>
        <c:grouping val="clustered"/>
        <c:varyColors val="0"/>
        <c:ser>
          <c:idx val="0"/>
          <c:order val="0"/>
          <c:tx>
            <c:strRef>
              <c:f>Sheet3!$N$19</c:f>
              <c:strCache>
                <c:ptCount val="1"/>
                <c:pt idx="0">
                  <c:v>Profit</c:v>
                </c:pt>
              </c:strCache>
            </c:strRef>
          </c:tx>
          <c:spPr>
            <a:solidFill>
              <a:srgbClr val="24A8B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Sheet3!$M$20:$M$24</c:f>
              <c:strCache>
                <c:ptCount val="5"/>
                <c:pt idx="0">
                  <c:v>Travis Ewing</c:v>
                </c:pt>
                <c:pt idx="1">
                  <c:v>Lisa West</c:v>
                </c:pt>
                <c:pt idx="2">
                  <c:v>Bobby Abbott</c:v>
                </c:pt>
                <c:pt idx="3">
                  <c:v>Christine Hawkins</c:v>
                </c:pt>
                <c:pt idx="4">
                  <c:v>Jeffery Powell</c:v>
                </c:pt>
              </c:strCache>
            </c:strRef>
          </c:cat>
          <c:val>
            <c:numRef>
              <c:f>Sheet3!$N$20:$N$24</c:f>
              <c:numCache>
                <c:formatCode>[&gt;=1000000]\ \$0.0,,"M";[&gt;=1000]\ \$0,"K";0</c:formatCode>
                <c:ptCount val="5"/>
                <c:pt idx="0">
                  <c:v>130.20000000000073</c:v>
                </c:pt>
                <c:pt idx="1">
                  <c:v>912.82000000000062</c:v>
                </c:pt>
                <c:pt idx="2">
                  <c:v>992.27999999999975</c:v>
                </c:pt>
                <c:pt idx="3">
                  <c:v>1362.7800000000007</c:v>
                </c:pt>
                <c:pt idx="4">
                  <c:v>1387.2399999999998</c:v>
                </c:pt>
              </c:numCache>
            </c:numRef>
          </c:val>
          <c:extLst>
            <c:ext xmlns:c16="http://schemas.microsoft.com/office/drawing/2014/chart" uri="{C3380CC4-5D6E-409C-BE32-E72D297353CC}">
              <c16:uniqueId val="{00000000-E418-47E9-B18C-44AB05E5723B}"/>
            </c:ext>
          </c:extLst>
        </c:ser>
        <c:dLbls>
          <c:dLblPos val="outEnd"/>
          <c:showLegendKey val="0"/>
          <c:showVal val="1"/>
          <c:showCatName val="0"/>
          <c:showSerName val="0"/>
          <c:showPercent val="0"/>
          <c:showBubbleSize val="0"/>
        </c:dLbls>
        <c:gapWidth val="219"/>
        <c:overlap val="-27"/>
        <c:axId val="759074943"/>
        <c:axId val="759075423"/>
      </c:barChart>
      <c:catAx>
        <c:axId val="75907494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9075423"/>
        <c:crosses val="autoZero"/>
        <c:auto val="1"/>
        <c:lblAlgn val="ctr"/>
        <c:lblOffset val="100"/>
        <c:noMultiLvlLbl val="0"/>
      </c:catAx>
      <c:valAx>
        <c:axId val="759075423"/>
        <c:scaling>
          <c:orientation val="minMax"/>
        </c:scaling>
        <c:delete val="1"/>
        <c:axPos val="l"/>
        <c:numFmt formatCode="[&gt;=1000000]\ \$0.0,,&quot;M&quot;;[&gt;=1000]\ \$0,&quot;K&quot;;0" sourceLinked="1"/>
        <c:majorTickMark val="none"/>
        <c:minorTickMark val="none"/>
        <c:tickLblPos val="nextTo"/>
        <c:crossAx val="75907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Dashboard.xlsm]Sheet3!PivotTable9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4A8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87878787878788E-2"/>
          <c:y val="0.19243386926360981"/>
          <c:w val="0.91666666666666663"/>
          <c:h val="0.63221987961887283"/>
        </c:manualLayout>
      </c:layout>
      <c:barChart>
        <c:barDir val="col"/>
        <c:grouping val="clustered"/>
        <c:varyColors val="0"/>
        <c:ser>
          <c:idx val="0"/>
          <c:order val="0"/>
          <c:tx>
            <c:strRef>
              <c:f>Sheet3!$T$12</c:f>
              <c:strCache>
                <c:ptCount val="1"/>
                <c:pt idx="0">
                  <c:v>Total</c:v>
                </c:pt>
              </c:strCache>
            </c:strRef>
          </c:tx>
          <c:spPr>
            <a:solidFill>
              <a:srgbClr val="24A8B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Sheet3!$S$13:$S$18</c:f>
              <c:strCache>
                <c:ptCount val="5"/>
                <c:pt idx="0">
                  <c:v>0-20</c:v>
                </c:pt>
                <c:pt idx="1">
                  <c:v>21-30</c:v>
                </c:pt>
                <c:pt idx="2">
                  <c:v>31-40</c:v>
                </c:pt>
                <c:pt idx="3">
                  <c:v>41-50</c:v>
                </c:pt>
                <c:pt idx="4">
                  <c:v>51 +</c:v>
                </c:pt>
              </c:strCache>
            </c:strRef>
          </c:cat>
          <c:val>
            <c:numRef>
              <c:f>Sheet3!$T$13:$T$18</c:f>
              <c:numCache>
                <c:formatCode>[&gt;=1000000]\ \$0.0,,"M";[&gt;=1000]\ \$0,"K";0</c:formatCode>
                <c:ptCount val="5"/>
                <c:pt idx="0">
                  <c:v>77466.27</c:v>
                </c:pt>
                <c:pt idx="1">
                  <c:v>400675.62999999931</c:v>
                </c:pt>
                <c:pt idx="2">
                  <c:v>422121.3899999985</c:v>
                </c:pt>
                <c:pt idx="3">
                  <c:v>482627.66000000201</c:v>
                </c:pt>
                <c:pt idx="4">
                  <c:v>914621.10999999498</c:v>
                </c:pt>
              </c:numCache>
            </c:numRef>
          </c:val>
          <c:extLst>
            <c:ext xmlns:c16="http://schemas.microsoft.com/office/drawing/2014/chart" uri="{C3380CC4-5D6E-409C-BE32-E72D297353CC}">
              <c16:uniqueId val="{00000000-7F84-4804-9B81-2448C2499C0C}"/>
            </c:ext>
          </c:extLst>
        </c:ser>
        <c:dLbls>
          <c:dLblPos val="outEnd"/>
          <c:showLegendKey val="0"/>
          <c:showVal val="1"/>
          <c:showCatName val="0"/>
          <c:showSerName val="0"/>
          <c:showPercent val="0"/>
          <c:showBubbleSize val="0"/>
        </c:dLbls>
        <c:gapWidth val="219"/>
        <c:overlap val="-27"/>
        <c:axId val="1265525311"/>
        <c:axId val="1265515711"/>
      </c:barChart>
      <c:catAx>
        <c:axId val="126552531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1265515711"/>
        <c:crosses val="autoZero"/>
        <c:auto val="1"/>
        <c:lblAlgn val="ctr"/>
        <c:lblOffset val="100"/>
        <c:noMultiLvlLbl val="0"/>
      </c:catAx>
      <c:valAx>
        <c:axId val="1265515711"/>
        <c:scaling>
          <c:orientation val="minMax"/>
        </c:scaling>
        <c:delete val="1"/>
        <c:axPos val="l"/>
        <c:numFmt formatCode="[&gt;=1000000]\ \$0.0,,&quot;M&quot;;[&gt;=1000]\ \$0,&quot;K&quot;;0" sourceLinked="1"/>
        <c:majorTickMark val="none"/>
        <c:minorTickMark val="none"/>
        <c:tickLblPos val="nextTo"/>
        <c:crossAx val="1265525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Dashboard.xlsm]Sheet3!PivotTable11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5995115995116"/>
              <c:y val="-0.254730713245997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9.1575091575091583E-2"/>
              <c:y val="0.349344978165938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15995115995116"/>
              <c:y val="-0.254730713245997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1575091575091583E-2"/>
              <c:y val="0.349344978165938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4A8BE"/>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4A8BE"/>
          </a:solidFill>
          <a:ln w="19050">
            <a:solidFill>
              <a:schemeClr val="lt1"/>
            </a:solidFill>
          </a:ln>
          <a:effectLst/>
        </c:spPr>
        <c:dLbl>
          <c:idx val="0"/>
          <c:layout>
            <c:manualLayout>
              <c:x val="0.115995115995116"/>
              <c:y val="-0.254730713245997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75000"/>
            </a:schemeClr>
          </a:solidFill>
          <a:ln w="19050">
            <a:solidFill>
              <a:schemeClr val="lt1"/>
            </a:solidFill>
          </a:ln>
          <a:effectLst/>
        </c:spPr>
        <c:dLbl>
          <c:idx val="0"/>
          <c:layout>
            <c:manualLayout>
              <c:x val="-9.1575091575091583E-2"/>
              <c:y val="0.349344978165938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76133752511705"/>
          <c:y val="0.31934528440861887"/>
          <c:w val="0.48136002230490421"/>
          <c:h val="0.51941219798118121"/>
        </c:manualLayout>
      </c:layout>
      <c:doughnutChart>
        <c:varyColors val="1"/>
        <c:ser>
          <c:idx val="0"/>
          <c:order val="0"/>
          <c:tx>
            <c:strRef>
              <c:f>Sheet3!$W$16</c:f>
              <c:strCache>
                <c:ptCount val="1"/>
                <c:pt idx="0">
                  <c:v>Total</c:v>
                </c:pt>
              </c:strCache>
            </c:strRef>
          </c:tx>
          <c:spPr>
            <a:solidFill>
              <a:srgbClr val="24A8BE"/>
            </a:solidFill>
          </c:spPr>
          <c:dPt>
            <c:idx val="0"/>
            <c:bubble3D val="0"/>
            <c:spPr>
              <a:solidFill>
                <a:srgbClr val="24A8BE"/>
              </a:solidFill>
              <a:ln w="19050">
                <a:solidFill>
                  <a:schemeClr val="lt1"/>
                </a:solidFill>
              </a:ln>
              <a:effectLst/>
            </c:spPr>
            <c:extLst>
              <c:ext xmlns:c16="http://schemas.microsoft.com/office/drawing/2014/chart" uri="{C3380CC4-5D6E-409C-BE32-E72D297353CC}">
                <c16:uniqueId val="{00000001-D003-4636-9A6F-75E1E54DA520}"/>
              </c:ext>
            </c:extLst>
          </c:dPt>
          <c:dPt>
            <c:idx val="1"/>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3-D003-4636-9A6F-75E1E54DA520}"/>
              </c:ext>
            </c:extLst>
          </c:dPt>
          <c:dLbls>
            <c:dLbl>
              <c:idx val="0"/>
              <c:layout>
                <c:manualLayout>
                  <c:x val="0.115995115995116"/>
                  <c:y val="-0.254730713245997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03-4636-9A6F-75E1E54DA520}"/>
                </c:ext>
              </c:extLst>
            </c:dLbl>
            <c:dLbl>
              <c:idx val="1"/>
              <c:layout>
                <c:manualLayout>
                  <c:x val="-9.1575091575091583E-2"/>
                  <c:y val="0.349344978165938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03-4636-9A6F-75E1E54DA5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Sheet3!$V$17:$V$18</c:f>
              <c:strCache>
                <c:ptCount val="2"/>
                <c:pt idx="0">
                  <c:v>Female</c:v>
                </c:pt>
                <c:pt idx="1">
                  <c:v>Male</c:v>
                </c:pt>
              </c:strCache>
            </c:strRef>
          </c:cat>
          <c:val>
            <c:numRef>
              <c:f>Sheet3!$W$17:$W$18</c:f>
              <c:numCache>
                <c:formatCode>0%</c:formatCode>
                <c:ptCount val="2"/>
                <c:pt idx="0">
                  <c:v>0.48527656041986861</c:v>
                </c:pt>
                <c:pt idx="1">
                  <c:v>0.51472343958010647</c:v>
                </c:pt>
              </c:numCache>
            </c:numRef>
          </c:val>
          <c:extLst>
            <c:ext xmlns:c16="http://schemas.microsoft.com/office/drawing/2014/chart" uri="{C3380CC4-5D6E-409C-BE32-E72D297353CC}">
              <c16:uniqueId val="{00000004-D003-4636-9A6F-75E1E54DA52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26694263525701262"/>
          <c:w val="0.93888888888888888"/>
          <c:h val="0.58855675447976408"/>
        </c:manualLayout>
      </c:layout>
      <c:areaChart>
        <c:grouping val="stacked"/>
        <c:varyColors val="0"/>
        <c:ser>
          <c:idx val="1"/>
          <c:order val="1"/>
          <c:tx>
            <c:strRef>
              <c:f>Sheet3!$AI$4</c:f>
              <c:strCache>
                <c:ptCount val="1"/>
                <c:pt idx="0">
                  <c:v>New Chart</c:v>
                </c:pt>
              </c:strCache>
            </c:strRef>
          </c:tx>
          <c:spPr>
            <a:solidFill>
              <a:schemeClr val="bg1"/>
            </a:solidFill>
            <a:ln>
              <a:noFill/>
            </a:ln>
            <a:effectLst/>
          </c:spPr>
          <c:val>
            <c:numRef>
              <c:f>Sheet3!$AI$5:$AI$16</c:f>
              <c:numCache>
                <c:formatCode>[&gt;=1000000]\ \$0.0,,"M";[&gt;=1000]\ \$0.0,"K";0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D-0AC8-46EB-A479-CD5D67132189}"/>
            </c:ext>
          </c:extLst>
        </c:ser>
        <c:dLbls>
          <c:showLegendKey val="0"/>
          <c:showVal val="0"/>
          <c:showCatName val="0"/>
          <c:showSerName val="0"/>
          <c:showPercent val="0"/>
          <c:showBubbleSize val="0"/>
        </c:dLbls>
        <c:axId val="211678943"/>
        <c:axId val="211677503"/>
      </c:areaChart>
      <c:lineChart>
        <c:grouping val="standard"/>
        <c:varyColors val="0"/>
        <c:ser>
          <c:idx val="0"/>
          <c:order val="0"/>
          <c:spPr>
            <a:ln w="28575" cap="rnd">
              <a:solidFill>
                <a:schemeClr val="tx2">
                  <a:lumMod val="50000"/>
                </a:schemeClr>
              </a:solidFill>
              <a:round/>
            </a:ln>
            <a:effectLst/>
          </c:spPr>
          <c:marker>
            <c:symbol val="circle"/>
            <c:size val="7"/>
            <c:spPr>
              <a:solidFill>
                <a:schemeClr val="tx2">
                  <a:lumMod val="60000"/>
                  <a:lumOff val="40000"/>
                </a:schemeClr>
              </a:solidFill>
              <a:ln w="3175">
                <a:solidFill>
                  <a:schemeClr val="accent1"/>
                </a:solidFill>
              </a:ln>
              <a:effectLst/>
            </c:spPr>
          </c:marker>
          <c:dPt>
            <c:idx val="10"/>
            <c:marker>
              <c:symbol val="circle"/>
              <c:size val="7"/>
              <c:spPr>
                <a:solidFill>
                  <a:schemeClr val="tx2">
                    <a:lumMod val="60000"/>
                    <a:lumOff val="40000"/>
                  </a:schemeClr>
                </a:solidFill>
                <a:ln w="3175">
                  <a:solidFill>
                    <a:schemeClr val="accent1"/>
                  </a:solidFill>
                </a:ln>
                <a:effectLst/>
              </c:spPr>
            </c:marker>
            <c:bubble3D val="0"/>
            <c:spPr>
              <a:ln w="28575" cap="rnd">
                <a:solidFill>
                  <a:schemeClr val="tx2"/>
                </a:solidFill>
                <a:round/>
              </a:ln>
              <a:effectLst/>
            </c:spPr>
            <c:extLst>
              <c:ext xmlns:c16="http://schemas.microsoft.com/office/drawing/2014/chart" uri="{C3380CC4-5D6E-409C-BE32-E72D297353CC}">
                <c16:uniqueId val="{0000000A-0AC8-46EB-A479-CD5D67132189}"/>
              </c:ext>
            </c:extLst>
          </c:dPt>
          <c:dLbls>
            <c:dLbl>
              <c:idx val="0"/>
              <c:tx>
                <c:rich>
                  <a:bodyPr/>
                  <a:lstStyle/>
                  <a:p>
                    <a:fld id="{0924D789-17A4-4C94-B419-DFD7A5884C76}"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AC8-46EB-A479-CD5D67132189}"/>
                </c:ext>
              </c:extLst>
            </c:dLbl>
            <c:dLbl>
              <c:idx val="1"/>
              <c:tx>
                <c:rich>
                  <a:bodyPr/>
                  <a:lstStyle/>
                  <a:p>
                    <a:fld id="{4FA0A484-160B-4DF1-9746-96699BAE494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AC8-46EB-A479-CD5D67132189}"/>
                </c:ext>
              </c:extLst>
            </c:dLbl>
            <c:dLbl>
              <c:idx val="2"/>
              <c:tx>
                <c:rich>
                  <a:bodyPr/>
                  <a:lstStyle/>
                  <a:p>
                    <a:fld id="{7545D99D-3DE8-4D92-BDFD-AE84579792F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AC8-46EB-A479-CD5D67132189}"/>
                </c:ext>
              </c:extLst>
            </c:dLbl>
            <c:dLbl>
              <c:idx val="3"/>
              <c:tx>
                <c:rich>
                  <a:bodyPr/>
                  <a:lstStyle/>
                  <a:p>
                    <a:fld id="{06F7F470-D4F9-4D64-9DE5-5705B6FE43B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AC8-46EB-A479-CD5D67132189}"/>
                </c:ext>
              </c:extLst>
            </c:dLbl>
            <c:dLbl>
              <c:idx val="4"/>
              <c:tx>
                <c:rich>
                  <a:bodyPr/>
                  <a:lstStyle/>
                  <a:p>
                    <a:fld id="{0BD92618-7A51-4541-BE59-B3337B1C0DA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AC8-46EB-A479-CD5D67132189}"/>
                </c:ext>
              </c:extLst>
            </c:dLbl>
            <c:dLbl>
              <c:idx val="5"/>
              <c:tx>
                <c:rich>
                  <a:bodyPr/>
                  <a:lstStyle/>
                  <a:p>
                    <a:fld id="{00314F20-1D60-42DA-AFFC-8820ACF8A83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AC8-46EB-A479-CD5D67132189}"/>
                </c:ext>
              </c:extLst>
            </c:dLbl>
            <c:dLbl>
              <c:idx val="6"/>
              <c:tx>
                <c:rich>
                  <a:bodyPr/>
                  <a:lstStyle/>
                  <a:p>
                    <a:fld id="{BFA38E7A-875F-46A5-94E9-25CA03864D1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AC8-46EB-A479-CD5D67132189}"/>
                </c:ext>
              </c:extLst>
            </c:dLbl>
            <c:dLbl>
              <c:idx val="7"/>
              <c:tx>
                <c:rich>
                  <a:bodyPr/>
                  <a:lstStyle/>
                  <a:p>
                    <a:fld id="{7CA44015-446D-4671-8E3D-E6E4E2ADC9C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AC8-46EB-A479-CD5D67132189}"/>
                </c:ext>
              </c:extLst>
            </c:dLbl>
            <c:dLbl>
              <c:idx val="8"/>
              <c:tx>
                <c:rich>
                  <a:bodyPr/>
                  <a:lstStyle/>
                  <a:p>
                    <a:fld id="{5D3200E5-052B-4AE4-9F93-3544BF33932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AC8-46EB-A479-CD5D67132189}"/>
                </c:ext>
              </c:extLst>
            </c:dLbl>
            <c:dLbl>
              <c:idx val="9"/>
              <c:tx>
                <c:rich>
                  <a:bodyPr/>
                  <a:lstStyle/>
                  <a:p>
                    <a:fld id="{985F49AA-D44C-479F-A9C4-712AED1BC17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AC8-46EB-A479-CD5D67132189}"/>
                </c:ext>
              </c:extLst>
            </c:dLbl>
            <c:dLbl>
              <c:idx val="10"/>
              <c:tx>
                <c:rich>
                  <a:bodyPr/>
                  <a:lstStyle/>
                  <a:p>
                    <a:fld id="{59214AF5-6765-4407-B21E-5734576D349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AC8-46EB-A479-CD5D67132189}"/>
                </c:ext>
              </c:extLst>
            </c:dLbl>
            <c:dLbl>
              <c:idx val="11"/>
              <c:tx>
                <c:rich>
                  <a:bodyPr/>
                  <a:lstStyle/>
                  <a:p>
                    <a:fld id="{CD771B03-218F-494E-B1CB-3FFFA9185D3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AC8-46EB-A479-CD5D671321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Sheet3!$AG$5:$AG$16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Sheet3!$AH$5:$AH$16</c:f>
              <c:numCache>
                <c:formatCode>[&gt;=1000000]\ \$0.0,,"M";[&gt;=1000]\ \$0.0,"K";0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Sheet3!$AA$5:$AA$16</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C-0AC8-46EB-A479-CD5D67132189}"/>
            </c:ext>
          </c:extLst>
        </c:ser>
        <c:dLbls>
          <c:showLegendKey val="0"/>
          <c:showVal val="0"/>
          <c:showCatName val="0"/>
          <c:showSerName val="0"/>
          <c:showPercent val="0"/>
          <c:showBubbleSize val="0"/>
        </c:dLbls>
        <c:marker val="1"/>
        <c:smooth val="0"/>
        <c:axId val="211678943"/>
        <c:axId val="211677503"/>
      </c:lineChart>
      <c:catAx>
        <c:axId val="21167894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77503"/>
        <c:crosses val="autoZero"/>
        <c:auto val="1"/>
        <c:lblAlgn val="ctr"/>
        <c:lblOffset val="100"/>
        <c:noMultiLvlLbl val="0"/>
      </c:catAx>
      <c:valAx>
        <c:axId val="211677503"/>
        <c:scaling>
          <c:orientation val="minMax"/>
        </c:scaling>
        <c:delete val="1"/>
        <c:axPos val="l"/>
        <c:numFmt formatCode="[&gt;=1000000]\ \$0.0,,&quot;M&quot;;[&gt;=1000]\ \$0.0,&quot;K&quot;;0" sourceLinked="1"/>
        <c:majorTickMark val="none"/>
        <c:minorTickMark val="none"/>
        <c:tickLblPos val="nextTo"/>
        <c:crossAx val="211678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Dashboard.xlsm]Sheet3!PivotTable1</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11952487008166E-2"/>
          <c:y val="0.26688190049863403"/>
          <c:w val="0.91833704528582039"/>
          <c:h val="0.60540285225083057"/>
        </c:manualLayout>
      </c:layout>
      <c:barChart>
        <c:barDir val="col"/>
        <c:grouping val="clustered"/>
        <c:varyColors val="0"/>
        <c:ser>
          <c:idx val="0"/>
          <c:order val="0"/>
          <c:tx>
            <c:strRef>
              <c:f>Sheet3!$AM$4</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Sheet3!$AL$5:$AL$11</c:f>
              <c:strCache>
                <c:ptCount val="7"/>
                <c:pt idx="0">
                  <c:v>Sun</c:v>
                </c:pt>
                <c:pt idx="1">
                  <c:v>Mon</c:v>
                </c:pt>
                <c:pt idx="2">
                  <c:v>Tue</c:v>
                </c:pt>
                <c:pt idx="3">
                  <c:v>Wed</c:v>
                </c:pt>
                <c:pt idx="4">
                  <c:v>Thu</c:v>
                </c:pt>
                <c:pt idx="5">
                  <c:v>Fri</c:v>
                </c:pt>
                <c:pt idx="6">
                  <c:v>Sat</c:v>
                </c:pt>
              </c:strCache>
            </c:strRef>
          </c:cat>
          <c:val>
            <c:numRef>
              <c:f>Sheet3!$AM$5:$AM$11</c:f>
              <c:numCache>
                <c:formatCode>[&gt;=1000000]\ \$0,,"M";[&gt;=1000]\ \$0,"K";0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A008-4719-8166-98E526B60A53}"/>
            </c:ext>
          </c:extLst>
        </c:ser>
        <c:dLbls>
          <c:dLblPos val="outEnd"/>
          <c:showLegendKey val="0"/>
          <c:showVal val="1"/>
          <c:showCatName val="0"/>
          <c:showSerName val="0"/>
          <c:showPercent val="0"/>
          <c:showBubbleSize val="0"/>
        </c:dLbls>
        <c:gapWidth val="219"/>
        <c:overlap val="-27"/>
        <c:axId val="380568543"/>
        <c:axId val="380569023"/>
      </c:barChart>
      <c:catAx>
        <c:axId val="38056854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9023"/>
        <c:crosses val="autoZero"/>
        <c:auto val="1"/>
        <c:lblAlgn val="ctr"/>
        <c:lblOffset val="100"/>
        <c:noMultiLvlLbl val="0"/>
      </c:catAx>
      <c:valAx>
        <c:axId val="380569023"/>
        <c:scaling>
          <c:orientation val="minMax"/>
        </c:scaling>
        <c:delete val="1"/>
        <c:axPos val="l"/>
        <c:numFmt formatCode="[&gt;=1000000]\ \$0,,&quot;M&quot;;[&gt;=1000]\ \$0,&quot;K&quot;;0" sourceLinked="1"/>
        <c:majorTickMark val="none"/>
        <c:minorTickMark val="none"/>
        <c:tickLblPos val="nextTo"/>
        <c:crossAx val="380568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Dashboard.xlsm]Sheet3!PivotTable16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4A8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710164092083907"/>
          <c:y val="0.18779342723004694"/>
          <c:w val="0.56641404199475065"/>
          <c:h val="0.73843058350100599"/>
        </c:manualLayout>
      </c:layout>
      <c:barChart>
        <c:barDir val="bar"/>
        <c:grouping val="clustered"/>
        <c:varyColors val="0"/>
        <c:ser>
          <c:idx val="0"/>
          <c:order val="0"/>
          <c:tx>
            <c:strRef>
              <c:f>Sheet3!$BC$4</c:f>
              <c:strCache>
                <c:ptCount val="1"/>
                <c:pt idx="0">
                  <c:v>Total</c:v>
                </c:pt>
              </c:strCache>
            </c:strRef>
          </c:tx>
          <c:spPr>
            <a:solidFill>
              <a:srgbClr val="24A8B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Sheet3!$BB$5:$BB$12</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Sheet3!$BC$5:$BC$12</c:f>
              <c:numCache>
                <c:formatCode>[&gt;=1000000]\ \$0,,"M";[&gt;=1000]\ \$0,"K";0</c:formatCode>
                <c:ptCount val="8"/>
                <c:pt idx="0">
                  <c:v>52455.239999999467</c:v>
                </c:pt>
                <c:pt idx="1">
                  <c:v>86449.160000000033</c:v>
                </c:pt>
                <c:pt idx="2">
                  <c:v>142236.05999999901</c:v>
                </c:pt>
                <c:pt idx="3">
                  <c:v>174072.76000000042</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0-DBC7-41FB-96B6-FAE1A16CE2F4}"/>
            </c:ext>
          </c:extLst>
        </c:ser>
        <c:dLbls>
          <c:dLblPos val="outEnd"/>
          <c:showLegendKey val="0"/>
          <c:showVal val="1"/>
          <c:showCatName val="0"/>
          <c:showSerName val="0"/>
          <c:showPercent val="0"/>
          <c:showBubbleSize val="0"/>
        </c:dLbls>
        <c:gapWidth val="182"/>
        <c:axId val="327499695"/>
        <c:axId val="327496335"/>
      </c:barChart>
      <c:catAx>
        <c:axId val="32749969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496335"/>
        <c:crosses val="autoZero"/>
        <c:auto val="1"/>
        <c:lblAlgn val="ctr"/>
        <c:lblOffset val="100"/>
        <c:noMultiLvlLbl val="0"/>
      </c:catAx>
      <c:valAx>
        <c:axId val="327496335"/>
        <c:scaling>
          <c:orientation val="minMax"/>
        </c:scaling>
        <c:delete val="1"/>
        <c:axPos val="b"/>
        <c:numFmt formatCode="[&gt;=1000000]\ \$0,,&quot;M&quot;;[&gt;=1000]\ \$0,&quot;K&quot;;0" sourceLinked="1"/>
        <c:majorTickMark val="none"/>
        <c:minorTickMark val="none"/>
        <c:tickLblPos val="nextTo"/>
        <c:crossAx val="327499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Dashboard.xlsm]Sheet3!PivotTable12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36663720606353"/>
          <c:y val="0.18193506565599588"/>
          <c:w val="0.46949689324548716"/>
          <c:h val="0.73467802925167247"/>
        </c:manualLayout>
      </c:layout>
      <c:barChart>
        <c:barDir val="bar"/>
        <c:grouping val="clustered"/>
        <c:varyColors val="0"/>
        <c:ser>
          <c:idx val="0"/>
          <c:order val="0"/>
          <c:tx>
            <c:strRef>
              <c:f>Sheet3!$AU$4</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Sheet3!$AT$5:$AT$9</c:f>
              <c:strCache>
                <c:ptCount val="5"/>
                <c:pt idx="0">
                  <c:v>Attorney Mist</c:v>
                </c:pt>
                <c:pt idx="1">
                  <c:v>Eight Brew</c:v>
                </c:pt>
                <c:pt idx="2">
                  <c:v>Onto Dew</c:v>
                </c:pt>
                <c:pt idx="3">
                  <c:v>Common Splash</c:v>
                </c:pt>
                <c:pt idx="4">
                  <c:v>Begin Brew</c:v>
                </c:pt>
              </c:strCache>
            </c:strRef>
          </c:cat>
          <c:val>
            <c:numRef>
              <c:f>Sheet3!$AU$5:$AU$9</c:f>
              <c:numCache>
                <c:formatCode>[&gt;=1000000]\ \$0,,"M";[&gt;=1000]\ \$0,"K";0</c:formatCode>
                <c:ptCount val="5"/>
                <c:pt idx="0">
                  <c:v>78081.849999999962</c:v>
                </c:pt>
                <c:pt idx="1">
                  <c:v>82987.239999999991</c:v>
                </c:pt>
                <c:pt idx="2">
                  <c:v>83284.599999999977</c:v>
                </c:pt>
                <c:pt idx="3">
                  <c:v>84506.489999999932</c:v>
                </c:pt>
                <c:pt idx="4">
                  <c:v>95024.850000000035</c:v>
                </c:pt>
              </c:numCache>
            </c:numRef>
          </c:val>
          <c:extLst>
            <c:ext xmlns:c16="http://schemas.microsoft.com/office/drawing/2014/chart" uri="{C3380CC4-5D6E-409C-BE32-E72D297353CC}">
              <c16:uniqueId val="{00000000-336F-451D-92F9-3CFEDD7DFA59}"/>
            </c:ext>
          </c:extLst>
        </c:ser>
        <c:dLbls>
          <c:dLblPos val="outEnd"/>
          <c:showLegendKey val="0"/>
          <c:showVal val="1"/>
          <c:showCatName val="0"/>
          <c:showSerName val="0"/>
          <c:showPercent val="0"/>
          <c:showBubbleSize val="0"/>
        </c:dLbls>
        <c:gapWidth val="219"/>
        <c:axId val="989358255"/>
        <c:axId val="989356335"/>
      </c:barChart>
      <c:catAx>
        <c:axId val="9893582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356335"/>
        <c:crosses val="autoZero"/>
        <c:auto val="1"/>
        <c:lblAlgn val="ctr"/>
        <c:lblOffset val="100"/>
        <c:noMultiLvlLbl val="0"/>
      </c:catAx>
      <c:valAx>
        <c:axId val="989356335"/>
        <c:scaling>
          <c:orientation val="minMax"/>
        </c:scaling>
        <c:delete val="1"/>
        <c:axPos val="b"/>
        <c:numFmt formatCode="[&gt;=1000000]\ \$0,,&quot;M&quot;;[&gt;=1000]\ \$0,&quot;K&quot;;0" sourceLinked="1"/>
        <c:majorTickMark val="none"/>
        <c:minorTickMark val="none"/>
        <c:tickLblPos val="nextTo"/>
        <c:crossAx val="989358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orientation="portrait"/>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536736272235115E-2"/>
          <c:y val="0.20643298619930575"/>
          <c:w val="0.91492652745552983"/>
          <c:h val="8.3889594445855559E-2"/>
        </c:manualLayout>
      </c:layout>
      <c:barChart>
        <c:barDir val="col"/>
        <c:grouping val="clustered"/>
        <c:varyColors val="0"/>
        <c:ser>
          <c:idx val="0"/>
          <c:order val="0"/>
          <c:tx>
            <c:strRef>
              <c:f>Sheet2!$Q$13</c:f>
              <c:strCache>
                <c:ptCount val="1"/>
                <c:pt idx="0">
                  <c:v>Total Revenue</c:v>
                </c:pt>
              </c:strCache>
            </c:strRef>
          </c:tx>
          <c:spPr>
            <a:noFill/>
            <a:ln>
              <a:noFill/>
            </a:ln>
            <a:effectLst/>
          </c:spPr>
          <c:invertIfNegative val="0"/>
          <c:cat>
            <c:strRef>
              <c:f>Sheet2!$P$14:$P$17</c:f>
              <c:strCache>
                <c:ptCount val="4"/>
                <c:pt idx="0">
                  <c:v>Q-1</c:v>
                </c:pt>
                <c:pt idx="1">
                  <c:v>Q-2</c:v>
                </c:pt>
                <c:pt idx="2">
                  <c:v>Q-3</c:v>
                </c:pt>
                <c:pt idx="3">
                  <c:v>Q-4</c:v>
                </c:pt>
              </c:strCache>
            </c:strRef>
          </c:cat>
          <c:val>
            <c:numRef>
              <c:f>Sheet2!$Q$14:$Q$17</c:f>
              <c:numCache>
                <c:formatCode>[&gt;=1000000]\ \$0.0,,"M";[&gt;=1000]\ \$0,"K";0</c:formatCode>
                <c:ptCount val="4"/>
                <c:pt idx="0">
                  <c:v>1336248.3099999984</c:v>
                </c:pt>
                <c:pt idx="1">
                  <c:v>1384874.5400000024</c:v>
                </c:pt>
                <c:pt idx="2">
                  <c:v>1362939.5400000014</c:v>
                </c:pt>
                <c:pt idx="3">
                  <c:v>1362747.0800000008</c:v>
                </c:pt>
              </c:numCache>
            </c:numRef>
          </c:val>
          <c:extLst>
            <c:ext xmlns:c16="http://schemas.microsoft.com/office/drawing/2014/chart" uri="{C3380CC4-5D6E-409C-BE32-E72D297353CC}">
              <c16:uniqueId val="{00000004-52F3-4956-8032-FECB5B45506B}"/>
            </c:ext>
          </c:extLst>
        </c:ser>
        <c:ser>
          <c:idx val="1"/>
          <c:order val="1"/>
          <c:tx>
            <c:strRef>
              <c:f>Sheet2!$S$13</c:f>
              <c:strCache>
                <c:ptCount val="1"/>
                <c:pt idx="0">
                  <c:v>Highlight</c:v>
                </c:pt>
              </c:strCache>
            </c:strRef>
          </c:tx>
          <c:spPr>
            <a:noFill/>
            <a:ln>
              <a:noFill/>
            </a:ln>
            <a:effectLst/>
          </c:spPr>
          <c:invertIfNegative val="0"/>
          <c:val>
            <c:numRef>
              <c:f>Sheet2!$S$14:$S$17</c:f>
              <c:numCache>
                <c:formatCode>[&gt;=1000000]\ \$0.0,,"M";[&gt;=1000]\ \$0,"K";0</c:formatCode>
                <c:ptCount val="4"/>
                <c:pt idx="0" formatCode="General">
                  <c:v>0</c:v>
                </c:pt>
                <c:pt idx="1">
                  <c:v>1384874.5400000024</c:v>
                </c:pt>
                <c:pt idx="2">
                  <c:v>1362939.5400000014</c:v>
                </c:pt>
                <c:pt idx="3">
                  <c:v>1362747.0800000008</c:v>
                </c:pt>
              </c:numCache>
            </c:numRef>
          </c:val>
          <c:extLst>
            <c:ext xmlns:c16="http://schemas.microsoft.com/office/drawing/2014/chart" uri="{C3380CC4-5D6E-409C-BE32-E72D297353CC}">
              <c16:uniqueId val="{00000005-52F3-4956-8032-FECB5B45506B}"/>
            </c:ext>
          </c:extLst>
        </c:ser>
        <c:dLbls>
          <c:showLegendKey val="0"/>
          <c:showVal val="0"/>
          <c:showCatName val="0"/>
          <c:showSerName val="0"/>
          <c:showPercent val="0"/>
          <c:showBubbleSize val="0"/>
        </c:dLbls>
        <c:gapWidth val="100"/>
        <c:overlap val="100"/>
        <c:axId val="1653592928"/>
        <c:axId val="1653578528"/>
      </c:barChart>
      <c:lineChart>
        <c:grouping val="standard"/>
        <c:varyColors val="0"/>
        <c:ser>
          <c:idx val="2"/>
          <c:order val="2"/>
          <c:tx>
            <c:strRef>
              <c:f>Sheet2!$R$13</c:f>
              <c:strCache>
                <c:ptCount val="1"/>
                <c:pt idx="0">
                  <c:v>Average</c:v>
                </c:pt>
              </c:strCache>
            </c:strRef>
          </c:tx>
          <c:spPr>
            <a:ln w="19050" cap="rnd">
              <a:solidFill>
                <a:schemeClr val="tx1">
                  <a:alpha val="0"/>
                </a:schemeClr>
              </a:solidFill>
              <a:prstDash val="lgDash"/>
              <a:round/>
            </a:ln>
            <a:effectLst/>
          </c:spPr>
          <c:marker>
            <c:symbol val="none"/>
          </c:marker>
          <c:val>
            <c:numRef>
              <c:f>Sheet2!$R$14:$R$17</c:f>
              <c:numCache>
                <c:formatCode>[&gt;=1000000]\ \$0.0,,"M";[&gt;=1000]\ \$0,"K";0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52F3-4956-8032-FECB5B45506B}"/>
            </c:ext>
          </c:extLst>
        </c:ser>
        <c:dLbls>
          <c:showLegendKey val="0"/>
          <c:showVal val="0"/>
          <c:showCatName val="0"/>
          <c:showSerName val="0"/>
          <c:showPercent val="0"/>
          <c:showBubbleSize val="0"/>
        </c:dLbls>
        <c:marker val="1"/>
        <c:smooth val="0"/>
        <c:axId val="585327184"/>
        <c:axId val="585333424"/>
      </c:lineChart>
      <c:catAx>
        <c:axId val="585327184"/>
        <c:scaling>
          <c:orientation val="minMax"/>
        </c:scaling>
        <c:delete val="1"/>
        <c:axPos val="b"/>
        <c:numFmt formatCode="General" sourceLinked="1"/>
        <c:majorTickMark val="out"/>
        <c:minorTickMark val="none"/>
        <c:tickLblPos val="nextTo"/>
        <c:crossAx val="585333424"/>
        <c:crosses val="autoZero"/>
        <c:auto val="1"/>
        <c:lblAlgn val="ctr"/>
        <c:lblOffset val="100"/>
        <c:noMultiLvlLbl val="0"/>
      </c:catAx>
      <c:valAx>
        <c:axId val="585333424"/>
        <c:scaling>
          <c:orientation val="minMax"/>
        </c:scaling>
        <c:delete val="1"/>
        <c:axPos val="l"/>
        <c:numFmt formatCode="[&gt;=1000000]\ \$0.0,,&quot;M&quot;;[&gt;=1000]\ \$0,&quot;K&quot;;0" sourceLinked="1"/>
        <c:majorTickMark val="out"/>
        <c:minorTickMark val="none"/>
        <c:tickLblPos val="nextTo"/>
        <c:crossAx val="585327184"/>
        <c:crosses val="autoZero"/>
        <c:crossBetween val="between"/>
      </c:valAx>
      <c:valAx>
        <c:axId val="1653578528"/>
        <c:scaling>
          <c:orientation val="minMax"/>
        </c:scaling>
        <c:delete val="1"/>
        <c:axPos val="r"/>
        <c:numFmt formatCode="[&gt;=1000000]\ \$0.0,,&quot;M&quot;;[&gt;=1000]\ \$0,&quot;K&quot;;0" sourceLinked="1"/>
        <c:majorTickMark val="out"/>
        <c:minorTickMark val="none"/>
        <c:tickLblPos val="nextTo"/>
        <c:crossAx val="1653592928"/>
        <c:crosses val="max"/>
        <c:crossBetween val="between"/>
      </c:valAx>
      <c:catAx>
        <c:axId val="1653592928"/>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578528"/>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Dashboard.xlsm]Sheet1!PivotTable1</c:name>
    <c:fmtId val="79"/>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4546A"/>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753506327173018E-2"/>
          <c:y val="6.1212399711865685E-2"/>
          <c:w val="0.935815948264199"/>
          <c:h val="0.826687614363662"/>
        </c:manualLayout>
      </c:layout>
      <c:barChart>
        <c:barDir val="col"/>
        <c:grouping val="clustered"/>
        <c:varyColors val="0"/>
        <c:ser>
          <c:idx val="0"/>
          <c:order val="0"/>
          <c:tx>
            <c:strRef>
              <c:f>Sheet1!$B$15</c:f>
              <c:strCache>
                <c:ptCount val="1"/>
                <c:pt idx="0">
                  <c:v>Total</c:v>
                </c:pt>
              </c:strCache>
            </c:strRef>
          </c:tx>
          <c:spPr>
            <a:solidFill>
              <a:srgbClr val="44546A"/>
            </a:solidFill>
            <a:ln>
              <a:noFill/>
            </a:ln>
            <a:effectLst/>
          </c:spPr>
          <c:invertIfNegative val="1"/>
          <c:dLbls>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Sheet1!$A$16:$A$28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Sheet1!$B$16:$B$28</c:f>
              <c:numCache>
                <c:formatCode>\+0.0%;\-0.0%;0.0%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24A8BE"/>
                  </a:solidFill>
                  <a:ln>
                    <a:noFill/>
                  </a:ln>
                  <a:effectLst/>
                </c14:spPr>
              </c14:invertSolidFillFmt>
            </c:ext>
            <c:ext xmlns:c16="http://schemas.microsoft.com/office/drawing/2014/chart" uri="{C3380CC4-5D6E-409C-BE32-E72D297353CC}">
              <c16:uniqueId val="{00000000-60B4-415E-8C08-13A69868C9A1}"/>
            </c:ext>
          </c:extLst>
        </c:ser>
        <c:dLbls>
          <c:dLblPos val="outEnd"/>
          <c:showLegendKey val="0"/>
          <c:showVal val="1"/>
          <c:showCatName val="0"/>
          <c:showSerName val="0"/>
          <c:showPercent val="0"/>
          <c:showBubbleSize val="0"/>
        </c:dLbls>
        <c:gapWidth val="100"/>
        <c:overlap val="100"/>
        <c:axId val="19486096"/>
        <c:axId val="19486576"/>
      </c:barChart>
      <c:catAx>
        <c:axId val="19486096"/>
        <c:scaling>
          <c:orientation val="minMax"/>
        </c:scaling>
        <c:delete val="1"/>
        <c:axPos val="b"/>
        <c:numFmt formatCode="General" sourceLinked="1"/>
        <c:majorTickMark val="out"/>
        <c:minorTickMark val="none"/>
        <c:tickLblPos val="nextTo"/>
        <c:crossAx val="19486576"/>
        <c:crosses val="autoZero"/>
        <c:auto val="1"/>
        <c:lblAlgn val="ctr"/>
        <c:lblOffset val="100"/>
        <c:noMultiLvlLbl val="0"/>
      </c:catAx>
      <c:valAx>
        <c:axId val="19486576"/>
        <c:scaling>
          <c:orientation val="minMax"/>
        </c:scaling>
        <c:delete val="1"/>
        <c:axPos val="l"/>
        <c:numFmt formatCode="\+0.0%;\-0.0%;0.0%" sourceLinked="1"/>
        <c:majorTickMark val="out"/>
        <c:minorTickMark val="none"/>
        <c:tickLblPos val="nextTo"/>
        <c:crossAx val="19486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118957545187054E-2"/>
          <c:y val="0.22607781282860148"/>
          <c:w val="0.85918453131567885"/>
          <c:h val="0.65195442840938267"/>
        </c:manualLayout>
      </c:layout>
      <c:barChart>
        <c:barDir val="col"/>
        <c:grouping val="clustered"/>
        <c:varyColors val="0"/>
        <c:ser>
          <c:idx val="0"/>
          <c:order val="0"/>
          <c:tx>
            <c:strRef>
              <c:f>Sheet2!$U$15</c:f>
              <c:strCache>
                <c:ptCount val="1"/>
                <c:pt idx="0">
                  <c:v>Total Revenue</c:v>
                </c:pt>
              </c:strCache>
            </c:strRef>
          </c:tx>
          <c:spPr>
            <a:solidFill>
              <a:schemeClr val="tx2"/>
            </a:solidFill>
            <a:ln>
              <a:noFill/>
            </a:ln>
            <a:effectLst/>
          </c:spPr>
          <c:invertIfNegative val="0"/>
          <c:dLbls>
            <c:dLbl>
              <c:idx val="0"/>
              <c:tx>
                <c:rich>
                  <a:bodyPr/>
                  <a:lstStyle/>
                  <a:p>
                    <a:fld id="{E5901238-336B-4241-B4C2-33F1755B95EF}" type="CELLRANGE">
                      <a:rPr lang="en-US"/>
                      <a:pPr/>
                      <a:t>[CELLRANGE]</a:t>
                    </a:fld>
                    <a:endParaRPr lang="en-US" baseline="0"/>
                  </a:p>
                  <a:p>
                    <a:fld id="{64EA9625-E675-4984-8228-8B1973B1D16A}"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1DC4-4749-979E-32C194B0D3ED}"/>
                </c:ext>
              </c:extLst>
            </c:dLbl>
            <c:dLbl>
              <c:idx val="1"/>
              <c:tx>
                <c:rich>
                  <a:bodyPr/>
                  <a:lstStyle/>
                  <a:p>
                    <a:fld id="{E1BD66A8-FF81-464F-90E9-046B0DF5769F}" type="CELLRANGE">
                      <a:rPr lang="en-US"/>
                      <a:pPr/>
                      <a:t>[CELLRANGE]</a:t>
                    </a:fld>
                    <a:endParaRPr lang="en-US" baseline="0"/>
                  </a:p>
                  <a:p>
                    <a:fld id="{B773567F-5D67-4AB0-99CA-0315FFDDEF6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1DC4-4749-979E-32C194B0D3ED}"/>
                </c:ext>
              </c:extLst>
            </c:dLbl>
            <c:dLbl>
              <c:idx val="2"/>
              <c:tx>
                <c:rich>
                  <a:bodyPr/>
                  <a:lstStyle/>
                  <a:p>
                    <a:fld id="{06837332-2337-4F4C-8D25-357027FF23EE}" type="CELLRANGE">
                      <a:rPr lang="en-US"/>
                      <a:pPr/>
                      <a:t>[CELLRANGE]</a:t>
                    </a:fld>
                    <a:endParaRPr lang="en-US" baseline="0"/>
                  </a:p>
                  <a:p>
                    <a:fld id="{15D032D9-C4F6-468D-8041-F66B49F104FE}"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1DC4-4749-979E-32C194B0D3ED}"/>
                </c:ext>
              </c:extLst>
            </c:dLbl>
            <c:dLbl>
              <c:idx val="3"/>
              <c:tx>
                <c:rich>
                  <a:bodyPr/>
                  <a:lstStyle/>
                  <a:p>
                    <a:fld id="{0EF5A2A7-0C70-4A00-9FB7-2C407D1A2D5A}" type="CELLRANGE">
                      <a:rPr lang="en-US"/>
                      <a:pPr/>
                      <a:t>[CELLRANGE]</a:t>
                    </a:fld>
                    <a:endParaRPr lang="en-US" baseline="0"/>
                  </a:p>
                  <a:p>
                    <a:fld id="{E0511AC5-8C8B-496F-A64A-693C663F4D7D}"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C4-4749-979E-32C194B0D3ED}"/>
                </c:ext>
              </c:extLst>
            </c:dLbl>
            <c:dLbl>
              <c:idx val="4"/>
              <c:tx>
                <c:rich>
                  <a:bodyPr/>
                  <a:lstStyle/>
                  <a:p>
                    <a:fld id="{52BB4D1E-4DB7-40C2-AB01-30A636ED8B9F}" type="CELLRANGE">
                      <a:rPr lang="en-US"/>
                      <a:pPr/>
                      <a:t>[CELLRANGE]</a:t>
                    </a:fld>
                    <a:endParaRPr lang="en-US" baseline="0"/>
                  </a:p>
                  <a:p>
                    <a:fld id="{8949577F-EAC3-484D-ABEF-F94C02F4D84B}"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1DC4-4749-979E-32C194B0D3ED}"/>
                </c:ext>
              </c:extLst>
            </c:dLbl>
            <c:dLbl>
              <c:idx val="5"/>
              <c:tx>
                <c:rich>
                  <a:bodyPr/>
                  <a:lstStyle/>
                  <a:p>
                    <a:fld id="{798123D3-596D-4B57-9B7A-8199DF3AC422}" type="CELLRANGE">
                      <a:rPr lang="en-US"/>
                      <a:pPr/>
                      <a:t>[CELLRANGE]</a:t>
                    </a:fld>
                    <a:endParaRPr lang="en-US" baseline="0"/>
                  </a:p>
                  <a:p>
                    <a:fld id="{5A857635-C3D3-438D-8455-2167E51F9D6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1DC4-4749-979E-32C194B0D3ED}"/>
                </c:ext>
              </c:extLst>
            </c:dLbl>
            <c:dLbl>
              <c:idx val="6"/>
              <c:tx>
                <c:rich>
                  <a:bodyPr/>
                  <a:lstStyle/>
                  <a:p>
                    <a:fld id="{F5FA1EC4-CE9E-48E5-B9D4-158B6722D397}" type="CELLRANGE">
                      <a:rPr lang="en-US"/>
                      <a:pPr/>
                      <a:t>[CELLRANGE]</a:t>
                    </a:fld>
                    <a:endParaRPr lang="en-US" baseline="0"/>
                  </a:p>
                  <a:p>
                    <a:fld id="{E77420FF-A910-4E7A-96A9-22A8ACBED037}"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1DC4-4749-979E-32C194B0D3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Sheet2!$T$16:$T$22</c:f>
              <c:strCache>
                <c:ptCount val="7"/>
                <c:pt idx="0">
                  <c:v>Sun</c:v>
                </c:pt>
                <c:pt idx="1">
                  <c:v>Mon</c:v>
                </c:pt>
                <c:pt idx="2">
                  <c:v>Tue</c:v>
                </c:pt>
                <c:pt idx="3">
                  <c:v>Wed</c:v>
                </c:pt>
                <c:pt idx="4">
                  <c:v>Thu</c:v>
                </c:pt>
                <c:pt idx="5">
                  <c:v>Fri</c:v>
                </c:pt>
                <c:pt idx="6">
                  <c:v>Sat</c:v>
                </c:pt>
              </c:strCache>
            </c:strRef>
          </c:cat>
          <c:val>
            <c:numRef>
              <c:f>Sheet2!$U$16:$U$22</c:f>
              <c:numCache>
                <c:formatCode>[&gt;=1000000]\ \$0.0,,"M";[&gt;=1000]\ \$0,"K";0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Sheet2!$V$5:$V$11</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1DC4-4749-979E-32C194B0D3ED}"/>
            </c:ext>
          </c:extLst>
        </c:ser>
        <c:ser>
          <c:idx val="1"/>
          <c:order val="1"/>
          <c:tx>
            <c:strRef>
              <c:f>Sheet2!$W$15</c:f>
              <c:strCache>
                <c:ptCount val="1"/>
                <c:pt idx="0">
                  <c:v>Highlight</c:v>
                </c:pt>
              </c:strCache>
            </c:strRef>
          </c:tx>
          <c:spPr>
            <a:solidFill>
              <a:srgbClr val="24A8BE"/>
            </a:solidFill>
            <a:ln>
              <a:noFill/>
            </a:ln>
            <a:effectLst/>
          </c:spPr>
          <c:invertIfNegative val="0"/>
          <c:val>
            <c:numRef>
              <c:f>Sheet2!$W$16:$W$22</c:f>
              <c:numCache>
                <c:formatCode>[&gt;=1000000]\ \$0.0,,"M";[&gt;=1000]\ \$0,"K";0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1DC4-4749-979E-32C194B0D3ED}"/>
            </c:ext>
          </c:extLst>
        </c:ser>
        <c:dLbls>
          <c:showLegendKey val="0"/>
          <c:showVal val="0"/>
          <c:showCatName val="0"/>
          <c:showSerName val="0"/>
          <c:showPercent val="0"/>
          <c:showBubbleSize val="0"/>
        </c:dLbls>
        <c:gapWidth val="100"/>
        <c:overlap val="100"/>
        <c:axId val="585339664"/>
        <c:axId val="585345424"/>
      </c:barChart>
      <c:lineChart>
        <c:grouping val="standard"/>
        <c:varyColors val="0"/>
        <c:ser>
          <c:idx val="2"/>
          <c:order val="2"/>
          <c:tx>
            <c:strRef>
              <c:f>Sheet2!$V$15</c:f>
              <c:strCache>
                <c:ptCount val="1"/>
                <c:pt idx="0">
                  <c:v>Average</c:v>
                </c:pt>
              </c:strCache>
            </c:strRef>
          </c:tx>
          <c:spPr>
            <a:ln w="19050" cap="rnd">
              <a:solidFill>
                <a:schemeClr val="tx1"/>
              </a:solidFill>
              <a:prstDash val="lgDash"/>
              <a:round/>
            </a:ln>
            <a:effectLst/>
          </c:spPr>
          <c:marker>
            <c:symbol val="none"/>
          </c:marker>
          <c:val>
            <c:numRef>
              <c:f>Sheet2!$V$16:$V$22</c:f>
              <c:numCache>
                <c:formatCode>[&gt;=1000000]\ \$0.0,,"M";[&gt;=1000]\ \$0,"K";0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1DC4-4749-979E-32C194B0D3ED}"/>
            </c:ext>
          </c:extLst>
        </c:ser>
        <c:dLbls>
          <c:showLegendKey val="0"/>
          <c:showVal val="0"/>
          <c:showCatName val="0"/>
          <c:showSerName val="0"/>
          <c:showPercent val="0"/>
          <c:showBubbleSize val="0"/>
        </c:dLbls>
        <c:marker val="1"/>
        <c:smooth val="0"/>
        <c:axId val="585339664"/>
        <c:axId val="585345424"/>
      </c:lineChart>
      <c:catAx>
        <c:axId val="58533966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345424"/>
        <c:crosses val="autoZero"/>
        <c:auto val="1"/>
        <c:lblAlgn val="ctr"/>
        <c:lblOffset val="100"/>
        <c:noMultiLvlLbl val="0"/>
      </c:catAx>
      <c:valAx>
        <c:axId val="585345424"/>
        <c:scaling>
          <c:orientation val="minMax"/>
        </c:scaling>
        <c:delete val="1"/>
        <c:axPos val="l"/>
        <c:numFmt formatCode="[&gt;=1000000]\ \$0.0,,&quot;M&quot;;[&gt;=1000]\ \$0,&quot;K&quot;;0" sourceLinked="1"/>
        <c:majorTickMark val="none"/>
        <c:minorTickMark val="none"/>
        <c:tickLblPos val="nextTo"/>
        <c:crossAx val="58533966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043507928571701"/>
          <c:y val="0.14495557119605859"/>
          <c:w val="0.59963077289321498"/>
          <c:h val="0.67539626680743114"/>
        </c:manualLayout>
      </c:layout>
      <c:barChart>
        <c:barDir val="col"/>
        <c:grouping val="clustered"/>
        <c:varyColors val="0"/>
        <c:ser>
          <c:idx val="0"/>
          <c:order val="0"/>
          <c:tx>
            <c:strRef>
              <c:f>Sheet2!$Q$13</c:f>
              <c:strCache>
                <c:ptCount val="1"/>
                <c:pt idx="0">
                  <c:v>Total Revenue</c:v>
                </c:pt>
              </c:strCache>
            </c:strRef>
          </c:tx>
          <c:spPr>
            <a:solidFill>
              <a:schemeClr val="tx2"/>
            </a:solidFill>
            <a:ln>
              <a:noFill/>
            </a:ln>
            <a:effectLst/>
          </c:spPr>
          <c:invertIfNegative val="0"/>
          <c:dLbls>
            <c:dLbl>
              <c:idx val="0"/>
              <c:tx>
                <c:rich>
                  <a:bodyPr/>
                  <a:lstStyle/>
                  <a:p>
                    <a:fld id="{49E5ADF9-C0B3-4CB2-A3BE-68904466F2A7}" type="CELLRANGE">
                      <a:rPr lang="en-US"/>
                      <a:pPr/>
                      <a:t>[CELLRANGE]</a:t>
                    </a:fld>
                    <a:endParaRPr lang="en-US" baseline="0"/>
                  </a:p>
                  <a:p>
                    <a:fld id="{2B58FABD-A892-4621-89B0-F8011B5FC621}"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061-4F10-906D-FFB3FD15D334}"/>
                </c:ext>
              </c:extLst>
            </c:dLbl>
            <c:dLbl>
              <c:idx val="1"/>
              <c:tx>
                <c:rich>
                  <a:bodyPr/>
                  <a:lstStyle/>
                  <a:p>
                    <a:fld id="{D2771479-226B-42EC-A454-948201C03D90}" type="CELLRANGE">
                      <a:rPr lang="en-US"/>
                      <a:pPr/>
                      <a:t>[CELLRANGE]</a:t>
                    </a:fld>
                    <a:endParaRPr lang="en-US" baseline="0"/>
                  </a:p>
                  <a:p>
                    <a:fld id="{CC92544A-39DD-456D-AD54-7D178A298EA0}"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061-4F10-906D-FFB3FD15D334}"/>
                </c:ext>
              </c:extLst>
            </c:dLbl>
            <c:dLbl>
              <c:idx val="2"/>
              <c:tx>
                <c:rich>
                  <a:bodyPr/>
                  <a:lstStyle/>
                  <a:p>
                    <a:fld id="{34E66582-F333-4F58-A5BE-E42B4BA3022B}" type="CELLRANGE">
                      <a:rPr lang="en-US"/>
                      <a:pPr/>
                      <a:t>[CELLRANGE]</a:t>
                    </a:fld>
                    <a:endParaRPr lang="en-US" baseline="0"/>
                  </a:p>
                  <a:p>
                    <a:fld id="{29ADEB76-DCDC-4447-B6EB-2281E3BD3065}"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061-4F10-906D-FFB3FD15D334}"/>
                </c:ext>
              </c:extLst>
            </c:dLbl>
            <c:dLbl>
              <c:idx val="3"/>
              <c:tx>
                <c:rich>
                  <a:bodyPr/>
                  <a:lstStyle/>
                  <a:p>
                    <a:fld id="{7D9A6264-9A78-4150-A4B6-88F9881EC86B}" type="CELLRANGE">
                      <a:rPr lang="en-US"/>
                      <a:pPr/>
                      <a:t>[CELLRANGE]</a:t>
                    </a:fld>
                    <a:endParaRPr lang="en-US" baseline="0"/>
                  </a:p>
                  <a:p>
                    <a:fld id="{33B82EB2-C47F-48F8-B3AB-36375AF932EC}"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061-4F10-906D-FFB3FD15D3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Sheet2!$P$14:$P$17</c:f>
              <c:strCache>
                <c:ptCount val="4"/>
                <c:pt idx="0">
                  <c:v>Q-1</c:v>
                </c:pt>
                <c:pt idx="1">
                  <c:v>Q-2</c:v>
                </c:pt>
                <c:pt idx="2">
                  <c:v>Q-3</c:v>
                </c:pt>
                <c:pt idx="3">
                  <c:v>Q-4</c:v>
                </c:pt>
              </c:strCache>
            </c:strRef>
          </c:cat>
          <c:val>
            <c:numRef>
              <c:f>Sheet2!$Q$14:$Q$17</c:f>
              <c:numCache>
                <c:formatCode>[&gt;=1000000]\ \$0.0,,"M";[&gt;=1000]\ \$0,"K";0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Sheet2!$R$5:$R$8</c15:f>
                <c15:dlblRangeCache>
                  <c:ptCount val="4"/>
                  <c:pt idx="1">
                    <c:v>+3.6%</c:v>
                  </c:pt>
                  <c:pt idx="2">
                    <c:v>-1.6%</c:v>
                  </c:pt>
                  <c:pt idx="3">
                    <c:v>-0.0%</c:v>
                  </c:pt>
                </c15:dlblRangeCache>
              </c15:datalabelsRange>
            </c:ext>
            <c:ext xmlns:c16="http://schemas.microsoft.com/office/drawing/2014/chart" uri="{C3380CC4-5D6E-409C-BE32-E72D297353CC}">
              <c16:uniqueId val="{00000004-3061-4F10-906D-FFB3FD15D334}"/>
            </c:ext>
          </c:extLst>
        </c:ser>
        <c:ser>
          <c:idx val="1"/>
          <c:order val="1"/>
          <c:tx>
            <c:strRef>
              <c:f>Sheet2!$S$13</c:f>
              <c:strCache>
                <c:ptCount val="1"/>
                <c:pt idx="0">
                  <c:v>Highlight</c:v>
                </c:pt>
              </c:strCache>
            </c:strRef>
          </c:tx>
          <c:spPr>
            <a:solidFill>
              <a:srgbClr val="24A8BE"/>
            </a:solidFill>
            <a:ln>
              <a:noFill/>
            </a:ln>
            <a:effectLst/>
          </c:spPr>
          <c:invertIfNegative val="0"/>
          <c:val>
            <c:numRef>
              <c:f>Sheet2!$S$14:$S$17</c:f>
              <c:numCache>
                <c:formatCode>[&gt;=1000000]\ \$0.0,,"M";[&gt;=1000]\ \$0,"K";0</c:formatCode>
                <c:ptCount val="4"/>
                <c:pt idx="0" formatCode="General">
                  <c:v>0</c:v>
                </c:pt>
                <c:pt idx="1">
                  <c:v>1384874.5400000024</c:v>
                </c:pt>
                <c:pt idx="2">
                  <c:v>1362939.5400000014</c:v>
                </c:pt>
                <c:pt idx="3">
                  <c:v>1362747.0800000008</c:v>
                </c:pt>
              </c:numCache>
            </c:numRef>
          </c:val>
          <c:extLst>
            <c:ext xmlns:c16="http://schemas.microsoft.com/office/drawing/2014/chart" uri="{C3380CC4-5D6E-409C-BE32-E72D297353CC}">
              <c16:uniqueId val="{00000005-3061-4F10-906D-FFB3FD15D334}"/>
            </c:ext>
          </c:extLst>
        </c:ser>
        <c:dLbls>
          <c:showLegendKey val="0"/>
          <c:showVal val="0"/>
          <c:showCatName val="0"/>
          <c:showSerName val="0"/>
          <c:showPercent val="0"/>
          <c:showBubbleSize val="0"/>
        </c:dLbls>
        <c:gapWidth val="100"/>
        <c:overlap val="100"/>
        <c:axId val="1653592928"/>
        <c:axId val="1653578528"/>
      </c:barChart>
      <c:lineChart>
        <c:grouping val="standard"/>
        <c:varyColors val="0"/>
        <c:ser>
          <c:idx val="2"/>
          <c:order val="2"/>
          <c:tx>
            <c:strRef>
              <c:f>Sheet2!$R$13</c:f>
              <c:strCache>
                <c:ptCount val="1"/>
                <c:pt idx="0">
                  <c:v>Average</c:v>
                </c:pt>
              </c:strCache>
            </c:strRef>
          </c:tx>
          <c:spPr>
            <a:ln w="19050" cap="rnd">
              <a:solidFill>
                <a:schemeClr val="tx1"/>
              </a:solidFill>
              <a:prstDash val="lgDash"/>
              <a:round/>
            </a:ln>
            <a:effectLst/>
          </c:spPr>
          <c:marker>
            <c:symbol val="none"/>
          </c:marker>
          <c:val>
            <c:numRef>
              <c:f>Sheet2!$R$14:$R$17</c:f>
              <c:numCache>
                <c:formatCode>[&gt;=1000000]\ \$0.0,,"M";[&gt;=1000]\ \$0,"K";0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3061-4F10-906D-FFB3FD15D334}"/>
            </c:ext>
          </c:extLst>
        </c:ser>
        <c:dLbls>
          <c:showLegendKey val="0"/>
          <c:showVal val="0"/>
          <c:showCatName val="0"/>
          <c:showSerName val="0"/>
          <c:showPercent val="0"/>
          <c:showBubbleSize val="0"/>
        </c:dLbls>
        <c:marker val="1"/>
        <c:smooth val="0"/>
        <c:axId val="585327184"/>
        <c:axId val="585333424"/>
      </c:lineChart>
      <c:catAx>
        <c:axId val="585327184"/>
        <c:scaling>
          <c:orientation val="minMax"/>
        </c:scaling>
        <c:delete val="1"/>
        <c:axPos val="b"/>
        <c:numFmt formatCode="General" sourceLinked="1"/>
        <c:majorTickMark val="out"/>
        <c:minorTickMark val="none"/>
        <c:tickLblPos val="nextTo"/>
        <c:crossAx val="585333424"/>
        <c:crosses val="autoZero"/>
        <c:auto val="1"/>
        <c:lblAlgn val="ctr"/>
        <c:lblOffset val="100"/>
        <c:noMultiLvlLbl val="0"/>
      </c:catAx>
      <c:valAx>
        <c:axId val="585333424"/>
        <c:scaling>
          <c:orientation val="minMax"/>
        </c:scaling>
        <c:delete val="1"/>
        <c:axPos val="l"/>
        <c:numFmt formatCode="[&gt;=1000000]\ \$0.0,,&quot;M&quot;;[&gt;=1000]\ \$0,&quot;K&quot;;0" sourceLinked="1"/>
        <c:majorTickMark val="out"/>
        <c:minorTickMark val="none"/>
        <c:tickLblPos val="nextTo"/>
        <c:crossAx val="585327184"/>
        <c:crosses val="autoZero"/>
        <c:crossBetween val="between"/>
      </c:valAx>
      <c:valAx>
        <c:axId val="1653578528"/>
        <c:scaling>
          <c:orientation val="minMax"/>
        </c:scaling>
        <c:delete val="1"/>
        <c:axPos val="r"/>
        <c:numFmt formatCode="[&gt;=1000000]\ \$0.0,,&quot;M&quot;;[&gt;=1000]\ \$0,&quot;K&quot;;0" sourceLinked="1"/>
        <c:majorTickMark val="out"/>
        <c:minorTickMark val="none"/>
        <c:tickLblPos val="nextTo"/>
        <c:crossAx val="1653592928"/>
        <c:crosses val="max"/>
        <c:crossBetween val="between"/>
      </c:valAx>
      <c:catAx>
        <c:axId val="1653592928"/>
        <c:scaling>
          <c:orientation val="minMax"/>
        </c:scaling>
        <c:delete val="1"/>
        <c:axPos val="t"/>
        <c:numFmt formatCode="General" sourceLinked="1"/>
        <c:majorTickMark val="out"/>
        <c:minorTickMark val="none"/>
        <c:tickLblPos val="nextTo"/>
        <c:crossAx val="1653578528"/>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Dashboard.xlsm]Sheet2!PivotTable8</c:name>
    <c:fmtId val="56"/>
  </c:pivotSource>
  <c:chart>
    <c:autoTitleDeleted val="0"/>
    <c:pivotFmts>
      <c:pivotFmt>
        <c:idx val="0"/>
        <c:spPr>
          <a:solidFill>
            <a:schemeClr val="accent1"/>
          </a:solidFill>
          <a:ln w="28575" cap="sq">
            <a:solidFill>
              <a:schemeClr val="accent1"/>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5C86B09-82C5-43A5-B549-843D2B22527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6B37AB6-FC85-42DA-8FAD-B03B2EC880A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0335B8A-8B18-4881-8BF7-6FA79C1A602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CA7E50-8108-4F9C-AF9B-D179F8E7D32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25B1418-2BF6-49BB-AD72-E933F517D0E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44025D9-9FC7-4859-AF1D-7245CBFFEC3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0D6E7C7-F3EC-4F70-9D4C-539846DA5BD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4FD7D6D-4237-459F-9C04-EA38780D04C1}"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1002084-8387-45D2-9C65-281300A674D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F3AED0-04FC-42A8-829C-9F9AFB1DB23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CF2601C-84EB-4025-AD86-A1ED144D98BF}"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6D76D6B-678A-40CA-AACA-1D07FE41901F}"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sq">
            <a:solidFill>
              <a:schemeClr val="accent1"/>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6"/>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5C86B09-82C5-43A5-B549-843D2B22527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7"/>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6B37AB6-FC85-42DA-8FAD-B03B2EC880A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8"/>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0335B8A-8B18-4881-8BF7-6FA79C1A602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9"/>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CA7E50-8108-4F9C-AF9B-D179F8E7D32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0"/>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25B1418-2BF6-49BB-AD72-E933F517D0E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1"/>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44025D9-9FC7-4859-AF1D-7245CBFFEC3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2"/>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0D6E7C7-F3EC-4F70-9D4C-539846DA5BD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3"/>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4FD7D6D-4237-459F-9C04-EA38780D04C1}"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4"/>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1002084-8387-45D2-9C65-281300A674D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5"/>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F3AED0-04FC-42A8-829C-9F9AFB1DB23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6"/>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CF2601C-84EB-4025-AD86-A1ED144D98BF}"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7"/>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6D76D6B-678A-40CA-AACA-1D07FE41901F}"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8"/>
        <c:spPr>
          <a:ln w="28575" cap="sq">
            <a:solidFill>
              <a:srgbClr val="24A8BE"/>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tx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0"/>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92D188E-BC59-4907-BC56-0AD827315C05}" type="CELLRANGE">
                  <a:rPr lang="en-US"/>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67E977A-41EF-4364-8B19-FC407AB905F9}"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2"/>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0F50BAE-0B78-4BBB-B243-2E704842D2AD}"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664350A-F66D-4BEB-A7D9-E9F426BBE17F}"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9F94BCE-3D62-4BED-80B7-E3A0F50A4146}"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0C05B2E-E260-4246-BCA5-7BB00FFD97E5}"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EA7679F-C955-48D9-AD95-B10A5DA2FA69}"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F6576C9-984E-4B3B-8D00-403EF6154E15}"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31B70DF-D1CB-46E0-A195-6C99C65CA49A}"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A4EE16F-3693-45AA-A1BC-6774FB764CF2}"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D08A551-6882-4E90-A8F4-3B070CD5AE24}"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spPr>
          <a:ln w="28575" cap="rnd">
            <a:solidFill>
              <a:schemeClr val="tx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C769C7D-CEA5-4E9D-B851-A1640885BC63}"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2.5047998330133443E-2"/>
          <c:y val="0.62817798816814563"/>
          <c:w val="0.93847874720357938"/>
          <c:h val="0.27540047077448654"/>
        </c:manualLayout>
      </c:layout>
      <c:lineChart>
        <c:grouping val="standard"/>
        <c:varyColors val="0"/>
        <c:ser>
          <c:idx val="0"/>
          <c:order val="0"/>
          <c:tx>
            <c:strRef>
              <c:f>Sheet2!$I$2:$I$13</c:f>
              <c:strCache>
                <c:ptCount val="1"/>
                <c:pt idx="0">
                  <c:v>Total Target</c:v>
                </c:pt>
              </c:strCache>
            </c:strRef>
          </c:tx>
          <c:spPr>
            <a:ln w="28575" cap="sq">
              <a:solidFill>
                <a:srgbClr val="24A8BE"/>
              </a:solidFill>
              <a:bevel/>
            </a:ln>
            <a:effectLst/>
          </c:spPr>
          <c:marker>
            <c:symbol val="none"/>
          </c:marker>
          <c:cat>
            <c:strRef>
              <c:f>Sheet2!$I$2:$I$13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Sheet2!$I$2:$I$13</c:f>
              <c:numCache>
                <c:formatCode>[&gt;=1000000]\ \$0.0,,"M";[&gt;=1000]\ \$0.0,"K";0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0-0037-449F-8E16-7455071D44D1}"/>
            </c:ext>
          </c:extLst>
        </c:ser>
        <c:ser>
          <c:idx val="1"/>
          <c:order val="1"/>
          <c:tx>
            <c:strRef>
              <c:f>Sheet2!$I$2:$I$13</c:f>
              <c:strCache>
                <c:ptCount val="1"/>
                <c:pt idx="0">
                  <c:v>Total Revenue</c:v>
                </c:pt>
              </c:strCache>
            </c:strRef>
          </c:tx>
          <c:spPr>
            <a:ln w="28575" cap="rnd">
              <a:solidFill>
                <a:schemeClr val="tx2"/>
              </a:solidFill>
              <a:round/>
            </a:ln>
            <a:effectLst/>
          </c:spPr>
          <c:marker>
            <c:symbol val="none"/>
          </c:marker>
          <c:dPt>
            <c:idx val="0"/>
            <c:marker>
              <c:symbol val="none"/>
            </c:marker>
            <c:bubble3D val="0"/>
            <c:extLst>
              <c:ext xmlns:c16="http://schemas.microsoft.com/office/drawing/2014/chart" uri="{C3380CC4-5D6E-409C-BE32-E72D297353CC}">
                <c16:uniqueId val="{00000001-0037-449F-8E16-7455071D44D1}"/>
              </c:ext>
            </c:extLst>
          </c:dPt>
          <c:dPt>
            <c:idx val="1"/>
            <c:marker>
              <c:symbol val="none"/>
            </c:marker>
            <c:bubble3D val="0"/>
            <c:extLst>
              <c:ext xmlns:c16="http://schemas.microsoft.com/office/drawing/2014/chart" uri="{C3380CC4-5D6E-409C-BE32-E72D297353CC}">
                <c16:uniqueId val="{00000002-0037-449F-8E16-7455071D44D1}"/>
              </c:ext>
            </c:extLst>
          </c:dPt>
          <c:dPt>
            <c:idx val="2"/>
            <c:marker>
              <c:symbol val="none"/>
            </c:marker>
            <c:bubble3D val="0"/>
            <c:extLst>
              <c:ext xmlns:c16="http://schemas.microsoft.com/office/drawing/2014/chart" uri="{C3380CC4-5D6E-409C-BE32-E72D297353CC}">
                <c16:uniqueId val="{00000003-0037-449F-8E16-7455071D44D1}"/>
              </c:ext>
            </c:extLst>
          </c:dPt>
          <c:dPt>
            <c:idx val="3"/>
            <c:marker>
              <c:symbol val="none"/>
            </c:marker>
            <c:bubble3D val="0"/>
            <c:extLst>
              <c:ext xmlns:c16="http://schemas.microsoft.com/office/drawing/2014/chart" uri="{C3380CC4-5D6E-409C-BE32-E72D297353CC}">
                <c16:uniqueId val="{00000004-0037-449F-8E16-7455071D44D1}"/>
              </c:ext>
            </c:extLst>
          </c:dPt>
          <c:dPt>
            <c:idx val="4"/>
            <c:marker>
              <c:symbol val="none"/>
            </c:marker>
            <c:bubble3D val="0"/>
            <c:extLst>
              <c:ext xmlns:c16="http://schemas.microsoft.com/office/drawing/2014/chart" uri="{C3380CC4-5D6E-409C-BE32-E72D297353CC}">
                <c16:uniqueId val="{00000005-0037-449F-8E16-7455071D44D1}"/>
              </c:ext>
            </c:extLst>
          </c:dPt>
          <c:dPt>
            <c:idx val="5"/>
            <c:marker>
              <c:symbol val="none"/>
            </c:marker>
            <c:bubble3D val="0"/>
            <c:extLst>
              <c:ext xmlns:c16="http://schemas.microsoft.com/office/drawing/2014/chart" uri="{C3380CC4-5D6E-409C-BE32-E72D297353CC}">
                <c16:uniqueId val="{00000006-0037-449F-8E16-7455071D44D1}"/>
              </c:ext>
            </c:extLst>
          </c:dPt>
          <c:dPt>
            <c:idx val="6"/>
            <c:marker>
              <c:symbol val="none"/>
            </c:marker>
            <c:bubble3D val="0"/>
            <c:extLst>
              <c:ext xmlns:c16="http://schemas.microsoft.com/office/drawing/2014/chart" uri="{C3380CC4-5D6E-409C-BE32-E72D297353CC}">
                <c16:uniqueId val="{00000007-0037-449F-8E16-7455071D44D1}"/>
              </c:ext>
            </c:extLst>
          </c:dPt>
          <c:dPt>
            <c:idx val="7"/>
            <c:marker>
              <c:symbol val="none"/>
            </c:marker>
            <c:bubble3D val="0"/>
            <c:extLst>
              <c:ext xmlns:c16="http://schemas.microsoft.com/office/drawing/2014/chart" uri="{C3380CC4-5D6E-409C-BE32-E72D297353CC}">
                <c16:uniqueId val="{00000008-0037-449F-8E16-7455071D44D1}"/>
              </c:ext>
            </c:extLst>
          </c:dPt>
          <c:dPt>
            <c:idx val="8"/>
            <c:marker>
              <c:symbol val="none"/>
            </c:marker>
            <c:bubble3D val="0"/>
            <c:extLst>
              <c:ext xmlns:c16="http://schemas.microsoft.com/office/drawing/2014/chart" uri="{C3380CC4-5D6E-409C-BE32-E72D297353CC}">
                <c16:uniqueId val="{00000009-0037-449F-8E16-7455071D44D1}"/>
              </c:ext>
            </c:extLst>
          </c:dPt>
          <c:dPt>
            <c:idx val="9"/>
            <c:marker>
              <c:symbol val="none"/>
            </c:marker>
            <c:bubble3D val="0"/>
            <c:extLst>
              <c:ext xmlns:c16="http://schemas.microsoft.com/office/drawing/2014/chart" uri="{C3380CC4-5D6E-409C-BE32-E72D297353CC}">
                <c16:uniqueId val="{0000000A-0037-449F-8E16-7455071D44D1}"/>
              </c:ext>
            </c:extLst>
          </c:dPt>
          <c:dPt>
            <c:idx val="10"/>
            <c:marker>
              <c:symbol val="none"/>
            </c:marker>
            <c:bubble3D val="0"/>
            <c:extLst>
              <c:ext xmlns:c16="http://schemas.microsoft.com/office/drawing/2014/chart" uri="{C3380CC4-5D6E-409C-BE32-E72D297353CC}">
                <c16:uniqueId val="{0000000B-0037-449F-8E16-7455071D44D1}"/>
              </c:ext>
            </c:extLst>
          </c:dPt>
          <c:dPt>
            <c:idx val="11"/>
            <c:marker>
              <c:symbol val="none"/>
            </c:marker>
            <c:bubble3D val="0"/>
            <c:extLst>
              <c:ext xmlns:c16="http://schemas.microsoft.com/office/drawing/2014/chart" uri="{C3380CC4-5D6E-409C-BE32-E72D297353CC}">
                <c16:uniqueId val="{0000000C-0037-449F-8E16-7455071D44D1}"/>
              </c:ext>
            </c:extLst>
          </c:dPt>
          <c:dLbls>
            <c:dLbl>
              <c:idx val="0"/>
              <c:tx>
                <c:rich>
                  <a:bodyPr/>
                  <a:lstStyle/>
                  <a:p>
                    <a:fld id="{B92D188E-BC59-4907-BC56-0AD827315C05}"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037-449F-8E16-7455071D44D1}"/>
                </c:ext>
              </c:extLst>
            </c:dLbl>
            <c:dLbl>
              <c:idx val="1"/>
              <c:tx>
                <c:rich>
                  <a:bodyPr/>
                  <a:lstStyle/>
                  <a:p>
                    <a:fld id="{867E977A-41EF-4364-8B19-FC407AB905F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037-449F-8E16-7455071D44D1}"/>
                </c:ext>
              </c:extLst>
            </c:dLbl>
            <c:dLbl>
              <c:idx val="2"/>
              <c:tx>
                <c:rich>
                  <a:bodyPr/>
                  <a:lstStyle/>
                  <a:p>
                    <a:fld id="{F0F50BAE-0B78-4BBB-B243-2E704842D2A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37-449F-8E16-7455071D44D1}"/>
                </c:ext>
              </c:extLst>
            </c:dLbl>
            <c:dLbl>
              <c:idx val="3"/>
              <c:tx>
                <c:rich>
                  <a:bodyPr/>
                  <a:lstStyle/>
                  <a:p>
                    <a:fld id="{7664350A-F66D-4BEB-A7D9-E9F426BBE17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037-449F-8E16-7455071D44D1}"/>
                </c:ext>
              </c:extLst>
            </c:dLbl>
            <c:dLbl>
              <c:idx val="4"/>
              <c:tx>
                <c:rich>
                  <a:bodyPr/>
                  <a:lstStyle/>
                  <a:p>
                    <a:fld id="{69F94BCE-3D62-4BED-80B7-E3A0F50A414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037-449F-8E16-7455071D44D1}"/>
                </c:ext>
              </c:extLst>
            </c:dLbl>
            <c:dLbl>
              <c:idx val="5"/>
              <c:tx>
                <c:rich>
                  <a:bodyPr/>
                  <a:lstStyle/>
                  <a:p>
                    <a:fld id="{60C05B2E-E260-4246-BCA5-7BB00FFD97E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037-449F-8E16-7455071D44D1}"/>
                </c:ext>
              </c:extLst>
            </c:dLbl>
            <c:dLbl>
              <c:idx val="6"/>
              <c:tx>
                <c:rich>
                  <a:bodyPr/>
                  <a:lstStyle/>
                  <a:p>
                    <a:fld id="{6EA7679F-C955-48D9-AD95-B10A5DA2FA6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037-449F-8E16-7455071D44D1}"/>
                </c:ext>
              </c:extLst>
            </c:dLbl>
            <c:dLbl>
              <c:idx val="7"/>
              <c:tx>
                <c:rich>
                  <a:bodyPr/>
                  <a:lstStyle/>
                  <a:p>
                    <a:fld id="{AF6576C9-984E-4B3B-8D00-403EF6154E1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037-449F-8E16-7455071D44D1}"/>
                </c:ext>
              </c:extLst>
            </c:dLbl>
            <c:dLbl>
              <c:idx val="8"/>
              <c:tx>
                <c:rich>
                  <a:bodyPr/>
                  <a:lstStyle/>
                  <a:p>
                    <a:fld id="{331B70DF-D1CB-46E0-A195-6C99C65CA49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037-449F-8E16-7455071D44D1}"/>
                </c:ext>
              </c:extLst>
            </c:dLbl>
            <c:dLbl>
              <c:idx val="9"/>
              <c:tx>
                <c:rich>
                  <a:bodyPr/>
                  <a:lstStyle/>
                  <a:p>
                    <a:fld id="{4A4EE16F-3693-45AA-A1BC-6774FB764CF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037-449F-8E16-7455071D44D1}"/>
                </c:ext>
              </c:extLst>
            </c:dLbl>
            <c:dLbl>
              <c:idx val="10"/>
              <c:tx>
                <c:rich>
                  <a:bodyPr/>
                  <a:lstStyle/>
                  <a:p>
                    <a:fld id="{DD08A551-6882-4E90-A8F4-3B070CD5AE2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037-449F-8E16-7455071D44D1}"/>
                </c:ext>
              </c:extLst>
            </c:dLbl>
            <c:dLbl>
              <c:idx val="11"/>
              <c:tx>
                <c:rich>
                  <a:bodyPr/>
                  <a:lstStyle/>
                  <a:p>
                    <a:fld id="{CC769C7D-CEA5-4E9D-B851-A1640885BC6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037-449F-8E16-7455071D44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Sheet2!$I$2:$I$13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Sheet2!$I$2:$I$13</c:f>
              <c:numCache>
                <c:formatCode>[&gt;=1000000]\ \$0,,"M";[&gt;=1000]\ \$0,"K";0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Sheet2!$I$2:$I$13</c15:f>
                <c15:dlblRangeCache>
                  <c:ptCount val="12"/>
                  <c:pt idx="4">
                    <c:v> $481K</c:v>
                  </c:pt>
                  <c:pt idx="7">
                    <c:v> $486K</c:v>
                  </c:pt>
                </c15:dlblRangeCache>
              </c15:datalabelsRange>
            </c:ext>
            <c:ext xmlns:c16="http://schemas.microsoft.com/office/drawing/2014/chart" uri="{C3380CC4-5D6E-409C-BE32-E72D297353CC}">
              <c16:uniqueId val="{0000000D-0037-449F-8E16-7455071D44D1}"/>
            </c:ext>
          </c:extLst>
        </c:ser>
        <c:dLbls>
          <c:showLegendKey val="0"/>
          <c:showVal val="0"/>
          <c:showCatName val="0"/>
          <c:showSerName val="0"/>
          <c:showPercent val="0"/>
          <c:showBubbleSize val="0"/>
        </c:dLbls>
        <c:smooth val="0"/>
        <c:axId val="392442144"/>
        <c:axId val="392442624"/>
      </c:lineChart>
      <c:catAx>
        <c:axId val="39244214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92442624"/>
        <c:crosses val="autoZero"/>
        <c:auto val="1"/>
        <c:lblAlgn val="ctr"/>
        <c:lblOffset val="100"/>
        <c:noMultiLvlLbl val="0"/>
      </c:catAx>
      <c:valAx>
        <c:axId val="392442624"/>
        <c:scaling>
          <c:orientation val="minMax"/>
        </c:scaling>
        <c:delete val="1"/>
        <c:axPos val="l"/>
        <c:numFmt formatCode="[&gt;=1000000]\ \$0.0,,&quot;M&quot;;[&gt;=1000]\ \$0.0,&quot;K&quot;;0" sourceLinked="1"/>
        <c:majorTickMark val="out"/>
        <c:minorTickMark val="none"/>
        <c:tickLblPos val="nextTo"/>
        <c:crossAx val="392442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90412368666682"/>
          <c:y val="0.3490540244969379"/>
          <c:w val="0.45648349807337923"/>
          <c:h val="0.56887526843235514"/>
        </c:manualLayout>
      </c:layout>
      <c:doughnutChart>
        <c:varyColors val="1"/>
        <c:ser>
          <c:idx val="0"/>
          <c:order val="0"/>
          <c:spPr>
            <a:solidFill>
              <a:srgbClr val="24A8BE"/>
            </a:solidFill>
            <a:ln>
              <a:solidFill>
                <a:schemeClr val="bg1"/>
              </a:solidFill>
            </a:ln>
          </c:spPr>
          <c:dPt>
            <c:idx val="0"/>
            <c:bubble3D val="0"/>
            <c:spPr>
              <a:solidFill>
                <a:srgbClr val="24A8BE"/>
              </a:solidFill>
              <a:ln w="19050">
                <a:solidFill>
                  <a:schemeClr val="bg1"/>
                </a:solidFill>
              </a:ln>
              <a:effectLst/>
            </c:spPr>
            <c:extLst>
              <c:ext xmlns:c16="http://schemas.microsoft.com/office/drawing/2014/chart" uri="{C3380CC4-5D6E-409C-BE32-E72D297353CC}">
                <c16:uniqueId val="{00000001-A1E7-446B-8D18-38D831E91A19}"/>
              </c:ext>
            </c:extLst>
          </c:dPt>
          <c:dPt>
            <c:idx val="1"/>
            <c:bubble3D val="0"/>
            <c:spPr>
              <a:solidFill>
                <a:schemeClr val="tx2"/>
              </a:solidFill>
              <a:ln w="19050">
                <a:solidFill>
                  <a:schemeClr val="bg1"/>
                </a:solidFill>
              </a:ln>
              <a:effectLst/>
            </c:spPr>
            <c:extLst>
              <c:ext xmlns:c16="http://schemas.microsoft.com/office/drawing/2014/chart" uri="{C3380CC4-5D6E-409C-BE32-E72D297353CC}">
                <c16:uniqueId val="{00000003-A1E7-446B-8D18-38D831E91A19}"/>
              </c:ext>
            </c:extLst>
          </c:dPt>
          <c:dLbls>
            <c:dLbl>
              <c:idx val="0"/>
              <c:layout>
                <c:manualLayout>
                  <c:x val="0.1683609761545764"/>
                  <c:y val="0.17000365289390373"/>
                </c:manualLayout>
              </c:layout>
              <c:tx>
                <c:rich>
                  <a:bodyPr/>
                  <a:lstStyle/>
                  <a:p>
                    <a:fld id="{CECA4141-EA6F-4295-A4CE-7E2D304EC8CE}" type="CELLRANGE">
                      <a:rPr lang="en-US"/>
                      <a:pPr/>
                      <a:t>[CELLRANGE]</a:t>
                    </a:fld>
                    <a:endParaRPr lang="en-US" baseline="0"/>
                  </a:p>
                  <a:p>
                    <a:fld id="{7ADD1F80-5326-4F87-8C9F-8B30A9A0E2CC}"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layout>
                    <c:manualLayout>
                      <c:w val="0.19769978220807505"/>
                      <c:h val="0.2145189003436426"/>
                    </c:manualLayout>
                  </c15:layout>
                  <c15:dlblFieldTable/>
                  <c15:showDataLabelsRange val="1"/>
                </c:ext>
                <c:ext xmlns:c16="http://schemas.microsoft.com/office/drawing/2014/chart" uri="{C3380CC4-5D6E-409C-BE32-E72D297353CC}">
                  <c16:uniqueId val="{00000001-A1E7-446B-8D18-38D831E91A19}"/>
                </c:ext>
              </c:extLst>
            </c:dLbl>
            <c:dLbl>
              <c:idx val="1"/>
              <c:layout>
                <c:manualLayout>
                  <c:x val="-0.13985871446920201"/>
                  <c:y val="-0.20387274399978353"/>
                </c:manualLayout>
              </c:layout>
              <c:tx>
                <c:rich>
                  <a:bodyPr/>
                  <a:lstStyle/>
                  <a:p>
                    <a:fld id="{B5410BFF-C76E-4B68-B55C-C05867F893CB}" type="CELLRANGE">
                      <a:rPr lang="en-US"/>
                      <a:pPr/>
                      <a:t>[CELLRANGE]</a:t>
                    </a:fld>
                    <a:endParaRPr lang="en-US" baseline="0"/>
                  </a:p>
                  <a:p>
                    <a:fld id="{CCB7B062-A5B0-4931-B0D8-39670F4C1207}"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layout>
                    <c:manualLayout>
                      <c:w val="0.2053191489361702"/>
                      <c:h val="0.18015463917525773"/>
                    </c:manualLayout>
                  </c15:layout>
                  <c15:dlblFieldTable/>
                  <c15:showDataLabelsRange val="1"/>
                </c:ext>
                <c:ext xmlns:c16="http://schemas.microsoft.com/office/drawing/2014/chart" uri="{C3380CC4-5D6E-409C-BE32-E72D297353CC}">
                  <c16:uniqueId val="{00000003-A1E7-446B-8D18-38D831E91A19}"/>
                </c:ext>
              </c:extLst>
            </c:dLbl>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Sheet2!$I$20:$I$21</c:f>
              <c:numCache>
                <c:formatCode>0.0%</c:formatCode>
                <c:ptCount val="2"/>
                <c:pt idx="0">
                  <c:v>0.7149649995008911</c:v>
                </c:pt>
                <c:pt idx="1">
                  <c:v>0.2850350004991079</c:v>
                </c:pt>
              </c:numCache>
            </c:numRef>
          </c:val>
          <c:extLst>
            <c:ext xmlns:c15="http://schemas.microsoft.com/office/drawing/2012/chart" uri="{02D57815-91ED-43cb-92C2-25804820EDAC}">
              <c15:datalabelsRange>
                <c15:f>Sheet2!$J$20:$J$21</c15:f>
                <c15:dlblRangeCache>
                  <c:ptCount val="2"/>
                  <c:pt idx="0">
                    <c:v> $4M</c:v>
                  </c:pt>
                  <c:pt idx="1">
                    <c:v> $2M</c:v>
                  </c:pt>
                </c15:dlblRangeCache>
              </c15:datalabelsRange>
            </c:ext>
            <c:ext xmlns:c16="http://schemas.microsoft.com/office/drawing/2014/chart" uri="{C3380CC4-5D6E-409C-BE32-E72D297353CC}">
              <c16:uniqueId val="{00000004-A1E7-446B-8D18-38D831E91A19}"/>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2">
          <a:lumMod val="10000"/>
          <a:alpha val="40000"/>
        </a:schemeClr>
      </a:outerShdw>
    </a:effectLst>
  </c:spPr>
  <c:txPr>
    <a:bodyPr/>
    <a:lstStyle/>
    <a:p>
      <a:pPr>
        <a:defRPr>
          <a:no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Dashboard.xlsm]Sheet1!PivotTable6</c:name>
    <c:fmtId val="7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0475E"/>
          </a:solidFill>
          <a:ln w="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0475E"/>
          </a:solidFill>
          <a:ln w="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4A8BE"/>
          </a:solidFill>
          <a:ln w="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06390929758315"/>
          <c:y val="4.5233002725620836E-2"/>
          <c:w val="0.54019340738301247"/>
          <c:h val="0.92868760033636577"/>
        </c:manualLayout>
      </c:layout>
      <c:barChart>
        <c:barDir val="bar"/>
        <c:grouping val="clustered"/>
        <c:varyColors val="0"/>
        <c:ser>
          <c:idx val="0"/>
          <c:order val="0"/>
          <c:tx>
            <c:strRef>
              <c:f>Sheet1!$K$14</c:f>
              <c:strCache>
                <c:ptCount val="1"/>
                <c:pt idx="0">
                  <c:v>Total</c:v>
                </c:pt>
              </c:strCache>
            </c:strRef>
          </c:tx>
          <c:spPr>
            <a:solidFill>
              <a:srgbClr val="24A8BE"/>
            </a:solidFill>
            <a:ln w="0">
              <a:solidFill>
                <a:schemeClr val="lt1">
                  <a:shade val="50000"/>
                </a:schemeClr>
              </a:solid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Sheet1!$J$15:$J$25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Sheet1!$K$15:$K$25</c:f>
              <c:numCache>
                <c:formatCode>\+0.0%;\-0.0%;0.0%</c:formatCode>
                <c:ptCount val="10"/>
                <c:pt idx="0">
                  <c:v>0.29516678475205621</c:v>
                </c:pt>
                <c:pt idx="1">
                  <c:v>-0.12376646517127109</c:v>
                </c:pt>
                <c:pt idx="2">
                  <c:v>0.31143515086588253</c:v>
                </c:pt>
                <c:pt idx="3">
                  <c:v>0.29960651453993598</c:v>
                </c:pt>
                <c:pt idx="4">
                  <c:v>-0.10781697202926288</c:v>
                </c:pt>
                <c:pt idx="5">
                  <c:v>-0.15261995418524016</c:v>
                </c:pt>
                <c:pt idx="6">
                  <c:v>0.26731250476502305</c:v>
                </c:pt>
                <c:pt idx="7">
                  <c:v>-0.24616506226178217</c:v>
                </c:pt>
                <c:pt idx="8">
                  <c:v>0.10575407054792792</c:v>
                </c:pt>
                <c:pt idx="9">
                  <c:v>0.10629116523173041</c:v>
                </c:pt>
              </c:numCache>
            </c:numRef>
          </c:val>
          <c:extLst>
            <c:ext xmlns:c14="http://schemas.microsoft.com/office/drawing/2007/8/2/chart" uri="{6F2FDCE9-48DA-4B69-8628-5D25D57E5C99}">
              <c14:invertSolidFillFmt>
                <c14:spPr xmlns:c14="http://schemas.microsoft.com/office/drawing/2007/8/2/chart">
                  <a:solidFill>
                    <a:srgbClr val="D64550"/>
                  </a:solidFill>
                  <a:ln w="0">
                    <a:solidFill>
                      <a:schemeClr val="lt1">
                        <a:shade val="50000"/>
                      </a:schemeClr>
                    </a:solidFill>
                  </a:ln>
                  <a:effectLst/>
                </c14:spPr>
              </c14:invertSolidFillFmt>
            </c:ext>
            <c:ext xmlns:c16="http://schemas.microsoft.com/office/drawing/2014/chart" uri="{C3380CC4-5D6E-409C-BE32-E72D297353CC}">
              <c16:uniqueId val="{00000000-348C-40FA-A141-726F58B9ABD3}"/>
            </c:ext>
          </c:extLst>
        </c:ser>
        <c:dLbls>
          <c:dLblPos val="outEnd"/>
          <c:showLegendKey val="0"/>
          <c:showVal val="1"/>
          <c:showCatName val="0"/>
          <c:showSerName val="0"/>
          <c:showPercent val="0"/>
          <c:showBubbleSize val="0"/>
        </c:dLbls>
        <c:gapWidth val="500"/>
        <c:overlap val="65"/>
        <c:axId val="2112349728"/>
        <c:axId val="2112350208"/>
      </c:barChart>
      <c:catAx>
        <c:axId val="2112349728"/>
        <c:scaling>
          <c:orientation val="minMax"/>
        </c:scaling>
        <c:delete val="1"/>
        <c:axPos val="l"/>
        <c:numFmt formatCode="General" sourceLinked="1"/>
        <c:majorTickMark val="none"/>
        <c:minorTickMark val="none"/>
        <c:tickLblPos val="nextTo"/>
        <c:crossAx val="2112350208"/>
        <c:crosses val="autoZero"/>
        <c:auto val="1"/>
        <c:lblAlgn val="ctr"/>
        <c:lblOffset val="100"/>
        <c:noMultiLvlLbl val="0"/>
      </c:catAx>
      <c:valAx>
        <c:axId val="2112350208"/>
        <c:scaling>
          <c:orientation val="minMax"/>
        </c:scaling>
        <c:delete val="1"/>
        <c:axPos val="b"/>
        <c:numFmt formatCode="\+0.0%;\-0.0%;0.0%" sourceLinked="1"/>
        <c:majorTickMark val="none"/>
        <c:minorTickMark val="none"/>
        <c:tickLblPos val="nextTo"/>
        <c:crossAx val="211234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Dashboard.xlsm]Sheet1!PivotTable4</c:name>
    <c:fmtId val="77"/>
  </c:pivotSource>
  <c:chart>
    <c:autoTitleDeleted val="1"/>
    <c:pivotFmts>
      <c:pivotFmt>
        <c:idx val="0"/>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24A8B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48291694085789"/>
          <c:y val="6.9694793218415263E-2"/>
          <c:w val="0.4663550341509905"/>
          <c:h val="0.87099589747227546"/>
        </c:manualLayout>
      </c:layout>
      <c:barChart>
        <c:barDir val="bar"/>
        <c:grouping val="clustered"/>
        <c:varyColors val="0"/>
        <c:ser>
          <c:idx val="0"/>
          <c:order val="0"/>
          <c:tx>
            <c:strRef>
              <c:f>Sheet1!$N$14</c:f>
              <c:strCache>
                <c:ptCount val="1"/>
                <c:pt idx="0">
                  <c:v>Total</c:v>
                </c:pt>
              </c:strCache>
            </c:strRef>
          </c:tx>
          <c:spPr>
            <a:solidFill>
              <a:srgbClr val="24A8BE"/>
            </a:solidFill>
            <a:ln>
              <a:noFill/>
            </a:ln>
            <a:effectLst>
              <a:softEdge rad="0"/>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Sheet1!$M$15:$M$25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Sheet1!$N$15:$N$25</c:f>
              <c:numCache>
                <c:formatCode>[&gt;=1000]\ \+\$0.0,"K";[&lt;=-1000]\ \-\$0.0,"K";0</c:formatCode>
                <c:ptCount val="10"/>
                <c:pt idx="0">
                  <c:v>124563.63</c:v>
                </c:pt>
                <c:pt idx="1">
                  <c:v>-74323</c:v>
                </c:pt>
                <c:pt idx="2">
                  <c:v>130237.81999999995</c:v>
                </c:pt>
                <c:pt idx="3">
                  <c:v>125664.25999999989</c:v>
                </c:pt>
                <c:pt idx="4">
                  <c:v>-64831.099999999977</c:v>
                </c:pt>
                <c:pt idx="5">
                  <c:v>-98604.699999999953</c:v>
                </c:pt>
                <c:pt idx="6">
                  <c:v>119210.15000000014</c:v>
                </c:pt>
                <c:pt idx="7">
                  <c:v>-175090.07000000007</c:v>
                </c:pt>
                <c:pt idx="8">
                  <c:v>51363.059999999823</c:v>
                </c:pt>
                <c:pt idx="9">
                  <c:v>53629.420000000042</c:v>
                </c:pt>
              </c:numCache>
            </c:numRef>
          </c:val>
          <c:extLst>
            <c:ext xmlns:c14="http://schemas.microsoft.com/office/drawing/2007/8/2/chart" uri="{6F2FDCE9-48DA-4B69-8628-5D25D57E5C99}">
              <c14:invertSolidFillFmt>
                <c14:spPr xmlns:c14="http://schemas.microsoft.com/office/drawing/2007/8/2/chart">
                  <a:solidFill>
                    <a:srgbClr val="D64550"/>
                  </a:solidFill>
                  <a:ln>
                    <a:noFill/>
                  </a:ln>
                  <a:effectLst>
                    <a:softEdge rad="0"/>
                  </a:effectLst>
                </c14:spPr>
              </c14:invertSolidFillFmt>
            </c:ext>
            <c:ext xmlns:c16="http://schemas.microsoft.com/office/drawing/2014/chart" uri="{C3380CC4-5D6E-409C-BE32-E72D297353CC}">
              <c16:uniqueId val="{00000000-CCED-456F-9A1D-6106AD7D6834}"/>
            </c:ext>
          </c:extLst>
        </c:ser>
        <c:dLbls>
          <c:dLblPos val="outEnd"/>
          <c:showLegendKey val="0"/>
          <c:showVal val="1"/>
          <c:showCatName val="0"/>
          <c:showSerName val="0"/>
          <c:showPercent val="0"/>
          <c:showBubbleSize val="0"/>
        </c:dLbls>
        <c:gapWidth val="500"/>
        <c:overlap val="65"/>
        <c:axId val="640910944"/>
        <c:axId val="640903744"/>
      </c:barChart>
      <c:catAx>
        <c:axId val="640910944"/>
        <c:scaling>
          <c:orientation val="minMax"/>
        </c:scaling>
        <c:delete val="1"/>
        <c:axPos val="l"/>
        <c:numFmt formatCode="General" sourceLinked="1"/>
        <c:majorTickMark val="none"/>
        <c:minorTickMark val="none"/>
        <c:tickLblPos val="nextTo"/>
        <c:crossAx val="640903744"/>
        <c:crosses val="autoZero"/>
        <c:auto val="1"/>
        <c:lblAlgn val="ctr"/>
        <c:lblOffset val="100"/>
        <c:noMultiLvlLbl val="0"/>
      </c:catAx>
      <c:valAx>
        <c:axId val="640903744"/>
        <c:scaling>
          <c:orientation val="minMax"/>
        </c:scaling>
        <c:delete val="1"/>
        <c:axPos val="b"/>
        <c:numFmt formatCode="[&gt;=1000]\ \+\$0.0,&quot;K&quot;;[&lt;=-1000]\ \-\$0.0,&quot;K&quot;;0" sourceLinked="1"/>
        <c:majorTickMark val="none"/>
        <c:minorTickMark val="none"/>
        <c:tickLblPos val="nextTo"/>
        <c:crossAx val="640910944"/>
        <c:crosses val="autoZero"/>
        <c:crossBetween val="between"/>
      </c:valAx>
      <c:spPr>
        <a:noFill/>
        <a:ln w="0">
          <a:noFill/>
        </a:ln>
        <a:effectLst>
          <a:softEdge rad="2667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Dashboard.xlsm]Sheet1!PivotTable3</c:name>
    <c:fmtId val="64"/>
  </c:pivotSource>
  <c:chart>
    <c:autoTitleDeleted val="0"/>
    <c:pivotFmts>
      <c:pivotFmt>
        <c:idx val="0"/>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1"/>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2"/>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3"/>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4"/>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5"/>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6"/>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7"/>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8"/>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9"/>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0"/>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1"/>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2"/>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alpha val="0"/>
                    </a:srgb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3"/>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4"/>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alpha val="0"/>
                    </a:srgb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5"/>
        <c:spPr>
          <a:no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6"/>
        <c:spPr>
          <a:no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alpha val="0"/>
                    </a:srgb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851224846894138"/>
          <c:y val="6.0185185185185182E-2"/>
          <c:w val="0.56456605424321959"/>
          <c:h val="0.89814814814814814"/>
        </c:manualLayout>
      </c:layout>
      <c:barChart>
        <c:barDir val="bar"/>
        <c:grouping val="clustered"/>
        <c:varyColors val="0"/>
        <c:ser>
          <c:idx val="0"/>
          <c:order val="0"/>
          <c:tx>
            <c:strRef>
              <c:f>Sheet1!$N$1</c:f>
              <c:strCache>
                <c:ptCount val="1"/>
                <c:pt idx="0">
                  <c:v>Total Target</c:v>
                </c:pt>
              </c:strCache>
            </c:strRef>
          </c:tx>
          <c:spPr>
            <a:noFill/>
            <a:ln>
              <a:noFill/>
            </a:ln>
            <a:effectLst/>
          </c:spPr>
          <c:invertIfNegative val="0"/>
          <c:dPt>
            <c:idx val="0"/>
            <c:invertIfNegative val="0"/>
            <c:bubble3D val="0"/>
            <c:extLst>
              <c:ext xmlns:c16="http://schemas.microsoft.com/office/drawing/2014/chart" uri="{C3380CC4-5D6E-409C-BE32-E72D297353CC}">
                <c16:uniqueId val="{00000000-3148-45E6-8B3F-7EB12C963E9D}"/>
              </c:ext>
            </c:extLst>
          </c:dPt>
          <c:dPt>
            <c:idx val="1"/>
            <c:invertIfNegative val="0"/>
            <c:bubble3D val="0"/>
            <c:extLst>
              <c:ext xmlns:c16="http://schemas.microsoft.com/office/drawing/2014/chart" uri="{C3380CC4-5D6E-409C-BE32-E72D297353CC}">
                <c16:uniqueId val="{00000001-3148-45E6-8B3F-7EB12C963E9D}"/>
              </c:ext>
            </c:extLst>
          </c:dPt>
          <c:dPt>
            <c:idx val="2"/>
            <c:invertIfNegative val="0"/>
            <c:bubble3D val="0"/>
            <c:extLst>
              <c:ext xmlns:c16="http://schemas.microsoft.com/office/drawing/2014/chart" uri="{C3380CC4-5D6E-409C-BE32-E72D297353CC}">
                <c16:uniqueId val="{00000002-3148-45E6-8B3F-7EB12C963E9D}"/>
              </c:ext>
            </c:extLst>
          </c:dPt>
          <c:dPt>
            <c:idx val="3"/>
            <c:invertIfNegative val="0"/>
            <c:bubble3D val="0"/>
            <c:extLst>
              <c:ext xmlns:c16="http://schemas.microsoft.com/office/drawing/2014/chart" uri="{C3380CC4-5D6E-409C-BE32-E72D297353CC}">
                <c16:uniqueId val="{00000003-3148-45E6-8B3F-7EB12C963E9D}"/>
              </c:ext>
            </c:extLst>
          </c:dPt>
          <c:dPt>
            <c:idx val="4"/>
            <c:invertIfNegative val="0"/>
            <c:bubble3D val="0"/>
            <c:extLst>
              <c:ext xmlns:c16="http://schemas.microsoft.com/office/drawing/2014/chart" uri="{C3380CC4-5D6E-409C-BE32-E72D297353CC}">
                <c16:uniqueId val="{00000004-3148-45E6-8B3F-7EB12C963E9D}"/>
              </c:ext>
            </c:extLst>
          </c:dPt>
          <c:dPt>
            <c:idx val="5"/>
            <c:invertIfNegative val="0"/>
            <c:bubble3D val="0"/>
            <c:extLst>
              <c:ext xmlns:c16="http://schemas.microsoft.com/office/drawing/2014/chart" uri="{C3380CC4-5D6E-409C-BE32-E72D297353CC}">
                <c16:uniqueId val="{00000005-3148-45E6-8B3F-7EB12C963E9D}"/>
              </c:ext>
            </c:extLst>
          </c:dPt>
          <c:dPt>
            <c:idx val="6"/>
            <c:invertIfNegative val="0"/>
            <c:bubble3D val="0"/>
            <c:extLst>
              <c:ext xmlns:c16="http://schemas.microsoft.com/office/drawing/2014/chart" uri="{C3380CC4-5D6E-409C-BE32-E72D297353CC}">
                <c16:uniqueId val="{00000006-3148-45E6-8B3F-7EB12C963E9D}"/>
              </c:ext>
            </c:extLst>
          </c:dPt>
          <c:dPt>
            <c:idx val="7"/>
            <c:invertIfNegative val="0"/>
            <c:bubble3D val="0"/>
            <c:extLst>
              <c:ext xmlns:c16="http://schemas.microsoft.com/office/drawing/2014/chart" uri="{C3380CC4-5D6E-409C-BE32-E72D297353CC}">
                <c16:uniqueId val="{00000007-3148-45E6-8B3F-7EB12C963E9D}"/>
              </c:ext>
            </c:extLst>
          </c:dPt>
          <c:dPt>
            <c:idx val="8"/>
            <c:invertIfNegative val="0"/>
            <c:bubble3D val="0"/>
            <c:extLst>
              <c:ext xmlns:c16="http://schemas.microsoft.com/office/drawing/2014/chart" uri="{C3380CC4-5D6E-409C-BE32-E72D297353CC}">
                <c16:uniqueId val="{00000008-3148-45E6-8B3F-7EB12C963E9D}"/>
              </c:ext>
            </c:extLst>
          </c:dPt>
          <c:dPt>
            <c:idx val="9"/>
            <c:invertIfNegative val="0"/>
            <c:bubble3D val="0"/>
            <c:extLst>
              <c:ext xmlns:c16="http://schemas.microsoft.com/office/drawing/2014/chart" uri="{C3380CC4-5D6E-409C-BE32-E72D297353CC}">
                <c16:uniqueId val="{00000009-3148-45E6-8B3F-7EB12C963E9D}"/>
              </c:ext>
            </c:extLst>
          </c:dPt>
          <c:dLbls>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Sheet1!$M$2:$M$12</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Sheet1!$N$2:$N$12</c:f>
              <c:numCache>
                <c:formatCode>[&gt;=1000000]\ \$0.0,,"M";[&gt;=1000]\ \$0.0,"K";0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A-3148-45E6-8B3F-7EB12C963E9D}"/>
            </c:ext>
          </c:extLst>
        </c:ser>
        <c:ser>
          <c:idx val="1"/>
          <c:order val="1"/>
          <c:tx>
            <c:strRef>
              <c:f>Sheet1!$O$1</c:f>
              <c:strCache>
                <c:ptCount val="1"/>
                <c:pt idx="0">
                  <c:v>Total Revenue</c:v>
                </c:pt>
              </c:strCache>
            </c:strRef>
          </c:tx>
          <c:spPr>
            <a:noFill/>
            <a:ln>
              <a:no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alpha val="0"/>
                      </a:srgb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Sheet1!$M$2:$M$12</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Sheet1!$O$2:$O$12</c:f>
              <c:numCache>
                <c:formatCode>[&gt;=1000000]\ \$0.0,,"M";[&gt;=1000]\ \$0.0,"K";0</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537047.05999999982</c:v>
                </c:pt>
                <c:pt idx="9">
                  <c:v>558181.42000000004</c:v>
                </c:pt>
              </c:numCache>
            </c:numRef>
          </c:val>
          <c:extLst>
            <c:ext xmlns:c16="http://schemas.microsoft.com/office/drawing/2014/chart" uri="{C3380CC4-5D6E-409C-BE32-E72D297353CC}">
              <c16:uniqueId val="{0000000B-3148-45E6-8B3F-7EB12C963E9D}"/>
            </c:ext>
          </c:extLst>
        </c:ser>
        <c:dLbls>
          <c:dLblPos val="inBase"/>
          <c:showLegendKey val="0"/>
          <c:showVal val="1"/>
          <c:showCatName val="0"/>
          <c:showSerName val="0"/>
          <c:showPercent val="0"/>
          <c:showBubbleSize val="0"/>
        </c:dLbls>
        <c:gapWidth val="100"/>
        <c:overlap val="65"/>
        <c:axId val="1664758847"/>
        <c:axId val="1664760767"/>
      </c:barChart>
      <c:catAx>
        <c:axId val="1664758847"/>
        <c:scaling>
          <c:orientation val="minMax"/>
        </c:scaling>
        <c:delete val="0"/>
        <c:axPos val="l"/>
        <c:numFmt formatCode="General" sourceLinked="1"/>
        <c:majorTickMark val="out"/>
        <c:minorTickMark val="none"/>
        <c:tickLblPos val="nextTo"/>
        <c:spPr>
          <a:noFill/>
          <a:ln w="9525" cap="flat" cmpd="sng" algn="ctr">
            <a:no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64760767"/>
        <c:crosses val="autoZero"/>
        <c:auto val="1"/>
        <c:lblAlgn val="ctr"/>
        <c:lblOffset val="1000"/>
        <c:tickLblSkip val="1"/>
        <c:noMultiLvlLbl val="0"/>
      </c:catAx>
      <c:valAx>
        <c:axId val="1664760767"/>
        <c:scaling>
          <c:orientation val="minMax"/>
        </c:scaling>
        <c:delete val="1"/>
        <c:axPos val="b"/>
        <c:numFmt formatCode="[&gt;=1000000]\ \$0.0,,&quot;M&quot;;[&gt;=1000]\ \$0.0,&quot;K&quot;;0" sourceLinked="1"/>
        <c:majorTickMark val="out"/>
        <c:minorTickMark val="none"/>
        <c:tickLblPos val="nextTo"/>
        <c:crossAx val="1664758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Dashboard.xlsm]Sheet1!PivotTable3</c:name>
    <c:fmtId val="68"/>
  </c:pivotSource>
  <c:chart>
    <c:autoTitleDeleted val="0"/>
    <c:pivotFmts>
      <c:pivotFmt>
        <c:idx val="0"/>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lumMod val="40000"/>
              <a:lumOff val="60000"/>
            </a:schemeClr>
          </a:solidFill>
          <a:ln>
            <a:noFill/>
          </a:ln>
          <a:effectLst/>
        </c:spPr>
        <c:dLbl>
          <c:idx val="0"/>
          <c:layout>
            <c:manualLayout>
              <c:x val="-0.52222222222222225"/>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dLbl>
          <c:idx val="0"/>
          <c:layout>
            <c:manualLayout>
              <c:x val="-0.39166666666666672"/>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a:noFill/>
          </a:ln>
          <a:effectLst/>
        </c:spPr>
        <c:dLbl>
          <c:idx val="0"/>
          <c:layout>
            <c:manualLayout>
              <c:x val="-0.39444444444444443"/>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a:noFill/>
          </a:ln>
          <a:effectLst/>
        </c:spPr>
        <c:dLbl>
          <c:idx val="0"/>
          <c:layout>
            <c:manualLayout>
              <c:x val="-0.52500000000000002"/>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40000"/>
              <a:lumOff val="60000"/>
            </a:schemeClr>
          </a:solidFill>
          <a:ln>
            <a:noFill/>
          </a:ln>
          <a:effectLst/>
        </c:spPr>
        <c:dLbl>
          <c:idx val="0"/>
          <c:layout>
            <c:manualLayout>
              <c:x val="-0.55555555555555558"/>
              <c:y val="-6.4804247251851501E-17"/>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dLbl>
          <c:idx val="0"/>
          <c:layout>
            <c:manualLayout>
              <c:x val="-0.41388888888888886"/>
              <c:y val="0"/>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a:noFill/>
          </a:ln>
          <a:effectLst/>
        </c:spPr>
        <c:dLbl>
          <c:idx val="0"/>
          <c:layout>
            <c:manualLayout>
              <c:x val="-0.6"/>
              <c:y val="3.534817956875188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a:noFill/>
          </a:ln>
          <a:effectLst/>
        </c:spPr>
        <c:dLbl>
          <c:idx val="0"/>
          <c:layout>
            <c:manualLayout>
              <c:x val="-0.44166666666666665"/>
              <c:y val="-3.5348179568752535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a:noFill/>
          </a:ln>
          <a:effectLst/>
        </c:spPr>
        <c:dLbl>
          <c:idx val="0"/>
          <c:layout>
            <c:manualLayout>
              <c:x val="-0.45555555555555555"/>
              <c:y val="3.5348179568752049E-3"/>
            </c:manualLayout>
          </c:layout>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lumMod val="40000"/>
              <a:lumOff val="60000"/>
            </a:schemeClr>
          </a:solidFill>
          <a:ln>
            <a:noFill/>
          </a:ln>
          <a:effectLst/>
        </c:spPr>
      </c:pivotFmt>
      <c:pivotFmt>
        <c:idx val="26"/>
        <c:spPr>
          <a:solidFill>
            <a:schemeClr val="accent6">
              <a:lumMod val="40000"/>
              <a:lumOff val="60000"/>
            </a:schemeClr>
          </a:solidFill>
          <a:ln>
            <a:noFill/>
          </a:ln>
          <a:effectLst/>
        </c:spPr>
      </c:pivotFmt>
      <c:pivotFmt>
        <c:idx val="27"/>
        <c:spPr>
          <a:solidFill>
            <a:schemeClr val="accent6">
              <a:lumMod val="40000"/>
              <a:lumOff val="60000"/>
            </a:schemeClr>
          </a:solidFill>
          <a:ln>
            <a:noFill/>
          </a:ln>
          <a:effectLst/>
        </c:spPr>
      </c:pivotFmt>
      <c:pivotFmt>
        <c:idx val="28"/>
        <c:spPr>
          <a:solidFill>
            <a:schemeClr val="accent6">
              <a:lumMod val="40000"/>
              <a:lumOff val="60000"/>
            </a:schemeClr>
          </a:solidFill>
          <a:ln>
            <a:noFill/>
          </a:ln>
          <a:effectLst/>
        </c:spPr>
      </c:pivotFmt>
      <c:pivotFmt>
        <c:idx val="29"/>
        <c:spPr>
          <a:solidFill>
            <a:schemeClr val="accent6">
              <a:lumMod val="40000"/>
              <a:lumOff val="60000"/>
            </a:schemeClr>
          </a:solidFill>
          <a:ln>
            <a:noFill/>
          </a:ln>
          <a:effectLst/>
        </c:spPr>
      </c:pivotFmt>
      <c:pivotFmt>
        <c:idx val="30"/>
        <c:spPr>
          <a:solidFill>
            <a:schemeClr val="accent6">
              <a:lumMod val="40000"/>
              <a:lumOff val="60000"/>
            </a:schemeClr>
          </a:solidFill>
          <a:ln>
            <a:noFill/>
          </a:ln>
          <a:effectLst/>
        </c:spPr>
      </c:pivotFmt>
      <c:pivotFmt>
        <c:idx val="31"/>
        <c:spPr>
          <a:solidFill>
            <a:schemeClr val="accent6">
              <a:lumMod val="40000"/>
              <a:lumOff val="60000"/>
            </a:schemeClr>
          </a:solidFill>
          <a:ln>
            <a:noFill/>
          </a:ln>
          <a:effectLst/>
        </c:spPr>
      </c:pivotFmt>
      <c:pivotFmt>
        <c:idx val="32"/>
        <c:spPr>
          <a:solidFill>
            <a:schemeClr val="accent6">
              <a:lumMod val="40000"/>
              <a:lumOff val="60000"/>
            </a:schemeClr>
          </a:solidFill>
          <a:ln>
            <a:noFill/>
          </a:ln>
          <a:effectLst/>
        </c:spPr>
      </c:pivotFmt>
      <c:pivotFmt>
        <c:idx val="33"/>
        <c:spPr>
          <a:solidFill>
            <a:schemeClr val="accent6">
              <a:lumMod val="40000"/>
              <a:lumOff val="60000"/>
            </a:schemeClr>
          </a:solidFill>
          <a:ln>
            <a:noFill/>
          </a:ln>
          <a:effectLst/>
        </c:spPr>
      </c:pivotFmt>
      <c:pivotFmt>
        <c:idx val="34"/>
        <c:spPr>
          <a:solidFill>
            <a:schemeClr val="accent6">
              <a:lumMod val="40000"/>
              <a:lumOff val="60000"/>
            </a:schemeClr>
          </a:solidFill>
          <a:ln>
            <a:noFill/>
          </a:ln>
          <a:effectLst/>
        </c:spPr>
      </c:pivotFmt>
      <c:pivotFmt>
        <c:idx val="35"/>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6">
              <a:lumMod val="40000"/>
              <a:lumOff val="60000"/>
            </a:schemeClr>
          </a:solidFill>
          <a:ln>
            <a:noFill/>
          </a:ln>
          <a:effectLst/>
        </c:spPr>
      </c:pivotFmt>
      <c:pivotFmt>
        <c:idx val="41"/>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6">
              <a:lumMod val="40000"/>
              <a:lumOff val="60000"/>
            </a:schemeClr>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30475E">
              <a:alpha val="90000"/>
            </a:srgb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0475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24A8BE"/>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tx2">
              <a:lumMod val="75000"/>
            </a:scheme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24A8BE"/>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tx2">
              <a:lumMod val="75000"/>
            </a:scheme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24A8BE"/>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tx2">
              <a:lumMod val="75000"/>
            </a:scheme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24A8BE"/>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tx2">
              <a:lumMod val="75000"/>
            </a:scheme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24A8BE"/>
          </a:solidFill>
          <a:ln>
            <a:noFill/>
          </a:ln>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tx2">
              <a:lumMod val="75000"/>
            </a:schemeClr>
          </a:solidFill>
          <a:ln>
            <a:noFill/>
          </a:ln>
          <a:effectLst>
            <a:softEdge rad="0"/>
          </a:effectLst>
        </c:spPr>
        <c:marker>
          <c:symbol val="none"/>
        </c:marker>
        <c:dLbl>
          <c:idx val="0"/>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851224846894138"/>
          <c:y val="6.0185185185185182E-2"/>
          <c:w val="0.56456605424321959"/>
          <c:h val="0.89814814814814814"/>
        </c:manualLayout>
      </c:layout>
      <c:barChart>
        <c:barDir val="bar"/>
        <c:grouping val="clustered"/>
        <c:varyColors val="0"/>
        <c:ser>
          <c:idx val="0"/>
          <c:order val="0"/>
          <c:tx>
            <c:strRef>
              <c:f>Sheet1!$N$1</c:f>
              <c:strCache>
                <c:ptCount val="1"/>
                <c:pt idx="0">
                  <c:v>Total Target</c:v>
                </c:pt>
              </c:strCache>
            </c:strRef>
          </c:tx>
          <c:spPr>
            <a:solidFill>
              <a:srgbClr val="24A8BE"/>
            </a:solidFill>
            <a:ln>
              <a:noFill/>
            </a:ln>
            <a:effectLst/>
          </c:spPr>
          <c:invertIfNegative val="0"/>
          <c:dPt>
            <c:idx val="0"/>
            <c:invertIfNegative val="0"/>
            <c:bubble3D val="0"/>
            <c:extLst>
              <c:ext xmlns:c16="http://schemas.microsoft.com/office/drawing/2014/chart" uri="{C3380CC4-5D6E-409C-BE32-E72D297353CC}">
                <c16:uniqueId val="{00000000-A32E-4B86-9ED1-4A70033268EE}"/>
              </c:ext>
            </c:extLst>
          </c:dPt>
          <c:dPt>
            <c:idx val="1"/>
            <c:invertIfNegative val="0"/>
            <c:bubble3D val="0"/>
            <c:extLst>
              <c:ext xmlns:c16="http://schemas.microsoft.com/office/drawing/2014/chart" uri="{C3380CC4-5D6E-409C-BE32-E72D297353CC}">
                <c16:uniqueId val="{00000001-A32E-4B86-9ED1-4A70033268EE}"/>
              </c:ext>
            </c:extLst>
          </c:dPt>
          <c:dPt>
            <c:idx val="2"/>
            <c:invertIfNegative val="0"/>
            <c:bubble3D val="0"/>
            <c:extLst>
              <c:ext xmlns:c16="http://schemas.microsoft.com/office/drawing/2014/chart" uri="{C3380CC4-5D6E-409C-BE32-E72D297353CC}">
                <c16:uniqueId val="{00000002-A32E-4B86-9ED1-4A70033268EE}"/>
              </c:ext>
            </c:extLst>
          </c:dPt>
          <c:dPt>
            <c:idx val="3"/>
            <c:invertIfNegative val="0"/>
            <c:bubble3D val="0"/>
            <c:extLst>
              <c:ext xmlns:c16="http://schemas.microsoft.com/office/drawing/2014/chart" uri="{C3380CC4-5D6E-409C-BE32-E72D297353CC}">
                <c16:uniqueId val="{00000003-A32E-4B86-9ED1-4A70033268EE}"/>
              </c:ext>
            </c:extLst>
          </c:dPt>
          <c:dPt>
            <c:idx val="4"/>
            <c:invertIfNegative val="0"/>
            <c:bubble3D val="0"/>
            <c:extLst>
              <c:ext xmlns:c16="http://schemas.microsoft.com/office/drawing/2014/chart" uri="{C3380CC4-5D6E-409C-BE32-E72D297353CC}">
                <c16:uniqueId val="{00000004-A32E-4B86-9ED1-4A70033268EE}"/>
              </c:ext>
            </c:extLst>
          </c:dPt>
          <c:dPt>
            <c:idx val="5"/>
            <c:invertIfNegative val="0"/>
            <c:bubble3D val="0"/>
            <c:extLst>
              <c:ext xmlns:c16="http://schemas.microsoft.com/office/drawing/2014/chart" uri="{C3380CC4-5D6E-409C-BE32-E72D297353CC}">
                <c16:uniqueId val="{00000005-A32E-4B86-9ED1-4A70033268EE}"/>
              </c:ext>
            </c:extLst>
          </c:dPt>
          <c:dPt>
            <c:idx val="6"/>
            <c:invertIfNegative val="0"/>
            <c:bubble3D val="0"/>
            <c:extLst>
              <c:ext xmlns:c16="http://schemas.microsoft.com/office/drawing/2014/chart" uri="{C3380CC4-5D6E-409C-BE32-E72D297353CC}">
                <c16:uniqueId val="{00000006-A32E-4B86-9ED1-4A70033268EE}"/>
              </c:ext>
            </c:extLst>
          </c:dPt>
          <c:dPt>
            <c:idx val="7"/>
            <c:invertIfNegative val="0"/>
            <c:bubble3D val="0"/>
            <c:extLst>
              <c:ext xmlns:c16="http://schemas.microsoft.com/office/drawing/2014/chart" uri="{C3380CC4-5D6E-409C-BE32-E72D297353CC}">
                <c16:uniqueId val="{00000007-A32E-4B86-9ED1-4A70033268EE}"/>
              </c:ext>
            </c:extLst>
          </c:dPt>
          <c:dPt>
            <c:idx val="8"/>
            <c:invertIfNegative val="0"/>
            <c:bubble3D val="0"/>
            <c:extLst>
              <c:ext xmlns:c16="http://schemas.microsoft.com/office/drawing/2014/chart" uri="{C3380CC4-5D6E-409C-BE32-E72D297353CC}">
                <c16:uniqueId val="{00000008-A32E-4B86-9ED1-4A70033268EE}"/>
              </c:ext>
            </c:extLst>
          </c:dPt>
          <c:dPt>
            <c:idx val="9"/>
            <c:invertIfNegative val="0"/>
            <c:bubble3D val="0"/>
            <c:extLst>
              <c:ext xmlns:c16="http://schemas.microsoft.com/office/drawing/2014/chart" uri="{C3380CC4-5D6E-409C-BE32-E72D297353CC}">
                <c16:uniqueId val="{00000009-A32E-4B86-9ED1-4A70033268EE}"/>
              </c:ext>
            </c:extLst>
          </c:dPt>
          <c:dLbls>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Sheet1!$M$2:$M$12</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Sheet1!$N$2:$N$12</c:f>
              <c:numCache>
                <c:formatCode>[&gt;=1000000]\ \$0.0,,"M";[&gt;=1000]\ \$0.0,"K";0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A-A32E-4B86-9ED1-4A70033268EE}"/>
            </c:ext>
          </c:extLst>
        </c:ser>
        <c:ser>
          <c:idx val="1"/>
          <c:order val="1"/>
          <c:tx>
            <c:strRef>
              <c:f>Sheet1!$O$1</c:f>
              <c:strCache>
                <c:ptCount val="1"/>
                <c:pt idx="0">
                  <c:v>Total Revenue</c:v>
                </c:pt>
              </c:strCache>
            </c:strRef>
          </c:tx>
          <c:spPr>
            <a:solidFill>
              <a:schemeClr val="tx2">
                <a:lumMod val="75000"/>
              </a:schemeClr>
            </a:solidFill>
            <a:ln>
              <a:noFill/>
            </a:ln>
            <a:effectLst>
              <a:softEdge rad="0"/>
            </a:effectLst>
          </c:spPr>
          <c:invertIfNegative val="0"/>
          <c:dLbls>
            <c:numFmt formatCode="[&gt;=1000000]\ \$0,,&quot; M&quot;;[&gt;=1000]\ \$0,&quot; K&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Sheet1!$M$2:$M$12</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Sheet1!$O$2:$O$12</c:f>
              <c:numCache>
                <c:formatCode>[&gt;=1000000]\ \$0.0,,"M";[&gt;=1000]\ \$0.0,"K";0</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537047.05999999982</c:v>
                </c:pt>
                <c:pt idx="9">
                  <c:v>558181.42000000004</c:v>
                </c:pt>
              </c:numCache>
            </c:numRef>
          </c:val>
          <c:extLst>
            <c:ext xmlns:c16="http://schemas.microsoft.com/office/drawing/2014/chart" uri="{C3380CC4-5D6E-409C-BE32-E72D297353CC}">
              <c16:uniqueId val="{0000000B-A32E-4B86-9ED1-4A70033268EE}"/>
            </c:ext>
          </c:extLst>
        </c:ser>
        <c:dLbls>
          <c:showLegendKey val="0"/>
          <c:showVal val="0"/>
          <c:showCatName val="0"/>
          <c:showSerName val="0"/>
          <c:showPercent val="0"/>
          <c:showBubbleSize val="0"/>
        </c:dLbls>
        <c:gapWidth val="100"/>
        <c:overlap val="65"/>
        <c:axId val="1664758847"/>
        <c:axId val="1664760767"/>
      </c:barChart>
      <c:catAx>
        <c:axId val="1664758847"/>
        <c:scaling>
          <c:orientation val="minMax"/>
        </c:scaling>
        <c:delete val="1"/>
        <c:axPos val="l"/>
        <c:numFmt formatCode="General" sourceLinked="1"/>
        <c:majorTickMark val="out"/>
        <c:minorTickMark val="none"/>
        <c:tickLblPos val="nextTo"/>
        <c:crossAx val="1664760767"/>
        <c:crosses val="autoZero"/>
        <c:auto val="1"/>
        <c:lblAlgn val="ctr"/>
        <c:lblOffset val="1000"/>
        <c:tickLblSkip val="1"/>
        <c:noMultiLvlLbl val="0"/>
      </c:catAx>
      <c:valAx>
        <c:axId val="1664760767"/>
        <c:scaling>
          <c:orientation val="minMax"/>
        </c:scaling>
        <c:delete val="1"/>
        <c:axPos val="b"/>
        <c:numFmt formatCode="[&gt;=1000000]\ \$0.0,,&quot;M&quot;;[&gt;=1000]\ \$0.0,&quot;K&quot;;0" sourceLinked="1"/>
        <c:majorTickMark val="out"/>
        <c:minorTickMark val="none"/>
        <c:tickLblPos val="nextTo"/>
        <c:crossAx val="1664758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Dashboard.xlsm]Sheet1!PivotTable4</c:name>
    <c:fmtId val="79"/>
  </c:pivotSource>
  <c:chart>
    <c:autoTitleDeleted val="1"/>
    <c:pivotFmts>
      <c:pivotFmt>
        <c:idx val="0"/>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047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0475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24A8B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24A8BE"/>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4A8BE">
              <a:alpha val="0"/>
            </a:srgbClr>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025371828521433E-2"/>
          <c:y val="3.3307027499940883E-2"/>
          <c:w val="0.81868564506359798"/>
          <c:h val="0.9310559575323355"/>
        </c:manualLayout>
      </c:layout>
      <c:barChart>
        <c:barDir val="bar"/>
        <c:grouping val="clustered"/>
        <c:varyColors val="0"/>
        <c:ser>
          <c:idx val="0"/>
          <c:order val="0"/>
          <c:tx>
            <c:strRef>
              <c:f>Sheet1!$N$14</c:f>
              <c:strCache>
                <c:ptCount val="1"/>
                <c:pt idx="0">
                  <c:v>Total</c:v>
                </c:pt>
              </c:strCache>
            </c:strRef>
          </c:tx>
          <c:spPr>
            <a:solidFill>
              <a:srgbClr val="24A8BE">
                <a:alpha val="0"/>
              </a:srgbClr>
            </a:solidFill>
            <a:ln>
              <a:noFill/>
            </a:ln>
            <a:effectLst>
              <a:softEdge rad="0"/>
            </a:effectLst>
          </c:spPr>
          <c:invertIfNegative val="0"/>
          <c:cat>
            <c:strRef>
              <c:f>Sheet1!$M$15:$M$25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Sheet1!$N$15:$N$25</c:f>
              <c:numCache>
                <c:formatCode>[&gt;=1000]\ \+\$0.0,"K";[&lt;=-1000]\ \-\$0.0,"K";0</c:formatCode>
                <c:ptCount val="10"/>
                <c:pt idx="0">
                  <c:v>124563.63</c:v>
                </c:pt>
                <c:pt idx="1">
                  <c:v>-74323</c:v>
                </c:pt>
                <c:pt idx="2">
                  <c:v>130237.81999999995</c:v>
                </c:pt>
                <c:pt idx="3">
                  <c:v>125664.25999999989</c:v>
                </c:pt>
                <c:pt idx="4">
                  <c:v>-64831.099999999977</c:v>
                </c:pt>
                <c:pt idx="5">
                  <c:v>-98604.699999999953</c:v>
                </c:pt>
                <c:pt idx="6">
                  <c:v>119210.15000000014</c:v>
                </c:pt>
                <c:pt idx="7">
                  <c:v>-175090.07000000007</c:v>
                </c:pt>
                <c:pt idx="8">
                  <c:v>51363.059999999823</c:v>
                </c:pt>
                <c:pt idx="9">
                  <c:v>53629.420000000042</c:v>
                </c:pt>
              </c:numCache>
            </c:numRef>
          </c:val>
          <c:extLst>
            <c:ext xmlns:c16="http://schemas.microsoft.com/office/drawing/2014/chart" uri="{C3380CC4-5D6E-409C-BE32-E72D297353CC}">
              <c16:uniqueId val="{00000001-9BE3-4644-8CE5-2E97B1021CBF}"/>
            </c:ext>
          </c:extLst>
        </c:ser>
        <c:dLbls>
          <c:showLegendKey val="0"/>
          <c:showVal val="0"/>
          <c:showCatName val="0"/>
          <c:showSerName val="0"/>
          <c:showPercent val="0"/>
          <c:showBubbleSize val="0"/>
        </c:dLbls>
        <c:gapWidth val="500"/>
        <c:overlap val="65"/>
        <c:axId val="640910944"/>
        <c:axId val="640903744"/>
      </c:barChart>
      <c:catAx>
        <c:axId val="640910944"/>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2">
                    <a:lumMod val="50000"/>
                  </a:schemeClr>
                </a:solidFill>
                <a:latin typeface="+mn-lt"/>
                <a:ea typeface="+mn-ea"/>
                <a:cs typeface="+mn-cs"/>
              </a:defRPr>
            </a:pPr>
            <a:endParaRPr lang="en-US"/>
          </a:p>
        </c:txPr>
        <c:crossAx val="640903744"/>
        <c:crosses val="autoZero"/>
        <c:auto val="1"/>
        <c:lblAlgn val="ctr"/>
        <c:lblOffset val="100"/>
        <c:noMultiLvlLbl val="0"/>
      </c:catAx>
      <c:valAx>
        <c:axId val="640903744"/>
        <c:scaling>
          <c:orientation val="minMax"/>
        </c:scaling>
        <c:delete val="1"/>
        <c:axPos val="b"/>
        <c:numFmt formatCode="[&gt;=1000]\ \+\$0.0,&quot;K&quot;;[&lt;=-1000]\ \-\$0.0,&quot;K&quot;;0" sourceLinked="1"/>
        <c:majorTickMark val="out"/>
        <c:minorTickMark val="none"/>
        <c:tickLblPos val="nextTo"/>
        <c:crossAx val="640910944"/>
        <c:crosses val="autoZero"/>
        <c:crossBetween val="between"/>
      </c:valAx>
      <c:spPr>
        <a:noFill/>
        <a:ln w="0">
          <a:noFill/>
        </a:ln>
        <a:effectLst>
          <a:softEdge rad="2667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Sheet3!$E$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Drop" dropStyle="combo" dx="26" fmlaLink="Sheet3!$E$4" fmlaRange="Sheet3!$F$3:$F$4" noThreeD="1" sel="1" val="0"/>
</file>

<file path=xl/drawings/_rels/drawing3.xml.rels><?xml version="1.0" encoding="UTF-8" standalone="yes"?>
<Relationships xmlns="http://schemas.openxmlformats.org/package/2006/relationships"><Relationship Id="rId8" Type="http://schemas.openxmlformats.org/officeDocument/2006/relationships/hyperlink" Target="#TRENDS!A1"/><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hyperlink" Target="#STORES!A1"/><Relationship Id="rId4" Type="http://schemas.openxmlformats.org/officeDocument/2006/relationships/chart" Target="../charts/chart4.xml"/><Relationship Id="rId9" Type="http://schemas.openxmlformats.org/officeDocument/2006/relationships/hyperlink" Target="#METRICS!A1"/></Relationships>
</file>

<file path=xl/drawings/_rels/drawing8.xml.rels><?xml version="1.0" encoding="UTF-8" standalone="yes"?>
<Relationships xmlns="http://schemas.openxmlformats.org/package/2006/relationships"><Relationship Id="rId8" Type="http://schemas.openxmlformats.org/officeDocument/2006/relationships/hyperlink" Target="#TRENDS!A1"/><Relationship Id="rId3" Type="http://schemas.openxmlformats.org/officeDocument/2006/relationships/chart" Target="../charts/chart10.xml"/><Relationship Id="rId7" Type="http://schemas.openxmlformats.org/officeDocument/2006/relationships/image" Target="../media/image1.emf"/><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10" Type="http://schemas.openxmlformats.org/officeDocument/2006/relationships/hyperlink" Target="#STORES!A1"/><Relationship Id="rId4" Type="http://schemas.openxmlformats.org/officeDocument/2006/relationships/chart" Target="../charts/chart11.xml"/><Relationship Id="rId9" Type="http://schemas.openxmlformats.org/officeDocument/2006/relationships/hyperlink" Target="#METRICS!A1"/></Relationships>
</file>

<file path=xl/drawings/_rels/drawing9.xml.rels><?xml version="1.0" encoding="UTF-8" standalone="yes"?>
<Relationships xmlns="http://schemas.openxmlformats.org/package/2006/relationships"><Relationship Id="rId8" Type="http://schemas.openxmlformats.org/officeDocument/2006/relationships/hyperlink" Target="#METRICS!A1"/><Relationship Id="rId3" Type="http://schemas.openxmlformats.org/officeDocument/2006/relationships/chart" Target="../charts/chart15.xml"/><Relationship Id="rId7" Type="http://schemas.openxmlformats.org/officeDocument/2006/relationships/hyperlink" Target="#TRENDS!A1"/><Relationship Id="rId2" Type="http://schemas.openxmlformats.org/officeDocument/2006/relationships/chart" Target="../charts/chart14.xml"/><Relationship Id="rId1" Type="http://schemas.openxmlformats.org/officeDocument/2006/relationships/image" Target="../media/image3.emf"/><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 Id="rId9" Type="http://schemas.openxmlformats.org/officeDocument/2006/relationships/hyperlink" Target="#STORES!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490569</xdr:colOff>
      <xdr:row>18</xdr:row>
      <xdr:rowOff>137160</xdr:rowOff>
    </xdr:from>
    <xdr:to>
      <xdr:col>5</xdr:col>
      <xdr:colOff>38100</xdr:colOff>
      <xdr:row>21</xdr:row>
      <xdr:rowOff>121920</xdr:rowOff>
    </xdr:to>
    <xdr:grpSp>
      <xdr:nvGrpSpPr>
        <xdr:cNvPr id="6" name="Group 5">
          <a:extLst>
            <a:ext uri="{FF2B5EF4-FFF2-40B4-BE49-F238E27FC236}">
              <a16:creationId xmlns:a16="http://schemas.microsoft.com/office/drawing/2014/main" id="{32E1FEC7-82A4-CCBE-85C5-ECB3A0DBE36C}"/>
            </a:ext>
          </a:extLst>
        </xdr:cNvPr>
        <xdr:cNvGrpSpPr/>
      </xdr:nvGrpSpPr>
      <xdr:grpSpPr>
        <a:xfrm>
          <a:off x="2951829" y="3444240"/>
          <a:ext cx="1201071" cy="533400"/>
          <a:chOff x="4351020" y="1706880"/>
          <a:chExt cx="1165860" cy="533400"/>
        </a:xfrm>
      </xdr:grpSpPr>
      <xdr:sp macro="" textlink="">
        <xdr:nvSpPr>
          <xdr:cNvPr id="7" name="Rectangle 6">
            <a:extLst>
              <a:ext uri="{FF2B5EF4-FFF2-40B4-BE49-F238E27FC236}">
                <a16:creationId xmlns:a16="http://schemas.microsoft.com/office/drawing/2014/main" id="{1EBD9F07-4563-DDD0-A42B-744F6A06F73C}"/>
              </a:ext>
            </a:extLst>
          </xdr:cNvPr>
          <xdr:cNvSpPr/>
        </xdr:nvSpPr>
        <xdr:spPr>
          <a:xfrm>
            <a:off x="4351020" y="1706880"/>
            <a:ext cx="1165860" cy="5334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8" name="Straight Connector 7">
            <a:extLst>
              <a:ext uri="{FF2B5EF4-FFF2-40B4-BE49-F238E27FC236}">
                <a16:creationId xmlns:a16="http://schemas.microsoft.com/office/drawing/2014/main" id="{7A599DA5-1CBB-8D75-A1C7-822805A7F0A3}"/>
              </a:ext>
            </a:extLst>
          </xdr:cNvPr>
          <xdr:cNvCxnSpPr/>
        </xdr:nvCxnSpPr>
        <xdr:spPr>
          <a:xfrm>
            <a:off x="4718448" y="2110740"/>
            <a:ext cx="72000" cy="0"/>
          </a:xfrm>
          <a:prstGeom prst="line">
            <a:avLst/>
          </a:prstGeom>
          <a:ln w="76200" cmpd="sng">
            <a:solidFill>
              <a:srgbClr val="24A8BE"/>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a:extLst>
              <a:ext uri="{FF2B5EF4-FFF2-40B4-BE49-F238E27FC236}">
                <a16:creationId xmlns:a16="http://schemas.microsoft.com/office/drawing/2014/main" id="{C78CDBBB-E673-9250-DFBD-A9479F059498}"/>
              </a:ext>
            </a:extLst>
          </xdr:cNvPr>
          <xdr:cNvCxnSpPr/>
        </xdr:nvCxnSpPr>
        <xdr:spPr>
          <a:xfrm>
            <a:off x="4718448" y="1943100"/>
            <a:ext cx="72000" cy="0"/>
          </a:xfrm>
          <a:prstGeom prst="line">
            <a:avLst/>
          </a:prstGeom>
          <a:ln w="76200">
            <a:solidFill>
              <a:schemeClr val="tx2"/>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69F3E33A-BD4A-455A-A587-CF47AF7F0F7C}"/>
              </a:ext>
            </a:extLst>
          </xdr:cNvPr>
          <xdr:cNvSpPr txBox="1"/>
        </xdr:nvSpPr>
        <xdr:spPr>
          <a:xfrm>
            <a:off x="4790517" y="1821180"/>
            <a:ext cx="650164"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Weekend</a:t>
            </a:r>
          </a:p>
          <a:p>
            <a:r>
              <a:rPr lang="en-IN" sz="1100"/>
              <a:t>		 </a:t>
            </a:r>
          </a:p>
        </xdr:txBody>
      </xdr:sp>
      <xdr:sp macro="" textlink="">
        <xdr:nvSpPr>
          <xdr:cNvPr id="11" name="TextBox 10">
            <a:extLst>
              <a:ext uri="{FF2B5EF4-FFF2-40B4-BE49-F238E27FC236}">
                <a16:creationId xmlns:a16="http://schemas.microsoft.com/office/drawing/2014/main" id="{73B163D4-E4C6-7674-4036-A0288BE7D072}"/>
              </a:ext>
            </a:extLst>
          </xdr:cNvPr>
          <xdr:cNvSpPr txBox="1"/>
        </xdr:nvSpPr>
        <xdr:spPr>
          <a:xfrm>
            <a:off x="4782821" y="1996440"/>
            <a:ext cx="7112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aseline="0"/>
              <a:t>Weekdays</a:t>
            </a:r>
            <a:r>
              <a:rPr lang="en-IN" sz="1100"/>
              <a:t>		 </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152400</xdr:colOff>
      <xdr:row>21</xdr:row>
      <xdr:rowOff>38100</xdr:rowOff>
    </xdr:from>
    <xdr:to>
      <xdr:col>25</xdr:col>
      <xdr:colOff>294738</xdr:colOff>
      <xdr:row>26</xdr:row>
      <xdr:rowOff>60960</xdr:rowOff>
    </xdr:to>
    <xdr:grpSp>
      <xdr:nvGrpSpPr>
        <xdr:cNvPr id="2" name="Group 1">
          <a:extLst>
            <a:ext uri="{FF2B5EF4-FFF2-40B4-BE49-F238E27FC236}">
              <a16:creationId xmlns:a16="http://schemas.microsoft.com/office/drawing/2014/main" id="{0741AEDC-5F69-42DF-87FA-6511329F8BE8}"/>
            </a:ext>
          </a:extLst>
        </xdr:cNvPr>
        <xdr:cNvGrpSpPr/>
      </xdr:nvGrpSpPr>
      <xdr:grpSpPr>
        <a:xfrm>
          <a:off x="15148560" y="3878580"/>
          <a:ext cx="3144618" cy="937260"/>
          <a:chOff x="11300460" y="411480"/>
          <a:chExt cx="2298798" cy="937260"/>
        </a:xfrm>
      </xdr:grpSpPr>
      <xdr:sp macro="" textlink="">
        <xdr:nvSpPr>
          <xdr:cNvPr id="3" name="Rectangle 2">
            <a:extLst>
              <a:ext uri="{FF2B5EF4-FFF2-40B4-BE49-F238E27FC236}">
                <a16:creationId xmlns:a16="http://schemas.microsoft.com/office/drawing/2014/main" id="{5E782C45-53AD-5D91-CA30-46E7965961D7}"/>
              </a:ext>
            </a:extLst>
          </xdr:cNvPr>
          <xdr:cNvSpPr/>
        </xdr:nvSpPr>
        <xdr:spPr>
          <a:xfrm>
            <a:off x="11300460" y="411480"/>
            <a:ext cx="2298798" cy="937260"/>
          </a:xfrm>
          <a:prstGeom prst="rect">
            <a:avLst/>
          </a:prstGeom>
          <a:solidFill>
            <a:schemeClr val="bg1"/>
          </a:solidFill>
          <a:ln w="9525" cmpd="sng">
            <a:noFill/>
          </a:ln>
          <a:effectLst>
            <a:outerShdw blurRad="50800" dist="38100" dir="2700000" algn="tl" rotWithShape="0">
              <a:schemeClr val="bg2">
                <a:lumMod val="10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IN" sz="1100" b="0" i="0" u="none" strike="noStrike">
              <a:solidFill>
                <a:srgbClr val="000000"/>
              </a:solidFill>
              <a:latin typeface="Calibri"/>
              <a:ea typeface="Calibri"/>
              <a:cs typeface="Calibri"/>
            </a:endParaRPr>
          </a:p>
        </xdr:txBody>
      </xdr:sp>
      <xdr:sp macro="" textlink="Sheet3!Q33">
        <xdr:nvSpPr>
          <xdr:cNvPr id="4" name="TextBox 3">
            <a:extLst>
              <a:ext uri="{FF2B5EF4-FFF2-40B4-BE49-F238E27FC236}">
                <a16:creationId xmlns:a16="http://schemas.microsoft.com/office/drawing/2014/main" id="{07820FE7-116B-6E53-8215-B10ADE45ADEF}"/>
              </a:ext>
            </a:extLst>
          </xdr:cNvPr>
          <xdr:cNvSpPr txBox="1"/>
        </xdr:nvSpPr>
        <xdr:spPr>
          <a:xfrm>
            <a:off x="11338560" y="441960"/>
            <a:ext cx="12801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Calibri"/>
                <a:cs typeface="Calibri"/>
              </a:rPr>
              <a:t>Total Product Sold</a:t>
            </a:r>
          </a:p>
          <a:p>
            <a:pPr marL="0" indent="0"/>
            <a:endParaRPr lang="en-IN" sz="1100" b="0" i="0" u="none" strike="noStrike">
              <a:solidFill>
                <a:srgbClr val="000000"/>
              </a:solidFill>
              <a:latin typeface="Calibri"/>
              <a:ea typeface="Calibri"/>
              <a:cs typeface="Calibri"/>
            </a:endParaRPr>
          </a:p>
        </xdr:txBody>
      </xdr:sp>
      <xdr:sp macro="" textlink="Sheet3!O18">
        <xdr:nvSpPr>
          <xdr:cNvPr id="5" name="TextBox 4">
            <a:extLst>
              <a:ext uri="{FF2B5EF4-FFF2-40B4-BE49-F238E27FC236}">
                <a16:creationId xmlns:a16="http://schemas.microsoft.com/office/drawing/2014/main" id="{70CFEF10-23C3-999A-8BE5-4A1E38E4EEB2}"/>
              </a:ext>
            </a:extLst>
          </xdr:cNvPr>
          <xdr:cNvSpPr txBox="1"/>
        </xdr:nvSpPr>
        <xdr:spPr>
          <a:xfrm>
            <a:off x="11353800" y="716280"/>
            <a:ext cx="14630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Calibri"/>
                <a:cs typeface="Calibri"/>
              </a:rPr>
              <a:t>Product's Return Rate</a:t>
            </a:r>
          </a:p>
          <a:p>
            <a:pPr marL="0" indent="0"/>
            <a:endParaRPr lang="en-IN" sz="1100" b="0" i="0" u="none" strike="noStrike">
              <a:solidFill>
                <a:srgbClr val="000000"/>
              </a:solidFill>
              <a:latin typeface="Calibri"/>
              <a:ea typeface="Calibri"/>
              <a:cs typeface="Calibri"/>
            </a:endParaRPr>
          </a:p>
        </xdr:txBody>
      </xdr:sp>
      <xdr:sp macro="" textlink="Sheet3!O18">
        <xdr:nvSpPr>
          <xdr:cNvPr id="6" name="TextBox 5">
            <a:extLst>
              <a:ext uri="{FF2B5EF4-FFF2-40B4-BE49-F238E27FC236}">
                <a16:creationId xmlns:a16="http://schemas.microsoft.com/office/drawing/2014/main" id="{424F5D03-BC6A-4B80-F081-5F9995F5EE61}"/>
              </a:ext>
            </a:extLst>
          </xdr:cNvPr>
          <xdr:cNvSpPr txBox="1"/>
        </xdr:nvSpPr>
        <xdr:spPr>
          <a:xfrm>
            <a:off x="11338560" y="990600"/>
            <a:ext cx="15392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Calibri"/>
                <a:cs typeface="Calibri"/>
              </a:rPr>
              <a:t>Product's Refund Rate</a:t>
            </a:r>
          </a:p>
          <a:p>
            <a:pPr marL="0" indent="0"/>
            <a:endParaRPr lang="en-IN" sz="1100" b="0" i="0" u="none" strike="noStrike">
              <a:solidFill>
                <a:srgbClr val="000000"/>
              </a:solidFill>
              <a:latin typeface="Calibri"/>
              <a:ea typeface="Calibri"/>
              <a:cs typeface="Calibri"/>
            </a:endParaRPr>
          </a:p>
        </xdr:txBody>
      </xdr:sp>
      <xdr:sp macro="" textlink="Sheet3!$AR$5">
        <xdr:nvSpPr>
          <xdr:cNvPr id="7" name="TextBox 6">
            <a:extLst>
              <a:ext uri="{FF2B5EF4-FFF2-40B4-BE49-F238E27FC236}">
                <a16:creationId xmlns:a16="http://schemas.microsoft.com/office/drawing/2014/main" id="{21DB144A-32C1-05B1-E2F3-3754FADF6F9D}"/>
              </a:ext>
            </a:extLst>
          </xdr:cNvPr>
          <xdr:cNvSpPr txBox="1"/>
        </xdr:nvSpPr>
        <xdr:spPr>
          <a:xfrm>
            <a:off x="12969240" y="708660"/>
            <a:ext cx="6096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7657110-11EE-42F8-B37E-78C80A6EAD05}" type="TxLink">
              <a:rPr lang="en-US" sz="1100" b="0" i="0" u="none" strike="noStrike">
                <a:solidFill>
                  <a:srgbClr val="000000"/>
                </a:solidFill>
                <a:latin typeface="Calibri"/>
                <a:ea typeface="Calibri"/>
                <a:cs typeface="Calibri"/>
              </a:rPr>
              <a:pPr marL="0" indent="0"/>
              <a:t>8.05%</a:t>
            </a:fld>
            <a:endParaRPr lang="en-IN" sz="1100" b="0" i="0" u="none" strike="noStrike">
              <a:solidFill>
                <a:srgbClr val="000000"/>
              </a:solidFill>
              <a:latin typeface="Calibri"/>
              <a:ea typeface="Calibri"/>
              <a:cs typeface="Calibri"/>
            </a:endParaRPr>
          </a:p>
        </xdr:txBody>
      </xdr:sp>
      <xdr:sp macro="" textlink="Sheet3!$AQ$5">
        <xdr:nvSpPr>
          <xdr:cNvPr id="8" name="TextBox 7">
            <a:extLst>
              <a:ext uri="{FF2B5EF4-FFF2-40B4-BE49-F238E27FC236}">
                <a16:creationId xmlns:a16="http://schemas.microsoft.com/office/drawing/2014/main" id="{E8CE9045-D133-02CA-2CA1-AF209B21C1A2}"/>
              </a:ext>
            </a:extLst>
          </xdr:cNvPr>
          <xdr:cNvSpPr txBox="1"/>
        </xdr:nvSpPr>
        <xdr:spPr>
          <a:xfrm>
            <a:off x="12961620" y="975360"/>
            <a:ext cx="5715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9E71CAB-B384-4179-8F0A-4CCE644F11AE}" type="TxLink">
              <a:rPr lang="en-US" sz="1100" b="0" i="0" u="none" strike="noStrike">
                <a:solidFill>
                  <a:srgbClr val="000000"/>
                </a:solidFill>
                <a:latin typeface="Calibri"/>
                <a:ea typeface="Calibri"/>
                <a:cs typeface="Calibri"/>
              </a:rPr>
              <a:pPr marL="0" indent="0"/>
              <a:t>8.03%</a:t>
            </a:fld>
            <a:endParaRPr lang="en-IN" sz="1100" b="0" i="0" u="none" strike="noStrike">
              <a:solidFill>
                <a:srgbClr val="000000"/>
              </a:solidFill>
              <a:latin typeface="Calibri"/>
              <a:ea typeface="Calibri"/>
              <a:cs typeface="Calibri"/>
            </a:endParaRPr>
          </a:p>
        </xdr:txBody>
      </xdr:sp>
      <xdr:sp macro="" textlink="Sheet3!$AP$5">
        <xdr:nvSpPr>
          <xdr:cNvPr id="9" name="TextBox 8">
            <a:extLst>
              <a:ext uri="{FF2B5EF4-FFF2-40B4-BE49-F238E27FC236}">
                <a16:creationId xmlns:a16="http://schemas.microsoft.com/office/drawing/2014/main" id="{7138CE8C-F49C-DB85-DC6C-740B3503E701}"/>
              </a:ext>
            </a:extLst>
          </xdr:cNvPr>
          <xdr:cNvSpPr txBox="1"/>
        </xdr:nvSpPr>
        <xdr:spPr>
          <a:xfrm>
            <a:off x="12984480" y="457200"/>
            <a:ext cx="4114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1E98216-CA77-481D-9CBC-2C44524C8F57}" type="TxLink">
              <a:rPr lang="en-US" sz="1100" b="0" i="0" u="none" strike="noStrike">
                <a:solidFill>
                  <a:srgbClr val="000000"/>
                </a:solidFill>
                <a:latin typeface="Calibri"/>
                <a:ea typeface="Calibri"/>
                <a:cs typeface="Calibri"/>
              </a:rPr>
              <a:pPr marL="0" indent="0"/>
              <a:t>100</a:t>
            </a:fld>
            <a:endParaRPr lang="en-IN" sz="1100" b="0" i="0" u="none" strike="noStrike">
              <a:solidFill>
                <a:srgbClr val="000000"/>
              </a:solidFill>
              <a:latin typeface="Calibri"/>
              <a:ea typeface="Calibri"/>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502920</xdr:colOff>
      <xdr:row>7</xdr:row>
      <xdr:rowOff>53341</xdr:rowOff>
    </xdr:from>
    <xdr:to>
      <xdr:col>12</xdr:col>
      <xdr:colOff>304800</xdr:colOff>
      <xdr:row>21</xdr:row>
      <xdr:rowOff>7620</xdr:rowOff>
    </xdr:to>
    <xdr:sp macro="" textlink="">
      <xdr:nvSpPr>
        <xdr:cNvPr id="15" name="Rectangle: Rounded Corners 14">
          <a:extLst>
            <a:ext uri="{FF2B5EF4-FFF2-40B4-BE49-F238E27FC236}">
              <a16:creationId xmlns:a16="http://schemas.microsoft.com/office/drawing/2014/main" id="{0F9B64EC-6263-9608-285B-965D72581ED6}"/>
            </a:ext>
          </a:extLst>
        </xdr:cNvPr>
        <xdr:cNvSpPr/>
      </xdr:nvSpPr>
      <xdr:spPr>
        <a:xfrm>
          <a:off x="4160520" y="1333501"/>
          <a:ext cx="3459480" cy="2514599"/>
        </a:xfrm>
        <a:prstGeom prst="roundRect">
          <a:avLst>
            <a:gd name="adj" fmla="val 0"/>
          </a:avLst>
        </a:prstGeom>
        <a:solidFill>
          <a:schemeClr val="l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IN" sz="1100" b="0" i="0" u="none" strike="noStrike">
            <a:solidFill>
              <a:srgbClr val="000000"/>
            </a:solidFill>
            <a:latin typeface="Calibri"/>
            <a:ea typeface="Calibri"/>
            <a:cs typeface="Calibri"/>
          </a:endParaRPr>
        </a:p>
      </xdr:txBody>
    </xdr:sp>
    <xdr:clientData/>
  </xdr:twoCellAnchor>
  <xdr:twoCellAnchor>
    <xdr:from>
      <xdr:col>14</xdr:col>
      <xdr:colOff>352962</xdr:colOff>
      <xdr:row>3</xdr:row>
      <xdr:rowOff>7620</xdr:rowOff>
    </xdr:from>
    <xdr:to>
      <xdr:col>17</xdr:col>
      <xdr:colOff>434340</xdr:colOff>
      <xdr:row>10</xdr:row>
      <xdr:rowOff>167640</xdr:rowOff>
    </xdr:to>
    <xdr:sp macro="" textlink="">
      <xdr:nvSpPr>
        <xdr:cNvPr id="29" name="Rectangle 28">
          <a:extLst>
            <a:ext uri="{FF2B5EF4-FFF2-40B4-BE49-F238E27FC236}">
              <a16:creationId xmlns:a16="http://schemas.microsoft.com/office/drawing/2014/main" id="{817D20D3-90D6-4F74-A57F-73A0C3605968}"/>
            </a:ext>
          </a:extLst>
        </xdr:cNvPr>
        <xdr:cNvSpPr/>
      </xdr:nvSpPr>
      <xdr:spPr>
        <a:xfrm>
          <a:off x="8887362" y="556260"/>
          <a:ext cx="1910178" cy="1440180"/>
        </a:xfrm>
        <a:prstGeom prst="rect">
          <a:avLst/>
        </a:prstGeom>
        <a:solidFill>
          <a:schemeClr val="bg1"/>
        </a:solidFill>
        <a:ln w="9525" cmpd="sng">
          <a:noFill/>
        </a:ln>
        <a:effectLst>
          <a:outerShdw blurRad="50800" dist="38100" dir="2700000" algn="tl" rotWithShape="0">
            <a:schemeClr val="bg2">
              <a:lumMod val="10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IN"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11</xdr:col>
          <xdr:colOff>594360</xdr:colOff>
          <xdr:row>7</xdr:row>
          <xdr:rowOff>121920</xdr:rowOff>
        </xdr:from>
        <xdr:to>
          <xdr:col>12</xdr:col>
          <xdr:colOff>213360</xdr:colOff>
          <xdr:row>9</xdr:row>
          <xdr:rowOff>15240</xdr:rowOff>
        </xdr:to>
        <xdr:sp macro="" textlink="">
          <xdr:nvSpPr>
            <xdr:cNvPr id="7169" name="Option 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594360</xdr:colOff>
          <xdr:row>8</xdr:row>
          <xdr:rowOff>152400</xdr:rowOff>
        </xdr:from>
        <xdr:to>
          <xdr:col>12</xdr:col>
          <xdr:colOff>213360</xdr:colOff>
          <xdr:row>10</xdr:row>
          <xdr:rowOff>45720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480060</xdr:colOff>
          <xdr:row>10</xdr:row>
          <xdr:rowOff>45720</xdr:rowOff>
        </xdr:from>
        <xdr:to>
          <xdr:col>12</xdr:col>
          <xdr:colOff>205740</xdr:colOff>
          <xdr:row>11</xdr:row>
          <xdr:rowOff>99060</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541020</xdr:colOff>
      <xdr:row>13</xdr:row>
      <xdr:rowOff>53340</xdr:rowOff>
    </xdr:from>
    <xdr:to>
      <xdr:col>12</xdr:col>
      <xdr:colOff>312420</xdr:colOff>
      <xdr:row>21</xdr:row>
      <xdr:rowOff>7620</xdr:rowOff>
    </xdr:to>
    <xdr:graphicFrame macro="">
      <xdr:nvGraphicFramePr>
        <xdr:cNvPr id="2" name="Chart 1">
          <a:extLst>
            <a:ext uri="{FF2B5EF4-FFF2-40B4-BE49-F238E27FC236}">
              <a16:creationId xmlns:a16="http://schemas.microsoft.com/office/drawing/2014/main" id="{C327258A-7C7D-4F53-9E3D-A6D9F16A0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525780</xdr:colOff>
      <xdr:row>7</xdr:row>
      <xdr:rowOff>144780</xdr:rowOff>
    </xdr:from>
    <xdr:to>
      <xdr:col>10</xdr:col>
      <xdr:colOff>60960</xdr:colOff>
      <xdr:row>9</xdr:row>
      <xdr:rowOff>53340</xdr:rowOff>
    </xdr:to>
    <xdr:sp macro="" textlink="Sheet3!O17">
      <xdr:nvSpPr>
        <xdr:cNvPr id="16" name="TextBox 15">
          <a:extLst>
            <a:ext uri="{FF2B5EF4-FFF2-40B4-BE49-F238E27FC236}">
              <a16:creationId xmlns:a16="http://schemas.microsoft.com/office/drawing/2014/main" id="{C9509266-0C93-1314-27A8-DAE4EC712020}"/>
            </a:ext>
          </a:extLst>
        </xdr:cNvPr>
        <xdr:cNvSpPr txBox="1"/>
      </xdr:nvSpPr>
      <xdr:spPr>
        <a:xfrm>
          <a:off x="4183380" y="1424940"/>
          <a:ext cx="19735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4039C60-93EB-4D16-9E10-5F3F9686C711}" type="TxLink">
            <a:rPr lang="en-US" sz="1100" b="0" i="0" u="none" strike="noStrike">
              <a:solidFill>
                <a:srgbClr val="000000"/>
              </a:solidFill>
              <a:latin typeface="Calibri"/>
              <a:ea typeface="Calibri"/>
              <a:cs typeface="Calibri"/>
            </a:rPr>
            <a:pPr marL="0" indent="0"/>
            <a:t>LOW 5 PROFITABLE CUSTOMER</a:t>
          </a:fld>
          <a:endParaRPr lang="en-IN" sz="1100" b="0" i="0" u="none" strike="noStrike">
            <a:solidFill>
              <a:srgbClr val="000000"/>
            </a:solidFill>
            <a:latin typeface="Calibri"/>
            <a:ea typeface="Calibri"/>
            <a:cs typeface="Calibri"/>
          </a:endParaRPr>
        </a:p>
      </xdr:txBody>
    </xdr:sp>
    <xdr:clientData/>
  </xdr:twoCellAnchor>
  <xdr:twoCellAnchor>
    <xdr:from>
      <xdr:col>6</xdr:col>
      <xdr:colOff>495300</xdr:colOff>
      <xdr:row>9</xdr:row>
      <xdr:rowOff>68580</xdr:rowOff>
    </xdr:from>
    <xdr:to>
      <xdr:col>9</xdr:col>
      <xdr:colOff>106680</xdr:colOff>
      <xdr:row>10</xdr:row>
      <xdr:rowOff>160020</xdr:rowOff>
    </xdr:to>
    <xdr:sp macro="" textlink="Sheet3!O18">
      <xdr:nvSpPr>
        <xdr:cNvPr id="17" name="TextBox 16">
          <a:extLst>
            <a:ext uri="{FF2B5EF4-FFF2-40B4-BE49-F238E27FC236}">
              <a16:creationId xmlns:a16="http://schemas.microsoft.com/office/drawing/2014/main" id="{200B2492-E937-4D57-9DAE-97497152BC7E}"/>
            </a:ext>
          </a:extLst>
        </xdr:cNvPr>
        <xdr:cNvSpPr txBox="1"/>
      </xdr:nvSpPr>
      <xdr:spPr>
        <a:xfrm>
          <a:off x="4152900" y="1714500"/>
          <a:ext cx="14401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E29746-178F-433A-997D-38F816B0F798}" type="TxLink">
            <a:rPr lang="en-US" sz="1100" b="0" i="0" u="none" strike="noStrike">
              <a:solidFill>
                <a:srgbClr val="000000"/>
              </a:solidFill>
              <a:latin typeface="Calibri"/>
              <a:ea typeface="Calibri"/>
              <a:cs typeface="Calibri"/>
            </a:rPr>
            <a:pPr/>
            <a:t>Customer's over time</a:t>
          </a:fld>
          <a:endParaRPr lang="en-IN" sz="1100"/>
        </a:p>
      </xdr:txBody>
    </xdr:sp>
    <xdr:clientData/>
  </xdr:twoCellAnchor>
  <xdr:twoCellAnchor>
    <xdr:from>
      <xdr:col>8</xdr:col>
      <xdr:colOff>571500</xdr:colOff>
      <xdr:row>9</xdr:row>
      <xdr:rowOff>53340</xdr:rowOff>
    </xdr:from>
    <xdr:to>
      <xdr:col>9</xdr:col>
      <xdr:colOff>449580</xdr:colOff>
      <xdr:row>10</xdr:row>
      <xdr:rowOff>144780</xdr:rowOff>
    </xdr:to>
    <xdr:sp macro="" textlink="Sheet3!O19">
      <xdr:nvSpPr>
        <xdr:cNvPr id="18" name="TextBox 17">
          <a:extLst>
            <a:ext uri="{FF2B5EF4-FFF2-40B4-BE49-F238E27FC236}">
              <a16:creationId xmlns:a16="http://schemas.microsoft.com/office/drawing/2014/main" id="{070CCA09-CF87-4247-8977-DDCE27CBFADE}"/>
            </a:ext>
          </a:extLst>
        </xdr:cNvPr>
        <xdr:cNvSpPr txBox="1"/>
      </xdr:nvSpPr>
      <xdr:spPr>
        <a:xfrm>
          <a:off x="5448300" y="1699260"/>
          <a:ext cx="4876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75CA6EA-B964-42FB-8025-9704813731B9}" type="TxLink">
            <a:rPr lang="en-US" sz="1200" b="1" i="0" u="none" strike="noStrike">
              <a:solidFill>
                <a:srgbClr val="000000"/>
              </a:solidFill>
              <a:latin typeface="Calibri"/>
              <a:ea typeface="Calibri"/>
              <a:cs typeface="Calibri"/>
            </a:rPr>
            <a:pPr marL="0" indent="0"/>
            <a:t>600</a:t>
          </a:fld>
          <a:endParaRPr lang="en-IN" sz="1200" b="1" i="0" u="none" strike="noStrike">
            <a:solidFill>
              <a:srgbClr val="000000"/>
            </a:solidFill>
            <a:latin typeface="Calibri"/>
            <a:ea typeface="Calibri"/>
            <a:cs typeface="Calibri"/>
          </a:endParaRPr>
        </a:p>
      </xdr:txBody>
    </xdr:sp>
    <xdr:clientData/>
  </xdr:twoCellAnchor>
  <xdr:twoCellAnchor>
    <xdr:from>
      <xdr:col>0</xdr:col>
      <xdr:colOff>45720</xdr:colOff>
      <xdr:row>2</xdr:row>
      <xdr:rowOff>160020</xdr:rowOff>
    </xdr:from>
    <xdr:to>
      <xdr:col>3</xdr:col>
      <xdr:colOff>464820</xdr:colOff>
      <xdr:row>19</xdr:row>
      <xdr:rowOff>76200</xdr:rowOff>
    </xdr:to>
    <xdr:graphicFrame macro="">
      <xdr:nvGraphicFramePr>
        <xdr:cNvPr id="19" name="Chart 18">
          <a:extLst>
            <a:ext uri="{FF2B5EF4-FFF2-40B4-BE49-F238E27FC236}">
              <a16:creationId xmlns:a16="http://schemas.microsoft.com/office/drawing/2014/main" id="{DB0AFC27-B99A-4D24-9850-79FAEE0757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64892</xdr:colOff>
      <xdr:row>3</xdr:row>
      <xdr:rowOff>10202</xdr:rowOff>
    </xdr:from>
    <xdr:to>
      <xdr:col>3</xdr:col>
      <xdr:colOff>236220</xdr:colOff>
      <xdr:row>5</xdr:row>
      <xdr:rowOff>30161</xdr:rowOff>
    </xdr:to>
    <xdr:sp macro="" textlink="Sheet3!Q33">
      <xdr:nvSpPr>
        <xdr:cNvPr id="20" name="TextBox 19">
          <a:extLst>
            <a:ext uri="{FF2B5EF4-FFF2-40B4-BE49-F238E27FC236}">
              <a16:creationId xmlns:a16="http://schemas.microsoft.com/office/drawing/2014/main" id="{BFF37D28-B57C-4662-8D69-97B6D0D20E4B}"/>
            </a:ext>
          </a:extLst>
        </xdr:cNvPr>
        <xdr:cNvSpPr txBox="1"/>
      </xdr:nvSpPr>
      <xdr:spPr>
        <a:xfrm>
          <a:off x="64892" y="558842"/>
          <a:ext cx="2000128" cy="38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PROFIT BY CUSTOMER'S AGE</a:t>
          </a:r>
        </a:p>
      </xdr:txBody>
    </xdr:sp>
    <xdr:clientData/>
  </xdr:twoCellAnchor>
  <xdr:twoCellAnchor>
    <xdr:from>
      <xdr:col>3</xdr:col>
      <xdr:colOff>579120</xdr:colOff>
      <xdr:row>7</xdr:row>
      <xdr:rowOff>76200</xdr:rowOff>
    </xdr:from>
    <xdr:to>
      <xdr:col>6</xdr:col>
      <xdr:colOff>381000</xdr:colOff>
      <xdr:row>19</xdr:row>
      <xdr:rowOff>76200</xdr:rowOff>
    </xdr:to>
    <xdr:grpSp>
      <xdr:nvGrpSpPr>
        <xdr:cNvPr id="52" name="Group 51">
          <a:extLst>
            <a:ext uri="{FF2B5EF4-FFF2-40B4-BE49-F238E27FC236}">
              <a16:creationId xmlns:a16="http://schemas.microsoft.com/office/drawing/2014/main" id="{7CCB2C38-9CEB-2A1E-B322-FB6D7E7D2AF3}"/>
            </a:ext>
          </a:extLst>
        </xdr:cNvPr>
        <xdr:cNvGrpSpPr/>
      </xdr:nvGrpSpPr>
      <xdr:grpSpPr>
        <a:xfrm>
          <a:off x="2407920" y="1356360"/>
          <a:ext cx="1630680" cy="2194560"/>
          <a:chOff x="106680" y="2796540"/>
          <a:chExt cx="2080260" cy="1927860"/>
        </a:xfrm>
      </xdr:grpSpPr>
      <xdr:graphicFrame macro="">
        <xdr:nvGraphicFramePr>
          <xdr:cNvPr id="22" name="Chart 21">
            <a:extLst>
              <a:ext uri="{FF2B5EF4-FFF2-40B4-BE49-F238E27FC236}">
                <a16:creationId xmlns:a16="http://schemas.microsoft.com/office/drawing/2014/main" id="{AAFA42D7-F8CB-4751-A180-97FE011758E5}"/>
              </a:ext>
            </a:extLst>
          </xdr:cNvPr>
          <xdr:cNvGraphicFramePr>
            <a:graphicFrameLocks/>
          </xdr:cNvGraphicFramePr>
        </xdr:nvGraphicFramePr>
        <xdr:xfrm>
          <a:off x="106680" y="2796540"/>
          <a:ext cx="2080260" cy="1927860"/>
        </xdr:xfrm>
        <a:graphic>
          <a:graphicData uri="http://schemas.openxmlformats.org/drawingml/2006/chart">
            <c:chart xmlns:c="http://schemas.openxmlformats.org/drawingml/2006/chart" xmlns:r="http://schemas.openxmlformats.org/officeDocument/2006/relationships" r:id="rId3"/>
          </a:graphicData>
        </a:graphic>
      </xdr:graphicFrame>
      <xdr:sp macro="" textlink="Sheet3!Q33">
        <xdr:nvSpPr>
          <xdr:cNvPr id="23" name="TextBox 22">
            <a:extLst>
              <a:ext uri="{FF2B5EF4-FFF2-40B4-BE49-F238E27FC236}">
                <a16:creationId xmlns:a16="http://schemas.microsoft.com/office/drawing/2014/main" id="{13E8FF2A-7860-4ECB-A44D-D9C57F3C833C}"/>
              </a:ext>
            </a:extLst>
          </xdr:cNvPr>
          <xdr:cNvSpPr txBox="1"/>
        </xdr:nvSpPr>
        <xdr:spPr>
          <a:xfrm>
            <a:off x="106680" y="2834640"/>
            <a:ext cx="1749751"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u="none"/>
              <a:t>PROFIT BY GENDER</a:t>
            </a:r>
          </a:p>
          <a:p>
            <a:endParaRPr lang="en-IN" sz="1100" u="none" baseline="0"/>
          </a:p>
        </xdr:txBody>
      </xdr:sp>
    </xdr:grpSp>
    <xdr:clientData/>
  </xdr:twoCellAnchor>
  <xdr:twoCellAnchor>
    <xdr:from>
      <xdr:col>0</xdr:col>
      <xdr:colOff>22860</xdr:colOff>
      <xdr:row>20</xdr:row>
      <xdr:rowOff>22860</xdr:rowOff>
    </xdr:from>
    <xdr:to>
      <xdr:col>6</xdr:col>
      <xdr:colOff>381000</xdr:colOff>
      <xdr:row>32</xdr:row>
      <xdr:rowOff>0</xdr:rowOff>
    </xdr:to>
    <xdr:graphicFrame macro="">
      <xdr:nvGraphicFramePr>
        <xdr:cNvPr id="24" name="Chart 23">
          <a:extLst>
            <a:ext uri="{FF2B5EF4-FFF2-40B4-BE49-F238E27FC236}">
              <a16:creationId xmlns:a16="http://schemas.microsoft.com/office/drawing/2014/main" id="{1B8B9775-3876-4CF0-998F-7C61CE331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495300</xdr:colOff>
      <xdr:row>21</xdr:row>
      <xdr:rowOff>129540</xdr:rowOff>
    </xdr:from>
    <xdr:to>
      <xdr:col>12</xdr:col>
      <xdr:colOff>304800</xdr:colOff>
      <xdr:row>32</xdr:row>
      <xdr:rowOff>3810</xdr:rowOff>
    </xdr:to>
    <xdr:graphicFrame macro="">
      <xdr:nvGraphicFramePr>
        <xdr:cNvPr id="25" name="Chart 24">
          <a:extLst>
            <a:ext uri="{FF2B5EF4-FFF2-40B4-BE49-F238E27FC236}">
              <a16:creationId xmlns:a16="http://schemas.microsoft.com/office/drawing/2014/main" id="{E823193F-E369-411C-BECC-748B87863C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434340</xdr:colOff>
      <xdr:row>21</xdr:row>
      <xdr:rowOff>121920</xdr:rowOff>
    </xdr:from>
    <xdr:to>
      <xdr:col>17</xdr:col>
      <xdr:colOff>434340</xdr:colOff>
      <xdr:row>32</xdr:row>
      <xdr:rowOff>3810</xdr:rowOff>
    </xdr:to>
    <xdr:graphicFrame macro="">
      <xdr:nvGraphicFramePr>
        <xdr:cNvPr id="37" name="Chart 36">
          <a:extLst>
            <a:ext uri="{FF2B5EF4-FFF2-40B4-BE49-F238E27FC236}">
              <a16:creationId xmlns:a16="http://schemas.microsoft.com/office/drawing/2014/main" id="{49799FD3-2E16-4B0C-9620-13964BAC9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426720</xdr:colOff>
      <xdr:row>11</xdr:row>
      <xdr:rowOff>99060</xdr:rowOff>
    </xdr:from>
    <xdr:to>
      <xdr:col>17</xdr:col>
      <xdr:colOff>434340</xdr:colOff>
      <xdr:row>21</xdr:row>
      <xdr:rowOff>0</xdr:rowOff>
    </xdr:to>
    <xdr:graphicFrame macro="">
      <xdr:nvGraphicFramePr>
        <xdr:cNvPr id="38" name="Show">
          <a:extLst>
            <a:ext uri="{FF2B5EF4-FFF2-40B4-BE49-F238E27FC236}">
              <a16:creationId xmlns:a16="http://schemas.microsoft.com/office/drawing/2014/main" id="{83467D14-5EAE-4A31-BC4B-A1236E901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434340</xdr:colOff>
      <xdr:row>7</xdr:row>
      <xdr:rowOff>160021</xdr:rowOff>
    </xdr:from>
    <xdr:to>
      <xdr:col>11</xdr:col>
      <xdr:colOff>266700</xdr:colOff>
      <xdr:row>9</xdr:row>
      <xdr:rowOff>45720</xdr:rowOff>
    </xdr:to>
    <xdr:sp macro="" textlink="Sheet3!O18">
      <xdr:nvSpPr>
        <xdr:cNvPr id="62" name="TextBox 61">
          <a:extLst>
            <a:ext uri="{FF2B5EF4-FFF2-40B4-BE49-F238E27FC236}">
              <a16:creationId xmlns:a16="http://schemas.microsoft.com/office/drawing/2014/main" id="{C0BB125B-B2C2-4626-910C-4BCBB74D7203}"/>
            </a:ext>
          </a:extLst>
        </xdr:cNvPr>
        <xdr:cNvSpPr txBox="1"/>
      </xdr:nvSpPr>
      <xdr:spPr>
        <a:xfrm>
          <a:off x="6530340" y="1440181"/>
          <a:ext cx="441960" cy="251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i="0" u="none" strike="noStrike">
              <a:solidFill>
                <a:srgbClr val="000000"/>
              </a:solidFill>
              <a:latin typeface="Calibri"/>
              <a:ea typeface="Calibri"/>
              <a:cs typeface="Calibri"/>
            </a:rPr>
            <a:t>Top</a:t>
          </a:r>
        </a:p>
      </xdr:txBody>
    </xdr:sp>
    <xdr:clientData/>
  </xdr:twoCellAnchor>
  <xdr:twoCellAnchor>
    <xdr:from>
      <xdr:col>10</xdr:col>
      <xdr:colOff>441960</xdr:colOff>
      <xdr:row>8</xdr:row>
      <xdr:rowOff>160021</xdr:rowOff>
    </xdr:from>
    <xdr:to>
      <xdr:col>11</xdr:col>
      <xdr:colOff>487680</xdr:colOff>
      <xdr:row>10</xdr:row>
      <xdr:rowOff>45720</xdr:rowOff>
    </xdr:to>
    <xdr:sp macro="" textlink="Sheet3!O18">
      <xdr:nvSpPr>
        <xdr:cNvPr id="63" name="TextBox 62">
          <a:extLst>
            <a:ext uri="{FF2B5EF4-FFF2-40B4-BE49-F238E27FC236}">
              <a16:creationId xmlns:a16="http://schemas.microsoft.com/office/drawing/2014/main" id="{B4A9DE81-C74E-432B-9A60-887D69DA6EA1}"/>
            </a:ext>
          </a:extLst>
        </xdr:cNvPr>
        <xdr:cNvSpPr txBox="1"/>
      </xdr:nvSpPr>
      <xdr:spPr>
        <a:xfrm>
          <a:off x="6537960" y="1623061"/>
          <a:ext cx="655320" cy="251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i="0" u="none" strike="noStrike">
              <a:solidFill>
                <a:srgbClr val="000000"/>
              </a:solidFill>
              <a:latin typeface="Calibri"/>
              <a:ea typeface="Calibri"/>
              <a:cs typeface="Calibri"/>
            </a:rPr>
            <a:t>Bottom</a:t>
          </a:r>
        </a:p>
      </xdr:txBody>
    </xdr:sp>
    <xdr:clientData/>
  </xdr:twoCellAnchor>
  <xdr:twoCellAnchor editAs="oneCell">
    <xdr:from>
      <xdr:col>14</xdr:col>
      <xdr:colOff>406302</xdr:colOff>
      <xdr:row>3</xdr:row>
      <xdr:rowOff>0</xdr:rowOff>
    </xdr:from>
    <xdr:to>
      <xdr:col>17</xdr:col>
      <xdr:colOff>377502</xdr:colOff>
      <xdr:row>10</xdr:row>
      <xdr:rowOff>152400</xdr:rowOff>
    </xdr:to>
    <mc:AlternateContent xmlns:mc="http://schemas.openxmlformats.org/markup-compatibility/2006" xmlns:a14="http://schemas.microsoft.com/office/drawing/2010/main">
      <mc:Choice Requires="a14">
        <xdr:graphicFrame macro="">
          <xdr:nvGraphicFramePr>
            <xdr:cNvPr id="7178" name="Month Name 2">
              <a:extLst>
                <a:ext uri="{FF2B5EF4-FFF2-40B4-BE49-F238E27FC236}">
                  <a16:creationId xmlns:a16="http://schemas.microsoft.com/office/drawing/2014/main" id="{B716E643-4247-400F-9F06-96BB1C9DEFFE}"/>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8940702" y="548640"/>
              <a:ext cx="1800000" cy="1432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152400</xdr:colOff>
      <xdr:row>2</xdr:row>
      <xdr:rowOff>160020</xdr:rowOff>
    </xdr:from>
    <xdr:to>
      <xdr:col>14</xdr:col>
      <xdr:colOff>231001</xdr:colOff>
      <xdr:row>6</xdr:row>
      <xdr:rowOff>7619</xdr:rowOff>
    </xdr:to>
    <xdr:grpSp>
      <xdr:nvGrpSpPr>
        <xdr:cNvPr id="7183" name="Group 7182">
          <a:extLst>
            <a:ext uri="{FF2B5EF4-FFF2-40B4-BE49-F238E27FC236}">
              <a16:creationId xmlns:a16="http://schemas.microsoft.com/office/drawing/2014/main" id="{6B984E18-5B2D-E223-018E-6724E9F0316F}"/>
            </a:ext>
          </a:extLst>
        </xdr:cNvPr>
        <xdr:cNvGrpSpPr/>
      </xdr:nvGrpSpPr>
      <xdr:grpSpPr>
        <a:xfrm>
          <a:off x="2590800" y="525780"/>
          <a:ext cx="6174601" cy="579119"/>
          <a:chOff x="2590800" y="525780"/>
          <a:chExt cx="6174601" cy="579119"/>
        </a:xfrm>
      </xdr:grpSpPr>
      <xdr:grpSp>
        <xdr:nvGrpSpPr>
          <xdr:cNvPr id="40" name="Group 39">
            <a:extLst>
              <a:ext uri="{FF2B5EF4-FFF2-40B4-BE49-F238E27FC236}">
                <a16:creationId xmlns:a16="http://schemas.microsoft.com/office/drawing/2014/main" id="{4D6D9140-AAFF-C135-D405-A07753C79D8B}"/>
              </a:ext>
            </a:extLst>
          </xdr:cNvPr>
          <xdr:cNvGrpSpPr/>
        </xdr:nvGrpSpPr>
        <xdr:grpSpPr>
          <a:xfrm>
            <a:off x="2590800" y="525780"/>
            <a:ext cx="1080000" cy="576000"/>
            <a:chOff x="4107180" y="525780"/>
            <a:chExt cx="1104900" cy="586740"/>
          </a:xfrm>
        </xdr:grpSpPr>
        <xdr:sp macro="" textlink="">
          <xdr:nvSpPr>
            <xdr:cNvPr id="47" name="TextBox 46">
              <a:extLst>
                <a:ext uri="{FF2B5EF4-FFF2-40B4-BE49-F238E27FC236}">
                  <a16:creationId xmlns:a16="http://schemas.microsoft.com/office/drawing/2014/main" id="{8448846E-F440-030B-FC20-6BE80CF4231E}"/>
                </a:ext>
              </a:extLst>
            </xdr:cNvPr>
            <xdr:cNvSpPr txBox="1"/>
          </xdr:nvSpPr>
          <xdr:spPr>
            <a:xfrm>
              <a:off x="4107180" y="525780"/>
              <a:ext cx="1104900" cy="24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 Revenue</a:t>
              </a:r>
            </a:p>
          </xdr:txBody>
        </xdr:sp>
        <xdr:sp macro="" textlink="Sheet3!$S$9">
          <xdr:nvSpPr>
            <xdr:cNvPr id="48" name="TextBox 47">
              <a:extLst>
                <a:ext uri="{FF2B5EF4-FFF2-40B4-BE49-F238E27FC236}">
                  <a16:creationId xmlns:a16="http://schemas.microsoft.com/office/drawing/2014/main" id="{E8F9CADA-9E23-2288-6BBB-5F9D558043F8}"/>
                </a:ext>
              </a:extLst>
            </xdr:cNvPr>
            <xdr:cNvSpPr txBox="1"/>
          </xdr:nvSpPr>
          <xdr:spPr>
            <a:xfrm>
              <a:off x="4113746" y="785308"/>
              <a:ext cx="1006873" cy="32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AF2A02-998B-44D5-9CD5-311339A9CF23}" type="TxLink">
                <a:rPr lang="en-US" sz="1600" b="1" i="0" u="none" strike="noStrike">
                  <a:solidFill>
                    <a:schemeClr val="tx2"/>
                  </a:solidFill>
                  <a:latin typeface="Calibri"/>
                  <a:ea typeface="Calibri"/>
                  <a:cs typeface="Calibri"/>
                </a:rPr>
                <a:pPr algn="ctr"/>
                <a:t> $5.4M</a:t>
              </a:fld>
              <a:endParaRPr lang="en-IN" sz="1600" b="1">
                <a:solidFill>
                  <a:schemeClr val="tx2"/>
                </a:solidFill>
              </a:endParaRPr>
            </a:p>
          </xdr:txBody>
        </xdr:sp>
      </xdr:grpSp>
      <xdr:grpSp>
        <xdr:nvGrpSpPr>
          <xdr:cNvPr id="41" name="Group 40">
            <a:extLst>
              <a:ext uri="{FF2B5EF4-FFF2-40B4-BE49-F238E27FC236}">
                <a16:creationId xmlns:a16="http://schemas.microsoft.com/office/drawing/2014/main" id="{9BD4E7FA-8761-5AEA-86FD-3B14DAA602DA}"/>
              </a:ext>
            </a:extLst>
          </xdr:cNvPr>
          <xdr:cNvGrpSpPr/>
        </xdr:nvGrpSpPr>
        <xdr:grpSpPr>
          <a:xfrm>
            <a:off x="4241330" y="525780"/>
            <a:ext cx="1223010" cy="579119"/>
            <a:chOff x="5532120" y="556260"/>
            <a:chExt cx="1104900" cy="456861"/>
          </a:xfrm>
        </xdr:grpSpPr>
        <xdr:sp macro="" textlink="">
          <xdr:nvSpPr>
            <xdr:cNvPr id="45" name="TextBox 44">
              <a:extLst>
                <a:ext uri="{FF2B5EF4-FFF2-40B4-BE49-F238E27FC236}">
                  <a16:creationId xmlns:a16="http://schemas.microsoft.com/office/drawing/2014/main" id="{DC5E4A1E-501F-631F-6BC6-5471DCBAE2BD}"/>
                </a:ext>
              </a:extLst>
            </xdr:cNvPr>
            <xdr:cNvSpPr txBox="1"/>
          </xdr:nvSpPr>
          <xdr:spPr>
            <a:xfrm>
              <a:off x="5532120" y="556260"/>
              <a:ext cx="11049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COGS</a:t>
              </a:r>
            </a:p>
          </xdr:txBody>
        </xdr:sp>
        <xdr:sp macro="" textlink="Sheet3!$R$9">
          <xdr:nvSpPr>
            <xdr:cNvPr id="46" name="TextBox 45">
              <a:extLst>
                <a:ext uri="{FF2B5EF4-FFF2-40B4-BE49-F238E27FC236}">
                  <a16:creationId xmlns:a16="http://schemas.microsoft.com/office/drawing/2014/main" id="{14EE8B8E-3B89-9EA0-0A66-C092F6D45EB1}"/>
                </a:ext>
              </a:extLst>
            </xdr:cNvPr>
            <xdr:cNvSpPr txBox="1"/>
          </xdr:nvSpPr>
          <xdr:spPr>
            <a:xfrm>
              <a:off x="5603384" y="757596"/>
              <a:ext cx="909001" cy="255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52EDBC-C7FE-43B7-B9F1-405D3A41DD1B}" type="TxLink">
                <a:rPr lang="en-US" sz="1600" b="1" i="0" u="none" strike="noStrike">
                  <a:solidFill>
                    <a:schemeClr val="tx2"/>
                  </a:solidFill>
                  <a:latin typeface="Calibri"/>
                  <a:ea typeface="Calibri"/>
                  <a:cs typeface="Calibri"/>
                </a:rPr>
                <a:pPr algn="ctr"/>
                <a:t> $3.1M</a:t>
              </a:fld>
              <a:endParaRPr lang="en-IN" sz="1600" b="1">
                <a:solidFill>
                  <a:schemeClr val="tx2"/>
                </a:solidFill>
              </a:endParaRPr>
            </a:p>
          </xdr:txBody>
        </xdr:sp>
      </xdr:grpSp>
      <xdr:grpSp>
        <xdr:nvGrpSpPr>
          <xdr:cNvPr id="7182" name="Group 7181">
            <a:extLst>
              <a:ext uri="{FF2B5EF4-FFF2-40B4-BE49-F238E27FC236}">
                <a16:creationId xmlns:a16="http://schemas.microsoft.com/office/drawing/2014/main" id="{7489BFFC-6871-0956-48FE-D6289C4839D9}"/>
              </a:ext>
            </a:extLst>
          </xdr:cNvPr>
          <xdr:cNvGrpSpPr/>
        </xdr:nvGrpSpPr>
        <xdr:grpSpPr>
          <a:xfrm>
            <a:off x="7685401" y="525780"/>
            <a:ext cx="1080000" cy="576000"/>
            <a:chOff x="7685401" y="545700"/>
            <a:chExt cx="1052810" cy="612540"/>
          </a:xfrm>
        </xdr:grpSpPr>
        <xdr:sp macro="" textlink="">
          <xdr:nvSpPr>
            <xdr:cNvPr id="43" name="TextBox 42">
              <a:extLst>
                <a:ext uri="{FF2B5EF4-FFF2-40B4-BE49-F238E27FC236}">
                  <a16:creationId xmlns:a16="http://schemas.microsoft.com/office/drawing/2014/main" id="{A1352E84-3250-9B86-577E-4F44B3E79869}"/>
                </a:ext>
              </a:extLst>
            </xdr:cNvPr>
            <xdr:cNvSpPr txBox="1"/>
          </xdr:nvSpPr>
          <xdr:spPr>
            <a:xfrm>
              <a:off x="7685401" y="545700"/>
              <a:ext cx="1052810" cy="31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Profit</a:t>
              </a:r>
              <a:r>
                <a:rPr lang="en-IN" sz="1200" b="1" baseline="0"/>
                <a:t> %</a:t>
              </a:r>
              <a:endParaRPr lang="en-IN" sz="1200" b="1"/>
            </a:p>
          </xdr:txBody>
        </xdr:sp>
        <xdr:sp macro="" textlink="Sheet3!$U$9">
          <xdr:nvSpPr>
            <xdr:cNvPr id="50" name="TextBox 49">
              <a:extLst>
                <a:ext uri="{FF2B5EF4-FFF2-40B4-BE49-F238E27FC236}">
                  <a16:creationId xmlns:a16="http://schemas.microsoft.com/office/drawing/2014/main" id="{361914A1-3A6C-4B46-8E1E-3440C6C932BB}"/>
                </a:ext>
              </a:extLst>
            </xdr:cNvPr>
            <xdr:cNvSpPr txBox="1"/>
          </xdr:nvSpPr>
          <xdr:spPr>
            <a:xfrm>
              <a:off x="7719060" y="800100"/>
              <a:ext cx="10058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106E89A-DDE9-4580-8B71-9725EBB54F0A}" type="TxLink">
                <a:rPr lang="en-US" sz="1600" b="1" i="0" u="none" strike="noStrike">
                  <a:solidFill>
                    <a:schemeClr val="tx2"/>
                  </a:solidFill>
                  <a:latin typeface="Calibri"/>
                  <a:ea typeface="Calibri"/>
                  <a:cs typeface="Calibri"/>
                </a:rPr>
                <a:pPr algn="ctr"/>
                <a:t>42.18%</a:t>
              </a:fld>
              <a:endParaRPr lang="en-IN" sz="1600" b="1">
                <a:solidFill>
                  <a:schemeClr val="tx2"/>
                </a:solidFill>
              </a:endParaRPr>
            </a:p>
          </xdr:txBody>
        </xdr:sp>
      </xdr:grpSp>
      <xdr:grpSp>
        <xdr:nvGrpSpPr>
          <xdr:cNvPr id="7181" name="Group 7180">
            <a:extLst>
              <a:ext uri="{FF2B5EF4-FFF2-40B4-BE49-F238E27FC236}">
                <a16:creationId xmlns:a16="http://schemas.microsoft.com/office/drawing/2014/main" id="{FF78F2DC-A019-38E8-9CCA-2BA5B587A6C7}"/>
              </a:ext>
            </a:extLst>
          </xdr:cNvPr>
          <xdr:cNvGrpSpPr/>
        </xdr:nvGrpSpPr>
        <xdr:grpSpPr>
          <a:xfrm>
            <a:off x="6010804" y="525780"/>
            <a:ext cx="1104063" cy="576000"/>
            <a:chOff x="11557782" y="2194560"/>
            <a:chExt cx="1129518" cy="586740"/>
          </a:xfrm>
        </xdr:grpSpPr>
        <xdr:sp macro="" textlink="">
          <xdr:nvSpPr>
            <xdr:cNvPr id="7179" name="TextBox 7178">
              <a:extLst>
                <a:ext uri="{FF2B5EF4-FFF2-40B4-BE49-F238E27FC236}">
                  <a16:creationId xmlns:a16="http://schemas.microsoft.com/office/drawing/2014/main" id="{4A0D5168-F90E-462F-AA21-DE3A0E22C0BA}"/>
                </a:ext>
              </a:extLst>
            </xdr:cNvPr>
            <xdr:cNvSpPr txBox="1"/>
          </xdr:nvSpPr>
          <xdr:spPr>
            <a:xfrm>
              <a:off x="11582400" y="2194560"/>
              <a:ext cx="1104900" cy="24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tx2">
                      <a:lumMod val="50000"/>
                    </a:schemeClr>
                  </a:solidFill>
                  <a:effectLst/>
                  <a:latin typeface="+mn-lt"/>
                  <a:ea typeface="+mn-ea"/>
                  <a:cs typeface="+mn-cs"/>
                </a:rPr>
                <a:t>Profit Margin</a:t>
              </a:r>
              <a:endParaRPr lang="en-IN" sz="1200" b="1">
                <a:solidFill>
                  <a:schemeClr val="tx2">
                    <a:lumMod val="50000"/>
                  </a:schemeClr>
                </a:solidFill>
                <a:effectLst/>
              </a:endParaRPr>
            </a:p>
          </xdr:txBody>
        </xdr:sp>
        <xdr:sp macro="" textlink="Sheet3!$T$9">
          <xdr:nvSpPr>
            <xdr:cNvPr id="7180" name="TextBox 7179">
              <a:extLst>
                <a:ext uri="{FF2B5EF4-FFF2-40B4-BE49-F238E27FC236}">
                  <a16:creationId xmlns:a16="http://schemas.microsoft.com/office/drawing/2014/main" id="{EF28498A-4464-402F-9B0B-5EF487AED687}"/>
                </a:ext>
              </a:extLst>
            </xdr:cNvPr>
            <xdr:cNvSpPr txBox="1"/>
          </xdr:nvSpPr>
          <xdr:spPr>
            <a:xfrm>
              <a:off x="11557782" y="2454088"/>
              <a:ext cx="1085004" cy="32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128BCB5-7568-4FFA-8808-4F1F3BF40390}" type="TxLink">
                <a:rPr lang="en-US" sz="1600" b="1" i="0" u="none" strike="noStrike">
                  <a:solidFill>
                    <a:schemeClr val="tx2"/>
                  </a:solidFill>
                  <a:latin typeface="Calibri"/>
                  <a:ea typeface="Calibri"/>
                  <a:cs typeface="Calibri"/>
                </a:rPr>
                <a:pPr algn="ctr"/>
                <a:t> $2.3M</a:t>
              </a:fld>
              <a:endParaRPr lang="en-IN" sz="1600" b="1">
                <a:solidFill>
                  <a:schemeClr val="tx2"/>
                </a:solidFill>
              </a:endParaRPr>
            </a:p>
          </xdr:txBody>
        </xdr:sp>
      </xdr:grpSp>
    </xdr:grpSp>
    <xdr:clientData/>
  </xdr:twoCellAnchor>
  <xdr:twoCellAnchor>
    <xdr:from>
      <xdr:col>0</xdr:col>
      <xdr:colOff>0</xdr:colOff>
      <xdr:row>0</xdr:row>
      <xdr:rowOff>0</xdr:rowOff>
    </xdr:from>
    <xdr:to>
      <xdr:col>17</xdr:col>
      <xdr:colOff>426720</xdr:colOff>
      <xdr:row>2</xdr:row>
      <xdr:rowOff>106680</xdr:rowOff>
    </xdr:to>
    <xdr:grpSp>
      <xdr:nvGrpSpPr>
        <xdr:cNvPr id="7199" name="Group 7198">
          <a:extLst>
            <a:ext uri="{FF2B5EF4-FFF2-40B4-BE49-F238E27FC236}">
              <a16:creationId xmlns:a16="http://schemas.microsoft.com/office/drawing/2014/main" id="{53D77EB8-5E6A-B681-6F34-D1F2FB157B57}"/>
            </a:ext>
          </a:extLst>
        </xdr:cNvPr>
        <xdr:cNvGrpSpPr/>
      </xdr:nvGrpSpPr>
      <xdr:grpSpPr>
        <a:xfrm>
          <a:off x="0" y="0"/>
          <a:ext cx="10789920" cy="472440"/>
          <a:chOff x="0" y="0"/>
          <a:chExt cx="10789920" cy="472440"/>
        </a:xfrm>
      </xdr:grpSpPr>
      <xdr:sp macro="" textlink="">
        <xdr:nvSpPr>
          <xdr:cNvPr id="7197" name="Rectangle 7196">
            <a:extLst>
              <a:ext uri="{FF2B5EF4-FFF2-40B4-BE49-F238E27FC236}">
                <a16:creationId xmlns:a16="http://schemas.microsoft.com/office/drawing/2014/main" id="{F079499C-44CB-AE53-F3EC-0BDC6484703A}"/>
              </a:ext>
            </a:extLst>
          </xdr:cNvPr>
          <xdr:cNvSpPr/>
        </xdr:nvSpPr>
        <xdr:spPr>
          <a:xfrm>
            <a:off x="0" y="0"/>
            <a:ext cx="10789920" cy="472440"/>
          </a:xfrm>
          <a:prstGeom prst="rect">
            <a:avLst/>
          </a:prstGeom>
          <a:solidFill>
            <a:schemeClr val="tx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198" name="TextBox 7197">
            <a:extLst>
              <a:ext uri="{FF2B5EF4-FFF2-40B4-BE49-F238E27FC236}">
                <a16:creationId xmlns:a16="http://schemas.microsoft.com/office/drawing/2014/main" id="{6C464A05-32C1-9E04-AC9D-6A20A24BB14A}"/>
              </a:ext>
            </a:extLst>
          </xdr:cNvPr>
          <xdr:cNvSpPr txBox="1"/>
        </xdr:nvSpPr>
        <xdr:spPr>
          <a:xfrm>
            <a:off x="0" y="0"/>
            <a:ext cx="2834640" cy="464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800" b="1">
                <a:solidFill>
                  <a:schemeClr val="tx2">
                    <a:lumMod val="50000"/>
                  </a:schemeClr>
                </a:solidFill>
              </a:rPr>
              <a:t>DASHBOARD</a:t>
            </a:r>
          </a:p>
        </xdr:txBody>
      </xdr:sp>
    </xdr:grpSp>
    <xdr:clientData/>
  </xdr:twoCellAnchor>
  <xdr:twoCellAnchor>
    <xdr:from>
      <xdr:col>12</xdr:col>
      <xdr:colOff>7620</xdr:colOff>
      <xdr:row>0</xdr:row>
      <xdr:rowOff>121920</xdr:rowOff>
    </xdr:from>
    <xdr:to>
      <xdr:col>13</xdr:col>
      <xdr:colOff>259080</xdr:colOff>
      <xdr:row>2</xdr:row>
      <xdr:rowOff>15240</xdr:rowOff>
    </xdr:to>
    <xdr:sp macro="" textlink="">
      <xdr:nvSpPr>
        <xdr:cNvPr id="7194" name="TextBox 7193">
          <a:hlinkClick xmlns:r="http://schemas.openxmlformats.org/officeDocument/2006/relationships" r:id="rId8"/>
          <a:extLst>
            <a:ext uri="{FF2B5EF4-FFF2-40B4-BE49-F238E27FC236}">
              <a16:creationId xmlns:a16="http://schemas.microsoft.com/office/drawing/2014/main" id="{B567F3DD-C171-324E-AE13-847777652E4D}"/>
            </a:ext>
          </a:extLst>
        </xdr:cNvPr>
        <xdr:cNvSpPr txBox="1"/>
      </xdr:nvSpPr>
      <xdr:spPr>
        <a:xfrm>
          <a:off x="73228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TRENDS</a:t>
          </a:r>
          <a:endParaRPr lang="en-IN" sz="1100" b="1"/>
        </a:p>
      </xdr:txBody>
    </xdr:sp>
    <xdr:clientData/>
  </xdr:twoCellAnchor>
  <xdr:twoCellAnchor>
    <xdr:from>
      <xdr:col>15</xdr:col>
      <xdr:colOff>502920</xdr:colOff>
      <xdr:row>0</xdr:row>
      <xdr:rowOff>121920</xdr:rowOff>
    </xdr:from>
    <xdr:to>
      <xdr:col>17</xdr:col>
      <xdr:colOff>144780</xdr:colOff>
      <xdr:row>2</xdr:row>
      <xdr:rowOff>15240</xdr:rowOff>
    </xdr:to>
    <xdr:sp macro="" textlink="">
      <xdr:nvSpPr>
        <xdr:cNvPr id="7195" name="TextBox 7194">
          <a:hlinkClick xmlns:r="http://schemas.openxmlformats.org/officeDocument/2006/relationships" r:id="rId9"/>
          <a:extLst>
            <a:ext uri="{FF2B5EF4-FFF2-40B4-BE49-F238E27FC236}">
              <a16:creationId xmlns:a16="http://schemas.microsoft.com/office/drawing/2014/main" id="{0382607F-ABB6-0FEC-3C14-056290B4A039}"/>
            </a:ext>
          </a:extLst>
        </xdr:cNvPr>
        <xdr:cNvSpPr txBox="1"/>
      </xdr:nvSpPr>
      <xdr:spPr>
        <a:xfrm>
          <a:off x="96469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METRICS</a:t>
          </a:r>
          <a:endParaRPr lang="en-IN" sz="1100" b="1"/>
        </a:p>
      </xdr:txBody>
    </xdr:sp>
    <xdr:clientData/>
  </xdr:twoCellAnchor>
  <xdr:twoCellAnchor>
    <xdr:from>
      <xdr:col>13</xdr:col>
      <xdr:colOff>560070</xdr:colOff>
      <xdr:row>0</xdr:row>
      <xdr:rowOff>121920</xdr:rowOff>
    </xdr:from>
    <xdr:to>
      <xdr:col>15</xdr:col>
      <xdr:colOff>201930</xdr:colOff>
      <xdr:row>2</xdr:row>
      <xdr:rowOff>15240</xdr:rowOff>
    </xdr:to>
    <xdr:sp macro="" textlink="">
      <xdr:nvSpPr>
        <xdr:cNvPr id="7196" name="TextBox 7195">
          <a:hlinkClick xmlns:r="http://schemas.openxmlformats.org/officeDocument/2006/relationships" r:id="rId10"/>
          <a:extLst>
            <a:ext uri="{FF2B5EF4-FFF2-40B4-BE49-F238E27FC236}">
              <a16:creationId xmlns:a16="http://schemas.microsoft.com/office/drawing/2014/main" id="{9C3079F2-8874-929A-1A6D-5332EE3BBCC4}"/>
            </a:ext>
          </a:extLst>
        </xdr:cNvPr>
        <xdr:cNvSpPr txBox="1"/>
      </xdr:nvSpPr>
      <xdr:spPr>
        <a:xfrm>
          <a:off x="848487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STORES</a:t>
          </a:r>
          <a:endParaRPr lang="en-IN" sz="1100" b="1"/>
        </a:p>
      </xdr:txBody>
    </xdr:sp>
    <xdr:clientData/>
  </xdr:twoCellAnchor>
  <xdr:twoCellAnchor>
    <xdr:from>
      <xdr:col>0</xdr:col>
      <xdr:colOff>15240</xdr:colOff>
      <xdr:row>11</xdr:row>
      <xdr:rowOff>60960</xdr:rowOff>
    </xdr:from>
    <xdr:to>
      <xdr:col>17</xdr:col>
      <xdr:colOff>434340</xdr:colOff>
      <xdr:row>32</xdr:row>
      <xdr:rowOff>22860</xdr:rowOff>
    </xdr:to>
    <xdr:sp macro="" textlink="">
      <xdr:nvSpPr>
        <xdr:cNvPr id="7201" name="Rectangle 7200">
          <a:extLst>
            <a:ext uri="{FF2B5EF4-FFF2-40B4-BE49-F238E27FC236}">
              <a16:creationId xmlns:a16="http://schemas.microsoft.com/office/drawing/2014/main" id="{A9F70861-74B1-C089-52DB-C2894E4367C6}"/>
            </a:ext>
          </a:extLst>
        </xdr:cNvPr>
        <xdr:cNvSpPr/>
      </xdr:nvSpPr>
      <xdr:spPr>
        <a:xfrm flipH="1">
          <a:off x="15240" y="2072640"/>
          <a:ext cx="10782300" cy="3802380"/>
        </a:xfrm>
        <a:prstGeom prst="rect">
          <a:avLst/>
        </a:prstGeom>
        <a:solidFill>
          <a:schemeClr val="tx2">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IN" sz="1100"/>
        </a:p>
      </xdr:txBody>
    </xdr:sp>
    <xdr:clientData/>
  </xdr:twoCellAnchor>
  <xdr:twoCellAnchor>
    <xdr:from>
      <xdr:col>0</xdr:col>
      <xdr:colOff>0</xdr:colOff>
      <xdr:row>2</xdr:row>
      <xdr:rowOff>152400</xdr:rowOff>
    </xdr:from>
    <xdr:to>
      <xdr:col>6</xdr:col>
      <xdr:colOff>381000</xdr:colOff>
      <xdr:row>31</xdr:row>
      <xdr:rowOff>175260</xdr:rowOff>
    </xdr:to>
    <xdr:sp macro="" textlink="">
      <xdr:nvSpPr>
        <xdr:cNvPr id="7202" name="Rectangle 7201">
          <a:extLst>
            <a:ext uri="{FF2B5EF4-FFF2-40B4-BE49-F238E27FC236}">
              <a16:creationId xmlns:a16="http://schemas.microsoft.com/office/drawing/2014/main" id="{A28D1276-C36F-4AA8-9FF2-6906A2997C55}"/>
            </a:ext>
          </a:extLst>
        </xdr:cNvPr>
        <xdr:cNvSpPr/>
      </xdr:nvSpPr>
      <xdr:spPr>
        <a:xfrm flipH="1">
          <a:off x="0" y="518160"/>
          <a:ext cx="4038600" cy="5326380"/>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IN" sz="11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0.01111</cdr:x>
      <cdr:y>0.02339</cdr:y>
    </cdr:from>
    <cdr:to>
      <cdr:x>0.41221</cdr:x>
      <cdr:y>0.14269</cdr:y>
    </cdr:to>
    <cdr:sp macro="" textlink="">
      <cdr:nvSpPr>
        <cdr:cNvPr id="2" name="TextBox 22">
          <a:extLst xmlns:a="http://schemas.openxmlformats.org/drawingml/2006/main">
            <a:ext uri="{FF2B5EF4-FFF2-40B4-BE49-F238E27FC236}">
              <a16:creationId xmlns:a16="http://schemas.microsoft.com/office/drawing/2014/main" id="{13E8FF2A-7860-4ECB-A44D-D9C57F3C833C}"/>
            </a:ext>
          </a:extLst>
        </cdr:cNvPr>
        <cdr:cNvSpPr txBox="1"/>
      </cdr:nvSpPr>
      <cdr:spPr>
        <a:xfrm xmlns:a="http://schemas.openxmlformats.org/drawingml/2006/main">
          <a:off x="44365" y="50800"/>
          <a:ext cx="1601555" cy="2590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u="none"/>
            <a:t>PROFIT TREND MoM</a:t>
          </a:r>
        </a:p>
        <a:p xmlns:a="http://schemas.openxmlformats.org/drawingml/2006/main">
          <a:endParaRPr lang="en-IN" sz="1100" u="none" baseline="0"/>
        </a:p>
      </cdr:txBody>
    </cdr:sp>
  </cdr:relSizeAnchor>
</c:userShapes>
</file>

<file path=xl/drawings/drawing5.xml><?xml version="1.0" encoding="utf-8"?>
<c:userShapes xmlns:c="http://schemas.openxmlformats.org/drawingml/2006/chart">
  <cdr:relSizeAnchor xmlns:cdr="http://schemas.openxmlformats.org/drawingml/2006/chartDrawing">
    <cdr:from>
      <cdr:x>0.01245</cdr:x>
      <cdr:y>0.01077</cdr:y>
    </cdr:from>
    <cdr:to>
      <cdr:x>0.47703</cdr:x>
      <cdr:y>0.12121</cdr:y>
    </cdr:to>
    <cdr:sp macro="" textlink="">
      <cdr:nvSpPr>
        <cdr:cNvPr id="2" name="TextBox 22">
          <a:extLst xmlns:a="http://schemas.openxmlformats.org/drawingml/2006/main">
            <a:ext uri="{FF2B5EF4-FFF2-40B4-BE49-F238E27FC236}">
              <a16:creationId xmlns:a16="http://schemas.microsoft.com/office/drawing/2014/main" id="{C2101B1A-1882-17CB-00FE-7F01688998C5}"/>
            </a:ext>
          </a:extLst>
        </cdr:cNvPr>
        <cdr:cNvSpPr txBox="1"/>
      </cdr:nvSpPr>
      <cdr:spPr>
        <a:xfrm xmlns:a="http://schemas.openxmlformats.org/drawingml/2006/main">
          <a:off x="43180" y="20320"/>
          <a:ext cx="1610724" cy="2082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u="none"/>
            <a:t>PROFIT BY</a:t>
          </a:r>
          <a:r>
            <a:rPr lang="en-IN" sz="1100" u="none" baseline="0"/>
            <a:t> WEEKDAYS</a:t>
          </a:r>
          <a:endParaRPr lang="en-IN" sz="1100" u="none"/>
        </a:p>
      </cdr:txBody>
    </cdr:sp>
  </cdr:relSizeAnchor>
</c:userShapes>
</file>

<file path=xl/drawings/drawing6.xml><?xml version="1.0" encoding="utf-8"?>
<c:userShapes xmlns:c="http://schemas.openxmlformats.org/drawingml/2006/chart">
  <cdr:relSizeAnchor xmlns:cdr="http://schemas.openxmlformats.org/drawingml/2006/chartDrawing">
    <cdr:from>
      <cdr:x>0.00679</cdr:x>
      <cdr:y>0.00268</cdr:y>
    </cdr:from>
    <cdr:to>
      <cdr:x>0.70483</cdr:x>
      <cdr:y>0.1395</cdr:y>
    </cdr:to>
    <cdr:sp macro="" textlink="">
      <cdr:nvSpPr>
        <cdr:cNvPr id="2" name="TextBox 22">
          <a:extLst xmlns:a="http://schemas.openxmlformats.org/drawingml/2006/main">
            <a:ext uri="{FF2B5EF4-FFF2-40B4-BE49-F238E27FC236}">
              <a16:creationId xmlns:a16="http://schemas.microsoft.com/office/drawing/2014/main" id="{C2101B1A-1882-17CB-00FE-7F01688998C5}"/>
            </a:ext>
          </a:extLst>
        </cdr:cNvPr>
        <cdr:cNvSpPr txBox="1"/>
      </cdr:nvSpPr>
      <cdr:spPr>
        <a:xfrm xmlns:a="http://schemas.openxmlformats.org/drawingml/2006/main">
          <a:off x="20320" y="5080"/>
          <a:ext cx="2090420" cy="2590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u="none"/>
            <a:t>PROFIT BY</a:t>
          </a:r>
          <a:r>
            <a:rPr lang="en-IN" sz="1100" u="none" baseline="0"/>
            <a:t> PRODUCT CATEGORY</a:t>
          </a:r>
          <a:endParaRPr lang="en-IN" sz="1100" u="none"/>
        </a:p>
        <a:p xmlns:a="http://schemas.openxmlformats.org/drawingml/2006/main">
          <a:endParaRPr lang="en-IN" sz="1100" u="none" baseline="0"/>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0.68329</cdr:x>
      <cdr:y>0.14326</cdr:y>
    </cdr:to>
    <cdr:sp macro="" textlink="">
      <cdr:nvSpPr>
        <cdr:cNvPr id="2" name="TextBox 22">
          <a:extLst xmlns:a="http://schemas.openxmlformats.org/drawingml/2006/main">
            <a:ext uri="{FF2B5EF4-FFF2-40B4-BE49-F238E27FC236}">
              <a16:creationId xmlns:a16="http://schemas.microsoft.com/office/drawing/2014/main" id="{3F553C87-9C97-0CD5-A106-2EB4281D75F4}"/>
            </a:ext>
          </a:extLst>
        </cdr:cNvPr>
        <cdr:cNvSpPr txBox="1"/>
      </cdr:nvSpPr>
      <cdr:spPr>
        <a:xfrm xmlns:a="http://schemas.openxmlformats.org/drawingml/2006/main">
          <a:off x="0" y="0"/>
          <a:ext cx="2087875" cy="24780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u="none"/>
            <a:t>PROFIT BY</a:t>
          </a:r>
          <a:r>
            <a:rPr lang="en-IN" sz="1100" u="none" baseline="0"/>
            <a:t> </a:t>
          </a:r>
          <a:r>
            <a:rPr lang="en-IN" sz="1100">
              <a:solidFill>
                <a:schemeClr val="dk1"/>
              </a:solidFill>
              <a:effectLst/>
              <a:latin typeface="+mn-lt"/>
              <a:ea typeface="+mn-ea"/>
              <a:cs typeface="+mn-cs"/>
            </a:rPr>
            <a:t>TOP 5  </a:t>
          </a:r>
          <a:r>
            <a:rPr lang="en-IN" sz="1100" u="none" baseline="0"/>
            <a:t>PRODUCT </a:t>
          </a:r>
        </a:p>
      </cdr:txBody>
    </cdr:sp>
  </cdr:relSizeAnchor>
</c:userShapes>
</file>

<file path=xl/drawings/drawing8.xml><?xml version="1.0" encoding="utf-8"?>
<xdr:wsDr xmlns:xdr="http://schemas.openxmlformats.org/drawingml/2006/spreadsheetDrawing" xmlns:a="http://schemas.openxmlformats.org/drawingml/2006/main">
  <xdr:twoCellAnchor>
    <xdr:from>
      <xdr:col>10</xdr:col>
      <xdr:colOff>541020</xdr:colOff>
      <xdr:row>1</xdr:row>
      <xdr:rowOff>30480</xdr:rowOff>
    </xdr:from>
    <xdr:to>
      <xdr:col>14</xdr:col>
      <xdr:colOff>335280</xdr:colOff>
      <xdr:row>4</xdr:row>
      <xdr:rowOff>15240</xdr:rowOff>
    </xdr:to>
    <xdr:sp macro="" textlink="">
      <xdr:nvSpPr>
        <xdr:cNvPr id="30" name="Rectangle: Rounded Corners 29">
          <a:extLst>
            <a:ext uri="{FF2B5EF4-FFF2-40B4-BE49-F238E27FC236}">
              <a16:creationId xmlns:a16="http://schemas.microsoft.com/office/drawing/2014/main" id="{EFFB854E-EE2C-4D14-AFB2-090E52392B25}"/>
            </a:ext>
          </a:extLst>
        </xdr:cNvPr>
        <xdr:cNvSpPr/>
      </xdr:nvSpPr>
      <xdr:spPr>
        <a:xfrm>
          <a:off x="6637020" y="213360"/>
          <a:ext cx="2232660" cy="533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175260</xdr:colOff>
      <xdr:row>14</xdr:row>
      <xdr:rowOff>121920</xdr:rowOff>
    </xdr:from>
    <xdr:to>
      <xdr:col>3</xdr:col>
      <xdr:colOff>563880</xdr:colOff>
      <xdr:row>15</xdr:row>
      <xdr:rowOff>152400</xdr:rowOff>
    </xdr:to>
    <xdr:sp macro="" textlink="">
      <xdr:nvSpPr>
        <xdr:cNvPr id="55" name="TextBox 54">
          <a:extLst>
            <a:ext uri="{FF2B5EF4-FFF2-40B4-BE49-F238E27FC236}">
              <a16:creationId xmlns:a16="http://schemas.microsoft.com/office/drawing/2014/main" id="{36147437-3037-4582-A4A3-CD1179D3EF40}"/>
            </a:ext>
          </a:extLst>
        </xdr:cNvPr>
        <xdr:cNvSpPr txBox="1"/>
      </xdr:nvSpPr>
      <xdr:spPr>
        <a:xfrm>
          <a:off x="175260" y="3421380"/>
          <a:ext cx="22174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0"/>
            <a:t>REVENUE BY WEEKDAYS</a:t>
          </a:r>
          <a:r>
            <a:rPr lang="en-IN" sz="900" b="0" baseline="0"/>
            <a:t> VS</a:t>
          </a:r>
          <a:r>
            <a:rPr lang="en-IN" sz="900" b="0"/>
            <a:t>  % CHANGE</a:t>
          </a:r>
        </a:p>
      </xdr:txBody>
    </xdr:sp>
    <xdr:clientData/>
  </xdr:twoCellAnchor>
  <xdr:twoCellAnchor>
    <xdr:from>
      <xdr:col>0</xdr:col>
      <xdr:colOff>83820</xdr:colOff>
      <xdr:row>7</xdr:row>
      <xdr:rowOff>152400</xdr:rowOff>
    </xdr:from>
    <xdr:to>
      <xdr:col>2</xdr:col>
      <xdr:colOff>396240</xdr:colOff>
      <xdr:row>12</xdr:row>
      <xdr:rowOff>114300</xdr:rowOff>
    </xdr:to>
    <xdr:grpSp>
      <xdr:nvGrpSpPr>
        <xdr:cNvPr id="156" name="Group 155">
          <a:extLst>
            <a:ext uri="{FF2B5EF4-FFF2-40B4-BE49-F238E27FC236}">
              <a16:creationId xmlns:a16="http://schemas.microsoft.com/office/drawing/2014/main" id="{BF49EA02-B791-B091-0508-A3E1AF2B31D3}"/>
            </a:ext>
          </a:extLst>
        </xdr:cNvPr>
        <xdr:cNvGrpSpPr/>
      </xdr:nvGrpSpPr>
      <xdr:grpSpPr>
        <a:xfrm>
          <a:off x="83820" y="2171700"/>
          <a:ext cx="1531620" cy="876300"/>
          <a:chOff x="0" y="2308860"/>
          <a:chExt cx="1546860" cy="830580"/>
        </a:xfrm>
      </xdr:grpSpPr>
      <xdr:cxnSp macro="">
        <xdr:nvCxnSpPr>
          <xdr:cNvPr id="22" name="Straight Connector 21">
            <a:extLst>
              <a:ext uri="{FF2B5EF4-FFF2-40B4-BE49-F238E27FC236}">
                <a16:creationId xmlns:a16="http://schemas.microsoft.com/office/drawing/2014/main" id="{DA9BABA9-E5D7-4F83-987C-E8A4B0F3F1D3}"/>
              </a:ext>
            </a:extLst>
          </xdr:cNvPr>
          <xdr:cNvCxnSpPr/>
        </xdr:nvCxnSpPr>
        <xdr:spPr>
          <a:xfrm flipV="1">
            <a:off x="161688" y="2689479"/>
            <a:ext cx="363582" cy="8001"/>
          </a:xfrm>
          <a:prstGeom prst="line">
            <a:avLst/>
          </a:prstGeom>
          <a:ln w="19050">
            <a:solidFill>
              <a:schemeClr val="tx1"/>
            </a:solidFill>
            <a:prstDash val="lgDash"/>
          </a:ln>
        </xdr:spPr>
        <xdr:style>
          <a:lnRef idx="1">
            <a:schemeClr val="accent1"/>
          </a:lnRef>
          <a:fillRef idx="0">
            <a:schemeClr val="accent1"/>
          </a:fillRef>
          <a:effectRef idx="0">
            <a:schemeClr val="accent1"/>
          </a:effectRef>
          <a:fontRef idx="minor">
            <a:schemeClr val="tx1"/>
          </a:fontRef>
        </xdr:style>
      </xdr:cxnSp>
      <xdr:sp macro="" textlink="">
        <xdr:nvSpPr>
          <xdr:cNvPr id="19" name="Rectangle 18">
            <a:extLst>
              <a:ext uri="{FF2B5EF4-FFF2-40B4-BE49-F238E27FC236}">
                <a16:creationId xmlns:a16="http://schemas.microsoft.com/office/drawing/2014/main" id="{F8BA4E61-6F1A-CB78-AB1C-7CAAEB4CEC67}"/>
              </a:ext>
            </a:extLst>
          </xdr:cNvPr>
          <xdr:cNvSpPr/>
        </xdr:nvSpPr>
        <xdr:spPr>
          <a:xfrm>
            <a:off x="0" y="2308860"/>
            <a:ext cx="1546860" cy="5943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0" name="Straight Connector 19">
            <a:extLst>
              <a:ext uri="{FF2B5EF4-FFF2-40B4-BE49-F238E27FC236}">
                <a16:creationId xmlns:a16="http://schemas.microsoft.com/office/drawing/2014/main" id="{65570BF0-1EEE-4EF7-B265-1F566E1D0622}"/>
              </a:ext>
            </a:extLst>
          </xdr:cNvPr>
          <xdr:cNvCxnSpPr/>
        </xdr:nvCxnSpPr>
        <xdr:spPr>
          <a:xfrm>
            <a:off x="161688" y="3040380"/>
            <a:ext cx="363582" cy="0"/>
          </a:xfrm>
          <a:prstGeom prst="line">
            <a:avLst/>
          </a:prstGeom>
          <a:ln w="76200" cmpd="sng">
            <a:solidFill>
              <a:srgbClr val="24A8BE"/>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a:extLst>
              <a:ext uri="{FF2B5EF4-FFF2-40B4-BE49-F238E27FC236}">
                <a16:creationId xmlns:a16="http://schemas.microsoft.com/office/drawing/2014/main" id="{2A7CC44A-253E-4E6E-9904-16F255A5609C}"/>
              </a:ext>
            </a:extLst>
          </xdr:cNvPr>
          <xdr:cNvCxnSpPr/>
        </xdr:nvCxnSpPr>
        <xdr:spPr>
          <a:xfrm>
            <a:off x="161688" y="2865120"/>
            <a:ext cx="363582" cy="0"/>
          </a:xfrm>
          <a:prstGeom prst="line">
            <a:avLst/>
          </a:prstGeom>
          <a:ln w="76200">
            <a:solidFill>
              <a:schemeClr val="tx2"/>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23" name="TextBox 22">
            <a:extLst>
              <a:ext uri="{FF2B5EF4-FFF2-40B4-BE49-F238E27FC236}">
                <a16:creationId xmlns:a16="http://schemas.microsoft.com/office/drawing/2014/main" id="{5DBA0251-04DE-458A-A461-47F5F937B1D3}"/>
              </a:ext>
            </a:extLst>
          </xdr:cNvPr>
          <xdr:cNvSpPr txBox="1"/>
        </xdr:nvSpPr>
        <xdr:spPr>
          <a:xfrm>
            <a:off x="515696" y="2583180"/>
            <a:ext cx="792670" cy="2133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aseline="0"/>
              <a:t>Average Line</a:t>
            </a:r>
            <a:r>
              <a:rPr lang="en-IN" sz="1100"/>
              <a:t>		 </a:t>
            </a:r>
          </a:p>
        </xdr:txBody>
      </xdr:sp>
      <xdr:sp macro="" textlink="">
        <xdr:nvSpPr>
          <xdr:cNvPr id="27" name="TextBox 26">
            <a:extLst>
              <a:ext uri="{FF2B5EF4-FFF2-40B4-BE49-F238E27FC236}">
                <a16:creationId xmlns:a16="http://schemas.microsoft.com/office/drawing/2014/main" id="{90174B2B-64FD-45F9-9D1B-AF6567ADBD7D}"/>
              </a:ext>
            </a:extLst>
          </xdr:cNvPr>
          <xdr:cNvSpPr txBox="1"/>
        </xdr:nvSpPr>
        <xdr:spPr>
          <a:xfrm>
            <a:off x="515696" y="2743200"/>
            <a:ext cx="923499"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Above</a:t>
            </a:r>
            <a:r>
              <a:rPr lang="en-IN" sz="900" baseline="0"/>
              <a:t> Average</a:t>
            </a:r>
            <a:r>
              <a:rPr lang="en-IN" sz="1100"/>
              <a:t>		 </a:t>
            </a:r>
          </a:p>
        </xdr:txBody>
      </xdr:sp>
      <xdr:sp macro="" textlink="">
        <xdr:nvSpPr>
          <xdr:cNvPr id="42" name="TextBox 41">
            <a:extLst>
              <a:ext uri="{FF2B5EF4-FFF2-40B4-BE49-F238E27FC236}">
                <a16:creationId xmlns:a16="http://schemas.microsoft.com/office/drawing/2014/main" id="{57D22A6B-CF4E-4D39-8F1D-E3DA1ACDAC5F}"/>
              </a:ext>
            </a:extLst>
          </xdr:cNvPr>
          <xdr:cNvSpPr txBox="1"/>
        </xdr:nvSpPr>
        <xdr:spPr>
          <a:xfrm>
            <a:off x="508000" y="2918460"/>
            <a:ext cx="900411"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aseline="0"/>
              <a:t>Below Average</a:t>
            </a:r>
            <a:r>
              <a:rPr lang="en-IN" sz="1100"/>
              <a:t>		 </a:t>
            </a:r>
          </a:p>
        </xdr:txBody>
      </xdr:sp>
    </xdr:grpSp>
    <xdr:clientData/>
  </xdr:twoCellAnchor>
  <xdr:twoCellAnchor>
    <xdr:from>
      <xdr:col>2</xdr:col>
      <xdr:colOff>67987</xdr:colOff>
      <xdr:row>11</xdr:row>
      <xdr:rowOff>182005</xdr:rowOff>
    </xdr:from>
    <xdr:to>
      <xdr:col>5</xdr:col>
      <xdr:colOff>495300</xdr:colOff>
      <xdr:row>13</xdr:row>
      <xdr:rowOff>16921</xdr:rowOff>
    </xdr:to>
    <xdr:graphicFrame macro="">
      <xdr:nvGraphicFramePr>
        <xdr:cNvPr id="52" name="Chart 51">
          <a:extLst>
            <a:ext uri="{FF2B5EF4-FFF2-40B4-BE49-F238E27FC236}">
              <a16:creationId xmlns:a16="http://schemas.microsoft.com/office/drawing/2014/main" id="{879312C5-CFE7-4571-A513-900DE5EC01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144780</xdr:colOff>
      <xdr:row>3</xdr:row>
      <xdr:rowOff>45720</xdr:rowOff>
    </xdr:from>
    <xdr:to>
      <xdr:col>4</xdr:col>
      <xdr:colOff>282773</xdr:colOff>
      <xdr:row>4</xdr:row>
      <xdr:rowOff>68580</xdr:rowOff>
    </xdr:to>
    <xdr:sp macro="" textlink="">
      <xdr:nvSpPr>
        <xdr:cNvPr id="64" name="TextBox 63">
          <a:extLst>
            <a:ext uri="{FF2B5EF4-FFF2-40B4-BE49-F238E27FC236}">
              <a16:creationId xmlns:a16="http://schemas.microsoft.com/office/drawing/2014/main" id="{FBCE7A3F-5A4D-46A4-B67F-1893C9B42AB8}"/>
            </a:ext>
          </a:extLst>
        </xdr:cNvPr>
        <xdr:cNvSpPr txBox="1"/>
      </xdr:nvSpPr>
      <xdr:spPr>
        <a:xfrm>
          <a:off x="144780" y="594360"/>
          <a:ext cx="2576393"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0"/>
            <a:t>REVENUE BY QUATERS</a:t>
          </a:r>
          <a:r>
            <a:rPr lang="en-IN" sz="900" b="0" baseline="0"/>
            <a:t> VS</a:t>
          </a:r>
          <a:r>
            <a:rPr lang="en-IN" sz="900" b="0"/>
            <a:t>  % CHANGE</a:t>
          </a:r>
        </a:p>
      </xdr:txBody>
    </xdr:sp>
    <xdr:clientData/>
  </xdr:twoCellAnchor>
  <xdr:twoCellAnchor>
    <xdr:from>
      <xdr:col>10</xdr:col>
      <xdr:colOff>121920</xdr:colOff>
      <xdr:row>7</xdr:row>
      <xdr:rowOff>22861</xdr:rowOff>
    </xdr:from>
    <xdr:to>
      <xdr:col>17</xdr:col>
      <xdr:colOff>411481</xdr:colOff>
      <xdr:row>19</xdr:row>
      <xdr:rowOff>243841</xdr:rowOff>
    </xdr:to>
    <xdr:graphicFrame macro="">
      <xdr:nvGraphicFramePr>
        <xdr:cNvPr id="3" name="Chart 2">
          <a:extLst>
            <a:ext uri="{FF2B5EF4-FFF2-40B4-BE49-F238E27FC236}">
              <a16:creationId xmlns:a16="http://schemas.microsoft.com/office/drawing/2014/main" id="{0AB07260-CB9C-42EC-BA22-A304AB2DE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188339</xdr:colOff>
      <xdr:row>6</xdr:row>
      <xdr:rowOff>146698</xdr:rowOff>
    </xdr:from>
    <xdr:to>
      <xdr:col>13</xdr:col>
      <xdr:colOff>589174</xdr:colOff>
      <xdr:row>8</xdr:row>
      <xdr:rowOff>8599</xdr:rowOff>
    </xdr:to>
    <xdr:sp macro="" textlink="">
      <xdr:nvSpPr>
        <xdr:cNvPr id="112" name="TextBox 111">
          <a:extLst>
            <a:ext uri="{FF2B5EF4-FFF2-40B4-BE49-F238E27FC236}">
              <a16:creationId xmlns:a16="http://schemas.microsoft.com/office/drawing/2014/main" id="{8CBB5897-A27A-41FC-8BDE-D8D04C0EA4C6}"/>
            </a:ext>
          </a:extLst>
        </xdr:cNvPr>
        <xdr:cNvSpPr txBox="1"/>
      </xdr:nvSpPr>
      <xdr:spPr>
        <a:xfrm>
          <a:off x="6284339" y="1983118"/>
          <a:ext cx="2229635" cy="2276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0"/>
            <a:t>TARGET VS ACHIEVED BY MONTHS</a:t>
          </a:r>
        </a:p>
      </xdr:txBody>
    </xdr:sp>
    <xdr:clientData/>
  </xdr:twoCellAnchor>
  <xdr:twoCellAnchor>
    <xdr:from>
      <xdr:col>7</xdr:col>
      <xdr:colOff>531513</xdr:colOff>
      <xdr:row>5</xdr:row>
      <xdr:rowOff>560615</xdr:rowOff>
    </xdr:from>
    <xdr:to>
      <xdr:col>9</xdr:col>
      <xdr:colOff>487028</xdr:colOff>
      <xdr:row>7</xdr:row>
      <xdr:rowOff>80701</xdr:rowOff>
    </xdr:to>
    <xdr:grpSp>
      <xdr:nvGrpSpPr>
        <xdr:cNvPr id="102" name="Group 101">
          <a:extLst>
            <a:ext uri="{FF2B5EF4-FFF2-40B4-BE49-F238E27FC236}">
              <a16:creationId xmlns:a16="http://schemas.microsoft.com/office/drawing/2014/main" id="{52AAD257-1780-476E-B566-BDB692963F92}"/>
            </a:ext>
          </a:extLst>
        </xdr:cNvPr>
        <xdr:cNvGrpSpPr/>
      </xdr:nvGrpSpPr>
      <xdr:grpSpPr>
        <a:xfrm>
          <a:off x="4798713" y="1475015"/>
          <a:ext cx="1174715" cy="624986"/>
          <a:chOff x="4351020" y="1706880"/>
          <a:chExt cx="1165860" cy="533400"/>
        </a:xfrm>
      </xdr:grpSpPr>
      <xdr:sp macro="" textlink="">
        <xdr:nvSpPr>
          <xdr:cNvPr id="103" name="Rectangle 102">
            <a:extLst>
              <a:ext uri="{FF2B5EF4-FFF2-40B4-BE49-F238E27FC236}">
                <a16:creationId xmlns:a16="http://schemas.microsoft.com/office/drawing/2014/main" id="{68406B83-EDBC-32F7-6833-6179313203B2}"/>
              </a:ext>
            </a:extLst>
          </xdr:cNvPr>
          <xdr:cNvSpPr/>
        </xdr:nvSpPr>
        <xdr:spPr>
          <a:xfrm>
            <a:off x="4351020" y="1706880"/>
            <a:ext cx="1165860" cy="5334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104" name="Straight Connector 103">
            <a:extLst>
              <a:ext uri="{FF2B5EF4-FFF2-40B4-BE49-F238E27FC236}">
                <a16:creationId xmlns:a16="http://schemas.microsoft.com/office/drawing/2014/main" id="{5D5E1860-8AF0-DF30-57E8-0F723DC2A10D}"/>
              </a:ext>
            </a:extLst>
          </xdr:cNvPr>
          <xdr:cNvCxnSpPr/>
        </xdr:nvCxnSpPr>
        <xdr:spPr>
          <a:xfrm>
            <a:off x="4718448" y="2110740"/>
            <a:ext cx="72000" cy="0"/>
          </a:xfrm>
          <a:prstGeom prst="line">
            <a:avLst/>
          </a:prstGeom>
          <a:ln w="76200" cmpd="sng">
            <a:solidFill>
              <a:srgbClr val="24A8BE"/>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D6272FDA-778C-69A7-913B-0B514292DE94}"/>
              </a:ext>
            </a:extLst>
          </xdr:cNvPr>
          <xdr:cNvCxnSpPr/>
        </xdr:nvCxnSpPr>
        <xdr:spPr>
          <a:xfrm>
            <a:off x="4718448" y="1943100"/>
            <a:ext cx="72000" cy="0"/>
          </a:xfrm>
          <a:prstGeom prst="line">
            <a:avLst/>
          </a:prstGeom>
          <a:ln w="76200">
            <a:solidFill>
              <a:schemeClr val="tx2"/>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6" name="TextBox 105">
            <a:extLst>
              <a:ext uri="{FF2B5EF4-FFF2-40B4-BE49-F238E27FC236}">
                <a16:creationId xmlns:a16="http://schemas.microsoft.com/office/drawing/2014/main" id="{1473C689-1BAD-8D81-A82F-41C2C6252EAE}"/>
              </a:ext>
            </a:extLst>
          </xdr:cNvPr>
          <xdr:cNvSpPr txBox="1"/>
        </xdr:nvSpPr>
        <xdr:spPr>
          <a:xfrm>
            <a:off x="4790517" y="1821180"/>
            <a:ext cx="650164"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Weekend</a:t>
            </a:r>
          </a:p>
          <a:p>
            <a:r>
              <a:rPr lang="en-IN" sz="1100"/>
              <a:t>		 </a:t>
            </a:r>
          </a:p>
        </xdr:txBody>
      </xdr:sp>
      <xdr:sp macro="" textlink="">
        <xdr:nvSpPr>
          <xdr:cNvPr id="107" name="TextBox 106">
            <a:extLst>
              <a:ext uri="{FF2B5EF4-FFF2-40B4-BE49-F238E27FC236}">
                <a16:creationId xmlns:a16="http://schemas.microsoft.com/office/drawing/2014/main" id="{EA42F2F1-78BB-CC7F-77ED-4010434B1598}"/>
              </a:ext>
            </a:extLst>
          </xdr:cNvPr>
          <xdr:cNvSpPr txBox="1"/>
        </xdr:nvSpPr>
        <xdr:spPr>
          <a:xfrm>
            <a:off x="4782821" y="1996440"/>
            <a:ext cx="7112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aseline="0"/>
              <a:t>Weekdays</a:t>
            </a:r>
            <a:r>
              <a:rPr lang="en-IN" sz="1100"/>
              <a:t>		 </a:t>
            </a:r>
          </a:p>
        </xdr:txBody>
      </xdr:sp>
    </xdr:grpSp>
    <xdr:clientData/>
  </xdr:twoCellAnchor>
  <xdr:twoCellAnchor>
    <xdr:from>
      <xdr:col>6</xdr:col>
      <xdr:colOff>30480</xdr:colOff>
      <xdr:row>5</xdr:row>
      <xdr:rowOff>335422</xdr:rowOff>
    </xdr:from>
    <xdr:to>
      <xdr:col>9</xdr:col>
      <xdr:colOff>419100</xdr:colOff>
      <xdr:row>5</xdr:row>
      <xdr:rowOff>592128</xdr:rowOff>
    </xdr:to>
    <xdr:sp macro="" textlink="">
      <xdr:nvSpPr>
        <xdr:cNvPr id="110" name="TextBox 109">
          <a:extLst>
            <a:ext uri="{FF2B5EF4-FFF2-40B4-BE49-F238E27FC236}">
              <a16:creationId xmlns:a16="http://schemas.microsoft.com/office/drawing/2014/main" id="{EE947391-EE2C-466E-9C54-1668A45B8E10}"/>
            </a:ext>
          </a:extLst>
        </xdr:cNvPr>
        <xdr:cNvSpPr txBox="1"/>
      </xdr:nvSpPr>
      <xdr:spPr>
        <a:xfrm>
          <a:off x="3688080" y="1249822"/>
          <a:ext cx="2217420" cy="25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0"/>
            <a:t>REVENUE SHARE BY WEEKDAYS/WEEKEND</a:t>
          </a:r>
        </a:p>
      </xdr:txBody>
    </xdr:sp>
    <xdr:clientData/>
  </xdr:twoCellAnchor>
  <xdr:twoCellAnchor>
    <xdr:from>
      <xdr:col>0</xdr:col>
      <xdr:colOff>0</xdr:colOff>
      <xdr:row>14</xdr:row>
      <xdr:rowOff>121920</xdr:rowOff>
    </xdr:from>
    <xdr:to>
      <xdr:col>9</xdr:col>
      <xdr:colOff>556260</xdr:colOff>
      <xdr:row>23</xdr:row>
      <xdr:rowOff>152400</xdr:rowOff>
    </xdr:to>
    <xdr:graphicFrame macro="">
      <xdr:nvGraphicFramePr>
        <xdr:cNvPr id="68" name="Chart 67">
          <a:extLst>
            <a:ext uri="{FF2B5EF4-FFF2-40B4-BE49-F238E27FC236}">
              <a16:creationId xmlns:a16="http://schemas.microsoft.com/office/drawing/2014/main" id="{441E77C9-0D23-4FAC-8220-10FC450707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152400</xdr:colOff>
      <xdr:row>2</xdr:row>
      <xdr:rowOff>175260</xdr:rowOff>
    </xdr:from>
    <xdr:to>
      <xdr:col>5</xdr:col>
      <xdr:colOff>498517</xdr:colOff>
      <xdr:row>13</xdr:row>
      <xdr:rowOff>152400</xdr:rowOff>
    </xdr:to>
    <xdr:graphicFrame macro="">
      <xdr:nvGraphicFramePr>
        <xdr:cNvPr id="7" name="Chart 6">
          <a:extLst>
            <a:ext uri="{FF2B5EF4-FFF2-40B4-BE49-F238E27FC236}">
              <a16:creationId xmlns:a16="http://schemas.microsoft.com/office/drawing/2014/main" id="{7727C9D9-47AD-40CA-9340-0C167F034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121920</xdr:colOff>
      <xdr:row>6</xdr:row>
      <xdr:rowOff>144780</xdr:rowOff>
    </xdr:from>
    <xdr:to>
      <xdr:col>17</xdr:col>
      <xdr:colOff>416659</xdr:colOff>
      <xdr:row>23</xdr:row>
      <xdr:rowOff>152400</xdr:rowOff>
    </xdr:to>
    <xdr:graphicFrame macro="">
      <xdr:nvGraphicFramePr>
        <xdr:cNvPr id="39" name="Chart 38">
          <a:extLst>
            <a:ext uri="{FF2B5EF4-FFF2-40B4-BE49-F238E27FC236}">
              <a16:creationId xmlns:a16="http://schemas.microsoft.com/office/drawing/2014/main" id="{450F467D-1CC4-43C3-A2F4-90300039BE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53340</xdr:colOff>
      <xdr:row>5</xdr:row>
      <xdr:rowOff>360036</xdr:rowOff>
    </xdr:from>
    <xdr:to>
      <xdr:col>9</xdr:col>
      <xdr:colOff>548640</xdr:colOff>
      <xdr:row>13</xdr:row>
      <xdr:rowOff>144780</xdr:rowOff>
    </xdr:to>
    <xdr:graphicFrame macro="">
      <xdr:nvGraphicFramePr>
        <xdr:cNvPr id="87" name="Chart 86">
          <a:extLst>
            <a:ext uri="{FF2B5EF4-FFF2-40B4-BE49-F238E27FC236}">
              <a16:creationId xmlns:a16="http://schemas.microsoft.com/office/drawing/2014/main" id="{FD64B691-D999-E509-31C0-961C36417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220980</xdr:colOff>
      <xdr:row>2</xdr:row>
      <xdr:rowOff>129540</xdr:rowOff>
    </xdr:from>
    <xdr:to>
      <xdr:col>17</xdr:col>
      <xdr:colOff>416658</xdr:colOff>
      <xdr:row>5</xdr:row>
      <xdr:rowOff>906780</xdr:rowOff>
    </xdr:to>
    <xdr:sp macro="" textlink="">
      <xdr:nvSpPr>
        <xdr:cNvPr id="158" name="Rectangle 157">
          <a:extLst>
            <a:ext uri="{FF2B5EF4-FFF2-40B4-BE49-F238E27FC236}">
              <a16:creationId xmlns:a16="http://schemas.microsoft.com/office/drawing/2014/main" id="{B465ED38-ADEA-48EE-CD5E-FCA2E473488E}"/>
            </a:ext>
          </a:extLst>
        </xdr:cNvPr>
        <xdr:cNvSpPr/>
      </xdr:nvSpPr>
      <xdr:spPr>
        <a:xfrm>
          <a:off x="8755380" y="495300"/>
          <a:ext cx="2024478" cy="132588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411480</xdr:colOff>
      <xdr:row>3</xdr:row>
      <xdr:rowOff>53340</xdr:rowOff>
    </xdr:from>
    <xdr:to>
      <xdr:col>17</xdr:col>
      <xdr:colOff>382680</xdr:colOff>
      <xdr:row>5</xdr:row>
      <xdr:rowOff>868680</xdr:rowOff>
    </xdr:to>
    <mc:AlternateContent xmlns:mc="http://schemas.openxmlformats.org/markup-compatibility/2006" xmlns:a14="http://schemas.microsoft.com/office/drawing/2010/main">
      <mc:Choice Requires="a14">
        <xdr:graphicFrame macro="">
          <xdr:nvGraphicFramePr>
            <xdr:cNvPr id="159" name="Store Name 1">
              <a:extLst>
                <a:ext uri="{FF2B5EF4-FFF2-40B4-BE49-F238E27FC236}">
                  <a16:creationId xmlns:a16="http://schemas.microsoft.com/office/drawing/2014/main" id="{7ECFFBAE-74DD-4CF5-AD13-FC11732A9506}"/>
                </a:ext>
              </a:extLst>
            </xdr:cNvPr>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8945880" y="601980"/>
              <a:ext cx="1800000"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312420</xdr:colOff>
      <xdr:row>2</xdr:row>
      <xdr:rowOff>160020</xdr:rowOff>
    </xdr:from>
    <xdr:to>
      <xdr:col>14</xdr:col>
      <xdr:colOff>5691</xdr:colOff>
      <xdr:row>5</xdr:row>
      <xdr:rowOff>297180</xdr:rowOff>
    </xdr:to>
    <xdr:grpSp>
      <xdr:nvGrpSpPr>
        <xdr:cNvPr id="174" name="Group 173">
          <a:extLst>
            <a:ext uri="{FF2B5EF4-FFF2-40B4-BE49-F238E27FC236}">
              <a16:creationId xmlns:a16="http://schemas.microsoft.com/office/drawing/2014/main" id="{97771613-C9E8-C831-9AA4-60A4B29807B7}"/>
            </a:ext>
          </a:extLst>
        </xdr:cNvPr>
        <xdr:cNvGrpSpPr/>
      </xdr:nvGrpSpPr>
      <xdr:grpSpPr>
        <a:xfrm>
          <a:off x="3970020" y="525780"/>
          <a:ext cx="4570071" cy="685800"/>
          <a:chOff x="4107180" y="518160"/>
          <a:chExt cx="4570071" cy="685800"/>
        </a:xfrm>
        <a:effectLst/>
      </xdr:grpSpPr>
      <xdr:grpSp>
        <xdr:nvGrpSpPr>
          <xdr:cNvPr id="172" name="Group 171">
            <a:extLst>
              <a:ext uri="{FF2B5EF4-FFF2-40B4-BE49-F238E27FC236}">
                <a16:creationId xmlns:a16="http://schemas.microsoft.com/office/drawing/2014/main" id="{D285BE13-7C6B-0A0E-CD3D-27882DE69445}"/>
              </a:ext>
            </a:extLst>
          </xdr:cNvPr>
          <xdr:cNvGrpSpPr/>
        </xdr:nvGrpSpPr>
        <xdr:grpSpPr>
          <a:xfrm>
            <a:off x="4107180" y="518160"/>
            <a:ext cx="1104900" cy="586740"/>
            <a:chOff x="4107180" y="525780"/>
            <a:chExt cx="1104900" cy="586740"/>
          </a:xfrm>
        </xdr:grpSpPr>
        <xdr:sp macro="" textlink="">
          <xdr:nvSpPr>
            <xdr:cNvPr id="169" name="TextBox 168">
              <a:extLst>
                <a:ext uri="{FF2B5EF4-FFF2-40B4-BE49-F238E27FC236}">
                  <a16:creationId xmlns:a16="http://schemas.microsoft.com/office/drawing/2014/main" id="{725B6434-287A-398A-74D1-1E153B0F0A0E}"/>
                </a:ext>
              </a:extLst>
            </xdr:cNvPr>
            <xdr:cNvSpPr txBox="1"/>
          </xdr:nvSpPr>
          <xdr:spPr>
            <a:xfrm>
              <a:off x="4107180" y="525780"/>
              <a:ext cx="1104900" cy="24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 Revenue</a:t>
              </a:r>
            </a:p>
          </xdr:txBody>
        </xdr:sp>
        <xdr:sp macro="" textlink="Sheet2!M14">
          <xdr:nvSpPr>
            <xdr:cNvPr id="170" name="TextBox 169">
              <a:extLst>
                <a:ext uri="{FF2B5EF4-FFF2-40B4-BE49-F238E27FC236}">
                  <a16:creationId xmlns:a16="http://schemas.microsoft.com/office/drawing/2014/main" id="{7B8C5E9B-B607-0665-755E-F568B4E1980A}"/>
                </a:ext>
              </a:extLst>
            </xdr:cNvPr>
            <xdr:cNvSpPr txBox="1"/>
          </xdr:nvSpPr>
          <xdr:spPr>
            <a:xfrm>
              <a:off x="4213860" y="785308"/>
              <a:ext cx="899160" cy="32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4ACD06E-6448-452F-BCEA-95269C03CD3E}" type="TxLink">
                <a:rPr lang="en-US" sz="1400" b="1" i="0" u="none" strike="noStrike">
                  <a:solidFill>
                    <a:schemeClr val="tx2"/>
                  </a:solidFill>
                  <a:latin typeface="Calibri"/>
                  <a:ea typeface="Calibri"/>
                  <a:cs typeface="Calibri"/>
                </a:rPr>
                <a:pPr algn="ctr"/>
                <a:t> $5M</a:t>
              </a:fld>
              <a:endParaRPr lang="en-IN" sz="1400" b="1">
                <a:solidFill>
                  <a:schemeClr val="tx2"/>
                </a:solidFill>
              </a:endParaRPr>
            </a:p>
          </xdr:txBody>
        </xdr:sp>
      </xdr:grpSp>
      <xdr:grpSp>
        <xdr:nvGrpSpPr>
          <xdr:cNvPr id="163" name="Group 162">
            <a:extLst>
              <a:ext uri="{FF2B5EF4-FFF2-40B4-BE49-F238E27FC236}">
                <a16:creationId xmlns:a16="http://schemas.microsoft.com/office/drawing/2014/main" id="{0D4DBDE9-0E92-631A-F3C9-B348C11D06D2}"/>
              </a:ext>
            </a:extLst>
          </xdr:cNvPr>
          <xdr:cNvGrpSpPr/>
        </xdr:nvGrpSpPr>
        <xdr:grpSpPr>
          <a:xfrm>
            <a:off x="5762064" y="518160"/>
            <a:ext cx="1223010" cy="685800"/>
            <a:chOff x="5532120" y="556260"/>
            <a:chExt cx="1104900" cy="541020"/>
          </a:xfrm>
        </xdr:grpSpPr>
        <xdr:sp macro="" textlink="">
          <xdr:nvSpPr>
            <xdr:cNvPr id="167" name="TextBox 166">
              <a:extLst>
                <a:ext uri="{FF2B5EF4-FFF2-40B4-BE49-F238E27FC236}">
                  <a16:creationId xmlns:a16="http://schemas.microsoft.com/office/drawing/2014/main" id="{7071FAAD-9387-014C-7011-F94E49B22B26}"/>
                </a:ext>
              </a:extLst>
            </xdr:cNvPr>
            <xdr:cNvSpPr txBox="1"/>
          </xdr:nvSpPr>
          <xdr:spPr>
            <a:xfrm>
              <a:off x="5532120" y="556260"/>
              <a:ext cx="11049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 Target</a:t>
              </a:r>
            </a:p>
          </xdr:txBody>
        </xdr:sp>
        <xdr:sp macro="" textlink="Sheet2!L14">
          <xdr:nvSpPr>
            <xdr:cNvPr id="168" name="TextBox 167">
              <a:extLst>
                <a:ext uri="{FF2B5EF4-FFF2-40B4-BE49-F238E27FC236}">
                  <a16:creationId xmlns:a16="http://schemas.microsoft.com/office/drawing/2014/main" id="{20255055-50D1-0B4B-1B62-C4D38A55B4D0}"/>
                </a:ext>
              </a:extLst>
            </xdr:cNvPr>
            <xdr:cNvSpPr txBox="1"/>
          </xdr:nvSpPr>
          <xdr:spPr>
            <a:xfrm>
              <a:off x="5637804" y="769620"/>
              <a:ext cx="918836"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41E42CB-4DAB-44EA-9DA1-107A1C97A524}" type="TxLink">
                <a:rPr lang="en-US" sz="1400" b="1" i="0" u="none" strike="noStrike">
                  <a:solidFill>
                    <a:schemeClr val="tx2"/>
                  </a:solidFill>
                  <a:latin typeface="Calibri"/>
                  <a:ea typeface="Calibri"/>
                  <a:cs typeface="Calibri"/>
                </a:rPr>
                <a:pPr algn="ctr"/>
                <a:t> $5M</a:t>
              </a:fld>
              <a:endParaRPr lang="en-IN" sz="1400" b="1">
                <a:solidFill>
                  <a:schemeClr val="tx2"/>
                </a:solidFill>
              </a:endParaRPr>
            </a:p>
          </xdr:txBody>
        </xdr:sp>
      </xdr:grpSp>
      <xdr:grpSp>
        <xdr:nvGrpSpPr>
          <xdr:cNvPr id="173" name="Group 172">
            <a:extLst>
              <a:ext uri="{FF2B5EF4-FFF2-40B4-BE49-F238E27FC236}">
                <a16:creationId xmlns:a16="http://schemas.microsoft.com/office/drawing/2014/main" id="{8D231326-1796-1FA0-35C1-F72DC9C09500}"/>
              </a:ext>
            </a:extLst>
          </xdr:cNvPr>
          <xdr:cNvGrpSpPr/>
        </xdr:nvGrpSpPr>
        <xdr:grpSpPr>
          <a:xfrm>
            <a:off x="7624441" y="530461"/>
            <a:ext cx="1052810" cy="540008"/>
            <a:chOff x="7535057" y="545449"/>
            <a:chExt cx="1063776" cy="528971"/>
          </a:xfrm>
        </xdr:grpSpPr>
        <xdr:sp macro="" textlink="">
          <xdr:nvSpPr>
            <xdr:cNvPr id="165" name="TextBox 164">
              <a:extLst>
                <a:ext uri="{FF2B5EF4-FFF2-40B4-BE49-F238E27FC236}">
                  <a16:creationId xmlns:a16="http://schemas.microsoft.com/office/drawing/2014/main" id="{FD5C2E2E-F90D-5BC8-1D49-246450CB6201}"/>
                </a:ext>
              </a:extLst>
            </xdr:cNvPr>
            <xdr:cNvSpPr txBox="1"/>
          </xdr:nvSpPr>
          <xdr:spPr>
            <a:xfrm>
              <a:off x="7535057" y="545449"/>
              <a:ext cx="1063776" cy="307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Variance</a:t>
              </a:r>
              <a:r>
                <a:rPr lang="en-IN" sz="1200" b="1" baseline="0"/>
                <a:t> %</a:t>
              </a:r>
              <a:endParaRPr lang="en-IN" sz="1200" b="1"/>
            </a:p>
          </xdr:txBody>
        </xdr:sp>
        <mc:AlternateContent xmlns:mc="http://schemas.openxmlformats.org/markup-compatibility/2006" xmlns:a14="http://schemas.microsoft.com/office/drawing/2010/main">
          <mc:Choice Requires="a14">
            <xdr:pic>
              <xdr:nvPicPr>
                <xdr:cNvPr id="166" name="Picture 165">
                  <a:extLst>
                    <a:ext uri="{FF2B5EF4-FFF2-40B4-BE49-F238E27FC236}">
                      <a16:creationId xmlns:a16="http://schemas.microsoft.com/office/drawing/2014/main" id="{BA85323C-8B0A-FF6E-2972-2DB69D293AED}"/>
                    </a:ext>
                  </a:extLst>
                </xdr:cNvPr>
                <xdr:cNvPicPr>
                  <a:picLocks noChangeAspect="1" noChangeArrowheads="1"/>
                  <a:extLst>
                    <a:ext uri="{84589F7E-364E-4C9E-8A38-B11213B215E9}">
                      <a14:cameraTool cellRange="Sheet2!$O$10" spid="_x0000_s3721"/>
                    </a:ext>
                  </a:extLst>
                </xdr:cNvPicPr>
              </xdr:nvPicPr>
              <xdr:blipFill>
                <a:blip xmlns:r="http://schemas.openxmlformats.org/officeDocument/2006/relationships" r:embed="rId7"/>
                <a:srcRect/>
                <a:stretch>
                  <a:fillRect/>
                </a:stretch>
              </xdr:blipFill>
              <xdr:spPr bwMode="auto">
                <a:xfrm>
                  <a:off x="7581503" y="812549"/>
                  <a:ext cx="926885" cy="261871"/>
                </a:xfrm>
                <a:prstGeom prst="rect">
                  <a:avLst/>
                </a:prstGeom>
                <a:noFill/>
                <a:extLst>
                  <a:ext uri="{909E8E84-426E-40DD-AFC4-6F175D3DCCD1}">
                    <a14:hiddenFill>
                      <a:solidFill>
                        <a:srgbClr val="FFFFFF"/>
                      </a:solidFill>
                    </a14:hiddenFill>
                  </a:ext>
                </a:extLst>
              </xdr:spPr>
            </xdr:pic>
          </mc:Choice>
          <mc:Fallback xmlns=""/>
        </mc:AlternateContent>
      </xdr:grpSp>
    </xdr:grpSp>
    <xdr:clientData/>
  </xdr:twoCellAnchor>
  <xdr:twoCellAnchor>
    <xdr:from>
      <xdr:col>0</xdr:col>
      <xdr:colOff>0</xdr:colOff>
      <xdr:row>0</xdr:row>
      <xdr:rowOff>0</xdr:rowOff>
    </xdr:from>
    <xdr:to>
      <xdr:col>17</xdr:col>
      <xdr:colOff>426720</xdr:colOff>
      <xdr:row>2</xdr:row>
      <xdr:rowOff>106680</xdr:rowOff>
    </xdr:to>
    <xdr:sp macro="" textlink="">
      <xdr:nvSpPr>
        <xdr:cNvPr id="184" name="Rectangle 183">
          <a:extLst>
            <a:ext uri="{FF2B5EF4-FFF2-40B4-BE49-F238E27FC236}">
              <a16:creationId xmlns:a16="http://schemas.microsoft.com/office/drawing/2014/main" id="{80088200-F583-AC86-0C36-EAA241C12C7C}"/>
            </a:ext>
          </a:extLst>
        </xdr:cNvPr>
        <xdr:cNvSpPr/>
      </xdr:nvSpPr>
      <xdr:spPr>
        <a:xfrm>
          <a:off x="0" y="0"/>
          <a:ext cx="10789920" cy="472440"/>
        </a:xfrm>
        <a:prstGeom prst="rect">
          <a:avLst/>
        </a:prstGeom>
        <a:solidFill>
          <a:schemeClr val="tx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396240</xdr:colOff>
      <xdr:row>2</xdr:row>
      <xdr:rowOff>99060</xdr:rowOff>
    </xdr:to>
    <xdr:sp macro="" textlink="">
      <xdr:nvSpPr>
        <xdr:cNvPr id="185" name="TextBox 184">
          <a:extLst>
            <a:ext uri="{FF2B5EF4-FFF2-40B4-BE49-F238E27FC236}">
              <a16:creationId xmlns:a16="http://schemas.microsoft.com/office/drawing/2014/main" id="{A76014CE-A415-77A9-A335-D91205DCE9BA}"/>
            </a:ext>
          </a:extLst>
        </xdr:cNvPr>
        <xdr:cNvSpPr txBox="1"/>
      </xdr:nvSpPr>
      <xdr:spPr>
        <a:xfrm>
          <a:off x="0" y="0"/>
          <a:ext cx="2834640" cy="464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800" b="1">
              <a:solidFill>
                <a:schemeClr val="tx2">
                  <a:lumMod val="50000"/>
                </a:schemeClr>
              </a:solidFill>
            </a:rPr>
            <a:t>DASHBOARD</a:t>
          </a:r>
        </a:p>
      </xdr:txBody>
    </xdr:sp>
    <xdr:clientData/>
  </xdr:twoCellAnchor>
  <xdr:twoCellAnchor>
    <xdr:from>
      <xdr:col>12</xdr:col>
      <xdr:colOff>7620</xdr:colOff>
      <xdr:row>0</xdr:row>
      <xdr:rowOff>121920</xdr:rowOff>
    </xdr:from>
    <xdr:to>
      <xdr:col>13</xdr:col>
      <xdr:colOff>259080</xdr:colOff>
      <xdr:row>2</xdr:row>
      <xdr:rowOff>15240</xdr:rowOff>
    </xdr:to>
    <xdr:sp macro="" textlink="">
      <xdr:nvSpPr>
        <xdr:cNvPr id="181" name="TextBox 180">
          <a:hlinkClick xmlns:r="http://schemas.openxmlformats.org/officeDocument/2006/relationships" r:id="rId8"/>
          <a:extLst>
            <a:ext uri="{FF2B5EF4-FFF2-40B4-BE49-F238E27FC236}">
              <a16:creationId xmlns:a16="http://schemas.microsoft.com/office/drawing/2014/main" id="{02E53C4D-D1B9-C421-C4FC-1802E0EDD277}"/>
            </a:ext>
          </a:extLst>
        </xdr:cNvPr>
        <xdr:cNvSpPr txBox="1"/>
      </xdr:nvSpPr>
      <xdr:spPr>
        <a:xfrm>
          <a:off x="73228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TRENDS</a:t>
          </a:r>
          <a:endParaRPr lang="en-IN" sz="1100" b="1"/>
        </a:p>
      </xdr:txBody>
    </xdr:sp>
    <xdr:clientData/>
  </xdr:twoCellAnchor>
  <xdr:twoCellAnchor>
    <xdr:from>
      <xdr:col>15</xdr:col>
      <xdr:colOff>502920</xdr:colOff>
      <xdr:row>0</xdr:row>
      <xdr:rowOff>121920</xdr:rowOff>
    </xdr:from>
    <xdr:to>
      <xdr:col>17</xdr:col>
      <xdr:colOff>144780</xdr:colOff>
      <xdr:row>2</xdr:row>
      <xdr:rowOff>15240</xdr:rowOff>
    </xdr:to>
    <xdr:sp macro="" textlink="">
      <xdr:nvSpPr>
        <xdr:cNvPr id="182" name="TextBox 181">
          <a:hlinkClick xmlns:r="http://schemas.openxmlformats.org/officeDocument/2006/relationships" r:id="rId9"/>
          <a:extLst>
            <a:ext uri="{FF2B5EF4-FFF2-40B4-BE49-F238E27FC236}">
              <a16:creationId xmlns:a16="http://schemas.microsoft.com/office/drawing/2014/main" id="{B2787EE3-6B51-C664-D949-990CB5EA7858}"/>
            </a:ext>
          </a:extLst>
        </xdr:cNvPr>
        <xdr:cNvSpPr txBox="1"/>
      </xdr:nvSpPr>
      <xdr:spPr>
        <a:xfrm>
          <a:off x="96469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METRICS</a:t>
          </a:r>
          <a:endParaRPr lang="en-IN" sz="1100" b="1"/>
        </a:p>
      </xdr:txBody>
    </xdr:sp>
    <xdr:clientData/>
  </xdr:twoCellAnchor>
  <xdr:twoCellAnchor>
    <xdr:from>
      <xdr:col>13</xdr:col>
      <xdr:colOff>560070</xdr:colOff>
      <xdr:row>0</xdr:row>
      <xdr:rowOff>121920</xdr:rowOff>
    </xdr:from>
    <xdr:to>
      <xdr:col>15</xdr:col>
      <xdr:colOff>201930</xdr:colOff>
      <xdr:row>2</xdr:row>
      <xdr:rowOff>15240</xdr:rowOff>
    </xdr:to>
    <xdr:sp macro="" textlink="">
      <xdr:nvSpPr>
        <xdr:cNvPr id="183" name="TextBox 182">
          <a:hlinkClick xmlns:r="http://schemas.openxmlformats.org/officeDocument/2006/relationships" r:id="rId10"/>
          <a:extLst>
            <a:ext uri="{FF2B5EF4-FFF2-40B4-BE49-F238E27FC236}">
              <a16:creationId xmlns:a16="http://schemas.microsoft.com/office/drawing/2014/main" id="{C4E8D6FC-E28F-4C09-E3F8-5E5AF36FC073}"/>
            </a:ext>
          </a:extLst>
        </xdr:cNvPr>
        <xdr:cNvSpPr txBox="1"/>
      </xdr:nvSpPr>
      <xdr:spPr>
        <a:xfrm>
          <a:off x="848487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STORES</a:t>
          </a:r>
          <a:endParaRPr lang="en-IN" sz="1100" b="1"/>
        </a:p>
      </xdr:txBody>
    </xdr:sp>
    <xdr:clientData/>
  </xdr:twoCellAnchor>
  <xdr:twoCellAnchor>
    <xdr:from>
      <xdr:col>0</xdr:col>
      <xdr:colOff>0</xdr:colOff>
      <xdr:row>6</xdr:row>
      <xdr:rowOff>129540</xdr:rowOff>
    </xdr:from>
    <xdr:to>
      <xdr:col>17</xdr:col>
      <xdr:colOff>419100</xdr:colOff>
      <xdr:row>23</xdr:row>
      <xdr:rowOff>160020</xdr:rowOff>
    </xdr:to>
    <xdr:sp macro="" textlink="">
      <xdr:nvSpPr>
        <xdr:cNvPr id="186" name="Rectangle 185">
          <a:extLst>
            <a:ext uri="{FF2B5EF4-FFF2-40B4-BE49-F238E27FC236}">
              <a16:creationId xmlns:a16="http://schemas.microsoft.com/office/drawing/2014/main" id="{EA164837-90B2-4C44-BACD-683F1420254D}"/>
            </a:ext>
          </a:extLst>
        </xdr:cNvPr>
        <xdr:cNvSpPr/>
      </xdr:nvSpPr>
      <xdr:spPr>
        <a:xfrm flipH="1">
          <a:off x="0" y="1965960"/>
          <a:ext cx="10782300" cy="3878580"/>
        </a:xfrm>
        <a:prstGeom prst="rect">
          <a:avLst/>
        </a:prstGeom>
        <a:solidFill>
          <a:schemeClr val="tx2">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129540</xdr:colOff>
      <xdr:row>4</xdr:row>
      <xdr:rowOff>38100</xdr:rowOff>
    </xdr:from>
    <xdr:to>
      <xdr:col>5</xdr:col>
      <xdr:colOff>502920</xdr:colOff>
      <xdr:row>5</xdr:row>
      <xdr:rowOff>160020</xdr:rowOff>
    </xdr:to>
    <xdr:sp macro="" textlink="">
      <xdr:nvSpPr>
        <xdr:cNvPr id="10" name="TextBox 9">
          <a:extLst>
            <a:ext uri="{FF2B5EF4-FFF2-40B4-BE49-F238E27FC236}">
              <a16:creationId xmlns:a16="http://schemas.microsoft.com/office/drawing/2014/main" id="{5FFEF9A3-A4C0-D321-7CC8-43DB72D105F2}"/>
            </a:ext>
          </a:extLst>
        </xdr:cNvPr>
        <xdr:cNvSpPr txBox="1"/>
      </xdr:nvSpPr>
      <xdr:spPr>
        <a:xfrm>
          <a:off x="129540" y="769620"/>
          <a:ext cx="34213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b="0">
              <a:solidFill>
                <a:schemeClr val="dk1"/>
              </a:solidFill>
              <a:effectLst/>
              <a:latin typeface="+mn-lt"/>
              <a:ea typeface="+mn-ea"/>
              <a:cs typeface="+mn-cs"/>
            </a:rPr>
            <a:t>TARGET VS</a:t>
          </a:r>
          <a:r>
            <a:rPr lang="en-IN" sz="1000" b="0" baseline="0">
              <a:solidFill>
                <a:schemeClr val="dk1"/>
              </a:solidFill>
              <a:effectLst/>
              <a:latin typeface="+mn-lt"/>
              <a:ea typeface="+mn-ea"/>
              <a:cs typeface="+mn-cs"/>
            </a:rPr>
            <a:t> </a:t>
          </a:r>
          <a:r>
            <a:rPr lang="en-IN" sz="1000" b="0"/>
            <a:t>REVENUE BY STORES ALONG WITH % VARIANCE</a:t>
          </a:r>
        </a:p>
      </xdr:txBody>
    </xdr:sp>
    <xdr:clientData/>
  </xdr:twoCellAnchor>
  <xdr:twoCellAnchor>
    <xdr:from>
      <xdr:col>14</xdr:col>
      <xdr:colOff>345342</xdr:colOff>
      <xdr:row>2</xdr:row>
      <xdr:rowOff>121920</xdr:rowOff>
    </xdr:from>
    <xdr:to>
      <xdr:col>17</xdr:col>
      <xdr:colOff>426720</xdr:colOff>
      <xdr:row>10</xdr:row>
      <xdr:rowOff>152400</xdr:rowOff>
    </xdr:to>
    <xdr:sp macro="" textlink="">
      <xdr:nvSpPr>
        <xdr:cNvPr id="51" name="Rectangle 50">
          <a:extLst>
            <a:ext uri="{FF2B5EF4-FFF2-40B4-BE49-F238E27FC236}">
              <a16:creationId xmlns:a16="http://schemas.microsoft.com/office/drawing/2014/main" id="{B0D02806-3713-5E36-7EA3-A6A8AC1EC912}"/>
            </a:ext>
          </a:extLst>
        </xdr:cNvPr>
        <xdr:cNvSpPr/>
      </xdr:nvSpPr>
      <xdr:spPr>
        <a:xfrm>
          <a:off x="8879742" y="487680"/>
          <a:ext cx="1910178" cy="149352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449580</xdr:colOff>
      <xdr:row>2</xdr:row>
      <xdr:rowOff>152400</xdr:rowOff>
    </xdr:from>
    <xdr:to>
      <xdr:col>14</xdr:col>
      <xdr:colOff>142851</xdr:colOff>
      <xdr:row>6</xdr:row>
      <xdr:rowOff>60957</xdr:rowOff>
    </xdr:to>
    <xdr:grpSp>
      <xdr:nvGrpSpPr>
        <xdr:cNvPr id="69" name="Group 68">
          <a:extLst>
            <a:ext uri="{FF2B5EF4-FFF2-40B4-BE49-F238E27FC236}">
              <a16:creationId xmlns:a16="http://schemas.microsoft.com/office/drawing/2014/main" id="{DF442C7B-84CF-AFCD-D1F8-691821B2E186}"/>
            </a:ext>
          </a:extLst>
        </xdr:cNvPr>
        <xdr:cNvGrpSpPr/>
      </xdr:nvGrpSpPr>
      <xdr:grpSpPr>
        <a:xfrm>
          <a:off x="4107180" y="518160"/>
          <a:ext cx="4570071" cy="640077"/>
          <a:chOff x="4107180" y="518160"/>
          <a:chExt cx="4570071" cy="640077"/>
        </a:xfrm>
      </xdr:grpSpPr>
      <mc:AlternateContent xmlns:mc="http://schemas.openxmlformats.org/markup-compatibility/2006" xmlns:a14="http://schemas.microsoft.com/office/drawing/2010/main">
        <mc:Choice Requires="a14">
          <xdr:pic>
            <xdr:nvPicPr>
              <xdr:cNvPr id="56" name="Picture 55">
                <a:extLst>
                  <a:ext uri="{FF2B5EF4-FFF2-40B4-BE49-F238E27FC236}">
                    <a16:creationId xmlns:a16="http://schemas.microsoft.com/office/drawing/2014/main" id="{A513221E-B647-27D6-1622-CB2C707FCF14}"/>
                  </a:ext>
                </a:extLst>
              </xdr:cNvPr>
              <xdr:cNvPicPr>
                <a:picLocks noChangeAspect="1" noChangeArrowheads="1"/>
                <a:extLst>
                  <a:ext uri="{84589F7E-364E-4C9E-8A38-B11213B215E9}">
                    <a14:cameraTool cellRange="Sheet1!$D$8" spid="_x0000_s2827"/>
                  </a:ext>
                </a:extLst>
              </xdr:cNvPicPr>
            </xdr:nvPicPr>
            <xdr:blipFill>
              <a:blip xmlns:r="http://schemas.openxmlformats.org/officeDocument/2006/relationships" r:embed="rId1"/>
              <a:srcRect/>
              <a:stretch>
                <a:fillRect/>
              </a:stretch>
            </xdr:blipFill>
            <xdr:spPr bwMode="auto">
              <a:xfrm>
                <a:off x="7726678" y="731522"/>
                <a:ext cx="845822" cy="300375"/>
              </a:xfrm>
              <a:prstGeom prst="rect">
                <a:avLst/>
              </a:prstGeom>
              <a:noFill/>
              <a:extLst>
                <a:ext uri="{909E8E84-426E-40DD-AFC4-6F175D3DCCD1}">
                  <a14:hiddenFill>
                    <a:solidFill>
                      <a:srgbClr val="FFFFFF"/>
                    </a:solidFill>
                  </a14:hiddenFill>
                </a:ext>
              </a:extLst>
            </xdr:spPr>
          </xdr:pic>
        </mc:Choice>
        <mc:Fallback xmlns=""/>
      </mc:AlternateContent>
      <xdr:grpSp>
        <xdr:nvGrpSpPr>
          <xdr:cNvPr id="54" name="Group 53">
            <a:extLst>
              <a:ext uri="{FF2B5EF4-FFF2-40B4-BE49-F238E27FC236}">
                <a16:creationId xmlns:a16="http://schemas.microsoft.com/office/drawing/2014/main" id="{9A054CAF-7D5F-5CE9-B2FC-97692DCF350F}"/>
              </a:ext>
            </a:extLst>
          </xdr:cNvPr>
          <xdr:cNvGrpSpPr/>
        </xdr:nvGrpSpPr>
        <xdr:grpSpPr>
          <a:xfrm>
            <a:off x="4107180" y="518160"/>
            <a:ext cx="4570071" cy="640077"/>
            <a:chOff x="4107180" y="518160"/>
            <a:chExt cx="4570071" cy="640077"/>
          </a:xfrm>
        </xdr:grpSpPr>
        <xdr:grpSp>
          <xdr:nvGrpSpPr>
            <xdr:cNvPr id="55" name="Group 54">
              <a:extLst>
                <a:ext uri="{FF2B5EF4-FFF2-40B4-BE49-F238E27FC236}">
                  <a16:creationId xmlns:a16="http://schemas.microsoft.com/office/drawing/2014/main" id="{AA38AE61-EDAE-7D2C-25D2-BFB7B50BE4F8}"/>
                </a:ext>
              </a:extLst>
            </xdr:cNvPr>
            <xdr:cNvGrpSpPr/>
          </xdr:nvGrpSpPr>
          <xdr:grpSpPr>
            <a:xfrm>
              <a:off x="4107180" y="518160"/>
              <a:ext cx="1104900" cy="556260"/>
              <a:chOff x="4107180" y="525780"/>
              <a:chExt cx="1104900" cy="556260"/>
            </a:xfrm>
          </xdr:grpSpPr>
          <xdr:sp macro="" textlink="">
            <xdr:nvSpPr>
              <xdr:cNvPr id="64" name="TextBox 63">
                <a:extLst>
                  <a:ext uri="{FF2B5EF4-FFF2-40B4-BE49-F238E27FC236}">
                    <a16:creationId xmlns:a16="http://schemas.microsoft.com/office/drawing/2014/main" id="{3C3D817F-92BC-1020-A07F-BB167C20E7FA}"/>
                  </a:ext>
                </a:extLst>
              </xdr:cNvPr>
              <xdr:cNvSpPr txBox="1"/>
            </xdr:nvSpPr>
            <xdr:spPr>
              <a:xfrm>
                <a:off x="4107180" y="525780"/>
                <a:ext cx="1104900" cy="24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 Revenue</a:t>
                </a:r>
              </a:p>
            </xdr:txBody>
          </xdr:sp>
          <xdr:sp macro="" textlink="Sheet1!B8">
            <xdr:nvSpPr>
              <xdr:cNvPr id="65" name="TextBox 64">
                <a:extLst>
                  <a:ext uri="{FF2B5EF4-FFF2-40B4-BE49-F238E27FC236}">
                    <a16:creationId xmlns:a16="http://schemas.microsoft.com/office/drawing/2014/main" id="{653E1DCC-39DA-A253-C30B-BF5B44AC72E6}"/>
                  </a:ext>
                </a:extLst>
              </xdr:cNvPr>
              <xdr:cNvSpPr txBox="1"/>
            </xdr:nvSpPr>
            <xdr:spPr>
              <a:xfrm>
                <a:off x="4236720" y="754828"/>
                <a:ext cx="845820" cy="32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6A4F08-5AC7-46F9-B082-3729279C1D06}" type="TxLink">
                  <a:rPr lang="en-US" sz="1400" b="1" i="0" u="none" strike="noStrike">
                    <a:solidFill>
                      <a:schemeClr val="tx2"/>
                    </a:solidFill>
                    <a:latin typeface="Calibri"/>
                    <a:ea typeface="Calibri"/>
                    <a:cs typeface="Calibri"/>
                  </a:rPr>
                  <a:pPr algn="ctr"/>
                  <a:t> $5.4M</a:t>
                </a:fld>
                <a:endParaRPr lang="en-IN" sz="1400" b="1">
                  <a:solidFill>
                    <a:schemeClr val="tx2"/>
                  </a:solidFill>
                </a:endParaRPr>
              </a:p>
            </xdr:txBody>
          </xdr:sp>
        </xdr:grpSp>
        <xdr:grpSp>
          <xdr:nvGrpSpPr>
            <xdr:cNvPr id="57" name="Group 56">
              <a:extLst>
                <a:ext uri="{FF2B5EF4-FFF2-40B4-BE49-F238E27FC236}">
                  <a16:creationId xmlns:a16="http://schemas.microsoft.com/office/drawing/2014/main" id="{C385938F-EB6F-8F6A-6DA5-4D28DD81E3D3}"/>
                </a:ext>
              </a:extLst>
            </xdr:cNvPr>
            <xdr:cNvGrpSpPr/>
          </xdr:nvGrpSpPr>
          <xdr:grpSpPr>
            <a:xfrm>
              <a:off x="5762064" y="518160"/>
              <a:ext cx="1223010" cy="640077"/>
              <a:chOff x="5532120" y="556260"/>
              <a:chExt cx="1104900" cy="504951"/>
            </a:xfrm>
          </xdr:grpSpPr>
          <xdr:sp macro="" textlink="">
            <xdr:nvSpPr>
              <xdr:cNvPr id="62" name="TextBox 61">
                <a:extLst>
                  <a:ext uri="{FF2B5EF4-FFF2-40B4-BE49-F238E27FC236}">
                    <a16:creationId xmlns:a16="http://schemas.microsoft.com/office/drawing/2014/main" id="{36878932-279D-28F9-A72A-AC9BA7D6119E}"/>
                  </a:ext>
                </a:extLst>
              </xdr:cNvPr>
              <xdr:cNvSpPr txBox="1"/>
            </xdr:nvSpPr>
            <xdr:spPr>
              <a:xfrm>
                <a:off x="5532120" y="556260"/>
                <a:ext cx="11049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 Target</a:t>
                </a:r>
              </a:p>
            </xdr:txBody>
          </xdr:sp>
          <xdr:sp macro="" textlink="Sheet1!C8">
            <xdr:nvSpPr>
              <xdr:cNvPr id="63" name="TextBox 62">
                <a:extLst>
                  <a:ext uri="{FF2B5EF4-FFF2-40B4-BE49-F238E27FC236}">
                    <a16:creationId xmlns:a16="http://schemas.microsoft.com/office/drawing/2014/main" id="{54BE489C-7BDC-C375-FD1D-D245289ABA41}"/>
                  </a:ext>
                </a:extLst>
              </xdr:cNvPr>
              <xdr:cNvSpPr txBox="1"/>
            </xdr:nvSpPr>
            <xdr:spPr>
              <a:xfrm>
                <a:off x="5672224" y="733551"/>
                <a:ext cx="829342"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527CF32-1AA5-429D-ACB6-41B2C29CA25D}" type="TxLink">
                  <a:rPr lang="en-US" sz="1400" b="1" i="0" u="none" strike="noStrike">
                    <a:solidFill>
                      <a:schemeClr val="tx2"/>
                    </a:solidFill>
                    <a:latin typeface="Calibri"/>
                    <a:ea typeface="Calibri"/>
                    <a:cs typeface="Calibri"/>
                  </a:rPr>
                  <a:pPr algn="ctr"/>
                  <a:t> $5.3M</a:t>
                </a:fld>
                <a:endParaRPr lang="en-IN" sz="1400" b="1">
                  <a:solidFill>
                    <a:schemeClr val="tx2"/>
                  </a:solidFill>
                </a:endParaRPr>
              </a:p>
            </xdr:txBody>
          </xdr:sp>
        </xdr:grpSp>
        <xdr:sp macro="" textlink="">
          <xdr:nvSpPr>
            <xdr:cNvPr id="59" name="TextBox 58">
              <a:extLst>
                <a:ext uri="{FF2B5EF4-FFF2-40B4-BE49-F238E27FC236}">
                  <a16:creationId xmlns:a16="http://schemas.microsoft.com/office/drawing/2014/main" id="{3EF5CACB-C168-4E15-47CA-477D4EF92404}"/>
                </a:ext>
              </a:extLst>
            </xdr:cNvPr>
            <xdr:cNvSpPr txBox="1"/>
          </xdr:nvSpPr>
          <xdr:spPr>
            <a:xfrm>
              <a:off x="7624441" y="522840"/>
              <a:ext cx="1052810" cy="31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Variance</a:t>
              </a:r>
              <a:r>
                <a:rPr lang="en-IN" sz="1200" b="1" baseline="0"/>
                <a:t> %</a:t>
              </a:r>
              <a:endParaRPr lang="en-IN" sz="1200" b="1"/>
            </a:p>
          </xdr:txBody>
        </xdr:sp>
      </xdr:grpSp>
    </xdr:grpSp>
    <xdr:clientData/>
  </xdr:twoCellAnchor>
  <xdr:twoCellAnchor editAs="oneCell">
    <xdr:from>
      <xdr:col>14</xdr:col>
      <xdr:colOff>396240</xdr:colOff>
      <xdr:row>2</xdr:row>
      <xdr:rowOff>144780</xdr:rowOff>
    </xdr:from>
    <xdr:to>
      <xdr:col>17</xdr:col>
      <xdr:colOff>367440</xdr:colOff>
      <xdr:row>10</xdr:row>
      <xdr:rowOff>121740</xdr:rowOff>
    </xdr:to>
    <mc:AlternateContent xmlns:mc="http://schemas.openxmlformats.org/markup-compatibility/2006" xmlns:a14="http://schemas.microsoft.com/office/drawing/2010/main">
      <mc:Choice Requires="a14">
        <xdr:graphicFrame macro="">
          <xdr:nvGraphicFramePr>
            <xdr:cNvPr id="68" name="Month Name 1">
              <a:extLst>
                <a:ext uri="{FF2B5EF4-FFF2-40B4-BE49-F238E27FC236}">
                  <a16:creationId xmlns:a16="http://schemas.microsoft.com/office/drawing/2014/main" id="{3C26911E-D569-40A9-B75E-3B06EB9CA7CA}"/>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8930640" y="510540"/>
              <a:ext cx="1800000" cy="144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388620</xdr:colOff>
      <xdr:row>11</xdr:row>
      <xdr:rowOff>121920</xdr:rowOff>
    </xdr:from>
    <xdr:to>
      <xdr:col>17</xdr:col>
      <xdr:colOff>426720</xdr:colOff>
      <xdr:row>31</xdr:row>
      <xdr:rowOff>121920</xdr:rowOff>
    </xdr:to>
    <xdr:sp macro="" textlink="">
      <xdr:nvSpPr>
        <xdr:cNvPr id="70" name="Rectangle 69">
          <a:extLst>
            <a:ext uri="{FF2B5EF4-FFF2-40B4-BE49-F238E27FC236}">
              <a16:creationId xmlns:a16="http://schemas.microsoft.com/office/drawing/2014/main" id="{078CAC7C-999E-FE70-726E-FAD4B348CC8B}"/>
            </a:ext>
          </a:extLst>
        </xdr:cNvPr>
        <xdr:cNvSpPr/>
      </xdr:nvSpPr>
      <xdr:spPr>
        <a:xfrm>
          <a:off x="4655820" y="2133600"/>
          <a:ext cx="6134100" cy="36576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586740</xdr:colOff>
      <xdr:row>13</xdr:row>
      <xdr:rowOff>7620</xdr:rowOff>
    </xdr:from>
    <xdr:to>
      <xdr:col>17</xdr:col>
      <xdr:colOff>373380</xdr:colOff>
      <xdr:row>30</xdr:row>
      <xdr:rowOff>68580</xdr:rowOff>
    </xdr:to>
    <xdr:graphicFrame macro="">
      <xdr:nvGraphicFramePr>
        <xdr:cNvPr id="71" name="Chart 70">
          <a:extLst>
            <a:ext uri="{FF2B5EF4-FFF2-40B4-BE49-F238E27FC236}">
              <a16:creationId xmlns:a16="http://schemas.microsoft.com/office/drawing/2014/main" id="{03809E81-381C-4558-A22C-27244781F7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144780</xdr:colOff>
      <xdr:row>12</xdr:row>
      <xdr:rowOff>114300</xdr:rowOff>
    </xdr:from>
    <xdr:to>
      <xdr:col>14</xdr:col>
      <xdr:colOff>350520</xdr:colOff>
      <xdr:row>31</xdr:row>
      <xdr:rowOff>22860</xdr:rowOff>
    </xdr:to>
    <xdr:graphicFrame macro="">
      <xdr:nvGraphicFramePr>
        <xdr:cNvPr id="72" name="Chart 71">
          <a:extLst>
            <a:ext uri="{FF2B5EF4-FFF2-40B4-BE49-F238E27FC236}">
              <a16:creationId xmlns:a16="http://schemas.microsoft.com/office/drawing/2014/main" id="{EC401FBD-650C-4370-9BDD-FDFE6CA43B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129540</xdr:colOff>
      <xdr:row>6</xdr:row>
      <xdr:rowOff>106680</xdr:rowOff>
    </xdr:from>
    <xdr:to>
      <xdr:col>7</xdr:col>
      <xdr:colOff>236220</xdr:colOff>
      <xdr:row>31</xdr:row>
      <xdr:rowOff>137160</xdr:rowOff>
    </xdr:to>
    <xdr:sp macro="" textlink="">
      <xdr:nvSpPr>
        <xdr:cNvPr id="75" name="Rectangle 74">
          <a:extLst>
            <a:ext uri="{FF2B5EF4-FFF2-40B4-BE49-F238E27FC236}">
              <a16:creationId xmlns:a16="http://schemas.microsoft.com/office/drawing/2014/main" id="{DFBC9A01-CEE9-4FC0-A587-DFFF593097D4}"/>
            </a:ext>
          </a:extLst>
        </xdr:cNvPr>
        <xdr:cNvSpPr/>
      </xdr:nvSpPr>
      <xdr:spPr>
        <a:xfrm>
          <a:off x="129540" y="1203960"/>
          <a:ext cx="4373880" cy="460248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236220</xdr:colOff>
      <xdr:row>7</xdr:row>
      <xdr:rowOff>60960</xdr:rowOff>
    </xdr:from>
    <xdr:to>
      <xdr:col>8</xdr:col>
      <xdr:colOff>243840</xdr:colOff>
      <xdr:row>30</xdr:row>
      <xdr:rowOff>38099</xdr:rowOff>
    </xdr:to>
    <xdr:graphicFrame macro="">
      <xdr:nvGraphicFramePr>
        <xdr:cNvPr id="76" name="Chart 75">
          <a:extLst>
            <a:ext uri="{FF2B5EF4-FFF2-40B4-BE49-F238E27FC236}">
              <a16:creationId xmlns:a16="http://schemas.microsoft.com/office/drawing/2014/main" id="{97EDB78F-0AF7-4739-8A28-84A558127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575836</xdr:colOff>
      <xdr:row>7</xdr:row>
      <xdr:rowOff>99060</xdr:rowOff>
    </xdr:from>
    <xdr:to>
      <xdr:col>7</xdr:col>
      <xdr:colOff>518160</xdr:colOff>
      <xdr:row>30</xdr:row>
      <xdr:rowOff>152400</xdr:rowOff>
    </xdr:to>
    <xdr:graphicFrame macro="">
      <xdr:nvGraphicFramePr>
        <xdr:cNvPr id="78" name="Chart 77">
          <a:extLst>
            <a:ext uri="{FF2B5EF4-FFF2-40B4-BE49-F238E27FC236}">
              <a16:creationId xmlns:a16="http://schemas.microsoft.com/office/drawing/2014/main" id="{22823B07-F043-477F-830A-1C49BA786F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144780</xdr:colOff>
      <xdr:row>6</xdr:row>
      <xdr:rowOff>60960</xdr:rowOff>
    </xdr:from>
    <xdr:to>
      <xdr:col>7</xdr:col>
      <xdr:colOff>7619</xdr:colOff>
      <xdr:row>8</xdr:row>
      <xdr:rowOff>53340</xdr:rowOff>
    </xdr:to>
    <xdr:grpSp>
      <xdr:nvGrpSpPr>
        <xdr:cNvPr id="80" name="Group 79">
          <a:extLst>
            <a:ext uri="{FF2B5EF4-FFF2-40B4-BE49-F238E27FC236}">
              <a16:creationId xmlns:a16="http://schemas.microsoft.com/office/drawing/2014/main" id="{5E3447FA-5799-4757-ACFF-A8F0F34EC292}"/>
            </a:ext>
          </a:extLst>
        </xdr:cNvPr>
        <xdr:cNvGrpSpPr/>
      </xdr:nvGrpSpPr>
      <xdr:grpSpPr>
        <a:xfrm>
          <a:off x="144780" y="1158240"/>
          <a:ext cx="4130039" cy="358140"/>
          <a:chOff x="4625340" y="182880"/>
          <a:chExt cx="2371312" cy="358140"/>
        </a:xfrm>
      </xdr:grpSpPr>
      <xdr:sp macro="" textlink="">
        <xdr:nvSpPr>
          <xdr:cNvPr id="81" name="TextBox 80">
            <a:extLst>
              <a:ext uri="{FF2B5EF4-FFF2-40B4-BE49-F238E27FC236}">
                <a16:creationId xmlns:a16="http://schemas.microsoft.com/office/drawing/2014/main" id="{6341D318-DA29-3089-3620-C1D74B02A220}"/>
              </a:ext>
            </a:extLst>
          </xdr:cNvPr>
          <xdr:cNvSpPr txBox="1"/>
        </xdr:nvSpPr>
        <xdr:spPr>
          <a:xfrm>
            <a:off x="4625340" y="182880"/>
            <a:ext cx="6477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Stores</a:t>
            </a:r>
          </a:p>
        </xdr:txBody>
      </xdr:sp>
      <xdr:sp macro="" textlink="">
        <xdr:nvSpPr>
          <xdr:cNvPr id="82" name="TextBox 81">
            <a:extLst>
              <a:ext uri="{FF2B5EF4-FFF2-40B4-BE49-F238E27FC236}">
                <a16:creationId xmlns:a16="http://schemas.microsoft.com/office/drawing/2014/main" id="{01E83D5F-2D0C-45B6-5424-5713EC7BDC71}"/>
              </a:ext>
            </a:extLst>
          </xdr:cNvPr>
          <xdr:cNvSpPr txBox="1"/>
        </xdr:nvSpPr>
        <xdr:spPr>
          <a:xfrm>
            <a:off x="6257512" y="190500"/>
            <a:ext cx="7391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Revenue</a:t>
            </a:r>
          </a:p>
        </xdr:txBody>
      </xdr:sp>
      <xdr:sp macro="" textlink="">
        <xdr:nvSpPr>
          <xdr:cNvPr id="83" name="TextBox 82">
            <a:extLst>
              <a:ext uri="{FF2B5EF4-FFF2-40B4-BE49-F238E27FC236}">
                <a16:creationId xmlns:a16="http://schemas.microsoft.com/office/drawing/2014/main" id="{D1A8EF2C-CDFF-99D4-5098-706CDD16669A}"/>
              </a:ext>
            </a:extLst>
          </xdr:cNvPr>
          <xdr:cNvSpPr txBox="1"/>
        </xdr:nvSpPr>
        <xdr:spPr>
          <a:xfrm>
            <a:off x="5253200" y="190500"/>
            <a:ext cx="6477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Target</a:t>
            </a:r>
          </a:p>
        </xdr:txBody>
      </xdr:sp>
    </xdr:grpSp>
    <xdr:clientData/>
  </xdr:twoCellAnchor>
  <xdr:twoCellAnchor>
    <xdr:from>
      <xdr:col>8</xdr:col>
      <xdr:colOff>335280</xdr:colOff>
      <xdr:row>13</xdr:row>
      <xdr:rowOff>99060</xdr:rowOff>
    </xdr:from>
    <xdr:to>
      <xdr:col>11</xdr:col>
      <xdr:colOff>586740</xdr:colOff>
      <xdr:row>31</xdr:row>
      <xdr:rowOff>7620</xdr:rowOff>
    </xdr:to>
    <xdr:graphicFrame macro="">
      <xdr:nvGraphicFramePr>
        <xdr:cNvPr id="84" name="Chart 83">
          <a:extLst>
            <a:ext uri="{FF2B5EF4-FFF2-40B4-BE49-F238E27FC236}">
              <a16:creationId xmlns:a16="http://schemas.microsoft.com/office/drawing/2014/main" id="{5D306A3D-5064-4E18-A146-8C2D8E9B2D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426720</xdr:colOff>
      <xdr:row>11</xdr:row>
      <xdr:rowOff>129540</xdr:rowOff>
    </xdr:from>
    <xdr:to>
      <xdr:col>16</xdr:col>
      <xdr:colOff>297180</xdr:colOff>
      <xdr:row>13</xdr:row>
      <xdr:rowOff>114300</xdr:rowOff>
    </xdr:to>
    <xdr:grpSp>
      <xdr:nvGrpSpPr>
        <xdr:cNvPr id="86" name="Group 85">
          <a:extLst>
            <a:ext uri="{FF2B5EF4-FFF2-40B4-BE49-F238E27FC236}">
              <a16:creationId xmlns:a16="http://schemas.microsoft.com/office/drawing/2014/main" id="{2660E829-8029-9B2C-90E9-CB0F1FD4BF42}"/>
            </a:ext>
          </a:extLst>
        </xdr:cNvPr>
        <xdr:cNvGrpSpPr/>
      </xdr:nvGrpSpPr>
      <xdr:grpSpPr>
        <a:xfrm>
          <a:off x="5303520" y="2141220"/>
          <a:ext cx="4747260" cy="350520"/>
          <a:chOff x="5303520" y="2141220"/>
          <a:chExt cx="4747260" cy="350520"/>
        </a:xfrm>
      </xdr:grpSpPr>
      <xdr:sp macro="" textlink="">
        <xdr:nvSpPr>
          <xdr:cNvPr id="73" name="TextBox 72">
            <a:extLst>
              <a:ext uri="{FF2B5EF4-FFF2-40B4-BE49-F238E27FC236}">
                <a16:creationId xmlns:a16="http://schemas.microsoft.com/office/drawing/2014/main" id="{0DA79520-42AD-4221-B69E-73D6FE1A1ED8}"/>
              </a:ext>
            </a:extLst>
          </xdr:cNvPr>
          <xdr:cNvSpPr txBox="1"/>
        </xdr:nvSpPr>
        <xdr:spPr>
          <a:xfrm>
            <a:off x="9204960" y="2141220"/>
            <a:ext cx="8458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Variance </a:t>
            </a:r>
            <a:r>
              <a:rPr lang="en-IN" sz="1100" b="1"/>
              <a:t>%</a:t>
            </a:r>
          </a:p>
        </xdr:txBody>
      </xdr:sp>
      <xdr:sp macro="" textlink="">
        <xdr:nvSpPr>
          <xdr:cNvPr id="74" name="TextBox 73">
            <a:extLst>
              <a:ext uri="{FF2B5EF4-FFF2-40B4-BE49-F238E27FC236}">
                <a16:creationId xmlns:a16="http://schemas.microsoft.com/office/drawing/2014/main" id="{BD42EBB8-E4DD-4358-A61E-9DEB46EE619A}"/>
              </a:ext>
            </a:extLst>
          </xdr:cNvPr>
          <xdr:cNvSpPr txBox="1"/>
        </xdr:nvSpPr>
        <xdr:spPr>
          <a:xfrm>
            <a:off x="7101840" y="2141220"/>
            <a:ext cx="8458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Variance</a:t>
            </a:r>
            <a:endParaRPr lang="en-IN" sz="1100" b="1"/>
          </a:p>
        </xdr:txBody>
      </xdr:sp>
      <xdr:sp macro="" textlink="">
        <xdr:nvSpPr>
          <xdr:cNvPr id="85" name="TextBox 84">
            <a:extLst>
              <a:ext uri="{FF2B5EF4-FFF2-40B4-BE49-F238E27FC236}">
                <a16:creationId xmlns:a16="http://schemas.microsoft.com/office/drawing/2014/main" id="{BDE60C8F-DDEC-4B7B-9168-4FFEBC135DB1}"/>
              </a:ext>
            </a:extLst>
          </xdr:cNvPr>
          <xdr:cNvSpPr txBox="1"/>
        </xdr:nvSpPr>
        <xdr:spPr>
          <a:xfrm>
            <a:off x="5303520" y="2141220"/>
            <a:ext cx="1011524"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i="1"/>
              <a:t>Stores</a:t>
            </a:r>
          </a:p>
        </xdr:txBody>
      </xdr:sp>
    </xdr:grpSp>
    <xdr:clientData/>
  </xdr:twoCellAnchor>
  <xdr:twoCellAnchor>
    <xdr:from>
      <xdr:col>7</xdr:col>
      <xdr:colOff>525780</xdr:colOff>
      <xdr:row>10</xdr:row>
      <xdr:rowOff>15240</xdr:rowOff>
    </xdr:from>
    <xdr:to>
      <xdr:col>13</xdr:col>
      <xdr:colOff>289560</xdr:colOff>
      <xdr:row>11</xdr:row>
      <xdr:rowOff>137160</xdr:rowOff>
    </xdr:to>
    <xdr:sp macro="" textlink="">
      <xdr:nvSpPr>
        <xdr:cNvPr id="87" name="TextBox 86">
          <a:extLst>
            <a:ext uri="{FF2B5EF4-FFF2-40B4-BE49-F238E27FC236}">
              <a16:creationId xmlns:a16="http://schemas.microsoft.com/office/drawing/2014/main" id="{6B4DED5E-60A1-4B7C-BBB5-53640FAA29CE}"/>
            </a:ext>
          </a:extLst>
        </xdr:cNvPr>
        <xdr:cNvSpPr txBox="1"/>
      </xdr:nvSpPr>
      <xdr:spPr>
        <a:xfrm>
          <a:off x="4792980" y="1844040"/>
          <a:ext cx="34213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b="0">
              <a:solidFill>
                <a:schemeClr val="dk1"/>
              </a:solidFill>
              <a:effectLst/>
              <a:latin typeface="+mn-lt"/>
              <a:ea typeface="+mn-ea"/>
              <a:cs typeface="+mn-cs"/>
            </a:rPr>
            <a:t>TARGET VS</a:t>
          </a:r>
          <a:r>
            <a:rPr lang="en-IN" sz="1000" b="0" baseline="0">
              <a:solidFill>
                <a:schemeClr val="dk1"/>
              </a:solidFill>
              <a:effectLst/>
              <a:latin typeface="+mn-lt"/>
              <a:ea typeface="+mn-ea"/>
              <a:cs typeface="+mn-cs"/>
            </a:rPr>
            <a:t> </a:t>
          </a:r>
          <a:r>
            <a:rPr lang="en-IN" sz="1000" b="0"/>
            <a:t>REVENUE MoM VARIANCE &amp; </a:t>
          </a:r>
          <a:r>
            <a:rPr lang="en-IN" sz="1000" b="0">
              <a:solidFill>
                <a:schemeClr val="dk1"/>
              </a:solidFill>
              <a:latin typeface="+mn-lt"/>
              <a:ea typeface="+mn-ea"/>
              <a:cs typeface="+mn-cs"/>
            </a:rPr>
            <a:t>VARIANCE</a:t>
          </a:r>
          <a:r>
            <a:rPr lang="en-IN" sz="1000" b="0">
              <a:solidFill>
                <a:schemeClr val="dk1"/>
              </a:solidFill>
              <a:effectLst/>
              <a:latin typeface="+mn-lt"/>
              <a:ea typeface="+mn-ea"/>
              <a:cs typeface="+mn-cs"/>
            </a:rPr>
            <a:t> %</a:t>
          </a:r>
          <a:endParaRPr lang="en-IN" sz="1000" b="0"/>
        </a:p>
      </xdr:txBody>
    </xdr:sp>
    <xdr:clientData/>
  </xdr:twoCellAnchor>
  <xdr:twoCellAnchor>
    <xdr:from>
      <xdr:col>0</xdr:col>
      <xdr:colOff>0</xdr:colOff>
      <xdr:row>0</xdr:row>
      <xdr:rowOff>0</xdr:rowOff>
    </xdr:from>
    <xdr:to>
      <xdr:col>17</xdr:col>
      <xdr:colOff>426720</xdr:colOff>
      <xdr:row>2</xdr:row>
      <xdr:rowOff>106680</xdr:rowOff>
    </xdr:to>
    <xdr:grpSp>
      <xdr:nvGrpSpPr>
        <xdr:cNvPr id="89" name="Group 88">
          <a:extLst>
            <a:ext uri="{FF2B5EF4-FFF2-40B4-BE49-F238E27FC236}">
              <a16:creationId xmlns:a16="http://schemas.microsoft.com/office/drawing/2014/main" id="{EB3EDD5D-ADD6-E91D-D231-3D47A2D200A4}"/>
            </a:ext>
          </a:extLst>
        </xdr:cNvPr>
        <xdr:cNvGrpSpPr/>
      </xdr:nvGrpSpPr>
      <xdr:grpSpPr>
        <a:xfrm>
          <a:off x="0" y="0"/>
          <a:ext cx="10789920" cy="472440"/>
          <a:chOff x="0" y="0"/>
          <a:chExt cx="10789920" cy="472440"/>
        </a:xfrm>
      </xdr:grpSpPr>
      <xdr:sp macro="" textlink="">
        <xdr:nvSpPr>
          <xdr:cNvPr id="53" name="Rectangle 52">
            <a:extLst>
              <a:ext uri="{FF2B5EF4-FFF2-40B4-BE49-F238E27FC236}">
                <a16:creationId xmlns:a16="http://schemas.microsoft.com/office/drawing/2014/main" id="{A6AB7D2B-D33E-4508-7AD6-5F81DAC190CB}"/>
              </a:ext>
            </a:extLst>
          </xdr:cNvPr>
          <xdr:cNvSpPr/>
        </xdr:nvSpPr>
        <xdr:spPr>
          <a:xfrm>
            <a:off x="0" y="0"/>
            <a:ext cx="10789920" cy="472440"/>
          </a:xfrm>
          <a:prstGeom prst="rect">
            <a:avLst/>
          </a:prstGeom>
          <a:solidFill>
            <a:schemeClr val="tx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8" name="TextBox 87">
            <a:extLst>
              <a:ext uri="{FF2B5EF4-FFF2-40B4-BE49-F238E27FC236}">
                <a16:creationId xmlns:a16="http://schemas.microsoft.com/office/drawing/2014/main" id="{4F54F619-5C0E-2B37-C825-063471F0FE2E}"/>
              </a:ext>
            </a:extLst>
          </xdr:cNvPr>
          <xdr:cNvSpPr txBox="1"/>
        </xdr:nvSpPr>
        <xdr:spPr>
          <a:xfrm>
            <a:off x="0" y="0"/>
            <a:ext cx="2834640" cy="464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800" b="1">
                <a:solidFill>
                  <a:schemeClr val="tx2">
                    <a:lumMod val="50000"/>
                  </a:schemeClr>
                </a:solidFill>
              </a:rPr>
              <a:t>DASHBOARD</a:t>
            </a:r>
          </a:p>
        </xdr:txBody>
      </xdr:sp>
    </xdr:grpSp>
    <xdr:clientData/>
  </xdr:twoCellAnchor>
  <xdr:twoCellAnchor>
    <xdr:from>
      <xdr:col>12</xdr:col>
      <xdr:colOff>7620</xdr:colOff>
      <xdr:row>0</xdr:row>
      <xdr:rowOff>121920</xdr:rowOff>
    </xdr:from>
    <xdr:to>
      <xdr:col>13</xdr:col>
      <xdr:colOff>259080</xdr:colOff>
      <xdr:row>2</xdr:row>
      <xdr:rowOff>15240</xdr:rowOff>
    </xdr:to>
    <xdr:sp macro="" textlink="">
      <xdr:nvSpPr>
        <xdr:cNvPr id="90" name="TextBox 89">
          <a:hlinkClick xmlns:r="http://schemas.openxmlformats.org/officeDocument/2006/relationships" r:id="rId7"/>
          <a:extLst>
            <a:ext uri="{FF2B5EF4-FFF2-40B4-BE49-F238E27FC236}">
              <a16:creationId xmlns:a16="http://schemas.microsoft.com/office/drawing/2014/main" id="{0836DDA3-4644-DA7D-7CDE-8C07860EED32}"/>
            </a:ext>
          </a:extLst>
        </xdr:cNvPr>
        <xdr:cNvSpPr txBox="1"/>
      </xdr:nvSpPr>
      <xdr:spPr>
        <a:xfrm>
          <a:off x="73228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TRENDS</a:t>
          </a:r>
          <a:endParaRPr lang="en-IN" sz="1100" b="1"/>
        </a:p>
      </xdr:txBody>
    </xdr:sp>
    <xdr:clientData/>
  </xdr:twoCellAnchor>
  <xdr:twoCellAnchor>
    <xdr:from>
      <xdr:col>15</xdr:col>
      <xdr:colOff>502920</xdr:colOff>
      <xdr:row>0</xdr:row>
      <xdr:rowOff>121920</xdr:rowOff>
    </xdr:from>
    <xdr:to>
      <xdr:col>17</xdr:col>
      <xdr:colOff>144780</xdr:colOff>
      <xdr:row>2</xdr:row>
      <xdr:rowOff>15240</xdr:rowOff>
    </xdr:to>
    <xdr:sp macro="" textlink="">
      <xdr:nvSpPr>
        <xdr:cNvPr id="91" name="TextBox 90">
          <a:hlinkClick xmlns:r="http://schemas.openxmlformats.org/officeDocument/2006/relationships" r:id="rId8"/>
          <a:extLst>
            <a:ext uri="{FF2B5EF4-FFF2-40B4-BE49-F238E27FC236}">
              <a16:creationId xmlns:a16="http://schemas.microsoft.com/office/drawing/2014/main" id="{81231C0C-F72B-4460-ACB5-22DBAE3806AE}"/>
            </a:ext>
          </a:extLst>
        </xdr:cNvPr>
        <xdr:cNvSpPr txBox="1"/>
      </xdr:nvSpPr>
      <xdr:spPr>
        <a:xfrm>
          <a:off x="964692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METRICS</a:t>
          </a:r>
          <a:endParaRPr lang="en-IN" sz="1100" b="1"/>
        </a:p>
      </xdr:txBody>
    </xdr:sp>
    <xdr:clientData/>
  </xdr:twoCellAnchor>
  <xdr:twoCellAnchor>
    <xdr:from>
      <xdr:col>13</xdr:col>
      <xdr:colOff>560070</xdr:colOff>
      <xdr:row>0</xdr:row>
      <xdr:rowOff>121920</xdr:rowOff>
    </xdr:from>
    <xdr:to>
      <xdr:col>15</xdr:col>
      <xdr:colOff>201930</xdr:colOff>
      <xdr:row>2</xdr:row>
      <xdr:rowOff>15240</xdr:rowOff>
    </xdr:to>
    <xdr:sp macro="" textlink="">
      <xdr:nvSpPr>
        <xdr:cNvPr id="92" name="TextBox 91">
          <a:hlinkClick xmlns:r="http://schemas.openxmlformats.org/officeDocument/2006/relationships" r:id="rId9"/>
          <a:extLst>
            <a:ext uri="{FF2B5EF4-FFF2-40B4-BE49-F238E27FC236}">
              <a16:creationId xmlns:a16="http://schemas.microsoft.com/office/drawing/2014/main" id="{04FFC713-C317-4D1D-A040-B1B41286A607}"/>
            </a:ext>
          </a:extLst>
        </xdr:cNvPr>
        <xdr:cNvSpPr txBox="1"/>
      </xdr:nvSpPr>
      <xdr:spPr>
        <a:xfrm>
          <a:off x="8484870" y="121920"/>
          <a:ext cx="861060" cy="25908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t>STORES</a:t>
          </a:r>
          <a:endParaRPr lang="en-IN" sz="1100" b="1"/>
        </a:p>
      </xdr:txBody>
    </xdr:sp>
    <xdr:clientData/>
  </xdr:twoCellAnchor>
  <xdr:twoCellAnchor>
    <xdr:from>
      <xdr:col>0</xdr:col>
      <xdr:colOff>0</xdr:colOff>
      <xdr:row>11</xdr:row>
      <xdr:rowOff>99060</xdr:rowOff>
    </xdr:from>
    <xdr:to>
      <xdr:col>17</xdr:col>
      <xdr:colOff>419100</xdr:colOff>
      <xdr:row>31</xdr:row>
      <xdr:rowOff>129540</xdr:rowOff>
    </xdr:to>
    <xdr:sp macro="" textlink="">
      <xdr:nvSpPr>
        <xdr:cNvPr id="94" name="Rectangle 93">
          <a:extLst>
            <a:ext uri="{FF2B5EF4-FFF2-40B4-BE49-F238E27FC236}">
              <a16:creationId xmlns:a16="http://schemas.microsoft.com/office/drawing/2014/main" id="{ADEEEA68-5702-41BF-97BD-95AAAA981C7D}"/>
            </a:ext>
          </a:extLst>
        </xdr:cNvPr>
        <xdr:cNvSpPr/>
      </xdr:nvSpPr>
      <xdr:spPr>
        <a:xfrm flipH="1">
          <a:off x="0" y="2110740"/>
          <a:ext cx="10782300" cy="3688080"/>
        </a:xfrm>
        <a:prstGeom prst="rect">
          <a:avLst/>
        </a:prstGeom>
        <a:solidFill>
          <a:schemeClr val="tx2">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IN"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24884256" backgroundQuery="1" createdVersion="8" refreshedVersion="8" minRefreshableVersion="3" recordCount="0" supportSubquery="1" supportAdvancedDrill="1" xr:uid="{4C93B93E-CC68-4BCF-BF4E-605730D0C98C}">
  <cacheSource type="external" connectionId="8"/>
  <cacheFields count="2">
    <cacheField name="[dim_customer].[FullName].[FullName]" caption="FullName" numFmtId="0" hierarchy="1" level="1">
      <sharedItems count="5">
        <s v="Bobby Abbott"/>
        <s v="Christine Hawkins"/>
        <s v="Jeffery Powell"/>
        <s v="Lisa West"/>
        <s v="Travis Ewing"/>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26967595" backgroundQuery="1" createdVersion="8" refreshedVersion="8" minRefreshableVersion="3" recordCount="0" supportSubquery="1" supportAdvancedDrill="1" xr:uid="{7F64FB13-5DA4-4096-9134-F8CC97DE7D66}">
  <cacheSource type="external" connectionId="8"/>
  <cacheFields count="2">
    <cacheField name="[Measures].[Profit]" caption="Profit" numFmtId="0" hierarchy="41" level="32767"/>
    <cacheField name="[dim_customer].[Gender].[Gender]" caption="Gender" numFmtId="0" hierarchy="2" level="1">
      <sharedItems count="2">
        <s v="Female"/>
        <s v="Male"/>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1"/>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0"/>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28240742" backgroundQuery="1" createdVersion="8" refreshedVersion="8" minRefreshableVersion="3" recordCount="0" supportSubquery="1" supportAdvancedDrill="1" xr:uid="{E904C56F-DCCE-47BA-9F5A-AFA2FBDC6B0F}">
  <cacheSource type="external" connectionId="8"/>
  <cacheFields count="2">
    <cacheField name="[dim_date].[Month Name].[Month Name]" caption="Month Name" numFmtId="0" hierarchy="9" level="1">
      <sharedItems count="12">
        <s v="Jan"/>
        <s v="Feb"/>
        <s v="Mar"/>
        <s v="Apr"/>
        <s v="May"/>
        <s v="Jun"/>
        <s v="Jul"/>
        <s v="Aug"/>
        <s v="Sep"/>
        <s v="Oct"/>
        <s v="Nov"/>
        <s v="Dec"/>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29745374" backgroundQuery="1" createdVersion="8" refreshedVersion="8" minRefreshableVersion="3" recordCount="0" supportSubquery="1" supportAdvancedDrill="1" xr:uid="{15A9AC09-B9C6-4D58-A8EB-0BC980C0D170}">
  <cacheSource type="external" connectionId="8"/>
  <cacheFields count="3">
    <cacheField name="[dim_customer].[FullName].[FullName]" caption="FullName" numFmtId="0" hierarchy="1" level="1">
      <sharedItems count="5">
        <s v="Bobby Abbott"/>
        <s v="Christine Hawkins"/>
        <s v="Jeffery Powell"/>
        <s v="Lisa West"/>
        <s v="Travis Ewing"/>
      </sharedItems>
    </cacheField>
    <cacheField name="[Measures].[Profit]" caption="Profit" numFmtId="0" hierarchy="41" level="32767"/>
    <cacheField name="[dim_customer].[Location].[Location]" caption="Location" numFmtId="0" hierarchy="3" level="1">
      <sharedItems count="5">
        <s v="Florida"/>
        <s v="Indiana"/>
        <s v="Maryland"/>
        <s v="New York"/>
        <s v="Wisconsin"/>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0902775" backgroundQuery="1" createdVersion="8" refreshedVersion="8" minRefreshableVersion="3" recordCount="0" supportSubquery="1" supportAdvancedDrill="1" xr:uid="{A307D504-56D5-4DDC-ABAA-4FC99F25612B}">
  <cacheSource type="external" connectionId="8"/>
  <cacheFields count="6">
    <cacheField name="[Measures].[Total Customers]" caption="Total Customers" numFmtId="0" hierarchy="49" level="32767"/>
    <cacheField name="[Measures].[Total Location]" caption="Total Location" numFmtId="0" hierarchy="50" level="32767"/>
    <cacheField name="[Measures].[COGS]" caption="COGS" numFmtId="0" hierarchy="40" level="32767"/>
    <cacheField name="[Measures].[Total Revenue]" caption="Total Revenue" numFmtId="0" hierarchy="37" level="32767"/>
    <cacheField name="[Measures].[Profit]" caption="Profit" numFmtId="0" hierarchy="41" level="32767"/>
    <cacheField name="[Measures].[% Profit]" caption="% Profit" numFmtId="0" hierarchy="46"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3"/>
      </fieldsUsage>
    </cacheHierarchy>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oneField="1">
      <fieldsUsage count="1">
        <fieldUsage x="2"/>
      </fieldsUsage>
    </cacheHierarchy>
    <cacheHierarchy uniqueName="[Measures].[Profit]" caption="Profit" measure="1" displayFolder="" measureGroup="Key_Measures" count="0" oneField="1">
      <fieldsUsage count="1">
        <fieldUsage x="4"/>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oneField="1">
      <fieldsUsage count="1">
        <fieldUsage x="5"/>
      </fieldsUsage>
    </cacheHierarchy>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oneField="1">
      <fieldsUsage count="1">
        <fieldUsage x="0"/>
      </fieldsUsage>
    </cacheHierarchy>
    <cacheHierarchy uniqueName="[Measures].[Total Location]" caption="Total Location" measure="1" displayFolder="" measureGroup="Key_Measures" count="0" oneField="1">
      <fieldsUsage count="1">
        <fieldUsage x="1"/>
      </fieldsUsage>
    </cacheHierarchy>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2175929" backgroundQuery="1" createdVersion="8" refreshedVersion="8" minRefreshableVersion="3" recordCount="0" supportSubquery="1" supportAdvancedDrill="1" xr:uid="{F7E11310-1DF7-4715-8700-DA32BBE3262A}">
  <cacheSource type="external" connectionId="8"/>
  <cacheFields count="3">
    <cacheField name="[products_table].[Product Name].[Product Name]" caption="Product Name" numFmtId="0" hierarchy="27" level="1">
      <sharedItems count="6">
        <s v="Attorney Mist"/>
        <s v="Begin Brew"/>
        <s v="Common Splash"/>
        <s v="Eight Brew"/>
        <s v="Onto Dew"/>
        <s v="A Splash" u="1"/>
      </sharedItems>
    </cacheField>
    <cacheField name="[Measures].[Profit]" caption="Profit" numFmtId="0" hierarchy="41" level="32767"/>
    <cacheField name="[products_table].[Category].[Category]" caption="Category" numFmtId="0" hierarchy="28" level="1">
      <sharedItems count="8">
        <s v="Alcoholic Beverage"/>
        <s v="Coffee"/>
        <s v="Energy Drink"/>
        <s v="Juice"/>
        <s v="Soft Drink"/>
        <s v="Sports Drink"/>
        <s v="Tea"/>
        <s v="Water"/>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3680554" backgroundQuery="1" createdVersion="8" refreshedVersion="8" minRefreshableVersion="3" recordCount="0" supportSubquery="1" supportAdvancedDrill="1" xr:uid="{4DA41B35-94BB-4E93-BDEA-A6DD2F213165}">
  <cacheSource type="external" connectionId="8"/>
  <cacheFields count="3">
    <cacheField name="[dim_customer].[FullName].[FullName]" caption="FullName" numFmtId="0" hierarchy="1" level="1">
      <sharedItems count="5">
        <s v="Bobby Abbott"/>
        <s v="Christine Hawkins"/>
        <s v="Jeffery Powell"/>
        <s v="Lisa West"/>
        <s v="Travis Ewing"/>
      </sharedItems>
    </cacheField>
    <cacheField name="[Measures].[Profit]" caption="Profit" numFmtId="0" hierarchy="41" level="32767"/>
    <cacheField name="[dim_customer].[Location].[Location]" caption="Location" numFmtId="0" hierarchy="3" level="1">
      <sharedItems count="5">
        <s v="California"/>
        <s v="Michigan"/>
        <s v="Missouri"/>
        <s v="Virginia"/>
        <s v="Washington"/>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4837962" backgroundQuery="1" createdVersion="8" refreshedVersion="8" minRefreshableVersion="3" recordCount="0" supportSubquery="1" supportAdvancedDrill="1" xr:uid="{83F9A4B1-E2C1-4832-83CE-8CD51E287E41}">
  <cacheSource type="external" connectionId="8"/>
  <cacheFields count="2">
    <cacheField name="[dim_customer].[Age Group].[Age Group]" caption="Age Group" numFmtId="0" hierarchy="6" level="1">
      <sharedItems count="5">
        <s v="0-20"/>
        <s v="21-30"/>
        <s v="31-40"/>
        <s v="41-50"/>
        <s v="51 +"/>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0"/>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6342594" backgroundQuery="1" createdVersion="8" refreshedVersion="8" minRefreshableVersion="3" recordCount="0" supportSubquery="1" supportAdvancedDrill="1" xr:uid="{1BD85487-2207-408D-9E1B-B40CC4C8BC6F}">
  <cacheSource type="external" connectionId="8"/>
  <cacheFields count="2">
    <cacheField name="[dim_date].[Month Name].[Month Name]" caption="Month Name" numFmtId="0" hierarchy="9" level="1">
      <sharedItems count="12">
        <s v="Jan"/>
        <s v="Feb"/>
        <s v="Mar"/>
        <s v="Apr"/>
        <s v="May"/>
        <s v="Jun"/>
        <s v="Jul"/>
        <s v="Aug"/>
        <s v="Sep"/>
        <s v="Oct"/>
        <s v="Nov"/>
        <s v="Dec"/>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7615741" backgroundQuery="1" createdVersion="8" refreshedVersion="8" minRefreshableVersion="3" recordCount="0" supportSubquery="1" supportAdvancedDrill="1" xr:uid="{49DE11EB-5D29-4C84-BB5C-34A659D0511F}">
  <cacheSource type="external" connectionId="8"/>
  <cacheFields count="3">
    <cacheField name="[Measures].[# Products]" caption="# Products" numFmtId="0" hierarchy="39" level="32767"/>
    <cacheField name="[Measures].[Return Rate %]" caption="Return Rate %" numFmtId="0" hierarchy="52" level="32767"/>
    <cacheField name="[Measures].[Refund Rate]" caption="Refund Rate" numFmtId="0" hierarchy="53"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oneField="1">
      <fieldsUsage count="1">
        <fieldUsage x="0"/>
      </fieldsUsage>
    </cacheHierarchy>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oneField="1">
      <fieldsUsage count="1">
        <fieldUsage x="1"/>
      </fieldsUsage>
    </cacheHierarchy>
    <cacheHierarchy uniqueName="[Measures].[Refund Rate]" caption="Refund Rate" measure="1" displayFolder="" measureGroup="Key_Measures" count="0" oneField="1">
      <fieldsUsage count="1">
        <fieldUsage x="2"/>
      </fieldsUsage>
    </cacheHierarchy>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39004627" backgroundQuery="1" createdVersion="8" refreshedVersion="8" minRefreshableVersion="3" recordCount="0" supportSubquery="1" supportAdvancedDrill="1" xr:uid="{FB1BDD28-C331-4B53-BA95-634165CE4425}">
  <cacheSource type="external" connectionId="8"/>
  <cacheFields count="2">
    <cacheField name="[Measures].[Profit]" caption="Profit" numFmtId="0" hierarchy="41" level="32767"/>
    <cacheField name="[dim_date].[Weekday].[Weekday]" caption="Weekday" numFmtId="0" hierarchy="11" level="1">
      <sharedItems count="7">
        <s v="Sun"/>
        <s v="Mon"/>
        <s v="Tue"/>
        <s v="Wed"/>
        <s v="Thu"/>
        <s v="Fri"/>
        <s v="Sat"/>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1"/>
      </fieldsUsage>
    </cacheHierarchy>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0"/>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0509258" backgroundQuery="1" createdVersion="8" refreshedVersion="8" minRefreshableVersion="3" recordCount="0" supportSubquery="1" supportAdvancedDrill="1" xr:uid="{B0EA76D8-3C2C-4421-86A4-D0655D42B2BF}">
  <cacheSource type="external" connectionId="8"/>
  <cacheFields count="2">
    <cacheField name="[products_table].[Product Name].[Product Name]" caption="Product Name" numFmtId="0" hierarchy="27" level="1">
      <sharedItems count="6">
        <s v="Attorney Mist"/>
        <s v="Begin Brew"/>
        <s v="Common Splash"/>
        <s v="Eight Brew"/>
        <s v="Onto Dew"/>
        <s v="A Splash" u="1"/>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1782405" backgroundQuery="1" createdVersion="8" refreshedVersion="8" minRefreshableVersion="3" recordCount="0" supportSubquery="1" supportAdvancedDrill="1" xr:uid="{5F057865-6607-435E-81C3-A65A0AA88628}">
  <cacheSource type="external" connectionId="8"/>
  <cacheFields count="2">
    <cacheField name="[dim_customer].[FullName].[FullName]" caption="FullName" numFmtId="0" hierarchy="1" level="1">
      <sharedItems count="597">
        <s v="Aaron Barnett"/>
        <s v="Aaron Foster"/>
        <s v="Aaron Jones"/>
        <s v="Aaron Osborne"/>
        <s v="Aaron Ramos"/>
        <s v="Abigail Flowers"/>
        <s v="Adrian Martinez"/>
        <s v="Alan Cooper"/>
        <s v="Alan Oconnor"/>
        <s v="Alan Winters"/>
        <s v="Alejandro Edwards"/>
        <s v="Alexander Jones"/>
        <s v="Alexandra Brown"/>
        <s v="Alexis Middleton"/>
        <s v="Alexis Moore"/>
        <s v="Allison Brewer"/>
        <s v="Allison Dixon"/>
        <s v="Amanda Archer"/>
        <s v="Amanda Johnson"/>
        <s v="Amanda Villa"/>
        <s v="Amber Harmon"/>
        <s v="Amber Warren"/>
        <s v="Amy Burton"/>
        <s v="Amy Camacho"/>
        <s v="Amy Kelly"/>
        <s v="Amy Lara"/>
        <s v="Ana Fuller"/>
        <s v="Andrea Allen"/>
        <s v="Andrea Herring"/>
        <s v="Andrea Rose"/>
        <s v="Andrew Meyers"/>
        <s v="Andrew Morgan"/>
        <s v="Andrew Robinson"/>
        <s v="Andrew Taylor"/>
        <s v="Angel Castillo"/>
        <s v="Angela Simpson"/>
        <s v="Angela Stewart"/>
        <s v="Ann Alexander"/>
        <s v="Anna Mclaughlin"/>
        <s v="Anthony Boyd"/>
        <s v="Anthony Henry"/>
        <s v="Anthony Kirk"/>
        <s v="Anthony Reed"/>
        <s v="Antonio Guerrero"/>
        <s v="April Manning"/>
        <s v="April Rivera"/>
        <s v="Ashlee Marshall"/>
        <s v="Ashley Davis"/>
        <s v="Ashley Garcia"/>
        <s v="Ashley Pearson"/>
        <s v="Ashley Wilson"/>
        <s v="Audrey Blevins"/>
        <s v="Audrey Velasquez"/>
        <s v="Austin Becker"/>
        <s v="Barbara Adams"/>
        <s v="Barbara Lyons"/>
        <s v="Barry Mitchell"/>
        <s v="Benjamin Knight"/>
        <s v="Benjamin Pena"/>
        <s v="Benjamin Wood"/>
        <s v="Bethany Gonzalez"/>
        <s v="Beverly King"/>
        <s v="Billy Delgado"/>
        <s v="Billy Schmitt"/>
        <s v="Blake Kelly"/>
        <s v="Bobby Abbott"/>
        <s v="Bobby Randolph"/>
        <s v="Bradley Walters"/>
        <s v="Brandi Clark"/>
        <s v="Brandon Calderon"/>
        <s v="Brandon Harmon"/>
        <s v="Brandon Huber"/>
        <s v="Brandon Johnson"/>
        <s v="Brandon Kirk"/>
        <s v="Brandon Valdez"/>
        <s v="Brandy Campbell"/>
        <s v="Brenda Fry"/>
        <s v="Brenda Nixon"/>
        <s v="Brenda Wright"/>
        <s v="Brian Baker"/>
        <s v="Brian Cooper"/>
        <s v="Brian Marquez"/>
        <s v="Briana Williams"/>
        <s v="Brittany Price"/>
        <s v="Bruce Palmer"/>
        <s v="Bryan Rodriguez"/>
        <s v="Caitlyn Key"/>
        <s v="Caleb Harper"/>
        <s v="Cameron Coleman"/>
        <s v="Cameron Smith"/>
        <s v="Candice Hardy"/>
        <s v="Carl Good"/>
        <s v="Carmen Smith"/>
        <s v="Carrie Smith"/>
        <s v="Cassidy May"/>
        <s v="Catherine Lewis"/>
        <s v="Chad Hubbard"/>
        <s v="Chad Stanton"/>
        <s v="Chad Williams"/>
        <s v="Charles Reilly"/>
        <s v="Charles Wong"/>
        <s v="Chelsea Griffith"/>
        <s v="Chelsea Smith"/>
        <s v="Cheryl Jenkins"/>
        <s v="Cheryl Patton"/>
        <s v="Chloe Lopez"/>
        <s v="Chloe Roberts"/>
        <s v="Christian Fernandez"/>
        <s v="Christian Jones"/>
        <s v="Christina Bradshaw"/>
        <s v="Christine Hawkins"/>
        <s v="Christine Kelly"/>
        <s v="Christine Sparks"/>
        <s v="Christine Torres"/>
        <s v="Christopher Alvarez"/>
        <s v="Christopher Bonilla"/>
        <s v="Christopher Howell"/>
        <s v="Christopher Miller"/>
        <s v="Christopher Mitchell"/>
        <s v="Christopher Rivera"/>
        <s v="Christopher Taylor"/>
        <s v="Christopher Wolf"/>
        <s v="Christy Crawford"/>
        <s v="Clayton Smith"/>
        <s v="Connor Jones"/>
        <s v="Cory Graham"/>
        <s v="Cory Murphy"/>
        <s v="Courtney Williams"/>
        <s v="Craig Andrade"/>
        <s v="Craig Burton"/>
        <s v="Craig Clark"/>
        <s v="Craig Ellis"/>
        <s v="Craig Lewis"/>
        <s v="Cristina Hart"/>
        <s v="Crystal Elliott"/>
        <s v="Crystal Little"/>
        <s v="Curtis Graves"/>
        <s v="Cynthia Fuller"/>
        <s v="Cynthia Graham"/>
        <s v="Cynthia Li"/>
        <s v="Cynthia Padilla"/>
        <s v="Cynthia Pugh"/>
        <s v="Dana Dawson"/>
        <s v="Dana Hall"/>
        <s v="Dana Rios"/>
        <s v="Daniel Beard"/>
        <s v="Daniel Colon"/>
        <s v="Daniel Smith"/>
        <s v="Daniel Ward"/>
        <s v="Danielle Cruz"/>
        <s v="Danielle Gordon"/>
        <s v="Danielle Myers"/>
        <s v="Dave Bush"/>
        <s v="David Arellano"/>
        <s v="David Brown"/>
        <s v="David Hogan"/>
        <s v="David Hubbard"/>
        <s v="David Manning"/>
        <s v="David Mccoy"/>
        <s v="David Shaffer"/>
        <s v="David Todd"/>
        <s v="David Wright"/>
        <s v="Deborah Bryant"/>
        <s v="Debra Fox"/>
        <s v="Debra Harrington"/>
        <s v="Debra Phillips"/>
        <s v="Dennis Rodriguez"/>
        <s v="Diana Hendricks"/>
        <s v="Diana Warner"/>
        <s v="Diane Cardenas"/>
        <s v="Diane Garcia"/>
        <s v="Donna Willis"/>
        <s v="Douglas Moore"/>
        <s v="Douglas Williams"/>
        <s v="Dustin Carter"/>
        <s v="Dustin Welch"/>
        <s v="Eddie Perkins"/>
        <s v="Eddie Vasquez"/>
        <s v="Eduardo Gomez"/>
        <s v="Edward Alexander"/>
        <s v="Edward Moore"/>
        <s v="Edward Moss"/>
        <s v="Edward Spencer"/>
        <s v="Eileen Keller"/>
        <s v="Elizabeth Lynch"/>
        <s v="Elizabeth Mcdaniel"/>
        <s v="Elizabeth Taylor"/>
        <s v="Emily Medina"/>
        <s v="Emily Powell"/>
        <s v="Emily Scott"/>
        <s v="Eric Green"/>
        <s v="Eric Gutierrez"/>
        <s v="Eric Martinez"/>
        <s v="Erica King"/>
        <s v="Erica Williams"/>
        <s v="Erika Cunningham"/>
        <s v="Erika Lee"/>
        <s v="Erika Murphy"/>
        <s v="Erin Carpenter"/>
        <s v="Erin Collins"/>
        <s v="Erin Guerrero"/>
        <s v="Erin Johnson"/>
        <s v="Erin Miller"/>
        <s v="Eugene Maldonado"/>
        <s v="Felicia Burton"/>
        <s v="Frank Ryan"/>
        <s v="Gabriella Meyer"/>
        <s v="Gary Heath"/>
        <s v="Gina Knight"/>
        <s v="Gregory Lamb"/>
        <s v="Haley Johnson"/>
        <s v="Hayden Jones"/>
        <s v="Heidi Black"/>
        <s v="Henry Johnson"/>
        <s v="Holly Brown"/>
        <s v="Holly Ortiz"/>
        <s v="Holly Rowe"/>
        <s v="Hunter Burgess"/>
        <s v="Jack Harris"/>
        <s v="Jackson Becker"/>
        <s v="Jacob Leonard"/>
        <s v="Jacob Walton"/>
        <s v="Jacob Williams"/>
        <s v="Jacqueline Ellis"/>
        <s v="Jacqueline Mitchell"/>
        <s v="Jacqueline Munoz"/>
        <s v="Jaime Hicks"/>
        <s v="Jaime Perez"/>
        <s v="James Bryant"/>
        <s v="James Conley"/>
        <s v="James Flores"/>
        <s v="James Hayes"/>
        <s v="James Hernandez"/>
        <s v="James Jacobs"/>
        <s v="James Lopez"/>
        <s v="Jamie Burke"/>
        <s v="Jamie Larson"/>
        <s v="Janet Lozano"/>
        <s v="Jared Barber"/>
        <s v="Jared Johnson"/>
        <s v="Jared Lambert"/>
        <s v="Jasmine Johnson"/>
        <s v="Jasmine Jones"/>
        <s v="Jason Davis"/>
        <s v="Jason Johnson"/>
        <s v="Jason Sanders"/>
        <s v="Jeffery Powell"/>
        <s v="Jeffrey Hunt"/>
        <s v="Jeffrey Morris"/>
        <s v="Jeffrey Rivera"/>
        <s v="Jennifer Anderson"/>
        <s v="Jennifer Green"/>
        <s v="Jennifer Mitchell"/>
        <s v="Jennifer Moreno"/>
        <s v="Jennifer Rodriguez"/>
        <s v="Jennifer Shah"/>
        <s v="Jennifer Terry"/>
        <s v="Jennifer Underwood"/>
        <s v="Jesse Howard"/>
        <s v="Jessica Chambers"/>
        <s v="Jessica Fitzgerald"/>
        <s v="Jessica Jackson"/>
        <s v="Jessica Patterson"/>
        <s v="Jessica Perry"/>
        <s v="Jessica Salazar"/>
        <s v="Jessica Wells"/>
        <s v="John Bishop"/>
        <s v="John Brown"/>
        <s v="John Calhoun"/>
        <s v="John Green"/>
        <s v="John Murray"/>
        <s v="John Perez"/>
        <s v="John Perry"/>
        <s v="John Torres"/>
        <s v="John Tran"/>
        <s v="John White"/>
        <s v="Jonathan Dunn"/>
        <s v="Jonathan Parsons"/>
        <s v="Jonathan Scott"/>
        <s v="Jonathon Trevino"/>
        <s v="Jordan Norton"/>
        <s v="Jorge Carter"/>
        <s v="Jose Sutton"/>
        <s v="Joshua Bell"/>
        <s v="Joshua Gomez"/>
        <s v="Joshua Hudson"/>
        <s v="Joshua Smith"/>
        <s v="Joshua Wallace"/>
        <s v="Joshua Wilson"/>
        <s v="Joyce Ellis"/>
        <s v="Juan Larson"/>
        <s v="Juan Williams"/>
        <s v="Judith Simmons"/>
        <s v="Julie Morris"/>
        <s v="Justin Jacobs"/>
        <s v="Kara Green"/>
        <s v="Kara Melton"/>
        <s v="Kari Johnson"/>
        <s v="Karla Howard"/>
        <s v="Katelyn Johnson"/>
        <s v="Katherine Cox"/>
        <s v="Katherine Jackson"/>
        <s v="Katherine Rubio"/>
        <s v="Katherine Stephenson"/>
        <s v="Kathleen Hughes"/>
        <s v="Kathleen Martinez"/>
        <s v="Katrina Lee"/>
        <s v="Kayla Chambers"/>
        <s v="Keith Hernandez"/>
        <s v="Keith Pitts"/>
        <s v="Kelly Acosta"/>
        <s v="Kelly Bass"/>
        <s v="Kelly Johnson"/>
        <s v="Kelly Richards"/>
        <s v="Kelly Willis"/>
        <s v="Kenneth Avila"/>
        <s v="Kevin Garcia"/>
        <s v="Kevin Jackson"/>
        <s v="Kevin Price"/>
        <s v="Kevin Schmidt"/>
        <s v="Kim Johnson"/>
        <s v="Kimberly Hughes"/>
        <s v="Kimberly Jackson"/>
        <s v="Kimberly Mendez"/>
        <s v="Kimberly Roman"/>
        <s v="Kristen Cole"/>
        <s v="Kristen Foster"/>
        <s v="Kristen Roberts"/>
        <s v="Kristina Simon"/>
        <s v="Kristine Barrett"/>
        <s v="Kristine Mclean"/>
        <s v="Kyle Martin"/>
        <s v="Kylie Martinez"/>
        <s v="Larry Garcia"/>
        <s v="Larry Guerrero"/>
        <s v="Laura Fuller"/>
        <s v="Laura Gross"/>
        <s v="Laura Hensley"/>
        <s v="Laura Mitchell"/>
        <s v="Laura Young"/>
        <s v="Lauren Arroyo"/>
        <s v="Lauren Hill"/>
        <s v="Lauren Morse"/>
        <s v="Leslie Mccullough"/>
        <s v="Leslie Richards"/>
        <s v="Linda Farley"/>
        <s v="Linda Mcgee"/>
        <s v="Linda Moore"/>
        <s v="Linda Watson"/>
        <s v="Lindsay Peterson"/>
        <s v="Lisa Clarke"/>
        <s v="Lisa Decker"/>
        <s v="Lisa Gomez"/>
        <s v="Lisa Holmes"/>
        <s v="Lisa Johnson"/>
        <s v="Lisa Moore"/>
        <s v="Lisa Parks"/>
        <s v="Lisa West"/>
        <s v="Lisa Wright"/>
        <s v="Lori Joyce"/>
        <s v="Lori King"/>
        <s v="Luke Johnson"/>
        <s v="Mackenzie Daugherty"/>
        <s v="Malik Gomez"/>
        <s v="Mallory Garza"/>
        <s v="Marcus Mejia"/>
        <s v="Margaret Taylor"/>
        <s v="Maria Fischer"/>
        <s v="Mark Cortez"/>
        <s v="Mark Stafford"/>
        <s v="Mark Woods"/>
        <s v="Marvin Rich"/>
        <s v="Mary Fitzgerald"/>
        <s v="Mary Gutierrez"/>
        <s v="Mary Murphy"/>
        <s v="Mathew Swanson"/>
        <s v="Matthew Burgess"/>
        <s v="Matthew Crawford"/>
        <s v="Matthew Fischer"/>
        <s v="Matthew Frazier"/>
        <s v="Matthew Herrera"/>
        <s v="Matthew Jones"/>
        <s v="Matthew Powers"/>
        <s v="Maxwell Williams"/>
        <s v="Megan Graham"/>
        <s v="Megan Martinez"/>
        <s v="Megan Parks"/>
        <s v="Megan Thompson"/>
        <s v="Megan Villa"/>
        <s v="Megan Willis"/>
        <s v="Melissa Castillo"/>
        <s v="Melissa Oconnor"/>
        <s v="Melissa Price"/>
        <s v="Michael Anderson"/>
        <s v="Michael Cannon"/>
        <s v="Michael Harris"/>
        <s v="Michael Hebert"/>
        <s v="Michael Herring"/>
        <s v="Michael Hoffman"/>
        <s v="Michael Howard"/>
        <s v="Michael Landry"/>
        <s v="Michael Michael"/>
        <s v="Michael Nguyen"/>
        <s v="Michael Pennington"/>
        <s v="Micheal Jackson"/>
        <s v="Michele Gallagher"/>
        <s v="Michelle Dodson"/>
        <s v="Michelle French"/>
        <s v="Michelle Lester"/>
        <s v="Michelle Oliver"/>
        <s v="Michelle Robbins"/>
        <s v="Mikayla Kennedy"/>
        <s v="Mike Anderson"/>
        <s v="Mike Stephens"/>
        <s v="Misty Clark"/>
        <s v="Mitchell Martin"/>
        <s v="Monica Bryant"/>
        <s v="Monica Neal"/>
        <s v="Monique House"/>
        <s v="Morgan Hampton"/>
        <s v="Nancy Allen"/>
        <s v="Nancy Fisher"/>
        <s v="Nancy Logan"/>
        <s v="Natalie Lester"/>
        <s v="Nathan Brown"/>
        <s v="Nicholas Dorsey"/>
        <s v="Nicholas Wilson"/>
        <s v="Nicholas Young"/>
        <s v="Nicole Leonard"/>
        <s v="Nicole Perez"/>
        <s v="Pamela Farmer"/>
        <s v="Patricia Hill"/>
        <s v="Patricia Parks"/>
        <s v="Patrick Jenkins"/>
        <s v="Patty Roman"/>
        <s v="Paul Marks"/>
        <s v="Paul Moody"/>
        <s v="Paul Noble"/>
        <s v="Paul Weaver"/>
        <s v="Peter Anderson"/>
        <s v="Peter Williams"/>
        <s v="Phillip Hernandez"/>
        <s v="Rachael Walls"/>
        <s v="Rachael West"/>
        <s v="Rachel Burgess"/>
        <s v="Rachel Macias"/>
        <s v="Rachel Mora"/>
        <s v="Rachel Roberts"/>
        <s v="Rachel Singh"/>
        <s v="Ralph Johnson"/>
        <s v="Randy Cabrera"/>
        <s v="Raven Floyd"/>
        <s v="Raymond Blackwell"/>
        <s v="Raymond James"/>
        <s v="Raymond Oconnor"/>
        <s v="Rebecca Fischer"/>
        <s v="Rebecca Hernandez"/>
        <s v="Rebecca Patton"/>
        <s v="Regina Howard"/>
        <s v="Renee Edwards"/>
        <s v="Renee Morgan"/>
        <s v="Renee Spears"/>
        <s v="Rhonda Snow"/>
        <s v="Richard Henderson"/>
        <s v="Richard Long"/>
        <s v="Richard Perkins"/>
        <s v="Richard Tran"/>
        <s v="Richard Wright"/>
        <s v="Ricky Hess"/>
        <s v="Ricky Hopkins"/>
        <s v="Robert Bryant"/>
        <s v="Robert Cook"/>
        <s v="Robert Fitzgerald"/>
        <s v="Robert Garrett"/>
        <s v="Robert Harris"/>
        <s v="Robert Lee"/>
        <s v="Robert May"/>
        <s v="Robert Miller"/>
        <s v="Robert Page"/>
        <s v="Robert Patterson"/>
        <s v="Robert Quinn"/>
        <s v="Robert Robinson"/>
        <s v="Robert Stevens"/>
        <s v="Robert Williams"/>
        <s v="Robin Walters"/>
        <s v="Rodney Drake"/>
        <s v="Ronald Baker"/>
        <s v="Ronald Garcia"/>
        <s v="Ronald Johnson"/>
        <s v="Ryan Gutierrez"/>
        <s v="Ryan Miller"/>
        <s v="Ryan Schmidt"/>
        <s v="Sabrina Duffy"/>
        <s v="Sabrina Price"/>
        <s v="Sally Madden"/>
        <s v="Samantha Collins"/>
        <s v="Samantha Ford"/>
        <s v="Samantha Smith"/>
        <s v="Sandra Fletcher"/>
        <s v="Sandra Gallegos"/>
        <s v="Sandra Prince"/>
        <s v="Sarah Oneal"/>
        <s v="Sarah Shepard"/>
        <s v="Scott Williams"/>
        <s v="Sean Bush"/>
        <s v="Sean Oliver"/>
        <s v="Sean Peters"/>
        <s v="Sean Robertson"/>
        <s v="Sean Smith"/>
        <s v="Sean Williams"/>
        <s v="Seth Williams"/>
        <s v="Shane Larsen"/>
        <s v="Shannon Bentley"/>
        <s v="Shannon Guzman"/>
        <s v="Shari Martinez"/>
        <s v="Sharon Chavez"/>
        <s v="Sharon Miller"/>
        <s v="Sharon Price"/>
        <s v="Shawn Collins"/>
        <s v="Shawn Garza"/>
        <s v="Shawna Torres"/>
        <s v="Sheena Castillo"/>
        <s v="Sherri Thompson"/>
        <s v="Shirley Ayala"/>
        <s v="Sonya Lutz"/>
        <s v="Stacey Ashley"/>
        <s v="Stacey Flores"/>
        <s v="Stacy Hoover"/>
        <s v="Stacy Johnson"/>
        <s v="Stanley Martin"/>
        <s v="Stephanie Archer"/>
        <s v="Stephanie Burns"/>
        <s v="Stephanie Robinson"/>
        <s v="Steven Saunders"/>
        <s v="Steven Walker"/>
        <s v="Susan Buchanan"/>
        <s v="Susan Castro"/>
        <s v="Susan Peters"/>
        <s v="Suzanne Lee"/>
        <s v="Sydney Smith"/>
        <s v="Tamara Caldwell"/>
        <s v="Tammy Cooper"/>
        <s v="Tammy Evans"/>
        <s v="Tammy Powell"/>
        <s v="Tammy Welch"/>
        <s v="Tanner Rice"/>
        <s v="Tanya Lam"/>
        <s v="Terri Ortiz"/>
        <s v="Terri Whitehead"/>
        <s v="Theresa Hatfield"/>
        <s v="Thomas Berry"/>
        <s v="Thomas Brady"/>
        <s v="Thomas Cooper"/>
        <s v="Thomas Hunt"/>
        <s v="Thomas King"/>
        <s v="Thomas Lang"/>
        <s v="Thomas Murray"/>
        <s v="Thomas Osborne"/>
        <s v="Thomas Thompson"/>
        <s v="Thomas Werner"/>
        <s v="Tiffany Dominguez"/>
        <s v="Timothy Howard"/>
        <s v="Timothy Reyes"/>
        <s v="Timothy Williams"/>
        <s v="Tina Oconnor"/>
        <s v="Tina Smith"/>
        <s v="Todd King"/>
        <s v="Tom Brown"/>
        <s v="Tony Wilson"/>
        <s v="Tonya Moreno"/>
        <s v="Tonya Nelson"/>
        <s v="Tracey Thompson"/>
        <s v="Tracy Brock"/>
        <s v="Tracy Hoover"/>
        <s v="Travis Ewing"/>
        <s v="Tristan Gomez"/>
        <s v="Troy Warner"/>
        <s v="Tyler Pierce"/>
        <s v="Valerie Branch"/>
        <s v="Valerie Pacheco"/>
        <s v="Vanessa French"/>
        <s v="Vanessa Sullivan"/>
        <s v="Vanessa Warren"/>
        <s v="Vernon Duncan"/>
        <s v="Vicki Garrett"/>
        <s v="Victor Baker"/>
        <s v="Victoria Green"/>
        <s v="Wayne Smith"/>
        <s v="Wendy Williams"/>
        <s v="William Fox"/>
        <s v="William Lopez"/>
        <s v="William Miller"/>
        <s v="William Rivera"/>
        <s v="William Ruiz"/>
        <s v="William Stout"/>
        <s v="William Williams"/>
        <s v="Yvonne Hall"/>
      </sharedItems>
    </cacheField>
    <cacheField name="[Measures].[Profit]" caption="Profit" numFmtId="0" hierarchy="4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2939814" backgroundQuery="1" createdVersion="8" refreshedVersion="8" minRefreshableVersion="3" recordCount="0" supportSubquery="1" supportAdvancedDrill="1" xr:uid="{3E74BC76-0544-4D39-B5F1-08AFBA94380D}">
  <cacheSource type="external" connectionId="8"/>
  <cacheFields count="3">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caption="Profit" numFmtId="0" hierarchy="41" level="32767"/>
    <cacheField name="[Measures].[Total Qty Sold]" caption="Total Qty Sold" numFmtId="0" hierarchy="43"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oneField="1">
      <fieldsUsage count="1">
        <fieldUsage x="1"/>
      </fieldsUsage>
    </cacheHierarchy>
    <cacheHierarchy uniqueName="[Measures].[Qty Returned]" caption="Qty Returned" measure="1" displayFolder="" measureGroup="Key_Measures" count="0"/>
    <cacheHierarchy uniqueName="[Measures].[Total Qty Sold]" caption="Total Qty Sold" measure="1" displayFolder="" measureGroup="Key_Measures" count="0" oneField="1">
      <fieldsUsage count="1">
        <fieldUsage x="2"/>
      </fieldsUsage>
    </cacheHierarchy>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3981484" backgroundQuery="1" createdVersion="8" refreshedVersion="8" minRefreshableVersion="3" recordCount="0" supportSubquery="1" supportAdvancedDrill="1" xr:uid="{A47A5EAA-43B2-40CC-83AF-4FA1535916D4}">
  <cacheSource type="external" connectionId="8"/>
  <cacheFields count="1">
    <cacheField name="[Measures].[Average Customer's Age]" caption="Average Customer's Age" numFmtId="0" hierarchy="51"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oneField="1">
      <fieldsUsage count="1">
        <fieldUsage x="0"/>
      </fieldsUsage>
    </cacheHierarchy>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5486108" backgroundQuery="1" createdVersion="8" refreshedVersion="8" minRefreshableVersion="3" recordCount="0" supportSubquery="1" supportAdvancedDrill="1" xr:uid="{3587838A-4835-4940-996F-3F43022AEF79}">
  <cacheSource type="external" connectionId="8"/>
  <cacheFields count="4">
    <cacheField name="[Measures].[Total Revenue]" caption="Total Revenue" numFmtId="0" hierarchy="37" level="32767"/>
    <cacheField name="[Measures].[Total Target]" caption="Total Target" numFmtId="0" hierarchy="38" level="32767"/>
    <cacheField name="[dim_date].[Month Name].[Month Name]" caption="Month Name" numFmtId="0" hierarchy="9" level="1">
      <sharedItems count="12">
        <s v="Jan"/>
        <s v="Feb"/>
        <s v="Mar"/>
        <s v="Apr"/>
        <s v="May"/>
        <s v="Jun"/>
        <s v="Jul"/>
        <s v="Aug"/>
        <s v="Sep"/>
        <s v="Oct"/>
        <s v="Nov"/>
        <s v="Dec"/>
      </sharedItems>
    </cacheField>
    <cacheField name="[sales_person].[Store Name].[Store Name]" caption="Store Name" numFmtId="0" hierarchy="33"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3"/>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oneField="1">
      <fieldsUsage count="1">
        <fieldUsage x="1"/>
      </fieldsUsage>
    </cacheHierarchy>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7337963" backgroundQuery="1" createdVersion="8" refreshedVersion="8" minRefreshableVersion="3" recordCount="0" supportSubquery="1" supportAdvancedDrill="1" xr:uid="{20A573EF-20C0-49EA-A8BA-DC19421CAB07}">
  <cacheSource type="external" connectionId="8"/>
  <cacheFields count="3">
    <cacheField name="[Measures].[Variance %]" caption="Variance %" numFmtId="0" hierarchy="48" level="32767"/>
    <cacheField name="[dim_date].[Month Name].[Month Name]" caption="Month Name" numFmtId="0" hierarchy="9" level="1">
      <sharedItems count="12">
        <s v="Jan"/>
        <s v="Feb"/>
        <s v="Mar"/>
        <s v="Apr"/>
        <s v="May"/>
        <s v="Jun"/>
        <s v="Jul"/>
        <s v="Aug"/>
        <s v="Sep"/>
        <s v="Oct"/>
        <s v="Nov"/>
        <s v="Dec"/>
      </sharedItems>
    </cacheField>
    <cacheField name="[sales_person].[Store Name].[Store Name]" caption="Store Name" numFmtId="0" hierarchy="33"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2"/>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oneField="1">
      <fieldsUsage count="1">
        <fieldUsage x="0"/>
      </fieldsUsage>
    </cacheHierarchy>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9305556" backgroundQuery="1" createdVersion="8" refreshedVersion="8" minRefreshableVersion="3" recordCount="0" supportSubquery="1" supportAdvancedDrill="1" xr:uid="{C4CB922A-A41B-4B89-B795-A26DB5737076}">
  <cacheSource type="external" connectionId="8"/>
  <cacheFields count="4">
    <cacheField name="[Measures].[Total Revenue]" caption="Total Revenue" numFmtId="0" hierarchy="37" level="32767"/>
    <cacheField name="[dim_date].[WeekType].[WeekType]" caption="WeekType" numFmtId="0" hierarchy="13" level="1">
      <sharedItems count="2">
        <s v="Weekday"/>
        <s v="Weekend"/>
      </sharedItems>
    </cacheField>
    <cacheField name="[sales_person].[Store Name].[Store Name]" caption="Store Name" numFmtId="0" hierarchy="33"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2" memberValueDatatype="130" unbalanced="0">
      <fieldsUsage count="2">
        <fieldUsage x="-1"/>
        <fieldUsage x="1"/>
      </fieldsUsage>
    </cacheHierarchy>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2"/>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0925927" backgroundQuery="1" createdVersion="8" refreshedVersion="8" minRefreshableVersion="3" recordCount="0" supportSubquery="1" supportAdvancedDrill="1" xr:uid="{CCFD5206-4F48-40BD-BA3E-34EE64432861}">
  <cacheSource type="external" connectionId="8"/>
  <cacheFields count="4">
    <cacheField name="[Measures].[Total Revenue]" caption="Total Revenue" numFmtId="0" hierarchy="37" level="32767"/>
    <cacheField name="[dim_date].[Quarter].[Quarter]" caption="Quarter" numFmtId="0" hierarchy="14" level="1">
      <sharedItems count="4">
        <s v="Q-1"/>
        <s v="Q-2"/>
        <s v="Q-3"/>
        <s v="Q-4"/>
      </sharedItems>
    </cacheField>
    <cacheField name="[sales_person].[Store Name].[Store Name]" caption="Store Name" numFmtId="0" hierarchy="33"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1"/>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2"/>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2662036" backgroundQuery="1" createdVersion="8" refreshedVersion="8" minRefreshableVersion="3" recordCount="0" supportSubquery="1" supportAdvancedDrill="1" xr:uid="{37510F1E-15DE-4D4D-BA5F-80FADC7987F3}">
  <cacheSource type="external" connectionId="8"/>
  <cacheFields count="4">
    <cacheField name="[Measures].[Total Revenue]" caption="Total Revenue" numFmtId="0" hierarchy="37" level="32767"/>
    <cacheField name="[dim_date].[Weekday].[Weekday]" caption="Weekday" numFmtId="0" hierarchy="11" level="1">
      <sharedItems count="7">
        <s v="Sun"/>
        <s v="Mon"/>
        <s v="Tue"/>
        <s v="Wed"/>
        <s v="Thu"/>
        <s v="Fri"/>
        <s v="Sat"/>
      </sharedItems>
    </cacheField>
    <cacheField name="[sales_person].[Store Name].[Store Name]" caption="Store Name" numFmtId="0" hierarchy="33"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1"/>
      </fieldsUsage>
    </cacheHierarchy>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2"/>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4861114" backgroundQuery="1" createdVersion="8" refreshedVersion="8" minRefreshableVersion="3" recordCount="0" supportSubquery="1" supportAdvancedDrill="1" xr:uid="{E84F2B23-5B1E-4554-9D63-39A0513EF95B}">
  <cacheSource type="external" connectionId="8"/>
  <cacheFields count="2">
    <cacheField name="[Measures].[Transaction Count]" caption="Transaction Count" numFmtId="0" hierarchy="45" level="32767"/>
    <cacheField name="[Measures].[Transaction Count2]" caption="Transaction Count2" numFmtId="0" hierarchy="54" level="32767"/>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oneField="1">
      <fieldsUsage count="1">
        <fieldUsage x="0"/>
      </fieldsUsage>
    </cacheHierarchy>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oneField="1">
      <fieldsUsage count="1">
        <fieldUsage x="1"/>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6365738" backgroundQuery="1" createdVersion="8" refreshedVersion="8" minRefreshableVersion="3" recordCount="0" supportSubquery="1" supportAdvancedDrill="1" xr:uid="{2DE2664E-C2C2-434F-A719-2DC5B6AFB1A8}">
  <cacheSource type="external" connectionId="8"/>
  <cacheFields count="2">
    <cacheField name="[Measures].[Variance %]" caption="Variance %" numFmtId="0" hierarchy="48" level="32767"/>
    <cacheField name="[dim_date].[Month Name].[Month Name]" caption="Month Name" numFmtId="0" hierarchy="9" level="1">
      <sharedItems count="12">
        <s v="Jan"/>
        <s v="Feb"/>
        <s v="Mar"/>
        <s v="Apr"/>
        <s v="May"/>
        <s v="Jun"/>
        <s v="Jul"/>
        <s v="Aug"/>
        <s v="Sep"/>
        <s v="Oct"/>
        <s v="Nov"/>
        <s v="Dec"/>
      </sharedItems>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oneField="1">
      <fieldsUsage count="1">
        <fieldUsage x="0"/>
      </fieldsUsage>
    </cacheHierarchy>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8449078" backgroundQuery="1" createdVersion="8" refreshedVersion="8" minRefreshableVersion="3" recordCount="0" supportSubquery="1" supportAdvancedDrill="1" xr:uid="{5B3DABFB-43F1-4F37-8FE2-9D4335E88555}">
  <cacheSource type="external" connectionId="8"/>
  <cacheFields count="3">
    <cacheField name="[Measures].[Variance]" caption="Variance" numFmtId="0" hierarchy="47" level="32767"/>
    <cacheField name="[sales_person].[Store Name].[Store Name]" caption="Store Name" numFmtId="0" hierarchy="33" level="1">
      <sharedItems count="10">
        <s v="Barron-Fleming"/>
        <s v="Berg-Trujillo"/>
        <s v="Lee-Myers"/>
        <s v="Lopez"/>
        <s v="Martinez"/>
        <s v="Miller"/>
        <s v="Myers-Lopez"/>
        <s v="Novak PLC"/>
        <s v="Thomas"/>
        <s v="Valdez"/>
      </sharedItems>
    </cacheField>
    <cacheField name="[dim_date].[Month Name].[Month Name]" caption="Month Name" numFmtId="0" hierarchy="9"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1"/>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oneField="1">
      <fieldsUsage count="1">
        <fieldUsage x="0"/>
      </fieldsUsage>
    </cacheHierarchy>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9722225" backgroundQuery="1" createdVersion="8" refreshedVersion="8" minRefreshableVersion="3" recordCount="0" supportSubquery="1" supportAdvancedDrill="1" xr:uid="{89A834BA-46BC-4267-8A9C-9194D165A076}">
  <cacheSource type="external" connectionId="8"/>
  <cacheFields count="3">
    <cacheField name="[sales_person].[Store Name].[Store Name]" caption="Store Name" numFmtId="0" hierarchy="33" level="1">
      <sharedItems count="10">
        <s v="Barron-Fleming"/>
        <s v="Berg-Trujillo"/>
        <s v="Lee-Myers"/>
        <s v="Lopez"/>
        <s v="Martinez"/>
        <s v="Miller"/>
        <s v="Myers-Lopez"/>
        <s v="Novak PLC"/>
        <s v="Thomas"/>
        <s v="Valdez"/>
      </sharedItems>
    </cacheField>
    <cacheField name="[Measures].[Variance %]" caption="Variance %" numFmtId="0" hierarchy="48" level="32767"/>
    <cacheField name="[dim_date].[Month Name].[Month Name]" caption="Month Name" numFmtId="0" hierarchy="9"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0"/>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oneField="1">
      <fieldsUsage count="1">
        <fieldUsage x="1"/>
      </fieldsUsage>
    </cacheHierarchy>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61342595" backgroundQuery="1" createdVersion="8" refreshedVersion="8" minRefreshableVersion="3" recordCount="0" supportSubquery="1" supportAdvancedDrill="1" xr:uid="{817E9522-384A-4141-8045-2FC248AD20EC}">
  <cacheSource type="external" connectionId="8"/>
  <cacheFields count="4">
    <cacheField name="[Measures].[Total Revenue]" caption="Total Revenue" numFmtId="0" hierarchy="37" level="32767"/>
    <cacheField name="[Measures].[Total Target]" caption="Total Target" numFmtId="0" hierarchy="38" level="32767"/>
    <cacheField name="[sales_person].[Store Name].[Store Name]" caption="Store Name" numFmtId="0" hierarchy="33" level="1">
      <sharedItems count="10">
        <s v="Barron-Fleming"/>
        <s v="Berg-Trujillo"/>
        <s v="Lee-Myers"/>
        <s v="Lopez"/>
        <s v="Martinez"/>
        <s v="Miller"/>
        <s v="Myers-Lopez"/>
        <s v="Novak PLC"/>
        <s v="Thomas"/>
        <s v="Valdez"/>
      </sharedItems>
    </cacheField>
    <cacheField name="[dim_date].[Month Name].[Month Name]" caption="Month Name" numFmtId="0" hierarchy="9"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fieldsUsage count="2">
        <fieldUsage x="-1"/>
        <fieldUsage x="2"/>
      </fieldsUsage>
    </cacheHierarchy>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oneField="1">
      <fieldsUsage count="1">
        <fieldUsage x="1"/>
      </fieldsUsage>
    </cacheHierarchy>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63078704" backgroundQuery="1" createdVersion="8" refreshedVersion="8" minRefreshableVersion="3" recordCount="0" supportSubquery="1" supportAdvancedDrill="1" xr:uid="{FB73A26E-A9FE-474D-BF01-6284BF0ED623}">
  <cacheSource type="external" connectionId="8"/>
  <cacheFields count="11">
    <cacheField name="[Measures].[Total Revenue]" caption="Total Revenue" numFmtId="0" hierarchy="37" level="32767"/>
    <cacheField name="[Measures].[Total Target]" caption="Total Target" numFmtId="0" hierarchy="38" level="32767"/>
    <cacheField name="[Measures].[# Products]" caption="# Products" numFmtId="0" hierarchy="39" level="32767"/>
    <cacheField name="[Measures].[COGS]" caption="COGS" numFmtId="0" hierarchy="40" level="32767"/>
    <cacheField name="[Measures].[Profit]" caption="Profit" numFmtId="0" hierarchy="41" level="32767"/>
    <cacheField name="[Measures].[Qty Returned]" caption="Qty Returned" numFmtId="0" hierarchy="42" level="32767"/>
    <cacheField name="[Measures].[Total Qty Sold]" caption="Total Qty Sold" numFmtId="0" hierarchy="43" level="32767"/>
    <cacheField name="[Measures].[Total Refund]" caption="Total Refund" numFmtId="0" hierarchy="44" level="32767"/>
    <cacheField name="[Measures].[Transaction Count]" caption="Transaction Count" numFmtId="0" hierarchy="45" level="32767"/>
    <cacheField name="[Measures].[% Profit]" caption="% Profit" numFmtId="0" hierarchy="46" level="32767"/>
    <cacheField name="[dim_date].[Month Name].[Month Name]" caption="Month Name" numFmtId="0" hierarchy="9"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0"/>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oneField="1">
      <fieldsUsage count="1">
        <fieldUsage x="0"/>
      </fieldsUsage>
    </cacheHierarchy>
    <cacheHierarchy uniqueName="[Measures].[Total Target]" caption="Total Target" measure="1" displayFolder="" measureGroup="Key_Measures" count="0" oneField="1">
      <fieldsUsage count="1">
        <fieldUsage x="1"/>
      </fieldsUsage>
    </cacheHierarchy>
    <cacheHierarchy uniqueName="[Measures].[# Products]" caption="# Products" measure="1" displayFolder="" measureGroup="Key_Measures" count="0" oneField="1">
      <fieldsUsage count="1">
        <fieldUsage x="2"/>
      </fieldsUsage>
    </cacheHierarchy>
    <cacheHierarchy uniqueName="[Measures].[COGS]" caption="COGS" measure="1" displayFolder="" measureGroup="Key_Measures" count="0" oneField="1">
      <fieldsUsage count="1">
        <fieldUsage x="3"/>
      </fieldsUsage>
    </cacheHierarchy>
    <cacheHierarchy uniqueName="[Measures].[Profit]" caption="Profit" measure="1" displayFolder="" measureGroup="Key_Measures" count="0" oneField="1">
      <fieldsUsage count="1">
        <fieldUsage x="4"/>
      </fieldsUsage>
    </cacheHierarchy>
    <cacheHierarchy uniqueName="[Measures].[Qty Returned]" caption="Qty Returned" measure="1" displayFolder="" measureGroup="Key_Measures" count="0" oneField="1">
      <fieldsUsage count="1">
        <fieldUsage x="5"/>
      </fieldsUsage>
    </cacheHierarchy>
    <cacheHierarchy uniqueName="[Measures].[Total Qty Sold]" caption="Total Qty Sold" measure="1" displayFolder="" measureGroup="Key_Measures" count="0" oneField="1">
      <fieldsUsage count="1">
        <fieldUsage x="6"/>
      </fieldsUsage>
    </cacheHierarchy>
    <cacheHierarchy uniqueName="[Measures].[Total Refund]" caption="Total Refund" measure="1" displayFolder="" measureGroup="Key_Measures" count="0" oneField="1">
      <fieldsUsage count="1">
        <fieldUsage x="7"/>
      </fieldsUsage>
    </cacheHierarchy>
    <cacheHierarchy uniqueName="[Measures].[Transaction Count]" caption="Transaction Count" measure="1" displayFolder="" measureGroup="Key_Measures" count="0" oneField="1">
      <fieldsUsage count="1">
        <fieldUsage x="8"/>
      </fieldsUsage>
    </cacheHierarchy>
    <cacheHierarchy uniqueName="[Measures].[% Profit]" caption="% Profit" measure="1" displayFolder="" measureGroup="Key_Measures" count="0" oneField="1">
      <fieldsUsage count="1">
        <fieldUsage x="9"/>
      </fieldsUsage>
    </cacheHierarchy>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63773151" backgroundQuery="1" createdVersion="8" refreshedVersion="8" minRefreshableVersion="3" recordCount="0" supportSubquery="1" supportAdvancedDrill="1" xr:uid="{6912E77F-22DF-46D4-889F-F9FEB48FDCD5}">
  <cacheSource type="external" connectionId="8"/>
  <cacheFields count="1">
    <cacheField name="[dim_date].[Month Name].[Month Name]" caption="Month Name" numFmtId="0" hierarchy="9" level="1">
      <sharedItems containsSemiMixedTypes="0" containsNonDate="0" containsString="0"/>
    </cacheField>
  </cacheFields>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dimensions count="8">
    <dimension name="dim_customer" uniqueName="[dim_customer]" caption="dim_customer"/>
    <dimension name="dim_date" uniqueName="[dim_date]" caption="dim_date"/>
    <dimension name="fact_table" uniqueName="[fact_table]" caption="fact_table"/>
    <dimension name="Key_Measures" uniqueName="[Key_Measures]" caption="Key_Measures"/>
    <dimension measure="1" name="Measures" uniqueName="[Measures]" caption="Measures"/>
    <dimension name="monthly_store_targets" uniqueName="[monthly_store_targets]" caption="monthly_store_targets"/>
    <dimension name="products_table" uniqueName="[products_table]" caption="products_table"/>
    <dimension name="sales_person" uniqueName="[sales_person]" caption="sales_person"/>
  </dimensions>
  <measureGroups count="7">
    <measureGroup name="dim_customer" caption="dim_customer"/>
    <measureGroup name="dim_date" caption="dim_date"/>
    <measureGroup name="fact_table" caption="fact_table"/>
    <measureGroup name="Key_Measures" caption="Key_Measures"/>
    <measureGroup name="monthly_store_targets" caption="monthly_store_targets"/>
    <measureGroup name="products_table" caption="products_table"/>
    <measureGroup name="sales_person" caption="sales_person"/>
  </measureGroups>
  <maps count="13">
    <map measureGroup="0" dimension="0"/>
    <map measureGroup="1" dimension="1"/>
    <map measureGroup="2" dimension="0"/>
    <map measureGroup="2" dimension="1"/>
    <map measureGroup="2" dimension="2"/>
    <map measureGroup="2" dimension="6"/>
    <map measureGroup="2" dimension="7"/>
    <map measureGroup="3" dimension="3"/>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44791669" backgroundQuery="1" createdVersion="3" refreshedVersion="8" minRefreshableVersion="3" recordCount="0" supportSubquery="1" supportAdvancedDrill="1" xr:uid="{EB21BC77-70C1-483E-A990-809B8FB7A38C}">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2"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34050399"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hil Hussain" refreshedDate="45559.864957523147" backgroundQuery="1" createdVersion="3" refreshedVersion="8" minRefreshableVersion="3" recordCount="0" supportSubquery="1" supportAdvancedDrill="1" xr:uid="{078CF344-863E-4C62-B298-AEEE5D8CAA45}">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WeekType]" caption="WeekType" attribute="1" defaultMemberUniqueName="[dim_date].[WeekType].[All]" allUniqueName="[dim_date].[Week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Key_Measures].[Measures]" caption="Measures" attribute="1" defaultMemberUniqueName="[Key_Measures].[Measures].[All]" allUniqueName="[Key_Measures].[Measures].[All]" dimensionUniqueName="[Key_Measures]"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ales Person ID]" caption="Sales Person ID" attribute="1" defaultMemberUniqueName="[sales_person].[Sales Person ID].[All]" allUniqueName="[sales_person].[Sales Person ID].[All]" dimensionUniqueName="[sales_person]" displayFolder="" count="0" memberValueDatatype="20" unbalanced="0"/>
    <cacheHierarchy uniqueName="[sales_person].[FullName]" caption="FullName" attribute="1" defaultMemberUniqueName="[sales_person].[FullName].[All]" allUniqueName="[sales_person].[FullName].[All]" dimensionUniqueName="[sales_person]" displayFolder="" count="0" memberValueDatatype="130" unbalanced="0"/>
    <cacheHierarchy uniqueName="[sales_person].[Store Name]" caption="Store Name" attribute="1" defaultMemberUniqueName="[sales_person].[Store Name].[All]" allUniqueName="[sales_person].[Store Name].[All]" dimensionUniqueName="[sales_person]" displayFolder="" count="0" memberValueDatatype="130" unbalanced="0"/>
    <cacheHierarchy uniqueName="[sales_person].[Date of Birth]" caption="Date of Birth" attribute="1" time="1" defaultMemberUniqueName="[sales_person].[Date of Birth].[All]" allUniqueName="[sales_person].[Date of Birth].[All]" dimensionUniqueName="[sales_person]"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Total Revenue]" caption="Total Revenue" measure="1" displayFolder="" measureGroup="Key_Measures" count="0"/>
    <cacheHierarchy uniqueName="[Measures].[Total Target]" caption="Total Target" measure="1" displayFolder="" measureGroup="Key_Measures" count="0"/>
    <cacheHierarchy uniqueName="[Measures].[# Products]" caption="# Products" measure="1" displayFolder="" measureGroup="Key_Measures" count="0"/>
    <cacheHierarchy uniqueName="[Measures].[COGS]" caption="COGS" measure="1" displayFolder="" measureGroup="Key_Measures" count="0"/>
    <cacheHierarchy uniqueName="[Measures].[Profit]" caption="Profit" measure="1" displayFolder="" measureGroup="Key_Measures" count="0"/>
    <cacheHierarchy uniqueName="[Measures].[Qty Returned]" caption="Qty Returned" measure="1" displayFolder="" measureGroup="Key_Measures" count="0"/>
    <cacheHierarchy uniqueName="[Measures].[Total Qty Sold]" caption="Total Qty Sold" measure="1" displayFolder="" measureGroup="Key_Measures" count="0"/>
    <cacheHierarchy uniqueName="[Measures].[Total Refund]" caption="Total Refund" measure="1" displayFolder="" measureGroup="Key_Measures" count="0"/>
    <cacheHierarchy uniqueName="[Measures].[Transaction Count]" caption="Transaction Count" measure="1" displayFolder="" measureGroup="Key_Measures" count="0"/>
    <cacheHierarchy uniqueName="[Measures].[% Profit]" caption="% Profit" measure="1" displayFolder="" measureGroup="Key_Measures" count="0"/>
    <cacheHierarchy uniqueName="[Measures].[Variance]" caption="Variance" measure="1" displayFolder="" measureGroup="Key_Measures" count="0"/>
    <cacheHierarchy uniqueName="[Measures].[Variance %]" caption="Variance %" measure="1" displayFolder="" measureGroup="Key_Measures" count="0"/>
    <cacheHierarchy uniqueName="[Measures].[Total Customers]" caption="Total Customers" measure="1" displayFolder="" measureGroup="Key_Measures" count="0"/>
    <cacheHierarchy uniqueName="[Measures].[Total Location]" caption="Total Location" measure="1" displayFolder="" measureGroup="Key_Measures" count="0"/>
    <cacheHierarchy uniqueName="[Measures].[Average Customer's Age]" caption="Average Customer's Age" measure="1" displayFolder="" measureGroup="Key_Measures" count="0"/>
    <cacheHierarchy uniqueName="[Measures].[Return Rate %]" caption="Return Rate %" measure="1" displayFolder="" measureGroup="Key_Measures" count="0"/>
    <cacheHierarchy uniqueName="[Measures].[Refund Rate]" caption="Refund Rate" measure="1" displayFolder="" measureGroup="Key_Measures" count="0"/>
    <cacheHierarchy uniqueName="[Measures].[Transaction Count2]" caption="Transaction Count2" measure="1" displayFolder="" measureGroup="Key_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 caption="__XL_Count sales_person" measure="1" displayFolder="" measureGroup="sales_person" count="0" hidden="1"/>
    <cacheHierarchy uniqueName="[Measures].[__XL_Count dim_date]" caption="__XL_Count dim_date" measure="1" displayFolder="" measureGroup="dim_date" count="0" hidden="1"/>
    <cacheHierarchy uniqueName="[Measures].[__XL_Count Key_Measures]" caption="__XL_Count Key_Measures" measure="1" displayFolder="" measureGroup="Key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91841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0E647C-9A10-47E2-9551-8F72F218BDE8}" name="PivotTable6" cacheId="23" applyNumberFormats="0" applyBorderFormats="0" applyFontFormats="0" applyPatternFormats="0" applyAlignmentFormats="0" applyWidthHeightFormats="1" dataCaption="Values" tag="138b90a7-6d89-4625-b61a-d50e04f2fe39" updatedVersion="8" minRefreshableVersion="3" useAutoFormatting="1" subtotalHiddenItems="1" itemPrintTitles="1" createdVersion="8" indent="0" outline="1" outlineData="1" multipleFieldFilters="0" chartFormat="72">
  <location ref="J14:K25"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fld="1" subtotal="count" baseField="0" baseItem="0" numFmtId="170"/>
  </dataFields>
  <chartFormats count="1">
    <chartFormat chart="71"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FB34BC-04BC-45D6-ADC1-E70D0251C245}" name="PivotTable5" cacheId="26" applyNumberFormats="0" applyBorderFormats="0" applyFontFormats="0" applyPatternFormats="0" applyAlignmentFormats="0" applyWidthHeightFormats="1" dataCaption="Values" tag="138b90a7-6d89-4625-b61a-d50e04f2fe39" updatedVersion="8" minRefreshableVersion="3" useAutoFormatting="1" subtotalHiddenItems="1" itemPrintTitles="1" createdVersion="8" indent="0" outline="1" outlineData="1" multipleFieldFilters="0" chartFormat="70">
  <location ref="R14:T31" firstHeaderRow="1" firstDataRow="1" firstDataCol="0"/>
  <pivotFields count="1">
    <pivotField allDrilled="1" subtotalTop="0" showAll="0" dataSourceSort="1" defaultSubtotal="0" defaultAttributeDrillState="1"/>
  </pivot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96983A-C520-4EE0-B57F-78AB9F28F824}" name="PivotTable4" cacheId="22" applyNumberFormats="0" applyBorderFormats="0" applyFontFormats="0" applyPatternFormats="0" applyAlignmentFormats="0" applyWidthHeightFormats="1" dataCaption="Values" tag="4abbf8c0-4f10-4187-8656-56487e499b21" updatedVersion="8" minRefreshableVersion="3" useAutoFormatting="1" subtotalHiddenItems="1" itemPrintTitles="1" createdVersion="8" indent="0" outline="1" outlineData="1" multipleFieldFilters="0" chartFormat="80">
  <location ref="M14:N25" firstHeaderRow="1" firstDataRow="1" firstDataCol="1"/>
  <pivotFields count="3">
    <pivotField dataField="1" subtotalTop="0" showAll="0" defaultSubtotal="0"/>
    <pivotField axis="axisRow" allDrilled="1" subtotalTop="0" showAll="0" dataSourceSort="1" defaultSubtotal="0">
      <items count="10">
        <item x="0" e="0"/>
        <item x="1" e="0"/>
        <item x="2" e="0"/>
        <item x="3" e="0"/>
        <item x="4" e="0"/>
        <item x="5" e="0"/>
        <item x="6" e="0"/>
        <item x="7" e="0"/>
        <item x="8" e="0"/>
        <item x="9" e="0"/>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fld="0" subtotal="count" baseField="0" baseItem="0" numFmtId="169"/>
  </dataFields>
  <formats count="2">
    <format dxfId="47">
      <pivotArea outline="0" collapsedLevelsAreSubtotals="1" fieldPosition="0">
        <references count="1">
          <reference field="4294967294" count="1" selected="0">
            <x v="0"/>
          </reference>
        </references>
      </pivotArea>
    </format>
    <format dxfId="46">
      <pivotArea outline="0" fieldPosition="0">
        <references count="1">
          <reference field="4294967294" count="1">
            <x v="0"/>
          </reference>
        </references>
      </pivotArea>
    </format>
  </formats>
  <chartFormats count="7">
    <chartFormat chart="43" format="53" series="1">
      <pivotArea type="data" outline="0" fieldPosition="0">
        <references count="1">
          <reference field="4294967294" count="1" selected="0">
            <x v="0"/>
          </reference>
        </references>
      </pivotArea>
    </chartFormat>
    <chartFormat chart="42" format="68" series="1">
      <pivotArea type="data" outline="0" fieldPosition="0">
        <references count="1">
          <reference field="4294967294" count="1" selected="0">
            <x v="0"/>
          </reference>
        </references>
      </pivotArea>
    </chartFormat>
    <chartFormat chart="35" format="45" series="1">
      <pivotArea type="data" outline="0" fieldPosition="0">
        <references count="1">
          <reference field="4294967294" count="1" selected="0">
            <x v="0"/>
          </reference>
        </references>
      </pivotArea>
    </chartFormat>
    <chartFormat chart="30" format="60" series="1">
      <pivotArea type="data" outline="0" fieldPosition="0">
        <references count="1">
          <reference field="4294967294" count="1" selected="0">
            <x v="0"/>
          </reference>
        </references>
      </pivotArea>
    </chartFormat>
    <chartFormat chart="57" format="2" series="1">
      <pivotArea type="data" outline="0" fieldPosition="0">
        <references count="1">
          <reference field="4294967294" count="1" selected="0">
            <x v="0"/>
          </reference>
        </references>
      </pivotArea>
    </chartFormat>
    <chartFormat chart="77" format="11" series="1">
      <pivotArea type="data" outline="0" fieldPosition="0">
        <references count="1">
          <reference field="4294967294" count="1" selected="0">
            <x v="0"/>
          </reference>
        </references>
      </pivotArea>
    </chartFormat>
    <chartFormat chart="79" format="13"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E0451C-F33B-4566-840E-228167520809}" name="PivotTable3" cacheId="24" applyNumberFormats="0" applyBorderFormats="0" applyFontFormats="0" applyPatternFormats="0" applyAlignmentFormats="0" applyWidthHeightFormats="1" dataCaption="Values" tag="2dcb3972-de8e-49bd-99ad-0435d3e0c3a4" updatedVersion="8" minRefreshableVersion="3" useAutoFormatting="1" subtotalHiddenItems="1" itemPrintTitles="1" createdVersion="8" indent="0" outline="1" outlineData="1" multipleFieldFilters="0" chartFormat="69">
  <location ref="M1:O12"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numFmtId="165"/>
    <dataField fld="0" subtotal="count" baseField="0" baseItem="0" numFmtId="165"/>
  </dataFields>
  <formats count="2">
    <format dxfId="49">
      <pivotArea outline="0" collapsedLevelsAreSubtotals="1" fieldPosition="0">
        <references count="1">
          <reference field="4294967294" count="1" selected="0">
            <x v="0"/>
          </reference>
        </references>
      </pivotArea>
    </format>
    <format dxfId="48">
      <pivotArea outline="0" collapsedLevelsAreSubtotals="1" fieldPosition="0">
        <references count="1">
          <reference field="4294967294" count="1" selected="0">
            <x v="1"/>
          </reference>
        </references>
      </pivotArea>
    </format>
  </formats>
  <chartFormats count="18">
    <chartFormat chart="3" format="0" series="1">
      <pivotArea type="data" outline="0" fieldPosition="0">
        <references count="1">
          <reference field="4294967294" count="1" selected="0">
            <x v="1"/>
          </reference>
        </references>
      </pivotArea>
    </chartFormat>
    <chartFormat chart="3" format="1" series="1">
      <pivotArea type="data" outline="0" fieldPosition="0">
        <references count="1">
          <reference field="4294967294" count="1" selected="0">
            <x v="0"/>
          </reference>
        </references>
      </pivotArea>
    </chartFormat>
    <chartFormat chart="9" format="24" series="1">
      <pivotArea type="data" outline="0" fieldPosition="0">
        <references count="1">
          <reference field="4294967294" count="1" selected="0">
            <x v="1"/>
          </reference>
        </references>
      </pivotArea>
    </chartFormat>
    <chartFormat chart="9" format="25" series="1">
      <pivotArea type="data" outline="0" fieldPosition="0">
        <references count="1">
          <reference field="4294967294" count="1" selected="0">
            <x v="0"/>
          </reference>
        </references>
      </pivotArea>
    </chartFormat>
    <chartFormat chart="10" format="12" series="1">
      <pivotArea type="data" outline="0" fieldPosition="0">
        <references count="1">
          <reference field="4294967294" count="1" selected="0">
            <x v="1"/>
          </reference>
        </references>
      </pivotArea>
    </chartFormat>
    <chartFormat chart="10" format="13" series="1">
      <pivotArea type="data" outline="0" fieldPosition="0">
        <references count="1">
          <reference field="4294967294" count="1" selected="0">
            <x v="0"/>
          </reference>
        </references>
      </pivotArea>
    </chartFormat>
    <chartFormat chart="46" format="63" series="1">
      <pivotArea type="data" outline="0" fieldPosition="0">
        <references count="1">
          <reference field="4294967294" count="1" selected="0">
            <x v="0"/>
          </reference>
        </references>
      </pivotArea>
    </chartFormat>
    <chartFormat chart="46" format="64" series="1">
      <pivotArea type="data" outline="0" fieldPosition="0">
        <references count="1">
          <reference field="4294967294" count="1" selected="0">
            <x v="1"/>
          </reference>
        </references>
      </pivotArea>
    </chartFormat>
    <chartFormat chart="47" format="48" series="1">
      <pivotArea type="data" outline="0" fieldPosition="0">
        <references count="1">
          <reference field="4294967294" count="1" selected="0">
            <x v="0"/>
          </reference>
        </references>
      </pivotArea>
    </chartFormat>
    <chartFormat chart="47" format="49" series="1">
      <pivotArea type="data" outline="0" fieldPosition="0">
        <references count="1">
          <reference field="4294967294" count="1" selected="0">
            <x v="1"/>
          </reference>
        </references>
      </pivotArea>
    </chartFormat>
    <chartFormat chart="48" format="65" series="1">
      <pivotArea type="data" outline="0" fieldPosition="0">
        <references count="1">
          <reference field="4294967294" count="1" selected="0">
            <x v="0"/>
          </reference>
        </references>
      </pivotArea>
    </chartFormat>
    <chartFormat chart="48" format="66" series="1">
      <pivotArea type="data" outline="0" fieldPosition="0">
        <references count="1">
          <reference field="4294967294" count="1" selected="0">
            <x v="1"/>
          </reference>
        </references>
      </pivotArea>
    </chartFormat>
    <chartFormat chart="49" format="50" series="1">
      <pivotArea type="data" outline="0" fieldPosition="0">
        <references count="1">
          <reference field="4294967294" count="1" selected="0">
            <x v="0"/>
          </reference>
        </references>
      </pivotArea>
    </chartFormat>
    <chartFormat chart="49" format="51" series="1">
      <pivotArea type="data" outline="0" fieldPosition="0">
        <references count="1">
          <reference field="4294967294" count="1" selected="0">
            <x v="1"/>
          </reference>
        </references>
      </pivotArea>
    </chartFormat>
    <chartFormat chart="64" format="75" series="1">
      <pivotArea type="data" outline="0" fieldPosition="0">
        <references count="1">
          <reference field="4294967294" count="1" selected="0">
            <x v="0"/>
          </reference>
        </references>
      </pivotArea>
    </chartFormat>
    <chartFormat chart="64" format="76" series="1">
      <pivotArea type="data" outline="0" fieldPosition="0">
        <references count="1">
          <reference field="4294967294" count="1" selected="0">
            <x v="1"/>
          </reference>
        </references>
      </pivotArea>
    </chartFormat>
    <chartFormat chart="68" format="64" series="1">
      <pivotArea type="data" outline="0" fieldPosition="0">
        <references count="1">
          <reference field="4294967294" count="1" selected="0">
            <x v="0"/>
          </reference>
        </references>
      </pivotArea>
    </chartFormat>
    <chartFormat chart="68" format="65"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FA61A9-903F-449A-A78B-5C7B0BF59A7D}" name="PivotTable2" cacheId="25" applyNumberFormats="0" applyBorderFormats="0" applyFontFormats="0" applyPatternFormats="0" applyAlignmentFormats="0" applyWidthHeightFormats="1" dataCaption="Values" tag="57c7a113-b0cc-468a-b3b0-08e82fe8dbe9" updatedVersion="8" minRefreshableVersion="3" useAutoFormatting="1" subtotalHiddenItems="1" itemPrintTitles="1" createdVersion="8" indent="0" outline="1" outlineData="1" multipleFieldFilters="0">
  <location ref="A1:J2"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5"/>
    <dataField fld="1" subtotal="count" baseField="0" baseItem="0" numFmtId="165"/>
    <dataField fld="2" subtotal="count" baseField="0" baseItem="0" numFmtId="166"/>
    <dataField fld="3" subtotal="count" baseField="0" baseItem="0" numFmtId="165"/>
    <dataField fld="4" subtotal="count" baseField="0" baseItem="0" numFmtId="165"/>
    <dataField fld="5" subtotal="count" baseField="0" baseItem="0" numFmtId="166"/>
    <dataField fld="6" subtotal="count" baseField="0" baseItem="0" numFmtId="166"/>
    <dataField fld="7" subtotal="count" baseField="0" baseItem="0" numFmtId="165"/>
    <dataField fld="8" subtotal="count" baseField="0" baseItem="0" numFmtId="166"/>
    <dataField fld="9" subtotal="count" baseField="0" baseItem="0"/>
  </dataFields>
  <formats count="8">
    <format dxfId="57">
      <pivotArea outline="0" collapsedLevelsAreSubtotals="1" fieldPosition="0">
        <references count="1">
          <reference field="4294967294" count="1" selected="0">
            <x v="1"/>
          </reference>
        </references>
      </pivotArea>
    </format>
    <format dxfId="56">
      <pivotArea outline="0" collapsedLevelsAreSubtotals="1" fieldPosition="0">
        <references count="1">
          <reference field="4294967294" count="1" selected="0">
            <x v="3"/>
          </reference>
        </references>
      </pivotArea>
    </format>
    <format dxfId="55">
      <pivotArea outline="0" collapsedLevelsAreSubtotals="1" fieldPosition="0">
        <references count="1">
          <reference field="4294967294" count="1" selected="0">
            <x v="4"/>
          </reference>
        </references>
      </pivotArea>
    </format>
    <format dxfId="54">
      <pivotArea outline="0" collapsedLevelsAreSubtotals="1" fieldPosition="0">
        <references count="1">
          <reference field="4294967294" count="1" selected="0">
            <x v="7"/>
          </reference>
        </references>
      </pivotArea>
    </format>
    <format dxfId="53">
      <pivotArea outline="0" fieldPosition="0">
        <references count="1">
          <reference field="4294967294" count="1">
            <x v="5"/>
          </reference>
        </references>
      </pivotArea>
    </format>
    <format dxfId="52">
      <pivotArea outline="0" collapsedLevelsAreSubtotals="1" fieldPosition="0">
        <references count="1">
          <reference field="4294967294" count="1" selected="0">
            <x v="6"/>
          </reference>
        </references>
      </pivotArea>
    </format>
    <format dxfId="51">
      <pivotArea outline="0" collapsedLevelsAreSubtotals="1" fieldPosition="0">
        <references count="1">
          <reference field="4294967294" count="1" selected="0">
            <x v="2"/>
          </reference>
        </references>
      </pivotArea>
    </format>
    <format dxfId="50">
      <pivotArea outline="0" collapsedLevelsAreSubtotals="1" fieldPosition="0">
        <references count="1">
          <reference field="4294967294" count="1" selected="0">
            <x v="8"/>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2C741A-AAA6-48F5-AFD4-76022B84F4CF}" name="PivotTable1" cacheId="21" applyNumberFormats="0" applyBorderFormats="0" applyFontFormats="0" applyPatternFormats="0" applyAlignmentFormats="0" applyWidthHeightFormats="1" dataCaption="Values" tag="138b90a7-6d89-4625-b61a-d50e04f2fe39" updatedVersion="8" minRefreshableVersion="3" useAutoFormatting="1" subtotalHiddenItems="1" itemPrintTitles="1" createdVersion="8" indent="0" outline="1" outlineData="1" multipleFieldFilters="0" chartFormat="83">
  <location ref="A15:B28"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70"/>
  </dataFields>
  <chartFormats count="3">
    <chartFormat chart="66" format="2" series="1">
      <pivotArea type="data" outline="0" fieldPosition="0">
        <references count="1">
          <reference field="4294967294" count="1" selected="0">
            <x v="0"/>
          </reference>
        </references>
      </pivotArea>
    </chartFormat>
    <chartFormat chart="68" format="4" series="1">
      <pivotArea type="data" outline="0" fieldPosition="0">
        <references count="1">
          <reference field="4294967294" count="1" selected="0">
            <x v="0"/>
          </reference>
        </references>
      </pivotArea>
    </chartFormat>
    <chartFormat chart="79"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166FAA-627D-4A65-A06C-F94BAB1D178B}" name="PivotTable17" cacheId="18" applyNumberFormats="0" applyBorderFormats="0" applyFontFormats="0" applyPatternFormats="0" applyAlignmentFormats="0" applyWidthHeightFormats="1" dataCaption="Values" tag="4badee2c-c5bb-4d64-8472-5ad7d1dc88c3" updatedVersion="8" minRefreshableVersion="3" useAutoFormatting="1" subtotalHiddenItems="1" itemPrintTitles="1" createdVersion="8" indent="0" outline="1" outlineData="1" multipleFieldFilters="0" chartFormat="63">
  <location ref="P4:R9" firstHeaderRow="0"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5">
    <i>
      <x/>
    </i>
    <i>
      <x v="1"/>
    </i>
    <i>
      <x v="2"/>
    </i>
    <i>
      <x v="3"/>
    </i>
    <i t="grand">
      <x/>
    </i>
  </rowItems>
  <colFields count="1">
    <field x="-2"/>
  </colFields>
  <colItems count="2">
    <i>
      <x/>
    </i>
    <i i="1">
      <x v="1"/>
    </i>
  </colItems>
  <dataFields count="2">
    <dataField fld="0" subtotal="count" baseField="0" baseItem="0" numFmtId="173"/>
    <dataField name="Total Revenue2" fld="3" subtotal="count" showDataAs="percentDiff" baseField="1" baseItem="1048828" numFmtId="170">
      <extLst>
        <ext xmlns:x14="http://schemas.microsoft.com/office/spreadsheetml/2009/9/main" uri="{E15A36E0-9728-4e99-A89B-3F7291B0FE68}">
          <x14:dataField sourceField="0" uniqueName="[__Xl2].[Measures].[Total Revenue]"/>
        </ext>
      </extLst>
    </dataField>
  </dataFields>
  <formats count="3">
    <format dxfId="22">
      <pivotArea outline="0" collapsedLevelsAreSubtotals="1" fieldPosition="0">
        <references count="1">
          <reference field="4294967294" count="1" selected="0">
            <x v="0"/>
          </reference>
        </references>
      </pivotArea>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chartFormats count="8">
    <chartFormat chart="3" format="0" series="1">
      <pivotArea type="data" outline="0" fieldPosition="0">
        <references count="1">
          <reference field="4294967294" count="1" selected="0">
            <x v="0"/>
          </reference>
        </references>
      </pivotArea>
    </chartFormat>
    <chartFormat chart="9" format="24" series="1">
      <pivotArea type="data" outline="0" fieldPosition="0">
        <references count="1">
          <reference field="4294967294" count="1" selected="0">
            <x v="0"/>
          </reference>
        </references>
      </pivotArea>
    </chartFormat>
    <chartFormat chart="10" format="12" series="1">
      <pivotArea type="data" outline="0" fieldPosition="0">
        <references count="1">
          <reference field="4294967294" count="1" selected="0">
            <x v="0"/>
          </reference>
        </references>
      </pivotArea>
    </chartFormat>
    <chartFormat chart="30" format="59" series="1">
      <pivotArea type="data" outline="0" fieldPosition="0">
        <references count="1">
          <reference field="4294967294" count="1" selected="0">
            <x v="0"/>
          </reference>
        </references>
      </pivotArea>
    </chartFormat>
    <chartFormat chart="35" format="44"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6" format="29"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EC293B0-0E58-4452-A346-62A80A82F284}" name="PivotTable16" cacheId="17" applyNumberFormats="0" applyBorderFormats="0" applyFontFormats="0" applyPatternFormats="0" applyAlignmentFormats="0" applyWidthHeightFormats="1" dataCaption="Values" tag="2dcb3972-de8e-49bd-99ad-0435d3e0c3a4" updatedVersion="8" minRefreshableVersion="3" useAutoFormatting="1" subtotalHiddenItems="1" itemPrintTitles="1" createdVersion="8" indent="0" outline="1" outlineData="1" multipleFieldFilters="0" chartFormat="61">
  <location ref="F19:H22"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fld="0" subtotal="count" baseField="0" baseItem="0" numFmtId="165"/>
    <dataField name="Total Revenue2" fld="3" subtotal="count" showDataAs="percentOfCol" baseField="0" baseItem="0" numFmtId="9">
      <extLst>
        <ext xmlns:x14="http://schemas.microsoft.com/office/spreadsheetml/2009/9/main" uri="{E15A36E0-9728-4e99-A89B-3F7291B0FE68}">
          <x14:dataField sourceField="0" uniqueName="[__Xl2].[Measures].[Total Revenue]"/>
        </ext>
      </extLst>
    </dataField>
  </dataFields>
  <formats count="2">
    <format dxfId="24">
      <pivotArea outline="0" collapsedLevelsAreSubtotals="1" fieldPosition="0">
        <references count="1">
          <reference field="4294967294" count="1" selected="0">
            <x v="0"/>
          </reference>
        </references>
      </pivotArea>
    </format>
    <format dxfId="23">
      <pivotArea outline="0" fieldPosition="0">
        <references count="1">
          <reference field="4294967294" count="1">
            <x v="1"/>
          </reference>
        </references>
      </pivotArea>
    </format>
  </formats>
  <chartFormats count="7">
    <chartFormat chart="3" format="0" series="1">
      <pivotArea type="data" outline="0" fieldPosition="0">
        <references count="1">
          <reference field="4294967294" count="1" selected="0">
            <x v="0"/>
          </reference>
        </references>
      </pivotArea>
    </chartFormat>
    <chartFormat chart="9" format="24" series="1">
      <pivotArea type="data" outline="0" fieldPosition="0">
        <references count="1">
          <reference field="4294967294" count="1" selected="0">
            <x v="0"/>
          </reference>
        </references>
      </pivotArea>
    </chartFormat>
    <chartFormat chart="10" format="12" series="1">
      <pivotArea type="data" outline="0" fieldPosition="0">
        <references count="1">
          <reference field="4294967294" count="1" selected="0">
            <x v="0"/>
          </reference>
        </references>
      </pivotArea>
    </chartFormat>
    <chartFormat chart="30" format="59" series="1">
      <pivotArea type="data" outline="0" fieldPosition="0">
        <references count="1">
          <reference field="4294967294" count="1" selected="0">
            <x v="0"/>
          </reference>
        </references>
      </pivotArea>
    </chartFormat>
    <chartFormat chart="35" format="44"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6" format="29"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86F2432-24FA-44BB-B5B3-FA83833C1BD4}" name="PivotTable9" cacheId="16" applyNumberFormats="0" applyBorderFormats="0" applyFontFormats="0" applyPatternFormats="0" applyAlignmentFormats="0" applyWidthHeightFormats="1" dataCaption="Values" tag="138b90a7-6d89-4625-b61a-d50e04f2fe39" updatedVersion="8" minRefreshableVersion="3" useAutoFormatting="1" subtotalHiddenItems="1" itemPrintTitles="1" createdVersion="8" indent="0" outline="1" outlineData="1" multipleFieldFilters="0" chartFormat="70">
  <location ref="A20:B33"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70"/>
  </dataFields>
  <chartFormats count="1">
    <chartFormat chart="6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AC53AB-008B-4F0D-9E1C-DDC2EB22A7DA}" name="PivotTable8" cacheId="15" applyNumberFormats="0" applyBorderFormats="0" applyFontFormats="0" applyPatternFormats="0" applyAlignmentFormats="0" applyWidthHeightFormats="1" dataCaption="Values" tag="2dcb3972-de8e-49bd-99ad-0435d3e0c3a4" updatedVersion="8" minRefreshableVersion="3" useAutoFormatting="1" subtotalHiddenItems="1" itemPrintTitles="1" createdVersion="8" indent="0" outline="1" outlineData="1" multipleFieldFilters="0" chartFormat="59">
  <location ref="A1:C14"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numFmtId="165"/>
    <dataField fld="0" subtotal="count" baseField="0" baseItem="0" numFmtId="165"/>
  </dataFields>
  <formats count="16">
    <format dxfId="40">
      <pivotArea outline="0" collapsedLevelsAreSubtotals="1" fieldPosition="0">
        <references count="1">
          <reference field="4294967294" count="1" selected="0">
            <x v="0"/>
          </reference>
        </references>
      </pivotArea>
    </format>
    <format dxfId="39">
      <pivotArea outline="0" collapsedLevelsAreSubtotals="1" fieldPosition="0">
        <references count="1">
          <reference field="4294967294" count="1" selected="0">
            <x v="1"/>
          </reference>
        </references>
      </pivotArea>
    </format>
    <format dxfId="38">
      <pivotArea collapsedLevelsAreSubtotals="1" fieldPosition="0">
        <references count="2">
          <reference field="4294967294" count="1" selected="0">
            <x v="1"/>
          </reference>
          <reference field="2" count="1">
            <x v="0"/>
          </reference>
        </references>
      </pivotArea>
    </format>
    <format dxfId="37">
      <pivotArea field="2" type="button" dataOnly="0" labelOnly="1" outline="0" axis="axisRow" fieldPosition="0"/>
    </format>
    <format dxfId="36">
      <pivotArea collapsedLevelsAreSubtotals="1" fieldPosition="0">
        <references count="2">
          <reference field="4294967294" count="1" selected="0">
            <x v="1"/>
          </reference>
          <reference field="2" count="1">
            <x v="1"/>
          </reference>
        </references>
      </pivotArea>
    </format>
    <format dxfId="35">
      <pivotArea collapsedLevelsAreSubtotals="1" fieldPosition="0">
        <references count="2">
          <reference field="4294967294" count="1" selected="0">
            <x v="1"/>
          </reference>
          <reference field="2" count="1">
            <x v="2"/>
          </reference>
        </references>
      </pivotArea>
    </format>
    <format dxfId="34">
      <pivotArea collapsedLevelsAreSubtotals="1" fieldPosition="0">
        <references count="2">
          <reference field="4294967294" count="1" selected="0">
            <x v="1"/>
          </reference>
          <reference field="2" count="1">
            <x v="3"/>
          </reference>
        </references>
      </pivotArea>
    </format>
    <format dxfId="33">
      <pivotArea collapsedLevelsAreSubtotals="1" fieldPosition="0">
        <references count="2">
          <reference field="4294967294" count="1" selected="0">
            <x v="1"/>
          </reference>
          <reference field="2" count="1">
            <x v="4"/>
          </reference>
        </references>
      </pivotArea>
    </format>
    <format dxfId="32">
      <pivotArea collapsedLevelsAreSubtotals="1" fieldPosition="0">
        <references count="2">
          <reference field="4294967294" count="1" selected="0">
            <x v="1"/>
          </reference>
          <reference field="2" count="1">
            <x v="5"/>
          </reference>
        </references>
      </pivotArea>
    </format>
    <format dxfId="31">
      <pivotArea collapsedLevelsAreSubtotals="1" fieldPosition="0">
        <references count="2">
          <reference field="4294967294" count="1" selected="0">
            <x v="1"/>
          </reference>
          <reference field="2" count="1">
            <x v="6"/>
          </reference>
        </references>
      </pivotArea>
    </format>
    <format dxfId="30">
      <pivotArea collapsedLevelsAreSubtotals="1" fieldPosition="0">
        <references count="2">
          <reference field="4294967294" count="1" selected="0">
            <x v="1"/>
          </reference>
          <reference field="2" count="1">
            <x v="8"/>
          </reference>
        </references>
      </pivotArea>
    </format>
    <format dxfId="29">
      <pivotArea collapsedLevelsAreSubtotals="1" fieldPosition="0">
        <references count="2">
          <reference field="4294967294" count="1" selected="0">
            <x v="1"/>
          </reference>
          <reference field="2" count="1">
            <x v="7"/>
          </reference>
        </references>
      </pivotArea>
    </format>
    <format dxfId="28">
      <pivotArea collapsedLevelsAreSubtotals="1" fieldPosition="0">
        <references count="2">
          <reference field="4294967294" count="1" selected="0">
            <x v="1"/>
          </reference>
          <reference field="2" count="1">
            <x v="9"/>
          </reference>
        </references>
      </pivotArea>
    </format>
    <format dxfId="27">
      <pivotArea collapsedLevelsAreSubtotals="1" fieldPosition="0">
        <references count="2">
          <reference field="4294967294" count="1" selected="0">
            <x v="1"/>
          </reference>
          <reference field="2" count="1">
            <x v="10"/>
          </reference>
        </references>
      </pivotArea>
    </format>
    <format dxfId="26">
      <pivotArea collapsedLevelsAreSubtotals="1" fieldPosition="0">
        <references count="2">
          <reference field="4294967294" count="1" selected="0">
            <x v="1"/>
          </reference>
          <reference field="2" count="1">
            <x v="11"/>
          </reference>
        </references>
      </pivotArea>
    </format>
    <format dxfId="25">
      <pivotArea outline="0" fieldPosition="0">
        <references count="1">
          <reference field="4294967294" count="1">
            <x v="0"/>
          </reference>
        </references>
      </pivotArea>
    </format>
  </formats>
  <chartFormats count="40">
    <chartFormat chart="3" format="0" series="1">
      <pivotArea type="data" outline="0" fieldPosition="0">
        <references count="1">
          <reference field="4294967294" count="1" selected="0">
            <x v="1"/>
          </reference>
        </references>
      </pivotArea>
    </chartFormat>
    <chartFormat chart="3" format="1" series="1">
      <pivotArea type="data" outline="0" fieldPosition="0">
        <references count="1">
          <reference field="4294967294" count="1" selected="0">
            <x v="0"/>
          </reference>
        </references>
      </pivotArea>
    </chartFormat>
    <chartFormat chart="9" format="24" series="1">
      <pivotArea type="data" outline="0" fieldPosition="0">
        <references count="1">
          <reference field="4294967294" count="1" selected="0">
            <x v="1"/>
          </reference>
        </references>
      </pivotArea>
    </chartFormat>
    <chartFormat chart="9" format="25" series="1">
      <pivotArea type="data" outline="0" fieldPosition="0">
        <references count="1">
          <reference field="4294967294" count="1" selected="0">
            <x v="0"/>
          </reference>
        </references>
      </pivotArea>
    </chartFormat>
    <chartFormat chart="10" format="12" series="1">
      <pivotArea type="data" outline="0" fieldPosition="0">
        <references count="1">
          <reference field="4294967294" count="1" selected="0">
            <x v="1"/>
          </reference>
        </references>
      </pivotArea>
    </chartFormat>
    <chartFormat chart="10" format="13" series="1">
      <pivotArea type="data" outline="0" fieldPosition="0">
        <references count="1">
          <reference field="4294967294" count="1" selected="0">
            <x v="0"/>
          </reference>
        </references>
      </pivotArea>
    </chartFormat>
    <chartFormat chart="30" format="48" series="1">
      <pivotArea type="data" outline="0" fieldPosition="0">
        <references count="1">
          <reference field="4294967294" count="1" selected="0">
            <x v="0"/>
          </reference>
        </references>
      </pivotArea>
    </chartFormat>
    <chartFormat chart="30" format="59" series="1">
      <pivotArea type="data" outline="0" fieldPosition="0">
        <references count="1">
          <reference field="4294967294" count="1" selected="0">
            <x v="1"/>
          </reference>
        </references>
      </pivotArea>
    </chartFormat>
    <chartFormat chart="35" format="43" series="1">
      <pivotArea type="data" outline="0" fieldPosition="0">
        <references count="1">
          <reference field="4294967294" count="1" selected="0">
            <x v="0"/>
          </reference>
        </references>
      </pivotArea>
    </chartFormat>
    <chartFormat chart="35" format="44" series="1">
      <pivotArea type="data" outline="0" fieldPosition="0">
        <references count="1">
          <reference field="4294967294" count="1" selected="0">
            <x v="1"/>
          </reference>
        </references>
      </pivotArea>
    </chartFormat>
    <chartFormat chart="49" format="0"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1"/>
          </reference>
        </references>
      </pivotArea>
    </chartFormat>
    <chartFormat chart="56" format="28" series="1">
      <pivotArea type="data" outline="0" fieldPosition="0">
        <references count="1">
          <reference field="4294967294" count="1" selected="0">
            <x v="0"/>
          </reference>
        </references>
      </pivotArea>
    </chartFormat>
    <chartFormat chart="56" format="29" series="1">
      <pivotArea type="data" outline="0" fieldPosition="0">
        <references count="1">
          <reference field="4294967294" count="1" selected="0">
            <x v="1"/>
          </reference>
        </references>
      </pivotArea>
    </chartFormat>
    <chartFormat chart="56" format="30">
      <pivotArea type="data" outline="0" fieldPosition="0">
        <references count="2">
          <reference field="4294967294" count="1" selected="0">
            <x v="1"/>
          </reference>
          <reference field="2" count="1" selected="0">
            <x v="0"/>
          </reference>
        </references>
      </pivotArea>
    </chartFormat>
    <chartFormat chart="56" format="31">
      <pivotArea type="data" outline="0" fieldPosition="0">
        <references count="2">
          <reference field="4294967294" count="1" selected="0">
            <x v="1"/>
          </reference>
          <reference field="2" count="1" selected="0">
            <x v="1"/>
          </reference>
        </references>
      </pivotArea>
    </chartFormat>
    <chartFormat chart="56" format="32">
      <pivotArea type="data" outline="0" fieldPosition="0">
        <references count="2">
          <reference field="4294967294" count="1" selected="0">
            <x v="1"/>
          </reference>
          <reference field="2" count="1" selected="0">
            <x v="2"/>
          </reference>
        </references>
      </pivotArea>
    </chartFormat>
    <chartFormat chart="56" format="33">
      <pivotArea type="data" outline="0" fieldPosition="0">
        <references count="2">
          <reference field="4294967294" count="1" selected="0">
            <x v="1"/>
          </reference>
          <reference field="2" count="1" selected="0">
            <x v="3"/>
          </reference>
        </references>
      </pivotArea>
    </chartFormat>
    <chartFormat chart="56" format="34">
      <pivotArea type="data" outline="0" fieldPosition="0">
        <references count="2">
          <reference field="4294967294" count="1" selected="0">
            <x v="1"/>
          </reference>
          <reference field="2" count="1" selected="0">
            <x v="4"/>
          </reference>
        </references>
      </pivotArea>
    </chartFormat>
    <chartFormat chart="56" format="35">
      <pivotArea type="data" outline="0" fieldPosition="0">
        <references count="2">
          <reference field="4294967294" count="1" selected="0">
            <x v="1"/>
          </reference>
          <reference field="2" count="1" selected="0">
            <x v="5"/>
          </reference>
        </references>
      </pivotArea>
    </chartFormat>
    <chartFormat chart="56" format="36">
      <pivotArea type="data" outline="0" fieldPosition="0">
        <references count="2">
          <reference field="4294967294" count="1" selected="0">
            <x v="1"/>
          </reference>
          <reference field="2" count="1" selected="0">
            <x v="6"/>
          </reference>
        </references>
      </pivotArea>
    </chartFormat>
    <chartFormat chart="56" format="37">
      <pivotArea type="data" outline="0" fieldPosition="0">
        <references count="2">
          <reference field="4294967294" count="1" selected="0">
            <x v="1"/>
          </reference>
          <reference field="2" count="1" selected="0">
            <x v="7"/>
          </reference>
        </references>
      </pivotArea>
    </chartFormat>
    <chartFormat chart="56" format="38">
      <pivotArea type="data" outline="0" fieldPosition="0">
        <references count="2">
          <reference field="4294967294" count="1" selected="0">
            <x v="1"/>
          </reference>
          <reference field="2" count="1" selected="0">
            <x v="8"/>
          </reference>
        </references>
      </pivotArea>
    </chartFormat>
    <chartFormat chart="56" format="39">
      <pivotArea type="data" outline="0" fieldPosition="0">
        <references count="2">
          <reference field="4294967294" count="1" selected="0">
            <x v="1"/>
          </reference>
          <reference field="2" count="1" selected="0">
            <x v="9"/>
          </reference>
        </references>
      </pivotArea>
    </chartFormat>
    <chartFormat chart="56" format="40">
      <pivotArea type="data" outline="0" fieldPosition="0">
        <references count="2">
          <reference field="4294967294" count="1" selected="0">
            <x v="1"/>
          </reference>
          <reference field="2" count="1" selected="0">
            <x v="10"/>
          </reference>
        </references>
      </pivotArea>
    </chartFormat>
    <chartFormat chart="56" format="41">
      <pivotArea type="data" outline="0" fieldPosition="0">
        <references count="2">
          <reference field="4294967294" count="1" selected="0">
            <x v="1"/>
          </reference>
          <reference field="2" count="1" selected="0">
            <x v="11"/>
          </reference>
        </references>
      </pivotArea>
    </chartFormat>
    <chartFormat chart="57" format="42" series="1">
      <pivotArea type="data" outline="0" fieldPosition="0">
        <references count="1">
          <reference field="4294967294" count="1" selected="0">
            <x v="0"/>
          </reference>
        </references>
      </pivotArea>
    </chartFormat>
    <chartFormat chart="57" format="43" series="1">
      <pivotArea type="data" outline="0" fieldPosition="0">
        <references count="1">
          <reference field="4294967294" count="1" selected="0">
            <x v="1"/>
          </reference>
        </references>
      </pivotArea>
    </chartFormat>
    <chartFormat chart="57" format="44">
      <pivotArea type="data" outline="0" fieldPosition="0">
        <references count="2">
          <reference field="4294967294" count="1" selected="0">
            <x v="1"/>
          </reference>
          <reference field="2" count="1" selected="0">
            <x v="0"/>
          </reference>
        </references>
      </pivotArea>
    </chartFormat>
    <chartFormat chart="57" format="45">
      <pivotArea type="data" outline="0" fieldPosition="0">
        <references count="2">
          <reference field="4294967294" count="1" selected="0">
            <x v="1"/>
          </reference>
          <reference field="2" count="1" selected="0">
            <x v="1"/>
          </reference>
        </references>
      </pivotArea>
    </chartFormat>
    <chartFormat chart="57" format="46">
      <pivotArea type="data" outline="0" fieldPosition="0">
        <references count="2">
          <reference field="4294967294" count="1" selected="0">
            <x v="1"/>
          </reference>
          <reference field="2" count="1" selected="0">
            <x v="2"/>
          </reference>
        </references>
      </pivotArea>
    </chartFormat>
    <chartFormat chart="57" format="47">
      <pivotArea type="data" outline="0" fieldPosition="0">
        <references count="2">
          <reference field="4294967294" count="1" selected="0">
            <x v="1"/>
          </reference>
          <reference field="2" count="1" selected="0">
            <x v="3"/>
          </reference>
        </references>
      </pivotArea>
    </chartFormat>
    <chartFormat chart="57" format="48">
      <pivotArea type="data" outline="0" fieldPosition="0">
        <references count="2">
          <reference field="4294967294" count="1" selected="0">
            <x v="1"/>
          </reference>
          <reference field="2" count="1" selected="0">
            <x v="4"/>
          </reference>
        </references>
      </pivotArea>
    </chartFormat>
    <chartFormat chart="57" format="49">
      <pivotArea type="data" outline="0" fieldPosition="0">
        <references count="2">
          <reference field="4294967294" count="1" selected="0">
            <x v="1"/>
          </reference>
          <reference field="2" count="1" selected="0">
            <x v="5"/>
          </reference>
        </references>
      </pivotArea>
    </chartFormat>
    <chartFormat chart="57" format="50">
      <pivotArea type="data" outline="0" fieldPosition="0">
        <references count="2">
          <reference field="4294967294" count="1" selected="0">
            <x v="1"/>
          </reference>
          <reference field="2" count="1" selected="0">
            <x v="6"/>
          </reference>
        </references>
      </pivotArea>
    </chartFormat>
    <chartFormat chart="57" format="51">
      <pivotArea type="data" outline="0" fieldPosition="0">
        <references count="2">
          <reference field="4294967294" count="1" selected="0">
            <x v="1"/>
          </reference>
          <reference field="2" count="1" selected="0">
            <x v="7"/>
          </reference>
        </references>
      </pivotArea>
    </chartFormat>
    <chartFormat chart="57" format="52">
      <pivotArea type="data" outline="0" fieldPosition="0">
        <references count="2">
          <reference field="4294967294" count="1" selected="0">
            <x v="1"/>
          </reference>
          <reference field="2" count="1" selected="0">
            <x v="8"/>
          </reference>
        </references>
      </pivotArea>
    </chartFormat>
    <chartFormat chart="57" format="53">
      <pivotArea type="data" outline="0" fieldPosition="0">
        <references count="2">
          <reference field="4294967294" count="1" selected="0">
            <x v="1"/>
          </reference>
          <reference field="2" count="1" selected="0">
            <x v="9"/>
          </reference>
        </references>
      </pivotArea>
    </chartFormat>
    <chartFormat chart="57" format="54">
      <pivotArea type="data" outline="0" fieldPosition="0">
        <references count="2">
          <reference field="4294967294" count="1" selected="0">
            <x v="1"/>
          </reference>
          <reference field="2" count="1" selected="0">
            <x v="10"/>
          </reference>
        </references>
      </pivotArea>
    </chartFormat>
    <chartFormat chart="57" format="55">
      <pivotArea type="data" outline="0" fieldPosition="0">
        <references count="2">
          <reference field="4294967294" count="1" selected="0">
            <x v="1"/>
          </reference>
          <reference field="2" count="1" selected="0">
            <x v="1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7C7BA9F-A36B-47F2-ABC0-48707EE568C0}" name="PivotTable1" cacheId="20" applyNumberFormats="0" applyBorderFormats="0" applyFontFormats="0" applyPatternFormats="0" applyAlignmentFormats="0" applyWidthHeightFormats="1" dataCaption="Values" tag="b85e71f3-115f-433f-8ed1-afe7269d86e9" updatedVersion="8" minRefreshableVersion="3" useAutoFormatting="1" itemPrintTitles="1" createdVersion="8" indent="0" outline="1" outlineData="1" multipleFieldFilters="0">
  <location ref="L26:M27"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29FF428-20EA-4157-AC2C-3B9981925A7D}" name="PivotTable18" cacheId="19" applyNumberFormats="0" applyBorderFormats="0" applyFontFormats="0" applyPatternFormats="0" applyAlignmentFormats="0" applyWidthHeightFormats="1" dataCaption="Values" tag="1611645a-e293-427b-8a0d-c4c1c73b3b8f" updatedVersion="8" minRefreshableVersion="3" useAutoFormatting="1" subtotalHiddenItems="1" itemPrintTitles="1" createdVersion="8" indent="0" outline="1" outlineData="1" multipleFieldFilters="0" chartFormat="61">
  <location ref="T4:V12" firstHeaderRow="0"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8">
    <i>
      <x/>
    </i>
    <i>
      <x v="1"/>
    </i>
    <i>
      <x v="2"/>
    </i>
    <i>
      <x v="3"/>
    </i>
    <i>
      <x v="4"/>
    </i>
    <i>
      <x v="5"/>
    </i>
    <i>
      <x v="6"/>
    </i>
    <i t="grand">
      <x/>
    </i>
  </rowItems>
  <colFields count="1">
    <field x="-2"/>
  </colFields>
  <colItems count="2">
    <i>
      <x/>
    </i>
    <i i="1">
      <x v="1"/>
    </i>
  </colItems>
  <dataFields count="2">
    <dataField fld="0" subtotal="count" baseField="0" baseItem="0" numFmtId="173"/>
    <dataField name="Total Revenue2" fld="3" subtotal="count" showDataAs="percentDiff" baseField="1" baseItem="1048828" numFmtId="170">
      <extLst>
        <ext xmlns:x14="http://schemas.microsoft.com/office/spreadsheetml/2009/9/main" uri="{E15A36E0-9728-4e99-A89B-3F7291B0FE68}">
          <x14:dataField sourceField="0" uniqueName="[__Xl2].[Measures].[Total Revenue]"/>
        </ext>
      </extLst>
    </dataField>
  </dataFields>
  <formats count="3">
    <format dxfId="43">
      <pivotArea outline="0" collapsedLevelsAreSubtotals="1" fieldPosition="0">
        <references count="1">
          <reference field="4294967294" count="1" selected="0">
            <x v="0"/>
          </reference>
        </references>
      </pivotArea>
    </format>
    <format dxfId="42">
      <pivotArea outline="0" fieldPosition="0">
        <references count="1">
          <reference field="4294967294" count="1">
            <x v="0"/>
          </reference>
        </references>
      </pivotArea>
    </format>
    <format dxfId="41">
      <pivotArea outline="0" fieldPosition="0">
        <references count="1">
          <reference field="4294967294" count="1">
            <x v="1"/>
          </reference>
        </references>
      </pivotArea>
    </format>
  </formats>
  <chartFormats count="8">
    <chartFormat chart="3" format="0" series="1">
      <pivotArea type="data" outline="0" fieldPosition="0">
        <references count="1">
          <reference field="4294967294" count="1" selected="0">
            <x v="0"/>
          </reference>
        </references>
      </pivotArea>
    </chartFormat>
    <chartFormat chart="9" format="24" series="1">
      <pivotArea type="data" outline="0" fieldPosition="0">
        <references count="1">
          <reference field="4294967294" count="1" selected="0">
            <x v="0"/>
          </reference>
        </references>
      </pivotArea>
    </chartFormat>
    <chartFormat chart="10" format="12" series="1">
      <pivotArea type="data" outline="0" fieldPosition="0">
        <references count="1">
          <reference field="4294967294" count="1" selected="0">
            <x v="0"/>
          </reference>
        </references>
      </pivotArea>
    </chartFormat>
    <chartFormat chart="30" format="59" series="1">
      <pivotArea type="data" outline="0" fieldPosition="0">
        <references count="1">
          <reference field="4294967294" count="1" selected="0">
            <x v="0"/>
          </reference>
        </references>
      </pivotArea>
    </chartFormat>
    <chartFormat chart="35" format="44"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6" format="29"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Key_Measures]"/>
        <x15:activeTabTopLevelEntity name="[sales_person]"/>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C8A3C10-A1F3-445D-A73F-004D65D67DD3}" name="PivotTable3" cacheId="12"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A8:B606" firstHeaderRow="1" firstDataRow="1" firstDataCol="1"/>
  <pivotFields count="2">
    <pivotField axis="axisRow" compact="0" allDrilled="1" outline="0" subtotalTop="0" showAll="0" sortType="descending" defaultSubtotal="0" defaultAttributeDrillState="1">
      <items count="5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598">
    <i>
      <x v="267"/>
    </i>
    <i>
      <x v="437"/>
    </i>
    <i>
      <x v="336"/>
    </i>
    <i>
      <x v="292"/>
    </i>
    <i>
      <x v="329"/>
    </i>
    <i>
      <x v="427"/>
    </i>
    <i>
      <x v="370"/>
    </i>
    <i>
      <x v="557"/>
    </i>
    <i>
      <x v="48"/>
    </i>
    <i>
      <x v="381"/>
    </i>
    <i>
      <x v="154"/>
    </i>
    <i>
      <x v="265"/>
    </i>
    <i>
      <x v="506"/>
    </i>
    <i>
      <x v="307"/>
    </i>
    <i>
      <x v="278"/>
    </i>
    <i>
      <x v="312"/>
    </i>
    <i>
      <x v="535"/>
    </i>
    <i>
      <x v="119"/>
    </i>
    <i>
      <x v="588"/>
    </i>
    <i>
      <x v="107"/>
    </i>
    <i>
      <x v="238"/>
    </i>
    <i>
      <x v="435"/>
    </i>
    <i>
      <x v="498"/>
    </i>
    <i>
      <x v="449"/>
    </i>
    <i>
      <x v="125"/>
    </i>
    <i>
      <x v="578"/>
    </i>
    <i>
      <x v="546"/>
    </i>
    <i>
      <x v="473"/>
    </i>
    <i>
      <x v="385"/>
    </i>
    <i>
      <x v="54"/>
    </i>
    <i>
      <x v="364"/>
    </i>
    <i>
      <x v="98"/>
    </i>
    <i>
      <x v="196"/>
    </i>
    <i>
      <x v="68"/>
    </i>
    <i>
      <x v="338"/>
    </i>
    <i>
      <x v="213"/>
    </i>
    <i>
      <x v="390"/>
    </i>
    <i>
      <x v="190"/>
    </i>
    <i>
      <x v="339"/>
    </i>
    <i>
      <x v="182"/>
    </i>
    <i>
      <x v="565"/>
    </i>
    <i>
      <x v="524"/>
    </i>
    <i>
      <x v="572"/>
    </i>
    <i>
      <x v="552"/>
    </i>
    <i>
      <x v="148"/>
    </i>
    <i>
      <x v="202"/>
    </i>
    <i>
      <x v="206"/>
    </i>
    <i>
      <x v="428"/>
    </i>
    <i>
      <x v="199"/>
    </i>
    <i>
      <x v="33"/>
    </i>
    <i>
      <x v="360"/>
    </i>
    <i>
      <x v="178"/>
    </i>
    <i>
      <x v="451"/>
    </i>
    <i>
      <x v="466"/>
    </i>
    <i>
      <x v="515"/>
    </i>
    <i>
      <x v="544"/>
    </i>
    <i>
      <x v="159"/>
    </i>
    <i>
      <x v="589"/>
    </i>
    <i>
      <x v="109"/>
    </i>
    <i>
      <x v="233"/>
    </i>
    <i>
      <x v="478"/>
    </i>
    <i>
      <x v="464"/>
    </i>
    <i>
      <x v="166"/>
    </i>
    <i>
      <x v="442"/>
    </i>
    <i>
      <x v="18"/>
    </i>
    <i>
      <x v="103"/>
    </i>
    <i>
      <x v="29"/>
    </i>
    <i>
      <x v="514"/>
    </i>
    <i>
      <x v="531"/>
    </i>
    <i>
      <x v="479"/>
    </i>
    <i>
      <x v="349"/>
    </i>
    <i>
      <x v="15"/>
    </i>
    <i>
      <x v="171"/>
    </i>
    <i>
      <x v="203"/>
    </i>
    <i>
      <x v="303"/>
    </i>
    <i>
      <x v="214"/>
    </i>
    <i>
      <x v="89"/>
    </i>
    <i>
      <x v="540"/>
    </i>
    <i>
      <x v="45"/>
    </i>
    <i>
      <x v="108"/>
    </i>
    <i>
      <x v="197"/>
    </i>
    <i>
      <x v="414"/>
    </i>
    <i>
      <x v="568"/>
    </i>
    <i>
      <x v="341"/>
    </i>
    <i>
      <x v="288"/>
    </i>
    <i>
      <x v="179"/>
    </i>
    <i>
      <x v="276"/>
    </i>
    <i>
      <x v="174"/>
    </i>
    <i>
      <x v="523"/>
    </i>
    <i>
      <x v="150"/>
    </i>
    <i>
      <x v="467"/>
    </i>
    <i>
      <x v="509"/>
    </i>
    <i>
      <x v="58"/>
    </i>
    <i>
      <x v="376"/>
    </i>
    <i>
      <x v="373"/>
    </i>
    <i>
      <x v="134"/>
    </i>
    <i>
      <x v="118"/>
    </i>
    <i>
      <x v="582"/>
    </i>
    <i>
      <x v="391"/>
    </i>
    <i>
      <x v="266"/>
    </i>
    <i>
      <x v="594"/>
    </i>
    <i>
      <x v="149"/>
    </i>
    <i>
      <x v="92"/>
    </i>
    <i>
      <x v="411"/>
    </i>
    <i>
      <x v="512"/>
    </i>
    <i>
      <x v="78"/>
    </i>
    <i>
      <x v="286"/>
    </i>
    <i>
      <x v="121"/>
    </i>
    <i>
      <x v="163"/>
    </i>
    <i>
      <x v="587"/>
    </i>
    <i>
      <x v="387"/>
    </i>
    <i>
      <x v="218"/>
    </i>
    <i>
      <x v="342"/>
    </i>
    <i>
      <x v="170"/>
    </i>
    <i>
      <x v="480"/>
    </i>
    <i>
      <x v="273"/>
    </i>
    <i>
      <x v="111"/>
    </i>
    <i>
      <x v="254"/>
    </i>
    <i>
      <x v="132"/>
    </i>
    <i>
      <x v="112"/>
    </i>
    <i>
      <x v="141"/>
    </i>
    <i>
      <x v="403"/>
    </i>
    <i>
      <x v="222"/>
    </i>
    <i>
      <x v="169"/>
    </i>
    <i>
      <x v="153"/>
    </i>
    <i>
      <x v="7"/>
    </i>
    <i>
      <x v="394"/>
    </i>
    <i>
      <x v="433"/>
    </i>
    <i>
      <x v="268"/>
    </i>
    <i>
      <x v="152"/>
    </i>
    <i>
      <x v="63"/>
    </i>
    <i>
      <x v="334"/>
    </i>
    <i>
      <x v="482"/>
    </i>
    <i>
      <x v="41"/>
    </i>
    <i>
      <x v="64"/>
    </i>
    <i>
      <x v="595"/>
    </i>
    <i>
      <x v="368"/>
    </i>
    <i>
      <x v="536"/>
    </i>
    <i>
      <x v="140"/>
    </i>
    <i>
      <x v="344"/>
    </i>
    <i>
      <x v="348"/>
    </i>
    <i>
      <x v="87"/>
    </i>
    <i>
      <x v="516"/>
    </i>
    <i>
      <x v="77"/>
    </i>
    <i>
      <x v="444"/>
    </i>
    <i>
      <x v="133"/>
    </i>
    <i>
      <x v="189"/>
    </i>
    <i>
      <x v="85"/>
    </i>
    <i>
      <x v="243"/>
    </i>
    <i>
      <x v="193"/>
    </i>
    <i>
      <x v="461"/>
    </i>
    <i>
      <x v="337"/>
    </i>
    <i>
      <x v="53"/>
    </i>
    <i>
      <x v="420"/>
    </i>
    <i>
      <x v="155"/>
    </i>
    <i>
      <x v="12"/>
    </i>
    <i>
      <x v="76"/>
    </i>
    <i>
      <x v="340"/>
    </i>
    <i>
      <x v="447"/>
    </i>
    <i>
      <x v="287"/>
    </i>
    <i>
      <x v="248"/>
    </i>
    <i>
      <x v="38"/>
    </i>
    <i>
      <x v="261"/>
    </i>
    <i>
      <x v="456"/>
    </i>
    <i>
      <x v="425"/>
    </i>
    <i>
      <x v="353"/>
    </i>
    <i>
      <x v="439"/>
    </i>
    <i>
      <x v="113"/>
    </i>
    <i>
      <x v="191"/>
    </i>
    <i>
      <x v="379"/>
    </i>
    <i>
      <x v="317"/>
    </i>
    <i>
      <x v="389"/>
    </i>
    <i>
      <x v="215"/>
    </i>
    <i>
      <x v="398"/>
    </i>
    <i>
      <x v="104"/>
    </i>
    <i>
      <x v="142"/>
    </i>
    <i>
      <x v="228"/>
    </i>
    <i>
      <x v="88"/>
    </i>
    <i>
      <x v="223"/>
    </i>
    <i>
      <x v="377"/>
    </i>
    <i>
      <x v="504"/>
    </i>
    <i>
      <x v="503"/>
    </i>
    <i>
      <x v="563"/>
    </i>
    <i>
      <x v="251"/>
    </i>
    <i>
      <x v="386"/>
    </i>
    <i>
      <x v="164"/>
    </i>
    <i>
      <x v="269"/>
    </i>
    <i>
      <x v="392"/>
    </i>
    <i>
      <x v="227"/>
    </i>
    <i>
      <x v="491"/>
    </i>
    <i>
      <x v="416"/>
    </i>
    <i>
      <x v="39"/>
    </i>
    <i>
      <x v="62"/>
    </i>
    <i>
      <x v="410"/>
    </i>
    <i>
      <x v="50"/>
    </i>
    <i>
      <x v="569"/>
    </i>
    <i>
      <x v="96"/>
    </i>
    <i>
      <x v="592"/>
    </i>
    <i>
      <x v="596"/>
    </i>
    <i>
      <x v="204"/>
    </i>
    <i>
      <x v="260"/>
    </i>
    <i>
      <x v="327"/>
    </i>
    <i>
      <x v="205"/>
    </i>
    <i>
      <x v="56"/>
    </i>
    <i>
      <x v="86"/>
    </i>
    <i>
      <x v="570"/>
    </i>
    <i>
      <x v="561"/>
    </i>
    <i>
      <x v="94"/>
    </i>
    <i>
      <x v="224"/>
    </i>
    <i>
      <x v="195"/>
    </i>
    <i>
      <x v="207"/>
    </i>
    <i>
      <x v="20"/>
    </i>
    <i>
      <x v="545"/>
    </i>
    <i>
      <x v="350"/>
    </i>
    <i>
      <x v="520"/>
    </i>
    <i>
      <x v="445"/>
    </i>
    <i>
      <x v="55"/>
    </i>
    <i>
      <x v="3"/>
    </i>
    <i>
      <x v="116"/>
    </i>
    <i>
      <x v="161"/>
    </i>
    <i>
      <x v="75"/>
    </i>
    <i>
      <x v="359"/>
    </i>
    <i>
      <x v="543"/>
    </i>
    <i>
      <x v="139"/>
    </i>
    <i>
      <x v="321"/>
    </i>
    <i>
      <x v="157"/>
    </i>
    <i>
      <x v="277"/>
    </i>
    <i>
      <x v="34"/>
    </i>
    <i>
      <x v="406"/>
    </i>
    <i>
      <x v="2"/>
    </i>
    <i>
      <x v="173"/>
    </i>
    <i>
      <x v="575"/>
    </i>
    <i>
      <x v="9"/>
    </i>
    <i>
      <x v="459"/>
    </i>
    <i>
      <x v="146"/>
    </i>
    <i>
      <x v="128"/>
    </i>
    <i>
      <x v="282"/>
    </i>
    <i>
      <x v="232"/>
    </i>
    <i>
      <x v="541"/>
    </i>
    <i>
      <x v="505"/>
    </i>
    <i>
      <x v="490"/>
    </i>
    <i>
      <x v="217"/>
    </i>
    <i>
      <x v="346"/>
    </i>
    <i>
      <x v="584"/>
    </i>
    <i>
      <x v="24"/>
    </i>
    <i>
      <x v="23"/>
    </i>
    <i>
      <x v="13"/>
    </i>
    <i>
      <x v="306"/>
    </i>
    <i>
      <x v="477"/>
    </i>
    <i>
      <x v="374"/>
    </i>
    <i>
      <x v="484"/>
    </i>
    <i>
      <x v="382"/>
    </i>
    <i>
      <x v="131"/>
    </i>
    <i>
      <x/>
    </i>
    <i>
      <x v="208"/>
    </i>
    <i>
      <x v="31"/>
    </i>
    <i>
      <x v="10"/>
    </i>
    <i>
      <x v="209"/>
    </i>
    <i>
      <x v="305"/>
    </i>
    <i>
      <x v="369"/>
    </i>
    <i>
      <x v="184"/>
    </i>
    <i>
      <x v="73"/>
    </i>
    <i>
      <x v="356"/>
    </i>
    <i>
      <x v="247"/>
    </i>
    <i>
      <x v="501"/>
    </i>
    <i>
      <x v="35"/>
    </i>
    <i>
      <x v="579"/>
    </i>
    <i>
      <x v="564"/>
    </i>
    <i>
      <x v="37"/>
    </i>
    <i>
      <x v="83"/>
    </i>
    <i>
      <x v="296"/>
    </i>
    <i>
      <x v="221"/>
    </i>
    <i>
      <x v="405"/>
    </i>
    <i>
      <x v="583"/>
    </i>
    <i>
      <x v="366"/>
    </i>
    <i>
      <x v="440"/>
    </i>
    <i>
      <x v="102"/>
    </i>
    <i>
      <x v="105"/>
    </i>
    <i>
      <x v="585"/>
    </i>
    <i>
      <x v="284"/>
    </i>
    <i>
      <x v="522"/>
    </i>
    <i>
      <x v="270"/>
    </i>
    <i>
      <x v="175"/>
    </i>
    <i>
      <x v="407"/>
    </i>
    <i>
      <x v="434"/>
    </i>
    <i>
      <x v="347"/>
    </i>
    <i>
      <x v="549"/>
    </i>
    <i>
      <x v="230"/>
    </i>
    <i>
      <x v="362"/>
    </i>
    <i>
      <x v="521"/>
    </i>
    <i>
      <x v="47"/>
    </i>
    <i>
      <x v="281"/>
    </i>
    <i>
      <x v="511"/>
    </i>
    <i>
      <x v="81"/>
    </i>
    <i>
      <x v="36"/>
    </i>
    <i>
      <x v="388"/>
    </i>
    <i>
      <x v="438"/>
    </i>
    <i>
      <x v="488"/>
    </i>
    <i>
      <x v="264"/>
    </i>
    <i>
      <x v="32"/>
    </i>
    <i>
      <x v="352"/>
    </i>
    <i>
      <x v="455"/>
    </i>
    <i>
      <x v="82"/>
    </i>
    <i>
      <x v="59"/>
    </i>
    <i>
      <x v="298"/>
    </i>
    <i>
      <x v="331"/>
    </i>
    <i>
      <x v="396"/>
    </i>
    <i>
      <x v="566"/>
    </i>
    <i>
      <x v="117"/>
    </i>
    <i>
      <x v="485"/>
    </i>
    <i>
      <x v="528"/>
    </i>
    <i>
      <x v="255"/>
    </i>
    <i>
      <x v="26"/>
    </i>
    <i>
      <x v="539"/>
    </i>
    <i>
      <x v="417"/>
    </i>
    <i>
      <x v="494"/>
    </i>
    <i>
      <x v="172"/>
    </i>
    <i>
      <x v="167"/>
    </i>
    <i>
      <x v="325"/>
    </i>
    <i>
      <x v="318"/>
    </i>
    <i>
      <x v="46"/>
    </i>
    <i>
      <x v="460"/>
    </i>
    <i>
      <x v="542"/>
    </i>
    <i>
      <x v="177"/>
    </i>
    <i>
      <x v="412"/>
    </i>
    <i>
      <x v="316"/>
    </i>
    <i>
      <x v="126"/>
    </i>
    <i>
      <x v="293"/>
    </i>
    <i>
      <x v="211"/>
    </i>
    <i>
      <x v="330"/>
    </i>
    <i>
      <x v="513"/>
    </i>
    <i>
      <x v="11"/>
    </i>
    <i>
      <x v="404"/>
    </i>
    <i>
      <x v="421"/>
    </i>
    <i>
      <x v="8"/>
    </i>
    <i>
      <x v="168"/>
    </i>
    <i>
      <x v="97"/>
    </i>
    <i>
      <x v="465"/>
    </i>
    <i>
      <x v="559"/>
    </i>
    <i>
      <x v="242"/>
    </i>
    <i>
      <x v="183"/>
    </i>
    <i>
      <x v="419"/>
    </i>
    <i>
      <x v="124"/>
    </i>
    <i>
      <x v="272"/>
    </i>
    <i>
      <x v="201"/>
    </i>
    <i>
      <x v="431"/>
    </i>
    <i>
      <x v="380"/>
    </i>
    <i>
      <x v="219"/>
    </i>
    <i>
      <x v="454"/>
    </i>
    <i>
      <x v="229"/>
    </i>
    <i>
      <x v="476"/>
    </i>
    <i>
      <x v="245"/>
    </i>
    <i>
      <x v="526"/>
    </i>
    <i>
      <x v="61"/>
    </i>
    <i>
      <x v="30"/>
    </i>
    <i>
      <x v="283"/>
    </i>
    <i>
      <x v="6"/>
    </i>
    <i>
      <x v="43"/>
    </i>
    <i>
      <x v="573"/>
    </i>
    <i>
      <x v="49"/>
    </i>
    <i>
      <x v="313"/>
    </i>
    <i>
      <x v="443"/>
    </i>
    <i>
      <x v="80"/>
    </i>
    <i>
      <x v="361"/>
    </i>
    <i>
      <x v="319"/>
    </i>
    <i>
      <x v="257"/>
    </i>
    <i>
      <x v="558"/>
    </i>
    <i>
      <x v="244"/>
    </i>
    <i>
      <x v="343"/>
    </i>
    <i>
      <x v="1"/>
    </i>
    <i>
      <x v="295"/>
    </i>
    <i>
      <x v="395"/>
    </i>
    <i>
      <x v="162"/>
    </i>
    <i>
      <x v="135"/>
    </i>
    <i>
      <x v="151"/>
    </i>
    <i>
      <x v="262"/>
    </i>
    <i>
      <x v="69"/>
    </i>
    <i>
      <x v="90"/>
    </i>
    <i>
      <x v="67"/>
    </i>
    <i>
      <x v="57"/>
    </i>
    <i>
      <x v="52"/>
    </i>
    <i>
      <x v="93"/>
    </i>
    <i>
      <x v="311"/>
    </i>
    <i>
      <x v="71"/>
    </i>
    <i>
      <x v="320"/>
    </i>
    <i>
      <x v="533"/>
    </i>
    <i>
      <x v="156"/>
    </i>
    <i>
      <x v="354"/>
    </i>
    <i>
      <x v="365"/>
    </i>
    <i>
      <x v="554"/>
    </i>
    <i>
      <x v="351"/>
    </i>
    <i>
      <x v="462"/>
    </i>
    <i>
      <x v="492"/>
    </i>
    <i>
      <x v="372"/>
    </i>
    <i>
      <x v="547"/>
    </i>
    <i>
      <x v="415"/>
    </i>
    <i>
      <x v="25"/>
    </i>
    <i>
      <x v="471"/>
    </i>
    <i>
      <x v="432"/>
    </i>
    <i>
      <x v="192"/>
    </i>
    <i>
      <x v="519"/>
    </i>
    <i>
      <x v="176"/>
    </i>
    <i>
      <x v="550"/>
    </i>
    <i>
      <x v="418"/>
    </i>
    <i>
      <x v="234"/>
    </i>
    <i>
      <x v="489"/>
    </i>
    <i>
      <x v="472"/>
    </i>
    <i>
      <x v="408"/>
    </i>
    <i>
      <x v="144"/>
    </i>
    <i>
      <x v="21"/>
    </i>
    <i>
      <x v="91"/>
    </i>
    <i>
      <x v="5"/>
    </i>
    <i>
      <x v="409"/>
    </i>
    <i>
      <x v="299"/>
    </i>
    <i>
      <x v="301"/>
    </i>
    <i>
      <x v="291"/>
    </i>
    <i>
      <x v="487"/>
    </i>
    <i>
      <x v="556"/>
    </i>
    <i>
      <x v="274"/>
    </i>
    <i>
      <x v="294"/>
    </i>
    <i>
      <x v="314"/>
    </i>
    <i>
      <x v="194"/>
    </i>
    <i>
      <x v="534"/>
    </i>
    <i>
      <x v="332"/>
    </i>
    <i>
      <x v="279"/>
    </i>
    <i>
      <x v="186"/>
    </i>
    <i>
      <x v="275"/>
    </i>
    <i>
      <x v="280"/>
    </i>
    <i>
      <x v="333"/>
    </i>
    <i>
      <x v="499"/>
    </i>
    <i>
      <x v="525"/>
    </i>
    <i>
      <x v="497"/>
    </i>
    <i>
      <x v="401"/>
    </i>
    <i>
      <x v="371"/>
    </i>
    <i>
      <x v="517"/>
    </i>
    <i>
      <x v="537"/>
    </i>
    <i>
      <x v="252"/>
    </i>
    <i>
      <x v="225"/>
    </i>
    <i>
      <x v="402"/>
    </i>
    <i>
      <x v="507"/>
    </i>
    <i>
      <x v="326"/>
    </i>
    <i>
      <x v="470"/>
    </i>
    <i>
      <x v="129"/>
    </i>
    <i>
      <x v="115"/>
    </i>
    <i>
      <x v="413"/>
    </i>
    <i>
      <x v="42"/>
    </i>
    <i>
      <x v="328"/>
    </i>
    <i>
      <x v="308"/>
    </i>
    <i>
      <x v="483"/>
    </i>
    <i>
      <x v="495"/>
    </i>
    <i>
      <x v="79"/>
    </i>
    <i>
      <x v="502"/>
    </i>
    <i>
      <x v="22"/>
    </i>
    <i>
      <x v="383"/>
    </i>
    <i>
      <x v="74"/>
    </i>
    <i>
      <x v="44"/>
    </i>
    <i>
      <x v="518"/>
    </i>
    <i>
      <x v="324"/>
    </i>
    <i>
      <x v="581"/>
    </i>
    <i>
      <x v="127"/>
    </i>
    <i>
      <x v="216"/>
    </i>
    <i>
      <x v="560"/>
    </i>
    <i>
      <x v="99"/>
    </i>
    <i>
      <x v="529"/>
    </i>
    <i>
      <x v="28"/>
    </i>
    <i>
      <x v="355"/>
    </i>
    <i>
      <x v="302"/>
    </i>
    <i>
      <x v="300"/>
    </i>
    <i>
      <x v="468"/>
    </i>
    <i>
      <x v="289"/>
    </i>
    <i>
      <x v="586"/>
    </i>
    <i>
      <x v="452"/>
    </i>
    <i>
      <x v="450"/>
    </i>
    <i>
      <x v="446"/>
    </i>
    <i>
      <x v="493"/>
    </i>
    <i>
      <x v="237"/>
    </i>
    <i>
      <x v="384"/>
    </i>
    <i>
      <x v="101"/>
    </i>
    <i>
      <x v="486"/>
    </i>
    <i>
      <x v="226"/>
    </i>
    <i>
      <x v="114"/>
    </i>
    <i>
      <x v="429"/>
    </i>
    <i>
      <x v="590"/>
    </i>
    <i>
      <x v="256"/>
    </i>
    <i>
      <x v="240"/>
    </i>
    <i>
      <x v="241"/>
    </i>
    <i>
      <x v="580"/>
    </i>
    <i>
      <x v="100"/>
    </i>
    <i>
      <x v="250"/>
    </i>
    <i>
      <x v="4"/>
    </i>
    <i>
      <x v="290"/>
    </i>
    <i>
      <x v="51"/>
    </i>
    <i>
      <x v="323"/>
    </i>
    <i>
      <x v="458"/>
    </i>
    <i>
      <x v="397"/>
    </i>
    <i>
      <x v="358"/>
    </i>
    <i>
      <x v="571"/>
    </i>
    <i>
      <x v="375"/>
    </i>
    <i>
      <x v="143"/>
    </i>
    <i>
      <x v="393"/>
    </i>
    <i>
      <x v="185"/>
    </i>
    <i>
      <x v="322"/>
    </i>
    <i>
      <x v="271"/>
    </i>
    <i>
      <x v="158"/>
    </i>
    <i>
      <x v="165"/>
    </i>
    <i>
      <x v="249"/>
    </i>
    <i>
      <x v="220"/>
    </i>
    <i>
      <x v="181"/>
    </i>
    <i>
      <x v="200"/>
    </i>
    <i>
      <x v="122"/>
    </i>
    <i>
      <x v="137"/>
    </i>
    <i>
      <x v="188"/>
    </i>
    <i>
      <x v="310"/>
    </i>
    <i>
      <x v="40"/>
    </i>
    <i>
      <x v="423"/>
    </i>
    <i>
      <x v="553"/>
    </i>
    <i>
      <x v="538"/>
    </i>
    <i>
      <x v="315"/>
    </i>
    <i>
      <x v="430"/>
    </i>
    <i>
      <x v="123"/>
    </i>
    <i>
      <x v="453"/>
    </i>
    <i>
      <x v="510"/>
    </i>
    <i>
      <x v="424"/>
    </i>
    <i>
      <x v="576"/>
    </i>
    <i>
      <x v="567"/>
    </i>
    <i>
      <x v="95"/>
    </i>
    <i>
      <x v="27"/>
    </i>
    <i>
      <x v="527"/>
    </i>
    <i>
      <x v="14"/>
    </i>
    <i>
      <x v="555"/>
    </i>
    <i>
      <x v="457"/>
    </i>
    <i>
      <x v="253"/>
    </i>
    <i>
      <x v="378"/>
    </i>
    <i>
      <x v="345"/>
    </i>
    <i>
      <x v="187"/>
    </i>
    <i>
      <x v="508"/>
    </i>
    <i>
      <x v="577"/>
    </i>
    <i>
      <x v="532"/>
    </i>
    <i>
      <x v="496"/>
    </i>
    <i>
      <x v="422"/>
    </i>
    <i>
      <x v="399"/>
    </i>
    <i>
      <x v="367"/>
    </i>
    <i>
      <x v="481"/>
    </i>
    <i>
      <x v="60"/>
    </i>
    <i>
      <x v="84"/>
    </i>
    <i>
      <x v="70"/>
    </i>
    <i>
      <x v="120"/>
    </i>
    <i>
      <x v="441"/>
    </i>
    <i>
      <x v="297"/>
    </i>
    <i>
      <x v="436"/>
    </i>
    <i>
      <x v="469"/>
    </i>
    <i>
      <x v="530"/>
    </i>
    <i>
      <x v="463"/>
    </i>
    <i>
      <x v="231"/>
    </i>
    <i>
      <x v="66"/>
    </i>
    <i>
      <x v="591"/>
    </i>
    <i>
      <x v="363"/>
    </i>
    <i>
      <x v="400"/>
    </i>
    <i>
      <x v="335"/>
    </i>
    <i>
      <x v="562"/>
    </i>
    <i>
      <x v="239"/>
    </i>
    <i>
      <x v="147"/>
    </i>
    <i>
      <x v="130"/>
    </i>
    <i>
      <x v="593"/>
    </i>
    <i>
      <x v="212"/>
    </i>
    <i>
      <x v="138"/>
    </i>
    <i>
      <x v="145"/>
    </i>
    <i>
      <x v="198"/>
    </i>
    <i>
      <x v="106"/>
    </i>
    <i>
      <x v="500"/>
    </i>
    <i>
      <x v="548"/>
    </i>
    <i>
      <x v="17"/>
    </i>
    <i>
      <x v="19"/>
    </i>
    <i>
      <x v="551"/>
    </i>
    <i>
      <x v="258"/>
    </i>
    <i>
      <x v="136"/>
    </i>
    <i>
      <x v="304"/>
    </i>
    <i>
      <x v="474"/>
    </i>
    <i>
      <x v="259"/>
    </i>
    <i>
      <x v="180"/>
    </i>
    <i>
      <x v="263"/>
    </i>
    <i>
      <x v="448"/>
    </i>
    <i>
      <x v="72"/>
    </i>
    <i>
      <x v="160"/>
    </i>
    <i>
      <x v="235"/>
    </i>
    <i>
      <x v="16"/>
    </i>
    <i>
      <x v="210"/>
    </i>
    <i>
      <x v="236"/>
    </i>
    <i>
      <x v="285"/>
    </i>
    <i>
      <x v="309"/>
    </i>
    <i>
      <x v="426"/>
    </i>
    <i>
      <x v="475"/>
    </i>
    <i>
      <x v="246"/>
    </i>
    <i>
      <x v="110"/>
    </i>
    <i>
      <x v="65"/>
    </i>
    <i>
      <x v="357"/>
    </i>
    <i>
      <x v="574"/>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17658E4-C5ED-43CE-B36C-5BA7C5F7D3C0}" name="PivotTable13" cacheId="2" applyNumberFormats="0" applyBorderFormats="0" applyFontFormats="0" applyPatternFormats="0" applyAlignmentFormats="0" applyWidthHeightFormats="1" dataCaption="Values" tag="0bdc012a-2f90-4dd3-ac43-5a8dc4771933" updatedVersion="8" minRefreshableVersion="3" useAutoFormatting="1" subtotalHiddenItems="1" rowGrandTotals="0" colGrandTotals="0" itemPrintTitles="1" createdVersion="8" indent="0" compact="0" compactData="0" multipleFieldFilters="0" chartFormat="5">
  <location ref="AD4:AE16" firstHeaderRow="1" firstDataRow="1" firstDataCol="1"/>
  <pivotFields count="2">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numFmtId="165"/>
  </dataFields>
  <formats count="2">
    <format dxfId="3">
      <pivotArea outline="0" collapsedLevelsAreSubtotals="1" fieldPosition="0"/>
    </format>
    <format dxfId="2">
      <pivotArea outline="0" fieldPosition="0">
        <references count="1">
          <reference field="4294967294" count="1">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4FF7A20-BCFD-4CEC-AA14-20609DA75308}" name="PivotTable9" cacheId="7" applyNumberFormats="0" applyBorderFormats="0" applyFontFormats="0" applyPatternFormats="0" applyAlignmentFormats="0" applyWidthHeightFormats="1" dataCaption="Values" tag="f6481ef4-954e-487b-9fc0-d1be5549e2aa" updatedVersion="8" minRefreshableVersion="3" useAutoFormatting="1" subtotalHiddenItems="1" itemPrintTitles="1" createdVersion="8" indent="0" compact="0" compactData="0" multipleFieldFilters="0" chartFormat="4">
  <location ref="S12:T18" firstHeaderRow="1" firstDataRow="1" firstDataCol="1"/>
  <pivotFields count="2">
    <pivotField axis="axisRow" compact="0" allDrilled="1" outline="0" subtotalTop="0" showAll="0" sortType="ascending" defaultSubtotal="0" defaultAttributeDrillState="1">
      <items count="5">
        <item x="0"/>
        <item x="1"/>
        <item x="2"/>
        <item x="3"/>
        <item x="4"/>
      </items>
    </pivotField>
    <pivotField dataField="1" compact="0" outline="0" subtotalTop="0" showAll="0" defaultSubtotal="0"/>
  </pivotFields>
  <rowFields count="1">
    <field x="0"/>
  </rowFields>
  <rowItems count="6">
    <i>
      <x/>
    </i>
    <i>
      <x v="1"/>
    </i>
    <i>
      <x v="2"/>
    </i>
    <i>
      <x v="3"/>
    </i>
    <i>
      <x v="4"/>
    </i>
    <i t="grand">
      <x/>
    </i>
  </rowItems>
  <colItems count="1">
    <i/>
  </colItems>
  <dataFields count="1">
    <dataField fld="1" subtotal="count" baseField="0" baseItem="0"/>
  </dataFields>
  <formats count="6">
    <format dxfId="9">
      <pivotArea outline="0" fieldPosition="0">
        <references count="1">
          <reference field="0" count="1" selected="0">
            <x v="4"/>
          </reference>
        </references>
      </pivotArea>
    </format>
    <format dxfId="8">
      <pivotArea outline="0" fieldPosition="0">
        <references count="1">
          <reference field="0" count="1" selected="0">
            <x v="0"/>
          </reference>
        </references>
      </pivotArea>
    </format>
    <format dxfId="7">
      <pivotArea outline="0" fieldPosition="0">
        <references count="1">
          <reference field="0" count="1" selected="0">
            <x v="1"/>
          </reference>
        </references>
      </pivotArea>
    </format>
    <format dxfId="6">
      <pivotArea outline="0" fieldPosition="0">
        <references count="1">
          <reference field="0" count="1" selected="0">
            <x v="2"/>
          </reference>
        </references>
      </pivotArea>
    </format>
    <format dxfId="5">
      <pivotArea outline="0" fieldPosition="0">
        <references count="1">
          <reference field="0" count="1" selected="0">
            <x v="3"/>
          </reference>
        </references>
      </pivotArea>
    </format>
    <format dxfId="4">
      <pivotArea grandRow="1"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2CC90D7-E326-4FEE-ADBD-67B5BD7180DD}" name="PivotTable11" cacheId="1" applyNumberFormats="0" applyBorderFormats="0" applyFontFormats="0" applyPatternFormats="0" applyAlignmentFormats="0" applyWidthHeightFormats="1" dataCaption="Values" tag="9b8a5dda-805d-4e48-b52d-0aed4858ee62" updatedVersion="8" minRefreshableVersion="3" useAutoFormatting="1" subtotalHiddenItems="1" rowGrandTotals="0" colGrandTotals="0" itemPrintTitles="1" createdVersion="8" indent="0" compact="0" compactData="0" multipleFieldFilters="0" chartFormat="7">
  <location ref="V16:W18"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1"/>
  </rowFields>
  <rowItems count="2">
    <i>
      <x/>
    </i>
    <i>
      <x v="1"/>
    </i>
  </rowItems>
  <colItems count="1">
    <i/>
  </colItems>
  <dataFields count="1">
    <dataField fld="0" subtotal="count" showDataAs="percentOfCol" baseField="0" baseItem="0" numFmtId="9"/>
  </dataFields>
  <formats count="1">
    <format dxfId="10">
      <pivotArea outline="0" collapsedLevelsAreSubtotals="1" fieldPosition="0"/>
    </format>
  </format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0"/>
          </reference>
        </references>
      </pivotArea>
    </chartFormat>
    <chartFormat chart="2" format="2">
      <pivotArea type="data" outline="0" fieldPosition="0">
        <references count="2">
          <reference field="4294967294" count="1" selected="0">
            <x v="0"/>
          </reference>
          <reference field="1"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E909AAB-3DCF-421E-A675-8CD6AAC1F30C}" name="PivotTable5" cacheId="6"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I8:J14" firstHeaderRow="1" firstDataRow="1" firstDataCol="1"/>
  <pivotFields count="3">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6">
    <i>
      <x v="4"/>
    </i>
    <i>
      <x/>
    </i>
    <i>
      <x v="1"/>
    </i>
    <i>
      <x v="3"/>
    </i>
    <i>
      <x v="2"/>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2" type="count" id="3" iMeasureHier="41">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A8CFD52-743C-4D6B-9610-A84A718DEB09}" name="PivotTable12" cacheId="11" applyNumberFormats="0" applyBorderFormats="0" applyFontFormats="0" applyPatternFormats="0" applyAlignmentFormats="0" applyWidthHeightFormats="1" dataCaption="Values" tag="61aab299-6a6a-4db8-84b0-2bb56fa97665" updatedVersion="8" minRefreshableVersion="3" useAutoFormatting="1" subtotalHiddenItems="1" rowGrandTotals="0" colGrandTotals="0" itemPrintTitles="1" createdVersion="8" indent="0" compact="0" compactData="0" multipleFieldFilters="0" chartFormat="23">
  <location ref="AT4:AU9" firstHeaderRow="1" firstDataRow="1" firstDataCol="1"/>
  <pivotFields count="2">
    <pivotField axis="axisRow" compact="0" allDrilled="1" outline="0" subtotalTop="0" showAll="0" measureFilter="1"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5">
    <i>
      <x/>
    </i>
    <i>
      <x v="3"/>
    </i>
    <i>
      <x v="4"/>
    </i>
    <i>
      <x v="2"/>
    </i>
    <i>
      <x v="1"/>
    </i>
  </rowItems>
  <colItems count="1">
    <i/>
  </colItems>
  <dataFields count="1">
    <dataField fld="1" subtotal="count" baseField="0" baseItem="0" numFmtId="171"/>
  </dataFields>
  <formats count="2">
    <format dxfId="12">
      <pivotArea collapsedLevelsAreSubtotals="1" fieldPosition="0">
        <references count="1">
          <reference field="0" count="1">
            <x v="5"/>
          </reference>
        </references>
      </pivotArea>
    </format>
    <format dxfId="11">
      <pivotArea outline="0" fieldPosition="0">
        <references count="1">
          <reference field="4294967294" count="1">
            <x v="0"/>
          </reference>
        </references>
      </pivotArea>
    </format>
  </formats>
  <chartFormats count="3">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5917E1C-0F1F-4C3E-80FE-BDDD6FED36B6}" name="PivotTable16" cacheId="5" applyNumberFormats="0" applyBorderFormats="0" applyFontFormats="0" applyPatternFormats="0" applyAlignmentFormats="0" applyWidthHeightFormats="1" dataCaption="Values" tag="586386c3-6467-4829-bebb-a1b5191ab39e" updatedVersion="8" minRefreshableVersion="3" useAutoFormatting="1" subtotalHiddenItems="1" rowGrandTotals="0" colGrandTotals="0" itemPrintTitles="1" createdVersion="8" indent="0" compact="0" compactData="0" multipleFieldFilters="0" chartFormat="6">
  <location ref="BB4:BC12" firstHeaderRow="1" firstDataRow="1" firstDataCol="1"/>
  <pivotFields count="3">
    <pivotField compact="0" allDrilled="1" outline="0"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2"/>
  </rowFields>
  <rowItems count="8">
    <i>
      <x v="3"/>
    </i>
    <i>
      <x/>
    </i>
    <i>
      <x v="1"/>
    </i>
    <i>
      <x v="2"/>
    </i>
    <i>
      <x v="7"/>
    </i>
    <i>
      <x v="6"/>
    </i>
    <i>
      <x v="5"/>
    </i>
    <i>
      <x v="4"/>
    </i>
  </rowItems>
  <colItems count="1">
    <i/>
  </colItems>
  <dataFields count="1">
    <dataField fld="1" subtotal="count" baseField="0" baseItem="0" numFmtId="171"/>
  </dataFields>
  <formats count="1">
    <format dxfId="13">
      <pivotArea outline="0" fieldPosition="0">
        <references count="1">
          <reference field="4294967294" count="1">
            <x v="0"/>
          </reference>
        </references>
      </pivotArea>
    </format>
  </format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390C08A-1BC8-4D18-8F45-0A4C88E52FF6}" name="PivotTable4" cacheId="0"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E8:F14" firstHeaderRow="1" firstDataRow="1" firstDataCol="1"/>
  <pivotFields count="2">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6">
    <i>
      <x v="4"/>
    </i>
    <i>
      <x v="3"/>
    </i>
    <i>
      <x/>
    </i>
    <i>
      <x v="1"/>
    </i>
    <i>
      <x v="2"/>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321832E-A514-4974-ADBB-C9FC7251EEA9}" name="PivotTable1" cacheId="10" applyNumberFormats="0" applyBorderFormats="0" applyFontFormats="0" applyPatternFormats="0" applyAlignmentFormats="0" applyWidthHeightFormats="1" dataCaption="Values" tag="94ef2c17-22f0-47d3-9796-5b40d2e6e400" updatedVersion="8" minRefreshableVersion="3" useAutoFormatting="1" subtotalHiddenItems="1" rowGrandTotals="0" colGrandTotals="0" itemPrintTitles="1" createdVersion="8" indent="0" compact="0" compactData="0" multipleFieldFilters="0" chartFormat="9">
  <location ref="AL4:AM11"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s>
  <rowFields count="1">
    <field x="1"/>
  </rowFields>
  <rowItems count="7">
    <i>
      <x/>
    </i>
    <i>
      <x v="1"/>
    </i>
    <i>
      <x v="2"/>
    </i>
    <i>
      <x v="3"/>
    </i>
    <i>
      <x v="4"/>
    </i>
    <i>
      <x v="5"/>
    </i>
    <i>
      <x v="6"/>
    </i>
  </rowItems>
  <colItems count="1">
    <i/>
  </colItems>
  <dataFields count="1">
    <dataField fld="0" subtotal="count" baseField="0" baseItem="0" numFmtId="171"/>
  </dataFields>
  <formats count="2">
    <format dxfId="15">
      <pivotArea outline="0" collapsedLevelsAreSubtotals="1" fieldPosition="0"/>
    </format>
    <format dxfId="14">
      <pivotArea outline="0" fieldPosition="0">
        <references count="1">
          <reference field="4294967294" count="1">
            <x v="0"/>
          </reference>
        </references>
      </pivotArea>
    </format>
  </formats>
  <chartFormats count="1">
    <chartFormat chart="8"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623FDC7-AB27-49AA-9C83-418B871B745C}" name="PivotTable8" cacheId="4" applyNumberFormats="0" applyBorderFormats="0" applyFontFormats="0" applyPatternFormats="0" applyAlignmentFormats="0" applyWidthHeightFormats="1" dataCaption="Values" tag="90a4cf5a-acd7-4035-8378-fb0459c2639c" updatedVersion="8" minRefreshableVersion="3" useAutoFormatting="1" subtotalHiddenItems="1" itemPrintTitles="1" createdVersion="8" indent="0" compact="0" compactData="0" multipleFieldFilters="0">
  <location ref="P8:U9" firstHeaderRow="0" firstDataRow="1" firstDataCol="0"/>
  <pivotFields count="6">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numFmtId="175"/>
    <dataField fld="3" subtotal="count" baseField="0" baseItem="0" numFmtId="175"/>
    <dataField fld="4" subtotal="count" baseField="0" baseItem="0" numFmtId="175"/>
    <dataField fld="5" subtotal="count" baseField="0" baseItem="0"/>
  </dataFields>
  <formats count="1">
    <format dxfId="16">
      <pivotArea outline="0" fieldPosition="0">
        <references count="1">
          <reference field="4294967294" count="3" selected="0">
            <x v="2"/>
            <x v="3"/>
            <x v="4"/>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BB2BC00-E8DE-4CF4-A7DF-DF6E066A7EC5}" name="PivotTable2" cacheId="9" applyNumberFormats="0" applyBorderFormats="0" applyFontFormats="0" applyPatternFormats="0" applyAlignmentFormats="0" applyWidthHeightFormats="1" dataCaption="Values" tag="1b0d89e4-c31f-49e0-878c-738032479efa" updatedVersion="8" minRefreshableVersion="3" useAutoFormatting="1" subtotalHiddenItems="1" rowGrandTotals="0" colGrandTotals="0" itemPrintTitles="1" createdVersion="8" indent="0" compact="0" compactData="0" multipleFieldFilters="0" chartFormat="9">
  <location ref="AP4:AR5" firstHeaderRow="0" firstDataRow="1" firstDataCol="0"/>
  <pivotFields count="3">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3">
    <i>
      <x/>
    </i>
    <i i="1">
      <x v="1"/>
    </i>
    <i i="2">
      <x v="2"/>
    </i>
  </colItems>
  <dataFields count="3">
    <dataField fld="0" subtotal="count" baseField="0" baseItem="0" numFmtId="1"/>
    <dataField fld="1" subtotal="count" baseField="0" baseItem="0" numFmtId="10"/>
    <dataField fld="2" subtotal="count" baseField="0" baseItem="0" numFmtId="10"/>
  </dataFields>
  <formats count="3">
    <format dxfId="19">
      <pivotArea outline="0" collapsedLevelsAreSubtotals="1" fieldPosition="0"/>
    </format>
    <format dxfId="18">
      <pivotArea outline="0" fieldPosition="0">
        <references count="1">
          <reference field="4294967294" count="1">
            <x v="1"/>
          </reference>
        </references>
      </pivotArea>
    </format>
    <format dxfId="17">
      <pivotArea outline="0" fieldPosition="0">
        <references count="1">
          <reference field="4294967294" count="1">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5410C88-6C2C-423F-995C-C968D1310181}" name="PivotTable10" cacheId="14" applyNumberFormats="0" applyBorderFormats="0" applyFontFormats="0" applyPatternFormats="0" applyAlignmentFormats="0" applyWidthHeightFormats="1" dataCaption="Values" tag="b37fb8b6-9958-4f3a-b25d-d0dbc6d23e56" updatedVersion="8" minRefreshableVersion="3" useAutoFormatting="1" subtotalHiddenItems="1" itemPrintTitles="1" createdVersion="8" indent="0" compact="0" compactData="0" multipleFieldFilters="0">
  <location ref="V12:V13" firstHeaderRow="1" firstDataRow="1" firstDataCol="0"/>
  <pivotFields count="1">
    <pivotField dataField="1" compact="0" outline="0" subtotalTop="0" showAll="0" defaultSubtotal="0"/>
  </pivotFields>
  <rowItems count="1">
    <i/>
  </rowItems>
  <colItems count="1">
    <i/>
  </colItems>
  <dataFields count="1">
    <dataField fld="0"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29CCAB2-17C8-4A7C-B9EB-1F3C6C77B6D2}" name="PivotTable15" cacheId="13" applyNumberFormats="0" applyBorderFormats="0" applyFontFormats="0" applyPatternFormats="0" applyAlignmentFormats="0" applyWidthHeightFormats="1" dataCaption="Values" tag="dc74c34d-6b11-4d97-803e-f69ceb267b95" updatedVersion="8" minRefreshableVersion="3" useAutoFormatting="1" subtotalHiddenItems="1" itemPrintTitles="1" createdVersion="8" indent="0" outline="1" outlineData="1" multipleFieldFilters="0">
  <location ref="AX4:AZ105" firstHeaderRow="0" firstDataRow="1" firstDataCol="1"/>
  <pivotFields count="3">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dataField="1" subtotalTop="0" showAll="0" defaultSubtota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fld="1" subtotal="count" baseField="0" baseItem="0" numFmtId="171"/>
    <dataField fld="2" subtotal="count" baseField="0" baseItem="0" numFmtId="171"/>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Key_Measures]"/>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9FFE7B77-80A5-4084-B082-80C4F960D0E9}" name="PivotTable7" cacheId="3" applyNumberFormats="0" applyBorderFormats="0" applyFontFormats="0" applyPatternFormats="0" applyAlignmentFormats="0" applyWidthHeightFormats="1" dataCaption="Values" tag="a7add97f-28f5-4400-81ac-fff2ec6db903" updatedVersion="8" minRefreshableVersion="3" useAutoFormatting="1" subtotalHiddenItems="1" itemPrintTitles="1" createdVersion="8" indent="0" compact="0" compactData="0" multipleFieldFilters="0">
  <location ref="M8:N14" firstHeaderRow="1" firstDataRow="1" firstDataCol="1"/>
  <pivotFields count="3">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6">
    <i>
      <x v="3"/>
    </i>
    <i>
      <x v="2"/>
    </i>
    <i>
      <x v="4"/>
    </i>
    <i>
      <x v="1"/>
    </i>
    <i>
      <x/>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1">
      <autoFilter ref="A1">
        <filterColumn colId="0">
          <top10 top="0" val="5" filterVal="5"/>
        </filterColumn>
      </autoFilter>
    </filter>
    <filter fld="0" type="count" id="2" iMeasureHier="41">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5C7EBDA-1E39-4FA8-B83E-07F9899B9DB7}" name="PivotTable14" cacheId="8" applyNumberFormats="0" applyBorderFormats="0" applyFontFormats="0" applyPatternFormats="0" applyAlignmentFormats="0" applyWidthHeightFormats="1" dataCaption="Values" tag="b4fab0b5-dc3e-4728-90bc-45a88eadac62" updatedVersion="8" minRefreshableVersion="3" useAutoFormatting="1" subtotalHiddenItems="1" itemPrintTitles="1" createdVersion="8" indent="0" outline="1" outlineData="1" multipleFieldFilters="0">
  <location ref="Z4:AA17"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showDataAs="percentDiff" baseField="0" baseItem="1048828" numFmtId="17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Key_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42248B17-7FAE-4BEC-8881-0A482B6E303B}" sourceName="[dim_date].[Month Name]">
  <pivotTables>
    <pivotTable tabId="1" name="PivotTable4"/>
    <pivotTable tabId="1" name="PivotTable5"/>
    <pivotTable tabId="1" name="PivotTable6"/>
    <pivotTable tabId="1" name="PivotTable3"/>
    <pivotTable tabId="1" name="PivotTable2"/>
  </pivotTables>
  <data>
    <olap pivotCacheId="719184166">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875DCC94-E179-4968-84BE-776CE1D81722}" sourceName="[sales_person].[Store Name]">
  <pivotTables>
    <pivotTable tabId="4" name="PivotTable8"/>
    <pivotTable tabId="4" name="PivotTable9"/>
    <pivotTable tabId="4" name="PivotTable16"/>
    <pivotTable tabId="4" name="PivotTable17"/>
    <pivotTable tabId="4" name="PivotTable18"/>
  </pivotTables>
  <data>
    <olap pivotCacheId="1634050399">
      <levels count="2">
        <level uniqueName="[sales_person].[Store Name].[(All)]" sourceCaption="(All)" count="0"/>
        <level uniqueName="[sales_person].[Store Name].[Store Name]" sourceCaption="Store Name" count="10">
          <ranges>
            <range startItem="0">
              <i n="[sales_person].[Store Name].&amp;[Barron-Fleming]" c="Barron-Fleming"/>
              <i n="[sales_person].[Store Name].&amp;[Berg-Trujillo]" c="Berg-Trujillo"/>
              <i n="[sales_person].[Store Name].&amp;[Lee-Myers]" c="Lee-Myers"/>
              <i n="[sales_person].[Store Name].&amp;[Lopez]" c="Lopez"/>
              <i n="[sales_person].[Store Name].&amp;[Martinez]" c="Martinez"/>
              <i n="[sales_person].[Store Name].&amp;[Miller]" c="Miller"/>
              <i n="[sales_person].[Store Name].&amp;[Myers-Lopez]" c="Myers-Lopez"/>
              <i n="[sales_person].[Store Name].&amp;[Novak PLC]" c="Novak PLC"/>
              <i n="[sales_person].[Store Name].&amp;[Thomas]" c="Thomas"/>
              <i n="[sales_person].[Store Name].&amp;[Valdez]" c="Valdez"/>
            </range>
          </ranges>
        </level>
      </levels>
      <selections count="1">
        <selection n="[sales_person].[Store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2" xr10:uid="{547723EA-BA20-47EC-A7F1-1A44015EB1AF}" cache="Slicer_Month_Name" caption="Month" columnCount="3" level="1"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F584D38E-8EF1-4F85-A57F-5163A005D761}" cache="Slicer_Store_Name" caption="Store Name" level="1"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CAC22A80-AB87-4398-B073-D2209CE7CD80}" cache="Slicer_Month_Name" caption="Month" columnCount="3" level="1"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9.xml"/><Relationship Id="rId7" Type="http://schemas.openxmlformats.org/officeDocument/2006/relationships/printerSettings" Target="../printerSettings/printerSettings2.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20.xml"/><Relationship Id="rId13" Type="http://schemas.openxmlformats.org/officeDocument/2006/relationships/pivotTable" Target="../pivotTables/pivotTable25.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pivotTable" Target="../pivotTables/pivotTable24.xml"/><Relationship Id="rId2" Type="http://schemas.openxmlformats.org/officeDocument/2006/relationships/pivotTable" Target="../pivotTables/pivotTable14.xml"/><Relationship Id="rId16" Type="http://schemas.openxmlformats.org/officeDocument/2006/relationships/drawing" Target="../drawings/drawing2.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pivotTable" Target="../pivotTables/pivotTable23.xml"/><Relationship Id="rId5" Type="http://schemas.openxmlformats.org/officeDocument/2006/relationships/pivotTable" Target="../pivotTables/pivotTable17.xml"/><Relationship Id="rId15" Type="http://schemas.openxmlformats.org/officeDocument/2006/relationships/pivotTable" Target="../pivotTables/pivotTable27.xml"/><Relationship Id="rId10" Type="http://schemas.openxmlformats.org/officeDocument/2006/relationships/pivotTable" Target="../pivotTables/pivotTable22.xml"/><Relationship Id="rId4" Type="http://schemas.openxmlformats.org/officeDocument/2006/relationships/pivotTable" Target="../pivotTables/pivotTable16.xml"/><Relationship Id="rId9" Type="http://schemas.openxmlformats.org/officeDocument/2006/relationships/pivotTable" Target="../pivotTables/pivotTable21.xml"/><Relationship Id="rId14" Type="http://schemas.openxmlformats.org/officeDocument/2006/relationships/pivotTable" Target="../pivotTables/pivotTable2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3FA8-FAFF-4FBE-967F-47D69E8B0CAC}">
  <sheetPr codeName="Sheet1"/>
  <dimension ref="A1:T31"/>
  <sheetViews>
    <sheetView showGridLines="0" workbookViewId="0">
      <selection activeCell="U6" sqref="U6"/>
    </sheetView>
  </sheetViews>
  <sheetFormatPr defaultRowHeight="14.4" x14ac:dyDescent="0.3"/>
  <cols>
    <col min="1" max="1" width="13.109375" bestFit="1" customWidth="1"/>
    <col min="2" max="2" width="11" bestFit="1" customWidth="1"/>
    <col min="3" max="3" width="9.88671875" bestFit="1" customWidth="1"/>
    <col min="4" max="5" width="6.6640625" bestFit="1" customWidth="1"/>
    <col min="6" max="6" width="12.21875" bestFit="1" customWidth="1"/>
    <col min="7" max="7" width="12.77734375" bestFit="1" customWidth="1"/>
    <col min="8" max="8" width="11.77734375" bestFit="1" customWidth="1"/>
    <col min="9" max="9" width="16.44140625" bestFit="1" customWidth="1"/>
    <col min="10" max="10" width="7.5546875" bestFit="1" customWidth="1"/>
    <col min="11" max="11" width="10.21875" bestFit="1" customWidth="1"/>
    <col min="12" max="12" width="9" bestFit="1" customWidth="1"/>
    <col min="13" max="13" width="13.5546875" bestFit="1" customWidth="1"/>
    <col min="14" max="14" width="11" bestFit="1" customWidth="1"/>
    <col min="15" max="15" width="13.109375" bestFit="1" customWidth="1"/>
    <col min="16" max="16" width="8.33203125" bestFit="1" customWidth="1"/>
    <col min="18" max="18" width="13.5546875" bestFit="1" customWidth="1"/>
  </cols>
  <sheetData>
    <row r="1" spans="1:20" x14ac:dyDescent="0.3">
      <c r="A1" t="s">
        <v>0</v>
      </c>
      <c r="B1" t="s">
        <v>1</v>
      </c>
      <c r="C1" t="s">
        <v>4</v>
      </c>
      <c r="D1" t="s">
        <v>5</v>
      </c>
      <c r="E1" t="s">
        <v>6</v>
      </c>
      <c r="F1" t="s">
        <v>7</v>
      </c>
      <c r="G1" t="s">
        <v>8</v>
      </c>
      <c r="H1" t="s">
        <v>9</v>
      </c>
      <c r="I1" t="s">
        <v>10</v>
      </c>
      <c r="J1" t="s">
        <v>11</v>
      </c>
      <c r="M1" s="1" t="s">
        <v>2</v>
      </c>
      <c r="N1" t="s">
        <v>1</v>
      </c>
      <c r="O1" t="s">
        <v>0</v>
      </c>
    </row>
    <row r="2" spans="1:20" x14ac:dyDescent="0.3">
      <c r="A2" s="4">
        <v>5446809.4700000202</v>
      </c>
      <c r="B2" s="4">
        <v>5254990</v>
      </c>
      <c r="C2" s="5">
        <v>100</v>
      </c>
      <c r="D2" s="4">
        <v>3149297.4099999927</v>
      </c>
      <c r="E2" s="4">
        <v>2297512.0600000275</v>
      </c>
      <c r="F2" s="5">
        <v>48662</v>
      </c>
      <c r="G2" s="5">
        <v>606148</v>
      </c>
      <c r="H2" s="4">
        <v>438297.51000000123</v>
      </c>
      <c r="I2" s="5">
        <v>20000</v>
      </c>
      <c r="J2" s="3">
        <v>0.42180878047126164</v>
      </c>
      <c r="M2" s="2" t="s">
        <v>12</v>
      </c>
      <c r="N2" s="4">
        <v>422011</v>
      </c>
      <c r="O2" s="4">
        <v>546574.63</v>
      </c>
    </row>
    <row r="3" spans="1:20" x14ac:dyDescent="0.3">
      <c r="M3" s="2" t="s">
        <v>13</v>
      </c>
      <c r="N3" s="4">
        <v>600510</v>
      </c>
      <c r="O3" s="4">
        <v>526187</v>
      </c>
    </row>
    <row r="4" spans="1:20" x14ac:dyDescent="0.3">
      <c r="M4" s="2" t="s">
        <v>14</v>
      </c>
      <c r="N4" s="4">
        <v>418186</v>
      </c>
      <c r="O4" s="4">
        <v>548423.81999999995</v>
      </c>
    </row>
    <row r="5" spans="1:20" x14ac:dyDescent="0.3">
      <c r="M5" s="2" t="s">
        <v>15</v>
      </c>
      <c r="N5" s="4">
        <v>419431</v>
      </c>
      <c r="O5" s="4">
        <v>545095.25999999989</v>
      </c>
    </row>
    <row r="6" spans="1:20" x14ac:dyDescent="0.3">
      <c r="G6" s="6"/>
      <c r="M6" s="2" t="s">
        <v>16</v>
      </c>
      <c r="N6" s="4">
        <v>601307</v>
      </c>
      <c r="O6" s="4">
        <v>536475.9</v>
      </c>
    </row>
    <row r="7" spans="1:20" x14ac:dyDescent="0.3">
      <c r="B7" t="s">
        <v>0</v>
      </c>
      <c r="C7" t="s">
        <v>22</v>
      </c>
      <c r="D7" s="12" t="s">
        <v>23</v>
      </c>
      <c r="E7" t="s">
        <v>25</v>
      </c>
      <c r="G7" s="6"/>
      <c r="M7" s="2" t="s">
        <v>17</v>
      </c>
      <c r="N7" s="4">
        <v>646080</v>
      </c>
      <c r="O7" s="4">
        <v>547475.30000000005</v>
      </c>
    </row>
    <row r="8" spans="1:20" x14ac:dyDescent="0.3">
      <c r="B8" s="4">
        <f>GETPIVOTDATA("[Measures].[Total Revenue]",$A$1)</f>
        <v>5446809.4700000202</v>
      </c>
      <c r="C8" s="4">
        <f>GETPIVOTDATA("[Measures].[Total Target]",$A$1)</f>
        <v>5254990</v>
      </c>
      <c r="D8" s="38" t="str">
        <f>IF((B8-C8)/C8&gt;0,"▲"&amp;TEXT((B8-C8)/C8,"+0.0%;-0.0%"),"▼"&amp;TEXT((B8-C8)/C8,"+0.0%;-0.0%"))</f>
        <v>▲+3.7%</v>
      </c>
      <c r="E8" s="34">
        <f>(B8-C8)/C8</f>
        <v>3.6502347292767488E-2</v>
      </c>
      <c r="G8" s="6"/>
      <c r="M8" s="2" t="s">
        <v>18</v>
      </c>
      <c r="N8" s="4">
        <v>445958</v>
      </c>
      <c r="O8" s="4">
        <v>565168.15000000014</v>
      </c>
    </row>
    <row r="9" spans="1:20" x14ac:dyDescent="0.3">
      <c r="D9" t="s">
        <v>24</v>
      </c>
      <c r="G9" s="6"/>
      <c r="M9" s="2" t="s">
        <v>19</v>
      </c>
      <c r="N9" s="4">
        <v>711271</v>
      </c>
      <c r="O9" s="4">
        <v>536180.92999999993</v>
      </c>
    </row>
    <row r="10" spans="1:20" x14ac:dyDescent="0.3">
      <c r="G10" s="6"/>
      <c r="M10" s="2" t="s">
        <v>20</v>
      </c>
      <c r="N10" s="4">
        <v>485684</v>
      </c>
      <c r="O10" s="4">
        <v>537047.05999999982</v>
      </c>
    </row>
    <row r="11" spans="1:20" x14ac:dyDescent="0.3">
      <c r="M11" s="2" t="s">
        <v>21</v>
      </c>
      <c r="N11" s="4">
        <v>504552</v>
      </c>
      <c r="O11" s="4">
        <v>558181.42000000004</v>
      </c>
    </row>
    <row r="12" spans="1:20" x14ac:dyDescent="0.3">
      <c r="M12" s="2" t="s">
        <v>3</v>
      </c>
      <c r="N12" s="4">
        <v>5254990</v>
      </c>
      <c r="O12" s="4">
        <v>5446809.4700000202</v>
      </c>
    </row>
    <row r="14" spans="1:20" x14ac:dyDescent="0.3">
      <c r="H14" s="35"/>
      <c r="J14" s="1" t="s">
        <v>2</v>
      </c>
      <c r="K14" t="s">
        <v>26</v>
      </c>
      <c r="M14" s="1" t="s">
        <v>2</v>
      </c>
      <c r="N14" t="s">
        <v>23</v>
      </c>
      <c r="R14" s="25"/>
      <c r="S14" s="26"/>
      <c r="T14" s="27"/>
    </row>
    <row r="15" spans="1:20" x14ac:dyDescent="0.3">
      <c r="A15" s="1" t="s">
        <v>2</v>
      </c>
      <c r="B15" t="s">
        <v>26</v>
      </c>
      <c r="J15" s="2" t="s">
        <v>12</v>
      </c>
      <c r="K15" s="8">
        <v>0.29516678475205621</v>
      </c>
      <c r="M15" s="2" t="s">
        <v>12</v>
      </c>
      <c r="N15" s="7">
        <v>124563.63</v>
      </c>
      <c r="R15" s="28"/>
      <c r="S15" s="29"/>
      <c r="T15" s="30"/>
    </row>
    <row r="16" spans="1:20" x14ac:dyDescent="0.3">
      <c r="A16" s="2" t="s">
        <v>27</v>
      </c>
      <c r="B16" s="8">
        <v>1.1662938853230749E-2</v>
      </c>
      <c r="J16" s="2" t="s">
        <v>13</v>
      </c>
      <c r="K16" s="8">
        <v>-0.12376646517127109</v>
      </c>
      <c r="M16" s="2" t="s">
        <v>13</v>
      </c>
      <c r="N16" s="7">
        <v>-74323</v>
      </c>
      <c r="R16" s="28"/>
      <c r="S16" s="29"/>
      <c r="T16" s="30"/>
    </row>
    <row r="17" spans="1:20" x14ac:dyDescent="0.3">
      <c r="A17" s="2" t="s">
        <v>28</v>
      </c>
      <c r="B17" s="8">
        <v>-1.7477039225187483E-2</v>
      </c>
      <c r="J17" s="2" t="s">
        <v>14</v>
      </c>
      <c r="K17" s="8">
        <v>0.31143515086588253</v>
      </c>
      <c r="M17" s="2" t="s">
        <v>14</v>
      </c>
      <c r="N17" s="7">
        <v>130237.81999999995</v>
      </c>
      <c r="R17" s="28"/>
      <c r="S17" s="29"/>
      <c r="T17" s="30"/>
    </row>
    <row r="18" spans="1:20" x14ac:dyDescent="0.3">
      <c r="A18" s="2" t="s">
        <v>29</v>
      </c>
      <c r="B18" s="8">
        <v>5.1063127397096203E-2</v>
      </c>
      <c r="J18" s="2" t="s">
        <v>15</v>
      </c>
      <c r="K18" s="8">
        <v>0.29960651453993598</v>
      </c>
      <c r="M18" s="2" t="s">
        <v>15</v>
      </c>
      <c r="N18" s="7">
        <v>125664.25999999989</v>
      </c>
      <c r="R18" s="28"/>
      <c r="S18" s="29"/>
      <c r="T18" s="30"/>
    </row>
    <row r="19" spans="1:20" x14ac:dyDescent="0.3">
      <c r="A19" s="2" t="s">
        <v>30</v>
      </c>
      <c r="B19" s="8">
        <v>-9.7517607615581932E-3</v>
      </c>
      <c r="J19" s="2" t="s">
        <v>16</v>
      </c>
      <c r="K19" s="8">
        <v>-0.10781697202926288</v>
      </c>
      <c r="M19" s="2" t="s">
        <v>16</v>
      </c>
      <c r="N19" s="7">
        <v>-64831.099999999977</v>
      </c>
      <c r="R19" s="28"/>
      <c r="S19" s="29"/>
      <c r="T19" s="30"/>
    </row>
    <row r="20" spans="1:20" x14ac:dyDescent="0.3">
      <c r="A20" s="2" t="s">
        <v>31</v>
      </c>
      <c r="B20" s="8">
        <v>8.2297063942165932E-2</v>
      </c>
      <c r="J20" s="2" t="s">
        <v>17</v>
      </c>
      <c r="K20" s="8">
        <v>-0.15261995418524016</v>
      </c>
      <c r="M20" s="2" t="s">
        <v>17</v>
      </c>
      <c r="N20" s="7">
        <v>-98604.699999999953</v>
      </c>
      <c r="R20" s="28"/>
      <c r="S20" s="29"/>
      <c r="T20" s="30"/>
    </row>
    <row r="21" spans="1:20" x14ac:dyDescent="0.3">
      <c r="A21" s="2" t="s">
        <v>32</v>
      </c>
      <c r="B21" s="8">
        <v>7.9440303901378878E-2</v>
      </c>
      <c r="J21" s="2" t="s">
        <v>18</v>
      </c>
      <c r="K21" s="8">
        <v>0.26731250476502305</v>
      </c>
      <c r="M21" s="2" t="s">
        <v>18</v>
      </c>
      <c r="N21" s="7">
        <v>119210.15000000014</v>
      </c>
      <c r="R21" s="28"/>
      <c r="S21" s="29"/>
      <c r="T21" s="30"/>
    </row>
    <row r="22" spans="1:20" x14ac:dyDescent="0.3">
      <c r="A22" s="2" t="s">
        <v>33</v>
      </c>
      <c r="B22" s="8">
        <v>-5.0342092932618265E-2</v>
      </c>
      <c r="J22" s="2" t="s">
        <v>19</v>
      </c>
      <c r="K22" s="8">
        <v>-0.24616506226178217</v>
      </c>
      <c r="M22" s="2" t="s">
        <v>19</v>
      </c>
      <c r="N22" s="7">
        <v>-175090.07000000007</v>
      </c>
      <c r="R22" s="28"/>
      <c r="S22" s="29"/>
      <c r="T22" s="30"/>
    </row>
    <row r="23" spans="1:20" x14ac:dyDescent="0.3">
      <c r="A23" s="2" t="s">
        <v>34</v>
      </c>
      <c r="B23" s="8">
        <v>0.12516995694038077</v>
      </c>
      <c r="J23" s="2" t="s">
        <v>20</v>
      </c>
      <c r="K23" s="8">
        <v>0.10575407054792792</v>
      </c>
      <c r="M23" s="2" t="s">
        <v>20</v>
      </c>
      <c r="N23" s="7">
        <v>51363.059999999823</v>
      </c>
      <c r="R23" s="28"/>
      <c r="S23" s="29"/>
      <c r="T23" s="30"/>
    </row>
    <row r="24" spans="1:20" x14ac:dyDescent="0.3">
      <c r="A24" s="2" t="s">
        <v>35</v>
      </c>
      <c r="B24" s="8">
        <v>-7.7522420521256973E-3</v>
      </c>
      <c r="J24" s="2" t="s">
        <v>21</v>
      </c>
      <c r="K24" s="8">
        <v>0.10629116523173041</v>
      </c>
      <c r="M24" s="2" t="s">
        <v>21</v>
      </c>
      <c r="N24" s="7">
        <v>53629.420000000042</v>
      </c>
      <c r="R24" s="28"/>
      <c r="S24" s="29"/>
      <c r="T24" s="30"/>
    </row>
    <row r="25" spans="1:20" x14ac:dyDescent="0.3">
      <c r="A25" s="2" t="s">
        <v>36</v>
      </c>
      <c r="B25" s="8">
        <v>0.10769470991408368</v>
      </c>
      <c r="J25" s="2" t="s">
        <v>3</v>
      </c>
      <c r="K25" s="8">
        <v>3.6502347292767488E-2</v>
      </c>
      <c r="M25" s="2" t="s">
        <v>3</v>
      </c>
      <c r="N25" s="7">
        <v>191819.47000002023</v>
      </c>
      <c r="R25" s="28"/>
      <c r="S25" s="29"/>
      <c r="T25" s="30"/>
    </row>
    <row r="26" spans="1:20" x14ac:dyDescent="0.3">
      <c r="A26" s="2" t="s">
        <v>37</v>
      </c>
      <c r="B26" s="8">
        <v>0.11894015303443975</v>
      </c>
      <c r="R26" s="28"/>
      <c r="S26" s="29"/>
      <c r="T26" s="30"/>
    </row>
    <row r="27" spans="1:20" x14ac:dyDescent="0.3">
      <c r="A27" s="2" t="s">
        <v>38</v>
      </c>
      <c r="B27" s="8">
        <v>-3.4038154619471607E-2</v>
      </c>
      <c r="R27" s="28"/>
      <c r="S27" s="29"/>
      <c r="T27" s="30"/>
    </row>
    <row r="28" spans="1:20" x14ac:dyDescent="0.3">
      <c r="A28" s="2" t="s">
        <v>3</v>
      </c>
      <c r="B28" s="8">
        <v>3.6502347292767488E-2</v>
      </c>
      <c r="R28" s="28"/>
      <c r="S28" s="29"/>
      <c r="T28" s="30"/>
    </row>
    <row r="29" spans="1:20" x14ac:dyDescent="0.3">
      <c r="R29" s="28"/>
      <c r="S29" s="29"/>
      <c r="T29" s="30"/>
    </row>
    <row r="30" spans="1:20" x14ac:dyDescent="0.3">
      <c r="R30" s="28"/>
      <c r="S30" s="29"/>
      <c r="T30" s="30"/>
    </row>
    <row r="31" spans="1:20" x14ac:dyDescent="0.3">
      <c r="R31" s="31"/>
      <c r="S31" s="32"/>
      <c r="T31" s="33"/>
    </row>
  </sheetData>
  <conditionalFormatting sqref="D8">
    <cfRule type="expression" dxfId="59" priority="1">
      <formula>$E$8&gt;0</formula>
    </cfRule>
    <cfRule type="expression" dxfId="58" priority="2">
      <formula>$E$8&lt;0</formula>
    </cfRule>
  </conditionalFormatting>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CF695-BE5A-496C-8CFB-B3FF6A0114C0}">
  <sheetPr codeName="Sheet2"/>
  <dimension ref="A1:W33"/>
  <sheetViews>
    <sheetView showGridLines="0" topLeftCell="C1" workbookViewId="0">
      <selection activeCell="L26" sqref="L26"/>
    </sheetView>
  </sheetViews>
  <sheetFormatPr defaultRowHeight="14.4" x14ac:dyDescent="0.3"/>
  <cols>
    <col min="1" max="1" width="12.5546875" bestFit="1" customWidth="1"/>
    <col min="2" max="2" width="10.21875" bestFit="1" customWidth="1"/>
    <col min="3" max="3" width="13.109375" bestFit="1" customWidth="1"/>
    <col min="4" max="4" width="11" bestFit="1" customWidth="1"/>
    <col min="5" max="5" width="13.109375" bestFit="1" customWidth="1"/>
    <col min="6" max="6" width="12.5546875" bestFit="1" customWidth="1"/>
    <col min="7" max="7" width="13.109375" bestFit="1" customWidth="1"/>
    <col min="8" max="8" width="14.109375" bestFit="1" customWidth="1"/>
    <col min="9" max="9" width="8.88671875" customWidth="1"/>
    <col min="10" max="10" width="12.5546875" bestFit="1" customWidth="1"/>
    <col min="11" max="11" width="10.5546875" bestFit="1" customWidth="1"/>
    <col min="12" max="12" width="16.44140625" bestFit="1" customWidth="1"/>
    <col min="13" max="13" width="17.5546875" bestFit="1" customWidth="1"/>
    <col min="14" max="14" width="11" bestFit="1" customWidth="1"/>
    <col min="15" max="15" width="10.77734375" customWidth="1"/>
    <col min="16" max="16" width="12.5546875" bestFit="1" customWidth="1"/>
    <col min="17" max="17" width="13.109375" bestFit="1" customWidth="1"/>
    <col min="18" max="18" width="14.109375" bestFit="1" customWidth="1"/>
    <col min="19" max="19" width="14.44140625" customWidth="1"/>
    <col min="20" max="20" width="12.5546875" bestFit="1" customWidth="1"/>
    <col min="21" max="21" width="13.109375" bestFit="1" customWidth="1"/>
    <col min="22" max="22" width="14.109375" bestFit="1" customWidth="1"/>
    <col min="23" max="23" width="14.88671875" customWidth="1"/>
  </cols>
  <sheetData>
    <row r="1" spans="1:23" x14ac:dyDescent="0.3">
      <c r="A1" s="13" t="s">
        <v>2</v>
      </c>
      <c r="B1" t="s">
        <v>1</v>
      </c>
      <c r="C1" t="s">
        <v>0</v>
      </c>
      <c r="F1" s="10" t="str">
        <f>A1</f>
        <v>Row Labels</v>
      </c>
      <c r="G1" s="10" t="str">
        <f>B1</f>
        <v>Total Target</v>
      </c>
      <c r="H1" s="10" t="str">
        <f>C1</f>
        <v>Total Revenue</v>
      </c>
      <c r="I1" t="s">
        <v>39</v>
      </c>
      <c r="K1" s="9" t="str">
        <f>A1</f>
        <v>Row Labels</v>
      </c>
      <c r="L1" s="9" t="str">
        <f>B1</f>
        <v>Total Target</v>
      </c>
      <c r="M1" s="9" t="str">
        <f>C1</f>
        <v>Total Revenue</v>
      </c>
      <c r="N1" s="9"/>
    </row>
    <row r="2" spans="1:23" x14ac:dyDescent="0.3">
      <c r="A2" s="2" t="s">
        <v>27</v>
      </c>
      <c r="B2" s="4">
        <v>439042</v>
      </c>
      <c r="C2" s="9">
        <v>444162.52000000014</v>
      </c>
      <c r="F2" s="10" t="str">
        <f t="shared" ref="F2:F13" si="0">A2</f>
        <v>Jan</v>
      </c>
      <c r="G2" s="11">
        <f t="shared" ref="G2:G13" si="1">B2</f>
        <v>439042</v>
      </c>
      <c r="H2" s="11">
        <f t="shared" ref="H2:H13" si="2">C2</f>
        <v>444162.52000000014</v>
      </c>
      <c r="I2" s="11" t="str">
        <f>IF(H2=$H$15,H2,IF(H2=$H$16,H2,""))</f>
        <v/>
      </c>
      <c r="K2" s="9" t="str">
        <f t="shared" ref="K2:K14" si="3">A2</f>
        <v>Jan</v>
      </c>
      <c r="L2" s="9">
        <f t="shared" ref="L2:L14" si="4">B2</f>
        <v>439042</v>
      </c>
      <c r="M2" s="9">
        <f t="shared" ref="M2:M14" si="5">C2</f>
        <v>444162.52000000014</v>
      </c>
    </row>
    <row r="3" spans="1:23" x14ac:dyDescent="0.3">
      <c r="A3" s="2" t="s">
        <v>28</v>
      </c>
      <c r="B3" s="4">
        <v>431279</v>
      </c>
      <c r="C3" s="9">
        <v>423741.52000000037</v>
      </c>
      <c r="F3" s="10" t="str">
        <f t="shared" si="0"/>
        <v>Feb</v>
      </c>
      <c r="G3" s="11">
        <f t="shared" si="1"/>
        <v>431279</v>
      </c>
      <c r="H3" s="11">
        <f t="shared" si="2"/>
        <v>423741.52000000037</v>
      </c>
      <c r="I3" s="11" t="str">
        <f t="shared" ref="I3:I13" si="6">IF(H3=$H$15,H3,IF(H3=$H$16,H3,""))</f>
        <v/>
      </c>
      <c r="K3" s="9" t="str">
        <f t="shared" si="3"/>
        <v>Feb</v>
      </c>
      <c r="L3" s="9">
        <f t="shared" si="4"/>
        <v>431279</v>
      </c>
      <c r="M3" s="9">
        <f t="shared" si="5"/>
        <v>423741.52000000037</v>
      </c>
    </row>
    <row r="4" spans="1:23" x14ac:dyDescent="0.3">
      <c r="A4" s="2" t="s">
        <v>29</v>
      </c>
      <c r="B4" s="4">
        <v>445591</v>
      </c>
      <c r="C4" s="9">
        <v>468344.26999999949</v>
      </c>
      <c r="F4" s="10" t="str">
        <f t="shared" si="0"/>
        <v>Mar</v>
      </c>
      <c r="G4" s="11">
        <f t="shared" si="1"/>
        <v>445591</v>
      </c>
      <c r="H4" s="11">
        <f t="shared" si="2"/>
        <v>468344.26999999949</v>
      </c>
      <c r="I4" s="11" t="str">
        <f t="shared" si="6"/>
        <v/>
      </c>
      <c r="K4" s="9" t="str">
        <f t="shared" si="3"/>
        <v>Mar</v>
      </c>
      <c r="L4" s="9">
        <f t="shared" si="4"/>
        <v>445591</v>
      </c>
      <c r="M4" s="9">
        <f t="shared" si="5"/>
        <v>468344.26999999949</v>
      </c>
      <c r="P4" s="1" t="s">
        <v>2</v>
      </c>
      <c r="Q4" t="s">
        <v>0</v>
      </c>
      <c r="R4" t="s">
        <v>42</v>
      </c>
      <c r="T4" s="1" t="s">
        <v>2</v>
      </c>
      <c r="U4" t="s">
        <v>0</v>
      </c>
      <c r="V4" t="s">
        <v>42</v>
      </c>
    </row>
    <row r="5" spans="1:23" x14ac:dyDescent="0.3">
      <c r="A5" s="2" t="s">
        <v>30</v>
      </c>
      <c r="B5" s="4">
        <v>453071</v>
      </c>
      <c r="C5" s="9">
        <v>448652.76000000007</v>
      </c>
      <c r="F5" s="10" t="str">
        <f t="shared" si="0"/>
        <v>Apr</v>
      </c>
      <c r="G5" s="11">
        <f t="shared" si="1"/>
        <v>453071</v>
      </c>
      <c r="H5" s="11">
        <f t="shared" si="2"/>
        <v>448652.76000000007</v>
      </c>
      <c r="I5" s="11" t="str">
        <f t="shared" si="6"/>
        <v/>
      </c>
      <c r="K5" s="9" t="str">
        <f t="shared" si="3"/>
        <v>Apr</v>
      </c>
      <c r="L5" s="9">
        <f t="shared" si="4"/>
        <v>453071</v>
      </c>
      <c r="M5" s="9">
        <f t="shared" si="5"/>
        <v>448652.76000000007</v>
      </c>
      <c r="P5" s="2" t="s">
        <v>44</v>
      </c>
      <c r="Q5" s="16">
        <v>1336248.3099999984</v>
      </c>
      <c r="R5" s="8"/>
      <c r="T5" s="2" t="s">
        <v>50</v>
      </c>
      <c r="U5" s="16">
        <v>765868.27999999898</v>
      </c>
      <c r="V5" s="8"/>
    </row>
    <row r="6" spans="1:23" x14ac:dyDescent="0.3">
      <c r="A6" s="2" t="s">
        <v>31</v>
      </c>
      <c r="B6" s="4">
        <v>444167</v>
      </c>
      <c r="C6" s="9">
        <v>480720.64000000001</v>
      </c>
      <c r="F6" s="10" t="str">
        <f t="shared" si="0"/>
        <v>May</v>
      </c>
      <c r="G6" s="11">
        <f t="shared" si="1"/>
        <v>444167</v>
      </c>
      <c r="H6" s="11">
        <f t="shared" si="2"/>
        <v>480720.64000000001</v>
      </c>
      <c r="I6" s="11">
        <f t="shared" si="6"/>
        <v>480720.64000000001</v>
      </c>
      <c r="K6" s="9" t="str">
        <f t="shared" si="3"/>
        <v>May</v>
      </c>
      <c r="L6" s="9">
        <f t="shared" si="4"/>
        <v>444167</v>
      </c>
      <c r="M6" s="9">
        <f t="shared" si="5"/>
        <v>480720.64000000001</v>
      </c>
      <c r="P6" s="2" t="s">
        <v>45</v>
      </c>
      <c r="Q6" s="16">
        <v>1384874.5400000024</v>
      </c>
      <c r="R6" s="8">
        <v>3.6390115247370451E-2</v>
      </c>
      <c r="T6" s="2" t="s">
        <v>51</v>
      </c>
      <c r="U6" s="16">
        <v>789470.8800000028</v>
      </c>
      <c r="V6" s="8">
        <v>3.0818093158269787E-2</v>
      </c>
    </row>
    <row r="7" spans="1:23" x14ac:dyDescent="0.3">
      <c r="A7" s="2" t="s">
        <v>32</v>
      </c>
      <c r="B7" s="4">
        <v>421979</v>
      </c>
      <c r="C7" s="9">
        <v>455501.13999999996</v>
      </c>
      <c r="F7" s="10" t="str">
        <f t="shared" si="0"/>
        <v>Jun</v>
      </c>
      <c r="G7" s="11">
        <f t="shared" si="1"/>
        <v>421979</v>
      </c>
      <c r="H7" s="11">
        <f t="shared" si="2"/>
        <v>455501.13999999996</v>
      </c>
      <c r="I7" s="11" t="str">
        <f t="shared" si="6"/>
        <v/>
      </c>
      <c r="K7" s="9" t="str">
        <f t="shared" si="3"/>
        <v>Jun</v>
      </c>
      <c r="L7" s="9">
        <f t="shared" si="4"/>
        <v>421979</v>
      </c>
      <c r="M7" s="9">
        <f t="shared" si="5"/>
        <v>455501.13999999996</v>
      </c>
      <c r="P7" s="2" t="s">
        <v>46</v>
      </c>
      <c r="Q7" s="16">
        <v>1362939.5400000014</v>
      </c>
      <c r="R7" s="8">
        <v>-1.5838979897775357E-2</v>
      </c>
      <c r="T7" s="2" t="s">
        <v>52</v>
      </c>
      <c r="U7" s="16">
        <v>772166.82999999914</v>
      </c>
      <c r="V7" s="8">
        <v>-2.1918541187996184E-2</v>
      </c>
    </row>
    <row r="8" spans="1:23" x14ac:dyDescent="0.3">
      <c r="A8" s="2" t="s">
        <v>33</v>
      </c>
      <c r="B8" s="4">
        <v>456718</v>
      </c>
      <c r="C8" s="9">
        <v>433725.86000000045</v>
      </c>
      <c r="F8" s="10" t="str">
        <f t="shared" si="0"/>
        <v>Jul</v>
      </c>
      <c r="G8" s="11">
        <f t="shared" si="1"/>
        <v>456718</v>
      </c>
      <c r="H8" s="11">
        <f t="shared" si="2"/>
        <v>433725.86000000045</v>
      </c>
      <c r="I8" s="11" t="str">
        <f t="shared" si="6"/>
        <v/>
      </c>
      <c r="K8" s="9" t="str">
        <f t="shared" si="3"/>
        <v>Jul</v>
      </c>
      <c r="L8" s="9">
        <f t="shared" si="4"/>
        <v>456718</v>
      </c>
      <c r="M8" s="9">
        <f t="shared" si="5"/>
        <v>433725.86000000045</v>
      </c>
      <c r="O8" t="s">
        <v>23</v>
      </c>
      <c r="P8" s="2" t="s">
        <v>47</v>
      </c>
      <c r="Q8" s="16">
        <v>1362747.0800000008</v>
      </c>
      <c r="R8" s="8">
        <v>-1.4120949194904202E-4</v>
      </c>
      <c r="T8" s="2" t="s">
        <v>53</v>
      </c>
      <c r="U8" s="16">
        <v>774303.62999999756</v>
      </c>
      <c r="V8" s="8">
        <v>2.7672776361015393E-3</v>
      </c>
    </row>
    <row r="9" spans="1:23" x14ac:dyDescent="0.3">
      <c r="A9" s="2" t="s">
        <v>34</v>
      </c>
      <c r="B9" s="4">
        <v>431727</v>
      </c>
      <c r="C9" s="9">
        <v>485766.24999999977</v>
      </c>
      <c r="F9" s="10" t="str">
        <f t="shared" si="0"/>
        <v>Aug</v>
      </c>
      <c r="G9" s="11">
        <f t="shared" si="1"/>
        <v>431727</v>
      </c>
      <c r="H9" s="11">
        <f t="shared" si="2"/>
        <v>485766.24999999977</v>
      </c>
      <c r="I9" s="11">
        <f t="shared" si="6"/>
        <v>485766.24999999977</v>
      </c>
      <c r="K9" s="9" t="str">
        <f t="shared" si="3"/>
        <v>Aug</v>
      </c>
      <c r="L9" s="9">
        <f t="shared" si="4"/>
        <v>431727</v>
      </c>
      <c r="M9" s="9">
        <f t="shared" si="5"/>
        <v>485766.24999999977</v>
      </c>
      <c r="O9" s="8">
        <f>(M14-L14)/L14</f>
        <v>3.6502347292767488E-2</v>
      </c>
      <c r="P9" s="2" t="s">
        <v>3</v>
      </c>
      <c r="Q9" s="16">
        <v>5446809.4700000202</v>
      </c>
      <c r="R9" s="8"/>
      <c r="T9" s="2" t="s">
        <v>54</v>
      </c>
      <c r="U9" s="16">
        <v>795985.00999999966</v>
      </c>
      <c r="V9" s="8">
        <v>2.8001134387039057E-2</v>
      </c>
    </row>
    <row r="10" spans="1:23" ht="15.6" x14ac:dyDescent="0.3">
      <c r="A10" s="2" t="s">
        <v>35</v>
      </c>
      <c r="B10" s="4">
        <v>446912</v>
      </c>
      <c r="C10" s="9">
        <v>443447.4300000004</v>
      </c>
      <c r="F10" s="10" t="str">
        <f t="shared" si="0"/>
        <v>Sep</v>
      </c>
      <c r="G10" s="11">
        <f t="shared" si="1"/>
        <v>446912</v>
      </c>
      <c r="H10" s="11">
        <f t="shared" si="2"/>
        <v>443447.4300000004</v>
      </c>
      <c r="I10" s="11" t="str">
        <f t="shared" si="6"/>
        <v/>
      </c>
      <c r="K10" s="9" t="str">
        <f t="shared" si="3"/>
        <v>Sep</v>
      </c>
      <c r="L10" s="9">
        <f t="shared" si="4"/>
        <v>446912</v>
      </c>
      <c r="M10" s="9">
        <f t="shared" si="5"/>
        <v>443447.4300000004</v>
      </c>
      <c r="O10" s="37" t="str">
        <f>IF((M14-L14)/L14&gt;0,"▲"&amp;TEXT((M14-L14)/L14,"+0.0%;-0.0%"),"▼"&amp;TEXT((M14-L14)/L14,"+0.0%;-0.0%"))</f>
        <v>▲+3.7%</v>
      </c>
      <c r="T10" s="2" t="s">
        <v>55</v>
      </c>
      <c r="U10" s="16">
        <v>762351.78000000084</v>
      </c>
      <c r="V10" s="8">
        <v>-4.225359721284052E-2</v>
      </c>
    </row>
    <row r="11" spans="1:23" x14ac:dyDescent="0.3">
      <c r="A11" s="2" t="s">
        <v>36</v>
      </c>
      <c r="B11" s="4">
        <v>414360</v>
      </c>
      <c r="C11" s="9">
        <v>458984.37999999971</v>
      </c>
      <c r="F11" s="10" t="str">
        <f t="shared" si="0"/>
        <v>Oct</v>
      </c>
      <c r="G11" s="11">
        <f t="shared" si="1"/>
        <v>414360</v>
      </c>
      <c r="H11" s="11">
        <f t="shared" si="2"/>
        <v>458984.37999999971</v>
      </c>
      <c r="I11" s="11" t="str">
        <f t="shared" si="6"/>
        <v/>
      </c>
      <c r="K11" s="9" t="str">
        <f t="shared" si="3"/>
        <v>Oct</v>
      </c>
      <c r="L11" s="9">
        <f t="shared" si="4"/>
        <v>414360</v>
      </c>
      <c r="M11" s="9">
        <f t="shared" si="5"/>
        <v>458984.37999999971</v>
      </c>
      <c r="T11" s="2" t="s">
        <v>56</v>
      </c>
      <c r="U11" s="16">
        <v>786663.06000000041</v>
      </c>
      <c r="V11" s="8">
        <v>3.1889844869253843E-2</v>
      </c>
    </row>
    <row r="12" spans="1:23" x14ac:dyDescent="0.3">
      <c r="A12" s="2" t="s">
        <v>37</v>
      </c>
      <c r="B12" s="4">
        <v>413371</v>
      </c>
      <c r="C12" s="9">
        <v>462537.40999999939</v>
      </c>
      <c r="F12" s="10" t="str">
        <f t="shared" si="0"/>
        <v>Nov</v>
      </c>
      <c r="G12" s="11">
        <f t="shared" si="1"/>
        <v>413371</v>
      </c>
      <c r="H12" s="11">
        <f t="shared" si="2"/>
        <v>462537.40999999939</v>
      </c>
      <c r="I12" s="11" t="str">
        <f t="shared" si="6"/>
        <v/>
      </c>
      <c r="K12" s="9" t="str">
        <f t="shared" si="3"/>
        <v>Nov</v>
      </c>
      <c r="L12" s="9">
        <f t="shared" si="4"/>
        <v>413371</v>
      </c>
      <c r="M12" s="9">
        <f t="shared" si="5"/>
        <v>462537.40999999939</v>
      </c>
      <c r="T12" s="2" t="s">
        <v>3</v>
      </c>
      <c r="U12" s="16">
        <v>5446809.4700000202</v>
      </c>
      <c r="V12" s="8"/>
    </row>
    <row r="13" spans="1:23" x14ac:dyDescent="0.3">
      <c r="A13" s="2" t="s">
        <v>38</v>
      </c>
      <c r="B13" s="4">
        <v>456773</v>
      </c>
      <c r="C13" s="9">
        <v>441225.2900000001</v>
      </c>
      <c r="F13" s="10" t="str">
        <f t="shared" si="0"/>
        <v>Dec</v>
      </c>
      <c r="G13" s="11">
        <f t="shared" si="1"/>
        <v>456773</v>
      </c>
      <c r="H13" s="11">
        <f t="shared" si="2"/>
        <v>441225.2900000001</v>
      </c>
      <c r="I13" s="11" t="str">
        <f t="shared" si="6"/>
        <v/>
      </c>
      <c r="K13" s="9" t="str">
        <f t="shared" si="3"/>
        <v>Dec</v>
      </c>
      <c r="L13" s="9">
        <f t="shared" si="4"/>
        <v>456773</v>
      </c>
      <c r="M13" s="9">
        <f t="shared" si="5"/>
        <v>441225.2900000001</v>
      </c>
      <c r="P13" s="10" t="str">
        <f t="shared" ref="P13:Q17" si="7">P4</f>
        <v>Row Labels</v>
      </c>
      <c r="Q13" s="10" t="str">
        <f t="shared" si="7"/>
        <v>Total Revenue</v>
      </c>
      <c r="R13" s="17" t="s">
        <v>48</v>
      </c>
      <c r="S13" s="10" t="s">
        <v>49</v>
      </c>
    </row>
    <row r="14" spans="1:23" x14ac:dyDescent="0.3">
      <c r="A14" s="2" t="s">
        <v>3</v>
      </c>
      <c r="B14" s="4">
        <v>5254990</v>
      </c>
      <c r="C14" s="4">
        <v>5446809.4700000202</v>
      </c>
      <c r="D14" s="9"/>
      <c r="K14" s="9" t="str">
        <f t="shared" si="3"/>
        <v>Grand Total</v>
      </c>
      <c r="L14" s="9">
        <f t="shared" si="4"/>
        <v>5254990</v>
      </c>
      <c r="M14" s="9">
        <f t="shared" si="5"/>
        <v>5446809.4700000202</v>
      </c>
      <c r="P14" s="10" t="str">
        <f t="shared" si="7"/>
        <v>Q-1</v>
      </c>
      <c r="Q14" s="17">
        <f t="shared" si="7"/>
        <v>1336248.3099999984</v>
      </c>
      <c r="R14" s="17">
        <f>AVERAGE($Q$14:$Q$17)</f>
        <v>1361702.3675000006</v>
      </c>
      <c r="S14" s="10" t="s">
        <v>24</v>
      </c>
    </row>
    <row r="15" spans="1:23" x14ac:dyDescent="0.3">
      <c r="D15" s="9"/>
      <c r="G15" s="4">
        <v>1</v>
      </c>
      <c r="H15" s="11">
        <f>LARGE($H$2:$H$13,$G$15)</f>
        <v>485766.24999999977</v>
      </c>
      <c r="J15" s="9"/>
      <c r="K15" s="9"/>
      <c r="L15" s="9"/>
      <c r="P15" s="10" t="str">
        <f t="shared" si="7"/>
        <v>Q-2</v>
      </c>
      <c r="Q15" s="17">
        <f t="shared" si="7"/>
        <v>1384874.5400000024</v>
      </c>
      <c r="R15" s="17">
        <f>AVERAGE($Q$14:$Q$17)</f>
        <v>1361702.3675000006</v>
      </c>
      <c r="S15" s="18">
        <f>IF(Q15&gt;R15,Q15,"")</f>
        <v>1384874.5400000024</v>
      </c>
      <c r="T15" s="10" t="str">
        <f t="shared" ref="T15:U22" si="8">T4</f>
        <v>Row Labels</v>
      </c>
      <c r="U15" s="10" t="str">
        <f t="shared" si="8"/>
        <v>Total Revenue</v>
      </c>
      <c r="V15" s="10" t="s">
        <v>48</v>
      </c>
      <c r="W15" s="10" t="s">
        <v>49</v>
      </c>
    </row>
    <row r="16" spans="1:23" x14ac:dyDescent="0.3">
      <c r="C16" s="9"/>
      <c r="G16">
        <v>2</v>
      </c>
      <c r="H16" s="11">
        <f>LARGE($H$3:$H$14,G16)</f>
        <v>480720.64000000001</v>
      </c>
      <c r="J16" s="9"/>
      <c r="K16" s="9"/>
      <c r="L16" s="9"/>
      <c r="M16" s="9"/>
      <c r="P16" s="10" t="str">
        <f t="shared" si="7"/>
        <v>Q-3</v>
      </c>
      <c r="Q16" s="17">
        <f t="shared" si="7"/>
        <v>1362939.5400000014</v>
      </c>
      <c r="R16" s="17">
        <f>AVERAGE($Q$14:$Q$17)</f>
        <v>1361702.3675000006</v>
      </c>
      <c r="S16" s="18">
        <f>IF(Q16&gt;R16,Q16,"")</f>
        <v>1362939.5400000014</v>
      </c>
      <c r="T16" s="10" t="str">
        <f t="shared" si="8"/>
        <v>Sun</v>
      </c>
      <c r="U16" s="17">
        <f t="shared" si="8"/>
        <v>765868.27999999898</v>
      </c>
      <c r="V16" s="17">
        <f>AVERAGE($U$16:$U$22)</f>
        <v>778115.63857142848</v>
      </c>
      <c r="W16" s="17" t="str">
        <f>IF(U16&gt;V16,U16,"")</f>
        <v/>
      </c>
    </row>
    <row r="17" spans="1:23" x14ac:dyDescent="0.3">
      <c r="J17" s="9"/>
      <c r="K17" s="9"/>
      <c r="L17" s="9"/>
      <c r="M17" s="9"/>
      <c r="P17" s="10" t="str">
        <f t="shared" si="7"/>
        <v>Q-4</v>
      </c>
      <c r="Q17" s="17">
        <f t="shared" si="7"/>
        <v>1362747.0800000008</v>
      </c>
      <c r="R17" s="17">
        <f>AVERAGE($Q$14:$Q$17)</f>
        <v>1361702.3675000006</v>
      </c>
      <c r="S17" s="18">
        <f>IF(Q17&gt;R17,Q17,"")</f>
        <v>1362747.0800000008</v>
      </c>
      <c r="T17" s="10" t="str">
        <f t="shared" si="8"/>
        <v>Mon</v>
      </c>
      <c r="U17" s="17">
        <f t="shared" si="8"/>
        <v>789470.8800000028</v>
      </c>
      <c r="V17" s="17">
        <f t="shared" ref="V17:V22" si="9">AVERAGE($U$16:$U$22)</f>
        <v>778115.63857142848</v>
      </c>
      <c r="W17" s="17">
        <f t="shared" ref="W17:W22" si="10">IF(U17&gt;V17,U17,"")</f>
        <v>789470.8800000028</v>
      </c>
    </row>
    <row r="18" spans="1:23" x14ac:dyDescent="0.3">
      <c r="J18" s="9"/>
      <c r="K18" s="9"/>
      <c r="L18" s="9"/>
      <c r="Q18" s="16"/>
      <c r="T18" s="10" t="str">
        <f t="shared" si="8"/>
        <v>Tue</v>
      </c>
      <c r="U18" s="17">
        <f t="shared" si="8"/>
        <v>772166.82999999914</v>
      </c>
      <c r="V18" s="17">
        <f t="shared" si="9"/>
        <v>778115.63857142848</v>
      </c>
      <c r="W18" s="17" t="str">
        <f t="shared" si="10"/>
        <v/>
      </c>
    </row>
    <row r="19" spans="1:23" x14ac:dyDescent="0.3">
      <c r="F19" s="1" t="s">
        <v>2</v>
      </c>
      <c r="G19" t="s">
        <v>0</v>
      </c>
      <c r="H19" t="s">
        <v>42</v>
      </c>
      <c r="I19" t="s">
        <v>43</v>
      </c>
      <c r="J19" s="9"/>
      <c r="K19" s="9"/>
      <c r="L19" s="9"/>
      <c r="T19" s="10" t="str">
        <f t="shared" si="8"/>
        <v>Wed</v>
      </c>
      <c r="U19" s="17">
        <f t="shared" si="8"/>
        <v>774303.62999999756</v>
      </c>
      <c r="V19" s="17">
        <f t="shared" si="9"/>
        <v>778115.63857142848</v>
      </c>
      <c r="W19" s="17" t="str">
        <f t="shared" si="10"/>
        <v/>
      </c>
    </row>
    <row r="20" spans="1:23" x14ac:dyDescent="0.3">
      <c r="A20" s="1" t="s">
        <v>2</v>
      </c>
      <c r="B20" t="s">
        <v>26</v>
      </c>
      <c r="F20" s="2" t="s">
        <v>40</v>
      </c>
      <c r="G20" s="4">
        <v>3894278.1300000134</v>
      </c>
      <c r="H20" s="15">
        <v>0.7149649995008911</v>
      </c>
      <c r="I20" s="14">
        <f>GETPIVOTDATA("[__Xl2].[Measures].[Total Revenue]",$F$19,"[dim_date].[WeekType]","[dim_date].[WeekType].&amp;[Weekday]")</f>
        <v>0.7149649995008911</v>
      </c>
      <c r="J20" s="9">
        <f>GETPIVOTDATA("[Measures].[Total Revenue]",$F$19,"[dim_date].[WeekType]","[dim_date].[WeekType].&amp;[Weekday]")</f>
        <v>3894278.1300000134</v>
      </c>
      <c r="K20" s="9"/>
      <c r="L20" s="9"/>
      <c r="O20" t="str">
        <f>_xlfn.TEXTJOIN(" ",,"The line in the chart indicates",TEXT(R14,"$#,#"),"Average Revenue")</f>
        <v>The line in the chart indicates $13,61,702 Average Revenue</v>
      </c>
      <c r="T20" s="10" t="str">
        <f t="shared" si="8"/>
        <v>Thu</v>
      </c>
      <c r="U20" s="17">
        <f t="shared" si="8"/>
        <v>795985.00999999966</v>
      </c>
      <c r="V20" s="17">
        <f t="shared" si="9"/>
        <v>778115.63857142848</v>
      </c>
      <c r="W20" s="17">
        <f t="shared" si="10"/>
        <v>795985.00999999966</v>
      </c>
    </row>
    <row r="21" spans="1:23" x14ac:dyDescent="0.3">
      <c r="A21" s="2" t="s">
        <v>27</v>
      </c>
      <c r="B21" s="8">
        <v>1.1662938853230749E-2</v>
      </c>
      <c r="F21" s="2" t="s">
        <v>41</v>
      </c>
      <c r="G21" s="4">
        <v>1552531.3400000015</v>
      </c>
      <c r="H21" s="15">
        <v>0.2850350004991079</v>
      </c>
      <c r="I21" s="14">
        <f>GETPIVOTDATA("[__Xl2].[Measures].[Total Revenue]",$F$19,"[dim_date].[WeekType]","[dim_date].[WeekType].&amp;[Weekend]")</f>
        <v>0.2850350004991079</v>
      </c>
      <c r="J21" s="9">
        <f>GETPIVOTDATA("[Measures].[Total Revenue]",$F$19,"[dim_date].[WeekType]","[dim_date].[WeekType].&amp;[Weekend]")</f>
        <v>1552531.3400000015</v>
      </c>
      <c r="K21" s="9"/>
      <c r="L21" s="9"/>
      <c r="S21" s="16"/>
      <c r="T21" s="10" t="str">
        <f t="shared" si="8"/>
        <v>Fri</v>
      </c>
      <c r="U21" s="17">
        <f t="shared" si="8"/>
        <v>762351.78000000084</v>
      </c>
      <c r="V21" s="17">
        <f t="shared" si="9"/>
        <v>778115.63857142848</v>
      </c>
      <c r="W21" s="17" t="str">
        <f t="shared" si="10"/>
        <v/>
      </c>
    </row>
    <row r="22" spans="1:23" x14ac:dyDescent="0.3">
      <c r="A22" s="2" t="s">
        <v>28</v>
      </c>
      <c r="B22" s="8">
        <v>-1.7477039225187483E-2</v>
      </c>
      <c r="F22" s="2" t="s">
        <v>3</v>
      </c>
      <c r="G22" s="4">
        <v>5446809.4700000202</v>
      </c>
      <c r="H22" s="15">
        <v>1</v>
      </c>
      <c r="J22" s="9"/>
      <c r="K22" s="9"/>
      <c r="L22" s="9"/>
      <c r="T22" s="10" t="str">
        <f t="shared" si="8"/>
        <v>Sat</v>
      </c>
      <c r="U22" s="17">
        <f t="shared" si="8"/>
        <v>786663.06000000041</v>
      </c>
      <c r="V22" s="17">
        <f t="shared" si="9"/>
        <v>778115.63857142848</v>
      </c>
      <c r="W22" s="17">
        <f t="shared" si="10"/>
        <v>786663.06000000041</v>
      </c>
    </row>
    <row r="23" spans="1:23" x14ac:dyDescent="0.3">
      <c r="A23" s="2" t="s">
        <v>29</v>
      </c>
      <c r="B23" s="8">
        <v>5.1063127397096203E-2</v>
      </c>
      <c r="J23" s="9"/>
      <c r="K23" s="9"/>
      <c r="L23" s="9"/>
      <c r="U23" s="16"/>
      <c r="V23" s="8"/>
    </row>
    <row r="24" spans="1:23" x14ac:dyDescent="0.3">
      <c r="A24" s="2" t="s">
        <v>30</v>
      </c>
      <c r="B24" s="8">
        <v>-9.7517607615581932E-3</v>
      </c>
      <c r="I24" s="15"/>
      <c r="J24" s="9"/>
      <c r="K24" s="9"/>
      <c r="L24" s="9"/>
      <c r="T24" t="str">
        <f>_xlfn.TEXTJOIN(" ",,"The line in the chart indicates",TEXT(V16,"$#,#"),"Average Revenue")</f>
        <v>The line in the chart indicates $7,78,116 Average Revenue</v>
      </c>
    </row>
    <row r="25" spans="1:23" x14ac:dyDescent="0.3">
      <c r="A25" s="2" t="s">
        <v>31</v>
      </c>
      <c r="B25" s="8">
        <v>8.2297063942165932E-2</v>
      </c>
      <c r="J25" s="9"/>
      <c r="K25" s="9"/>
      <c r="L25" s="9"/>
      <c r="U25" s="16"/>
      <c r="V25" s="8"/>
      <c r="W25" s="8"/>
    </row>
    <row r="26" spans="1:23" x14ac:dyDescent="0.3">
      <c r="A26" s="2" t="s">
        <v>32</v>
      </c>
      <c r="B26" s="8">
        <v>7.9440303901378878E-2</v>
      </c>
      <c r="J26" s="9"/>
      <c r="K26" s="9"/>
      <c r="L26" t="s">
        <v>10</v>
      </c>
      <c r="M26" t="s">
        <v>804</v>
      </c>
    </row>
    <row r="27" spans="1:23" x14ac:dyDescent="0.3">
      <c r="A27" s="2" t="s">
        <v>33</v>
      </c>
      <c r="B27" s="8">
        <v>-5.0342092932618265E-2</v>
      </c>
      <c r="J27" s="9"/>
      <c r="K27" s="9"/>
      <c r="L27" s="21">
        <v>20000</v>
      </c>
      <c r="M27" s="21">
        <v>20000</v>
      </c>
      <c r="T27" s="8"/>
      <c r="U27" s="8"/>
    </row>
    <row r="28" spans="1:23" x14ac:dyDescent="0.3">
      <c r="A28" s="2" t="s">
        <v>34</v>
      </c>
      <c r="B28" s="8">
        <v>0.12516995694038077</v>
      </c>
      <c r="J28" s="9"/>
      <c r="K28" s="9"/>
    </row>
    <row r="29" spans="1:23" x14ac:dyDescent="0.3">
      <c r="A29" s="2" t="s">
        <v>35</v>
      </c>
      <c r="B29" s="8">
        <v>-7.7522420521256973E-3</v>
      </c>
    </row>
    <row r="30" spans="1:23" x14ac:dyDescent="0.3">
      <c r="A30" s="2" t="s">
        <v>36</v>
      </c>
      <c r="B30" s="8">
        <v>0.10769470991408368</v>
      </c>
    </row>
    <row r="31" spans="1:23" x14ac:dyDescent="0.3">
      <c r="A31" s="2" t="s">
        <v>37</v>
      </c>
      <c r="B31" s="8">
        <v>0.11894015303443975</v>
      </c>
    </row>
    <row r="32" spans="1:23" x14ac:dyDescent="0.3">
      <c r="A32" s="2" t="s">
        <v>38</v>
      </c>
      <c r="B32" s="8">
        <v>-3.4038154619471607E-2</v>
      </c>
    </row>
    <row r="33" spans="1:2" x14ac:dyDescent="0.3">
      <c r="A33" s="2" t="s">
        <v>3</v>
      </c>
      <c r="B33" s="8">
        <v>3.6502347292767488E-2</v>
      </c>
    </row>
  </sheetData>
  <conditionalFormatting sqref="O10">
    <cfRule type="expression" dxfId="45" priority="1">
      <formula>$O$9&lt;0</formula>
    </cfRule>
    <cfRule type="expression" dxfId="44" priority="2">
      <formula>$O$9&gt;0</formula>
    </cfRule>
  </conditionalFormatting>
  <pageMargins left="0.7" right="0.7" top="0.75" bottom="0.75" header="0.3" footer="0.3"/>
  <pageSetup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4D1FB-7869-4AC0-9FD3-D3B3FA81D635}">
  <sheetPr codeName="Sheet5"/>
  <dimension ref="A3:BC606"/>
  <sheetViews>
    <sheetView topLeftCell="AK1" workbookViewId="0">
      <selection activeCell="AR25" sqref="AR25"/>
    </sheetView>
  </sheetViews>
  <sheetFormatPr defaultRowHeight="14.4" x14ac:dyDescent="0.3"/>
  <cols>
    <col min="1" max="1" width="18.88671875" bestFit="1" customWidth="1"/>
    <col min="2" max="2" width="10.109375" bestFit="1" customWidth="1"/>
    <col min="4" max="4" width="13.88671875" bestFit="1" customWidth="1"/>
    <col min="5" max="5" width="15.44140625" bestFit="1" customWidth="1"/>
    <col min="6" max="6" width="6.5546875" bestFit="1" customWidth="1"/>
    <col min="9" max="9" width="10.77734375" bestFit="1" customWidth="1"/>
    <col min="10" max="10" width="9.109375" bestFit="1" customWidth="1"/>
    <col min="13" max="13" width="10.77734375" bestFit="1" customWidth="1"/>
    <col min="14" max="14" width="9.109375" bestFit="1" customWidth="1"/>
    <col min="16" max="16" width="14.6640625" bestFit="1" customWidth="1"/>
    <col min="17" max="17" width="12.88671875" bestFit="1" customWidth="1"/>
    <col min="18" max="18" width="6.6640625" bestFit="1" customWidth="1"/>
    <col min="19" max="19" width="12.109375" bestFit="1" customWidth="1"/>
    <col min="20" max="20" width="6.77734375" bestFit="1" customWidth="1"/>
    <col min="21" max="21" width="7.5546875" bestFit="1" customWidth="1"/>
    <col min="22" max="22" width="21.6640625" bestFit="1" customWidth="1"/>
    <col min="23" max="23" width="5.6640625" bestFit="1" customWidth="1"/>
    <col min="24" max="24" width="7.5546875" bestFit="1" customWidth="1"/>
    <col min="26" max="26" width="12.5546875" bestFit="1" customWidth="1"/>
    <col min="27" max="27" width="7" bestFit="1" customWidth="1"/>
    <col min="30" max="30" width="14.44140625" bestFit="1" customWidth="1"/>
    <col min="31" max="31" width="8" bestFit="1" customWidth="1"/>
    <col min="33" max="33" width="11.77734375" bestFit="1" customWidth="1"/>
    <col min="38" max="38" width="11.109375" bestFit="1" customWidth="1"/>
    <col min="39" max="39" width="6.44140625" bestFit="1" customWidth="1"/>
    <col min="42" max="42" width="9.88671875" bestFit="1" customWidth="1"/>
    <col min="43" max="43" width="12.77734375" bestFit="1" customWidth="1"/>
    <col min="44" max="44" width="11.33203125" bestFit="1" customWidth="1"/>
    <col min="45" max="45" width="9" bestFit="1" customWidth="1"/>
    <col min="46" max="46" width="15.44140625" bestFit="1" customWidth="1"/>
    <col min="47" max="47" width="5.6640625" bestFit="1" customWidth="1"/>
    <col min="48" max="48" width="11.33203125" customWidth="1"/>
    <col min="50" max="50" width="18.77734375" bestFit="1" customWidth="1"/>
    <col min="51" max="51" width="6.6640625" bestFit="1" customWidth="1"/>
    <col min="52" max="53" width="12.77734375" bestFit="1" customWidth="1"/>
    <col min="54" max="54" width="16.5546875" bestFit="1" customWidth="1"/>
    <col min="55" max="55" width="6.44140625" bestFit="1" customWidth="1"/>
  </cols>
  <sheetData>
    <row r="3" spans="1:55" x14ac:dyDescent="0.3">
      <c r="D3" t="s">
        <v>57</v>
      </c>
      <c r="E3" s="19">
        <v>2</v>
      </c>
      <c r="F3" t="s">
        <v>59</v>
      </c>
    </row>
    <row r="4" spans="1:55" x14ac:dyDescent="0.3">
      <c r="D4" t="s">
        <v>58</v>
      </c>
      <c r="E4" s="19">
        <v>1</v>
      </c>
      <c r="F4" t="s">
        <v>60</v>
      </c>
      <c r="Z4" s="1" t="s">
        <v>2</v>
      </c>
      <c r="AA4" t="s">
        <v>6</v>
      </c>
      <c r="AD4" s="1" t="s">
        <v>102</v>
      </c>
      <c r="AE4" t="s">
        <v>6</v>
      </c>
      <c r="AG4" t="str">
        <f>AD4</f>
        <v>Month Name</v>
      </c>
      <c r="AH4" t="str">
        <f>AE4</f>
        <v>Profit</v>
      </c>
      <c r="AI4" t="s">
        <v>103</v>
      </c>
      <c r="AL4" s="1" t="s">
        <v>40</v>
      </c>
      <c r="AM4" t="s">
        <v>6</v>
      </c>
      <c r="AP4" t="s">
        <v>4</v>
      </c>
      <c r="AQ4" t="s">
        <v>104</v>
      </c>
      <c r="AR4" t="s">
        <v>105</v>
      </c>
      <c r="AT4" s="1" t="s">
        <v>207</v>
      </c>
      <c r="AU4" t="s">
        <v>6</v>
      </c>
      <c r="AV4" t="s">
        <v>206</v>
      </c>
      <c r="AX4" s="1" t="s">
        <v>2</v>
      </c>
      <c r="AY4" t="s">
        <v>6</v>
      </c>
      <c r="AZ4" t="s">
        <v>8</v>
      </c>
      <c r="BB4" s="1" t="s">
        <v>208</v>
      </c>
      <c r="BC4" t="s">
        <v>6</v>
      </c>
    </row>
    <row r="5" spans="1:55" x14ac:dyDescent="0.3">
      <c r="Z5" s="2" t="s">
        <v>27</v>
      </c>
      <c r="AA5" s="8"/>
      <c r="AD5" t="s">
        <v>27</v>
      </c>
      <c r="AE5" s="4">
        <v>177715.38000000006</v>
      </c>
      <c r="AG5" s="4" t="str">
        <f t="shared" ref="AG5:AH16" si="0">AD5</f>
        <v>Jan</v>
      </c>
      <c r="AH5" s="4">
        <f t="shared" si="0"/>
        <v>177715.38000000006</v>
      </c>
      <c r="AI5" s="4">
        <f>AH5</f>
        <v>177715.38000000006</v>
      </c>
      <c r="AL5" t="s">
        <v>50</v>
      </c>
      <c r="AM5" s="9">
        <v>313403.34999999951</v>
      </c>
      <c r="AP5" s="23">
        <v>100</v>
      </c>
      <c r="AQ5" s="24">
        <v>8.0280723519668459E-2</v>
      </c>
      <c r="AR5" s="24">
        <v>8.0468669303389667E-2</v>
      </c>
      <c r="AT5" t="s">
        <v>114</v>
      </c>
      <c r="AU5" s="9">
        <v>78081.849999999962</v>
      </c>
      <c r="AV5" s="9">
        <f>_xlfn.XLOOKUP(AT5,$AX$5:$AX$105,$AZ$5:$AZ$105,0,0)</f>
        <v>6545</v>
      </c>
      <c r="AW5" s="9"/>
      <c r="AX5" s="2" t="s">
        <v>106</v>
      </c>
      <c r="AY5" s="9">
        <v>32486.640000000032</v>
      </c>
      <c r="AZ5" s="9">
        <v>5352</v>
      </c>
      <c r="BB5" t="s">
        <v>212</v>
      </c>
      <c r="BC5" s="9">
        <v>52455.239999999467</v>
      </c>
    </row>
    <row r="6" spans="1:55" x14ac:dyDescent="0.3">
      <c r="Z6" s="2" t="s">
        <v>28</v>
      </c>
      <c r="AA6" s="8">
        <v>2.3177510016281769E-4</v>
      </c>
      <c r="AD6" t="s">
        <v>28</v>
      </c>
      <c r="AE6" s="4">
        <v>177756.57000000004</v>
      </c>
      <c r="AG6" t="str">
        <f t="shared" si="0"/>
        <v>Feb</v>
      </c>
      <c r="AH6" s="4">
        <f t="shared" si="0"/>
        <v>177756.57000000004</v>
      </c>
      <c r="AI6" s="4">
        <f t="shared" ref="AI6:AI16" si="1">AH6</f>
        <v>177756.57000000004</v>
      </c>
      <c r="AL6" t="s">
        <v>51</v>
      </c>
      <c r="AM6" s="9">
        <v>342889.85000000324</v>
      </c>
      <c r="AT6" t="s">
        <v>133</v>
      </c>
      <c r="AU6" s="9">
        <v>82987.239999999991</v>
      </c>
      <c r="AV6" s="9">
        <f>_xlfn.XLOOKUP(AT6,$AX$5:$AX$105,$AZ$5:$AZ$105,0,0)</f>
        <v>6671</v>
      </c>
      <c r="AW6" s="9"/>
      <c r="AX6" s="2" t="s">
        <v>107</v>
      </c>
      <c r="AY6" s="9">
        <v>45964.799999999974</v>
      </c>
      <c r="AZ6" s="9">
        <v>6080</v>
      </c>
      <c r="BB6" t="s">
        <v>209</v>
      </c>
      <c r="BC6" s="9">
        <v>86449.160000000033</v>
      </c>
    </row>
    <row r="7" spans="1:55" x14ac:dyDescent="0.3">
      <c r="A7" t="s">
        <v>72</v>
      </c>
      <c r="E7" t="s">
        <v>73</v>
      </c>
      <c r="I7" t="s">
        <v>74</v>
      </c>
      <c r="M7" t="s">
        <v>75</v>
      </c>
      <c r="Z7" s="2" t="s">
        <v>29</v>
      </c>
      <c r="AA7" s="8">
        <v>0.1505390208643167</v>
      </c>
      <c r="AD7" t="s">
        <v>29</v>
      </c>
      <c r="AE7" s="4">
        <v>204515.86999999941</v>
      </c>
      <c r="AG7" t="str">
        <f t="shared" si="0"/>
        <v>Mar</v>
      </c>
      <c r="AH7" s="4">
        <f t="shared" si="0"/>
        <v>204515.86999999941</v>
      </c>
      <c r="AI7" s="4">
        <f t="shared" si="1"/>
        <v>204515.86999999941</v>
      </c>
      <c r="AL7" t="s">
        <v>52</v>
      </c>
      <c r="AM7" s="9">
        <v>324340.81999999884</v>
      </c>
      <c r="AT7" t="s">
        <v>164</v>
      </c>
      <c r="AU7" s="9">
        <v>83284.599999999977</v>
      </c>
      <c r="AV7" s="9">
        <f>_xlfn.XLOOKUP(AT7,$AX$5:$AX$105,$AZ$5:$AZ$105,0,0)</f>
        <v>6262</v>
      </c>
      <c r="AX7" s="2" t="s">
        <v>108</v>
      </c>
      <c r="AY7" s="9">
        <v>48243.930000000008</v>
      </c>
      <c r="AZ7" s="9">
        <v>6209</v>
      </c>
      <c r="BB7" t="s">
        <v>210</v>
      </c>
      <c r="BC7" s="9">
        <v>142236.05999999901</v>
      </c>
    </row>
    <row r="8" spans="1:55" x14ac:dyDescent="0.3">
      <c r="A8" s="1" t="s">
        <v>71</v>
      </c>
      <c r="B8" t="s">
        <v>6</v>
      </c>
      <c r="E8" s="1" t="s">
        <v>71</v>
      </c>
      <c r="F8" t="s">
        <v>6</v>
      </c>
      <c r="I8" s="1" t="s">
        <v>60</v>
      </c>
      <c r="J8" t="s">
        <v>6</v>
      </c>
      <c r="M8" s="1" t="s">
        <v>60</v>
      </c>
      <c r="N8" t="s">
        <v>6</v>
      </c>
      <c r="P8" t="s">
        <v>90</v>
      </c>
      <c r="Q8" t="s">
        <v>89</v>
      </c>
      <c r="R8" t="s">
        <v>5</v>
      </c>
      <c r="S8" t="s">
        <v>0</v>
      </c>
      <c r="T8" t="s">
        <v>6</v>
      </c>
      <c r="U8" t="s">
        <v>11</v>
      </c>
      <c r="Z8" s="2" t="s">
        <v>30</v>
      </c>
      <c r="AA8" s="8">
        <v>-5.6420218147370485E-2</v>
      </c>
      <c r="AD8" t="s">
        <v>30</v>
      </c>
      <c r="AE8" s="4">
        <v>192977.04000000018</v>
      </c>
      <c r="AG8" t="str">
        <f t="shared" si="0"/>
        <v>Apr</v>
      </c>
      <c r="AH8" s="4">
        <f t="shared" si="0"/>
        <v>192977.04000000018</v>
      </c>
      <c r="AI8" s="4">
        <f t="shared" si="1"/>
        <v>192977.04000000018</v>
      </c>
      <c r="AL8" t="s">
        <v>53</v>
      </c>
      <c r="AM8" s="9">
        <v>324189.0599999979</v>
      </c>
      <c r="AT8" t="s">
        <v>124</v>
      </c>
      <c r="AU8" s="9">
        <v>84506.489999999932</v>
      </c>
      <c r="AV8" s="9">
        <f>_xlfn.XLOOKUP(AT8,$AX$5:$AX$105,$AZ$5:$AZ$105,0,0)</f>
        <v>6137</v>
      </c>
      <c r="AX8" s="2" t="s">
        <v>109</v>
      </c>
      <c r="AY8" s="9">
        <v>51917.31</v>
      </c>
      <c r="AZ8" s="9">
        <v>5529</v>
      </c>
      <c r="BB8" t="s">
        <v>211</v>
      </c>
      <c r="BC8" s="9">
        <v>174072.76000000042</v>
      </c>
    </row>
    <row r="9" spans="1:55" x14ac:dyDescent="0.3">
      <c r="A9" t="s">
        <v>64</v>
      </c>
      <c r="B9" s="20">
        <v>8477.4799999999977</v>
      </c>
      <c r="E9" t="s">
        <v>70</v>
      </c>
      <c r="F9" s="20">
        <v>130.20000000000073</v>
      </c>
      <c r="I9" t="s">
        <v>84</v>
      </c>
      <c r="J9" s="20">
        <v>134907.56</v>
      </c>
      <c r="M9" t="s">
        <v>82</v>
      </c>
      <c r="N9" s="20">
        <v>86589.619999999952</v>
      </c>
      <c r="P9" s="21">
        <v>600</v>
      </c>
      <c r="Q9" s="21">
        <v>20</v>
      </c>
      <c r="R9" s="22">
        <v>3149297.4099999927</v>
      </c>
      <c r="S9" s="22">
        <v>5446809.4700000202</v>
      </c>
      <c r="T9" s="22">
        <v>2297512.0600000275</v>
      </c>
      <c r="U9" s="3">
        <v>0.42180878047126164</v>
      </c>
      <c r="Z9" s="2" t="s">
        <v>31</v>
      </c>
      <c r="AA9" s="8">
        <v>6.5633766586948014E-2</v>
      </c>
      <c r="AD9" t="s">
        <v>31</v>
      </c>
      <c r="AE9" s="4">
        <v>205642.85000000033</v>
      </c>
      <c r="AG9" t="str">
        <f t="shared" si="0"/>
        <v>May</v>
      </c>
      <c r="AH9" s="4">
        <f t="shared" si="0"/>
        <v>205642.85000000033</v>
      </c>
      <c r="AI9" s="4">
        <f t="shared" si="1"/>
        <v>205642.85000000033</v>
      </c>
      <c r="AL9" t="s">
        <v>54</v>
      </c>
      <c r="AM9" s="9">
        <v>340665.27999999869</v>
      </c>
      <c r="AT9" t="s">
        <v>117</v>
      </c>
      <c r="AU9" s="9">
        <v>95024.850000000035</v>
      </c>
      <c r="AV9" s="9">
        <f>_xlfn.XLOOKUP(AT9,$AX$5:$AX$105,$AZ$5:$AZ$105,0,0)</f>
        <v>6861</v>
      </c>
      <c r="AX9" s="2" t="s">
        <v>110</v>
      </c>
      <c r="AY9" s="9">
        <v>4089.289999999979</v>
      </c>
      <c r="AZ9" s="9">
        <v>6931</v>
      </c>
      <c r="BB9" t="s">
        <v>216</v>
      </c>
      <c r="BC9" s="9">
        <v>339210.4900000029</v>
      </c>
    </row>
    <row r="10" spans="1:55" x14ac:dyDescent="0.3">
      <c r="A10" t="s">
        <v>69</v>
      </c>
      <c r="B10" s="20">
        <v>7569.0199999999959</v>
      </c>
      <c r="E10" t="s">
        <v>68</v>
      </c>
      <c r="F10" s="20">
        <v>912.82000000000062</v>
      </c>
      <c r="I10" t="s">
        <v>76</v>
      </c>
      <c r="J10" s="20">
        <v>132555.79000000024</v>
      </c>
      <c r="M10" t="s">
        <v>79</v>
      </c>
      <c r="N10" s="20">
        <v>91811.079999999856</v>
      </c>
      <c r="Z10" s="2" t="s">
        <v>32</v>
      </c>
      <c r="AA10" s="8">
        <v>-4.9371519603039399E-2</v>
      </c>
      <c r="AD10" t="s">
        <v>32</v>
      </c>
      <c r="AE10" s="4">
        <v>195489.95000000042</v>
      </c>
      <c r="AG10" t="str">
        <f t="shared" si="0"/>
        <v>Jun</v>
      </c>
      <c r="AH10" s="4">
        <f t="shared" si="0"/>
        <v>195489.95000000042</v>
      </c>
      <c r="AI10" s="4">
        <f t="shared" si="1"/>
        <v>195489.95000000042</v>
      </c>
      <c r="AL10" t="s">
        <v>55</v>
      </c>
      <c r="AM10" s="9">
        <v>319564.96000000124</v>
      </c>
      <c r="AV10" s="9"/>
      <c r="AX10" s="2" t="s">
        <v>111</v>
      </c>
      <c r="AY10" s="9">
        <v>18856.529999999948</v>
      </c>
      <c r="AZ10" s="9">
        <v>6349</v>
      </c>
      <c r="BB10" t="s">
        <v>215</v>
      </c>
      <c r="BC10" s="9">
        <v>367414.25000000041</v>
      </c>
    </row>
    <row r="11" spans="1:55" x14ac:dyDescent="0.3">
      <c r="A11" t="s">
        <v>67</v>
      </c>
      <c r="B11" s="20">
        <v>7236.9200000000019</v>
      </c>
      <c r="E11" t="s">
        <v>61</v>
      </c>
      <c r="F11" s="20">
        <v>992.27999999999975</v>
      </c>
      <c r="I11" t="s">
        <v>80</v>
      </c>
      <c r="J11" s="20">
        <v>132061.01999999973</v>
      </c>
      <c r="M11" t="s">
        <v>85</v>
      </c>
      <c r="N11" s="20">
        <v>96221.15</v>
      </c>
      <c r="Z11" s="2" t="s">
        <v>33</v>
      </c>
      <c r="AA11" s="8">
        <v>-6.5234862457123372E-2</v>
      </c>
      <c r="AD11" t="s">
        <v>33</v>
      </c>
      <c r="AE11" s="4">
        <v>182737.19000000047</v>
      </c>
      <c r="AG11" t="str">
        <f t="shared" si="0"/>
        <v>Jul</v>
      </c>
      <c r="AH11" s="4">
        <f t="shared" si="0"/>
        <v>182737.19000000047</v>
      </c>
      <c r="AI11" s="4">
        <f t="shared" si="1"/>
        <v>182737.19000000047</v>
      </c>
      <c r="AL11" t="s">
        <v>56</v>
      </c>
      <c r="AM11" s="9">
        <v>332458.74000000069</v>
      </c>
      <c r="AX11" s="2" t="s">
        <v>112</v>
      </c>
      <c r="AY11" s="9">
        <v>53319.199999999997</v>
      </c>
      <c r="AZ11" s="9">
        <v>5840</v>
      </c>
      <c r="BB11" t="s">
        <v>214</v>
      </c>
      <c r="BC11" s="9">
        <v>417457.830000002</v>
      </c>
    </row>
    <row r="12" spans="1:55" x14ac:dyDescent="0.3">
      <c r="A12" t="s">
        <v>65</v>
      </c>
      <c r="B12" s="20">
        <v>7191.9699999999975</v>
      </c>
      <c r="E12" t="s">
        <v>62</v>
      </c>
      <c r="F12" s="20">
        <v>1362.7800000000007</v>
      </c>
      <c r="I12" t="s">
        <v>83</v>
      </c>
      <c r="J12" s="20">
        <v>131335.97000000015</v>
      </c>
      <c r="M12" t="s">
        <v>78</v>
      </c>
      <c r="N12" s="20">
        <v>101212.63000000015</v>
      </c>
      <c r="S12" s="1" t="s">
        <v>92</v>
      </c>
      <c r="T12" t="s">
        <v>6</v>
      </c>
      <c r="V12" t="s">
        <v>98</v>
      </c>
      <c r="Z12" s="2" t="s">
        <v>34</v>
      </c>
      <c r="AA12" s="8">
        <v>0.14152658251995559</v>
      </c>
      <c r="AD12" t="s">
        <v>34</v>
      </c>
      <c r="AE12" s="4">
        <v>208599.36000000034</v>
      </c>
      <c r="AG12" t="str">
        <f t="shared" si="0"/>
        <v>Aug</v>
      </c>
      <c r="AH12" s="4">
        <f t="shared" si="0"/>
        <v>208599.36000000034</v>
      </c>
      <c r="AI12" s="4">
        <f t="shared" si="1"/>
        <v>208599.36000000034</v>
      </c>
      <c r="AX12" s="2" t="s">
        <v>113</v>
      </c>
      <c r="AY12" s="9">
        <v>11872.29999999993</v>
      </c>
      <c r="AZ12" s="9">
        <v>5522</v>
      </c>
      <c r="BB12" t="s">
        <v>213</v>
      </c>
      <c r="BC12" s="9">
        <v>718216.26999999932</v>
      </c>
    </row>
    <row r="13" spans="1:55" x14ac:dyDescent="0.3">
      <c r="A13" t="s">
        <v>66</v>
      </c>
      <c r="B13" s="20">
        <v>6966.5800000000008</v>
      </c>
      <c r="E13" t="s">
        <v>63</v>
      </c>
      <c r="F13" s="20">
        <v>1387.2399999999998</v>
      </c>
      <c r="I13" t="s">
        <v>81</v>
      </c>
      <c r="J13" s="20">
        <v>128176.22000000032</v>
      </c>
      <c r="M13" t="s">
        <v>77</v>
      </c>
      <c r="N13" s="20">
        <v>104453.84999999986</v>
      </c>
      <c r="S13" t="s">
        <v>93</v>
      </c>
      <c r="T13" s="16">
        <v>77466.27</v>
      </c>
      <c r="V13" s="23">
        <v>45.603333333333332</v>
      </c>
      <c r="Z13" s="2" t="s">
        <v>35</v>
      </c>
      <c r="AA13" s="8">
        <v>-8.8756456395647235E-2</v>
      </c>
      <c r="AD13" t="s">
        <v>35</v>
      </c>
      <c r="AE13" s="4">
        <v>190084.82000000039</v>
      </c>
      <c r="AG13" t="str">
        <f t="shared" si="0"/>
        <v>Sep</v>
      </c>
      <c r="AH13" s="4">
        <f t="shared" si="0"/>
        <v>190084.82000000039</v>
      </c>
      <c r="AI13" s="4">
        <f t="shared" si="1"/>
        <v>190084.82000000039</v>
      </c>
      <c r="AX13" s="2" t="s">
        <v>114</v>
      </c>
      <c r="AY13" s="9">
        <v>78081.849999999962</v>
      </c>
      <c r="AZ13" s="9">
        <v>6545</v>
      </c>
    </row>
    <row r="14" spans="1:55" x14ac:dyDescent="0.3">
      <c r="A14" t="s">
        <v>217</v>
      </c>
      <c r="B14" s="20">
        <v>6942.4900000000034</v>
      </c>
      <c r="E14" t="s">
        <v>3</v>
      </c>
      <c r="F14" s="20">
        <v>4785.3200000000033</v>
      </c>
      <c r="I14" t="s">
        <v>3</v>
      </c>
      <c r="J14" s="20">
        <v>659036.56000000262</v>
      </c>
      <c r="M14" t="s">
        <v>3</v>
      </c>
      <c r="N14" s="20">
        <v>480288.32999999996</v>
      </c>
      <c r="S14" t="s">
        <v>94</v>
      </c>
      <c r="T14" s="16">
        <v>400675.62999999931</v>
      </c>
      <c r="Z14" s="2" t="s">
        <v>36</v>
      </c>
      <c r="AA14" s="8">
        <v>1.5750863219866535E-3</v>
      </c>
      <c r="AD14" t="s">
        <v>36</v>
      </c>
      <c r="AE14" s="4">
        <v>190384.21999999968</v>
      </c>
      <c r="AG14" t="str">
        <f t="shared" si="0"/>
        <v>Oct</v>
      </c>
      <c r="AH14" s="4">
        <f t="shared" si="0"/>
        <v>190384.21999999968</v>
      </c>
      <c r="AI14" s="4">
        <f t="shared" si="1"/>
        <v>190384.21999999968</v>
      </c>
      <c r="AT14" t="str">
        <f>AT4</f>
        <v>Product Name</v>
      </c>
      <c r="AU14" t="str">
        <f>AV4</f>
        <v>Quantity</v>
      </c>
      <c r="AX14" s="2" t="s">
        <v>115</v>
      </c>
      <c r="AY14" s="9">
        <v>2366.7600000000239</v>
      </c>
      <c r="AZ14" s="9">
        <v>5379</v>
      </c>
    </row>
    <row r="15" spans="1:55" x14ac:dyDescent="0.3">
      <c r="A15" t="s">
        <v>218</v>
      </c>
      <c r="B15" s="20">
        <v>6800.3700000000008</v>
      </c>
      <c r="S15" t="s">
        <v>95</v>
      </c>
      <c r="T15" s="16">
        <v>422121.3899999985</v>
      </c>
      <c r="Z15" s="2" t="s">
        <v>37</v>
      </c>
      <c r="AA15" s="8">
        <v>9.8171476606608472E-3</v>
      </c>
      <c r="AD15" t="s">
        <v>37</v>
      </c>
      <c r="AE15" s="4">
        <v>192253.24999999942</v>
      </c>
      <c r="AG15" t="str">
        <f t="shared" si="0"/>
        <v>Nov</v>
      </c>
      <c r="AH15" s="4">
        <f t="shared" si="0"/>
        <v>192253.24999999942</v>
      </c>
      <c r="AI15" s="4">
        <f t="shared" si="1"/>
        <v>192253.24999999942</v>
      </c>
      <c r="AK15" s="4"/>
      <c r="AT15" t="str">
        <f t="shared" ref="AT15:AT19" si="2">AT5</f>
        <v>Attorney Mist</v>
      </c>
      <c r="AU15" s="9">
        <f t="shared" ref="AU15:AU19" si="3">AV5</f>
        <v>6545</v>
      </c>
      <c r="AX15" s="2" t="s">
        <v>116</v>
      </c>
      <c r="AY15" s="9">
        <v>-10037.319999999978</v>
      </c>
      <c r="AZ15" s="9">
        <v>5339</v>
      </c>
    </row>
    <row r="16" spans="1:55" x14ac:dyDescent="0.3">
      <c r="A16" t="s">
        <v>219</v>
      </c>
      <c r="B16" s="20">
        <v>6737.1899999999987</v>
      </c>
      <c r="O16" t="s">
        <v>91</v>
      </c>
      <c r="S16" t="s">
        <v>96</v>
      </c>
      <c r="T16" s="16">
        <v>482627.66000000201</v>
      </c>
      <c r="V16" s="1" t="s">
        <v>99</v>
      </c>
      <c r="W16" t="s">
        <v>6</v>
      </c>
      <c r="Z16" s="2" t="s">
        <v>38</v>
      </c>
      <c r="AA16" s="8">
        <v>-6.7086980324126341E-2</v>
      </c>
      <c r="AD16" t="s">
        <v>38</v>
      </c>
      <c r="AE16" s="4">
        <v>179355.56000000011</v>
      </c>
      <c r="AG16" t="str">
        <f t="shared" si="0"/>
        <v>Dec</v>
      </c>
      <c r="AH16" s="4">
        <f t="shared" si="0"/>
        <v>179355.56000000011</v>
      </c>
      <c r="AI16" s="4">
        <f t="shared" si="1"/>
        <v>179355.56000000011</v>
      </c>
      <c r="AT16" t="str">
        <f t="shared" si="2"/>
        <v>Eight Brew</v>
      </c>
      <c r="AU16" s="9">
        <f t="shared" si="3"/>
        <v>6671</v>
      </c>
      <c r="AW16" s="9"/>
      <c r="AX16" s="2" t="s">
        <v>117</v>
      </c>
      <c r="AY16" s="9">
        <v>95024.850000000035</v>
      </c>
      <c r="AZ16" s="9">
        <v>6861</v>
      </c>
    </row>
    <row r="17" spans="1:52" x14ac:dyDescent="0.3">
      <c r="A17" t="s">
        <v>220</v>
      </c>
      <c r="B17" s="20">
        <v>6665.6599999999989</v>
      </c>
      <c r="D17" t="s">
        <v>86</v>
      </c>
      <c r="I17" t="s">
        <v>87</v>
      </c>
      <c r="M17" t="s">
        <v>88</v>
      </c>
      <c r="O17" t="str">
        <f>_xlfn.TEXTJOIN(" ",,IF(E3=1,"TOP 5 PROFITABLE","LOW 5 PROFITABLE"),IF(E4=1,"CUSTOMER","LOCATION"))</f>
        <v>LOW 5 PROFITABLE CUSTOMER</v>
      </c>
      <c r="S17" t="s">
        <v>97</v>
      </c>
      <c r="T17" s="16">
        <v>914621.10999999498</v>
      </c>
      <c r="V17" t="s">
        <v>100</v>
      </c>
      <c r="W17" s="15">
        <v>0.48527656041986861</v>
      </c>
      <c r="Z17" s="2" t="s">
        <v>3</v>
      </c>
      <c r="AA17" s="8"/>
      <c r="AT17" t="str">
        <f t="shared" si="2"/>
        <v>Onto Dew</v>
      </c>
      <c r="AU17" s="9">
        <f t="shared" si="3"/>
        <v>6262</v>
      </c>
      <c r="AX17" s="2" t="s">
        <v>118</v>
      </c>
      <c r="AY17" s="9">
        <v>38203.169999999984</v>
      </c>
      <c r="AZ17" s="9">
        <v>6621</v>
      </c>
    </row>
    <row r="18" spans="1:52" x14ac:dyDescent="0.3">
      <c r="A18" t="s">
        <v>221</v>
      </c>
      <c r="B18" s="20">
        <v>6603.6900000000014</v>
      </c>
      <c r="O18" t="str">
        <f>_xlfn.TEXTJOIN(" ",,IF(E4=1,"Customer's over time","Total Sales Location"))</f>
        <v>Customer's over time</v>
      </c>
      <c r="S18" t="s">
        <v>3</v>
      </c>
      <c r="T18" s="16">
        <v>2297512.0600000275</v>
      </c>
      <c r="V18" t="s">
        <v>101</v>
      </c>
      <c r="W18" s="15">
        <v>0.51472343958010647</v>
      </c>
      <c r="AT18" t="str">
        <f t="shared" si="2"/>
        <v>Common Splash</v>
      </c>
      <c r="AU18" s="9">
        <f t="shared" si="3"/>
        <v>6137</v>
      </c>
      <c r="AV18" s="9"/>
      <c r="AX18" s="2" t="s">
        <v>119</v>
      </c>
      <c r="AY18" s="9">
        <v>53613.000000000022</v>
      </c>
      <c r="AZ18" s="9">
        <v>6475</v>
      </c>
    </row>
    <row r="19" spans="1:52" x14ac:dyDescent="0.3">
      <c r="A19" t="s">
        <v>222</v>
      </c>
      <c r="B19" s="20">
        <v>6535.6500000000005</v>
      </c>
      <c r="D19" t="str">
        <f>IF($E$3=1,A8,E8)</f>
        <v>FullName</v>
      </c>
      <c r="E19" t="str">
        <f>IF($E$3=1,B8,F8)</f>
        <v>Profit</v>
      </c>
      <c r="I19" t="str">
        <f>IF($E$3=1,I8,M8)</f>
        <v>Location</v>
      </c>
      <c r="J19" t="str">
        <f>IF($E$3=1,J8,N8)</f>
        <v>Profit</v>
      </c>
      <c r="M19" t="str">
        <f>IF($E$4=1,D19,I19)</f>
        <v>FullName</v>
      </c>
      <c r="N19" t="str">
        <f>IF($E$4=1,E19,J19)</f>
        <v>Profit</v>
      </c>
      <c r="O19">
        <f>IF(E4=1,GETPIVOTDATA("[Measures].[Total Customers]",$P$8),GETPIVOTDATA("[Measures].[Total Location]",$P$8))</f>
        <v>600</v>
      </c>
      <c r="AT19" t="str">
        <f t="shared" si="2"/>
        <v>Begin Brew</v>
      </c>
      <c r="AU19" s="9">
        <f t="shared" si="3"/>
        <v>6861</v>
      </c>
      <c r="AX19" s="2" t="s">
        <v>120</v>
      </c>
      <c r="AY19" s="9">
        <v>-29069.040000000001</v>
      </c>
      <c r="AZ19" s="9">
        <v>6776</v>
      </c>
    </row>
    <row r="20" spans="1:52" x14ac:dyDescent="0.3">
      <c r="A20" t="s">
        <v>223</v>
      </c>
      <c r="B20" s="20">
        <v>6533.43</v>
      </c>
      <c r="D20" t="str">
        <f t="shared" ref="D20:E24" si="4">IF($E$3=1,A9,E9)</f>
        <v>Travis Ewing</v>
      </c>
      <c r="E20" s="20">
        <f t="shared" si="4"/>
        <v>130.20000000000073</v>
      </c>
      <c r="I20" t="str">
        <f t="shared" ref="I20:J24" si="5">IF($E$3=1,I9,M9)</f>
        <v>New York</v>
      </c>
      <c r="J20" s="16">
        <f t="shared" si="5"/>
        <v>86589.619999999952</v>
      </c>
      <c r="K20" s="20"/>
      <c r="M20" t="str">
        <f t="shared" ref="M20:N24" si="6">IF($E$4=1,D20,I20)</f>
        <v>Travis Ewing</v>
      </c>
      <c r="N20" s="16">
        <f t="shared" si="6"/>
        <v>130.20000000000073</v>
      </c>
      <c r="U20" s="16"/>
      <c r="AX20" s="2" t="s">
        <v>121</v>
      </c>
      <c r="AY20" s="9">
        <v>44743.859999999971</v>
      </c>
      <c r="AZ20" s="9">
        <v>5586</v>
      </c>
    </row>
    <row r="21" spans="1:52" x14ac:dyDescent="0.3">
      <c r="A21" t="s">
        <v>224</v>
      </c>
      <c r="B21" s="20">
        <v>6520.88</v>
      </c>
      <c r="D21" t="str">
        <f t="shared" si="4"/>
        <v>Lisa West</v>
      </c>
      <c r="E21" s="20">
        <f t="shared" si="4"/>
        <v>912.82000000000062</v>
      </c>
      <c r="I21" t="str">
        <f>IF($E$3=1,I10,M10)</f>
        <v>Maryland</v>
      </c>
      <c r="J21" s="16">
        <f t="shared" si="5"/>
        <v>91811.079999999856</v>
      </c>
      <c r="K21" s="20"/>
      <c r="M21" t="str">
        <f t="shared" si="6"/>
        <v>Lisa West</v>
      </c>
      <c r="N21" s="16">
        <f t="shared" si="6"/>
        <v>912.82000000000062</v>
      </c>
      <c r="AX21" s="2" t="s">
        <v>122</v>
      </c>
      <c r="AY21" s="9">
        <v>-9326.5600000000122</v>
      </c>
      <c r="AZ21" s="9">
        <v>6568</v>
      </c>
    </row>
    <row r="22" spans="1:52" x14ac:dyDescent="0.3">
      <c r="A22" t="s">
        <v>225</v>
      </c>
      <c r="B22" s="20">
        <v>6501.8600000000024</v>
      </c>
      <c r="D22" t="str">
        <f t="shared" si="4"/>
        <v>Bobby Abbott</v>
      </c>
      <c r="E22" s="20">
        <f t="shared" si="4"/>
        <v>992.27999999999975</v>
      </c>
      <c r="I22" t="str">
        <f>IF($E$3=1,I11,M11)</f>
        <v>Wisconsin</v>
      </c>
      <c r="J22" s="16">
        <f t="shared" si="5"/>
        <v>96221.15</v>
      </c>
      <c r="K22" s="20"/>
      <c r="M22" t="str">
        <f t="shared" si="6"/>
        <v>Bobby Abbott</v>
      </c>
      <c r="N22" s="16">
        <f t="shared" si="6"/>
        <v>992.27999999999975</v>
      </c>
      <c r="AX22" s="2" t="s">
        <v>123</v>
      </c>
      <c r="AY22" s="9">
        <v>-2557.7999999999956</v>
      </c>
      <c r="AZ22" s="9">
        <v>5220</v>
      </c>
    </row>
    <row r="23" spans="1:52" x14ac:dyDescent="0.3">
      <c r="A23" t="s">
        <v>226</v>
      </c>
      <c r="B23" s="20">
        <v>6496.7499999999973</v>
      </c>
      <c r="D23" t="str">
        <f t="shared" si="4"/>
        <v>Christine Hawkins</v>
      </c>
      <c r="E23" s="20">
        <f t="shared" si="4"/>
        <v>1362.7800000000007</v>
      </c>
      <c r="I23" t="str">
        <f>IF($E$3=1,I12,M12)</f>
        <v>Indiana</v>
      </c>
      <c r="J23" s="16">
        <f t="shared" si="5"/>
        <v>101212.63000000015</v>
      </c>
      <c r="M23" t="str">
        <f t="shared" si="6"/>
        <v>Christine Hawkins</v>
      </c>
      <c r="N23" s="16">
        <f t="shared" si="6"/>
        <v>1362.7800000000007</v>
      </c>
      <c r="O23" s="16"/>
      <c r="AX23" s="2" t="s">
        <v>124</v>
      </c>
      <c r="AY23" s="9">
        <v>84506.489999999932</v>
      </c>
      <c r="AZ23" s="9">
        <v>6137</v>
      </c>
    </row>
    <row r="24" spans="1:52" x14ac:dyDescent="0.3">
      <c r="A24" t="s">
        <v>227</v>
      </c>
      <c r="B24" s="20">
        <v>6491.1999999999989</v>
      </c>
      <c r="D24" t="str">
        <f t="shared" si="4"/>
        <v>Jeffery Powell</v>
      </c>
      <c r="E24" s="20">
        <f t="shared" si="4"/>
        <v>1387.2399999999998</v>
      </c>
      <c r="I24" t="str">
        <f>IF($E$3=1,I13,M13)</f>
        <v>Florida</v>
      </c>
      <c r="J24" s="16">
        <f t="shared" si="5"/>
        <v>104453.84999999986</v>
      </c>
      <c r="M24" t="str">
        <f t="shared" si="6"/>
        <v>Jeffery Powell</v>
      </c>
      <c r="N24" s="16">
        <f t="shared" si="6"/>
        <v>1387.2399999999998</v>
      </c>
      <c r="AX24" s="2" t="s">
        <v>125</v>
      </c>
      <c r="AY24" s="9">
        <v>5787.580000000009</v>
      </c>
      <c r="AZ24" s="9">
        <v>6157</v>
      </c>
    </row>
    <row r="25" spans="1:52" x14ac:dyDescent="0.3">
      <c r="A25" t="s">
        <v>228</v>
      </c>
      <c r="B25" s="20">
        <v>6467.0099999999993</v>
      </c>
      <c r="AX25" s="2" t="s">
        <v>126</v>
      </c>
      <c r="AY25" s="9">
        <v>-14038.900000000009</v>
      </c>
      <c r="AZ25" s="9">
        <v>6815</v>
      </c>
    </row>
    <row r="26" spans="1:52" x14ac:dyDescent="0.3">
      <c r="A26" t="s">
        <v>229</v>
      </c>
      <c r="B26" s="20">
        <v>6439.1200000000017</v>
      </c>
      <c r="E26" s="20"/>
      <c r="J26" s="20"/>
      <c r="M26" s="20"/>
      <c r="Q26" t="s">
        <v>24</v>
      </c>
      <c r="AX26" s="2" t="s">
        <v>127</v>
      </c>
      <c r="AY26" s="9">
        <v>18729.619999999988</v>
      </c>
      <c r="AZ26" s="9">
        <v>6526</v>
      </c>
    </row>
    <row r="27" spans="1:52" x14ac:dyDescent="0.3">
      <c r="A27" t="s">
        <v>230</v>
      </c>
      <c r="B27" s="20">
        <v>6343.8200000000043</v>
      </c>
      <c r="AX27" s="2" t="s">
        <v>128</v>
      </c>
      <c r="AY27" s="9">
        <v>31367.100000000009</v>
      </c>
      <c r="AZ27" s="9">
        <v>5503</v>
      </c>
    </row>
    <row r="28" spans="1:52" x14ac:dyDescent="0.3">
      <c r="A28" t="s">
        <v>231</v>
      </c>
      <c r="B28" s="20">
        <v>6323.5199999999977</v>
      </c>
      <c r="AX28" s="2" t="s">
        <v>129</v>
      </c>
      <c r="AY28" s="9">
        <v>13233.920000000009</v>
      </c>
      <c r="AZ28" s="9">
        <v>5908</v>
      </c>
    </row>
    <row r="29" spans="1:52" x14ac:dyDescent="0.3">
      <c r="A29" t="s">
        <v>232</v>
      </c>
      <c r="B29" s="20">
        <v>6303.7699999999968</v>
      </c>
      <c r="AX29" s="2" t="s">
        <v>130</v>
      </c>
      <c r="AY29" s="9">
        <v>34303.500000000022</v>
      </c>
      <c r="AZ29" s="9">
        <v>5775</v>
      </c>
    </row>
    <row r="30" spans="1:52" x14ac:dyDescent="0.3">
      <c r="A30" t="s">
        <v>233</v>
      </c>
      <c r="B30" s="20">
        <v>6255.2300000000014</v>
      </c>
      <c r="AX30" s="2" t="s">
        <v>131</v>
      </c>
      <c r="AY30" s="9">
        <v>31380.58</v>
      </c>
      <c r="AZ30" s="9">
        <v>5822</v>
      </c>
    </row>
    <row r="31" spans="1:52" x14ac:dyDescent="0.3">
      <c r="A31" t="s">
        <v>234</v>
      </c>
      <c r="B31" s="20">
        <v>6202.0800000000008</v>
      </c>
      <c r="AX31" s="2" t="s">
        <v>132</v>
      </c>
      <c r="AY31" s="9">
        <v>-1947.5200000000059</v>
      </c>
      <c r="AZ31" s="9">
        <v>5728</v>
      </c>
    </row>
    <row r="32" spans="1:52" x14ac:dyDescent="0.3">
      <c r="A32" t="s">
        <v>235</v>
      </c>
      <c r="B32" s="20">
        <v>6185.25</v>
      </c>
      <c r="AX32" s="2" t="s">
        <v>133</v>
      </c>
      <c r="AY32" s="9">
        <v>82987.239999999991</v>
      </c>
      <c r="AZ32" s="9">
        <v>6671</v>
      </c>
    </row>
    <row r="33" spans="1:52" x14ac:dyDescent="0.3">
      <c r="A33" t="s">
        <v>236</v>
      </c>
      <c r="B33" s="20">
        <v>6168.1599999999971</v>
      </c>
      <c r="AX33" s="2" t="s">
        <v>134</v>
      </c>
      <c r="AY33" s="9">
        <v>39498.199999999997</v>
      </c>
      <c r="AZ33" s="9">
        <v>6230</v>
      </c>
    </row>
    <row r="34" spans="1:52" x14ac:dyDescent="0.3">
      <c r="A34" t="s">
        <v>237</v>
      </c>
      <c r="B34" s="20">
        <v>6136.4299999999985</v>
      </c>
      <c r="AX34" s="2" t="s">
        <v>135</v>
      </c>
      <c r="AY34" s="9">
        <v>50200.709999999963</v>
      </c>
      <c r="AZ34" s="9">
        <v>5817</v>
      </c>
    </row>
    <row r="35" spans="1:52" x14ac:dyDescent="0.3">
      <c r="A35" t="s">
        <v>238</v>
      </c>
      <c r="B35" s="20">
        <v>6080.8099999999995</v>
      </c>
      <c r="AX35" s="2" t="s">
        <v>136</v>
      </c>
      <c r="AY35" s="9">
        <v>43165.919999999984</v>
      </c>
      <c r="AZ35" s="9">
        <v>6202</v>
      </c>
    </row>
    <row r="36" spans="1:52" x14ac:dyDescent="0.3">
      <c r="A36" t="s">
        <v>239</v>
      </c>
      <c r="B36" s="20">
        <v>6018.8000000000038</v>
      </c>
      <c r="AX36" s="2" t="s">
        <v>137</v>
      </c>
      <c r="AY36" s="9">
        <v>13602.679999999986</v>
      </c>
      <c r="AZ36" s="9">
        <v>5252</v>
      </c>
    </row>
    <row r="37" spans="1:52" x14ac:dyDescent="0.3">
      <c r="A37" t="s">
        <v>240</v>
      </c>
      <c r="B37" s="20">
        <v>5873.3299999999972</v>
      </c>
      <c r="AX37" s="2" t="s">
        <v>138</v>
      </c>
      <c r="AY37" s="9">
        <v>2004.299999999952</v>
      </c>
      <c r="AZ37" s="9">
        <v>6681</v>
      </c>
    </row>
    <row r="38" spans="1:52" x14ac:dyDescent="0.3">
      <c r="A38" t="s">
        <v>241</v>
      </c>
      <c r="B38" s="20">
        <v>5851.9999999999973</v>
      </c>
      <c r="AX38" s="2" t="s">
        <v>139</v>
      </c>
      <c r="AY38" s="9">
        <v>13022.850000000009</v>
      </c>
      <c r="AZ38" s="9">
        <v>5107</v>
      </c>
    </row>
    <row r="39" spans="1:52" x14ac:dyDescent="0.3">
      <c r="A39" t="s">
        <v>242</v>
      </c>
      <c r="B39" s="20">
        <v>5827.5600000000022</v>
      </c>
      <c r="AX39" s="2" t="s">
        <v>140</v>
      </c>
      <c r="AY39" s="9">
        <v>16381.75</v>
      </c>
      <c r="AZ39" s="9">
        <v>6325</v>
      </c>
    </row>
    <row r="40" spans="1:52" x14ac:dyDescent="0.3">
      <c r="A40" t="s">
        <v>243</v>
      </c>
      <c r="B40" s="20">
        <v>5822.9399999999969</v>
      </c>
      <c r="AX40" s="2" t="s">
        <v>141</v>
      </c>
      <c r="AY40" s="9">
        <v>43903.63</v>
      </c>
      <c r="AZ40" s="9">
        <v>6263</v>
      </c>
    </row>
    <row r="41" spans="1:52" x14ac:dyDescent="0.3">
      <c r="A41" t="s">
        <v>244</v>
      </c>
      <c r="B41" s="20">
        <v>5822.9099999999989</v>
      </c>
      <c r="AX41" s="2" t="s">
        <v>142</v>
      </c>
      <c r="AY41" s="9">
        <v>10907.520000000008</v>
      </c>
      <c r="AZ41" s="9">
        <v>6992</v>
      </c>
    </row>
    <row r="42" spans="1:52" x14ac:dyDescent="0.3">
      <c r="A42" t="s">
        <v>245</v>
      </c>
      <c r="B42" s="20">
        <v>5741.119999999999</v>
      </c>
      <c r="AX42" s="2" t="s">
        <v>143</v>
      </c>
      <c r="AY42" s="9">
        <v>28777.41</v>
      </c>
      <c r="AZ42" s="9">
        <v>6033</v>
      </c>
    </row>
    <row r="43" spans="1:52" x14ac:dyDescent="0.3">
      <c r="A43" t="s">
        <v>246</v>
      </c>
      <c r="B43" s="20">
        <v>5706.3800000000037</v>
      </c>
      <c r="AX43" s="2" t="s">
        <v>144</v>
      </c>
      <c r="AY43" s="9">
        <v>-1571.1300000000556</v>
      </c>
      <c r="AZ43" s="9">
        <v>5819</v>
      </c>
    </row>
    <row r="44" spans="1:52" x14ac:dyDescent="0.3">
      <c r="A44" t="s">
        <v>247</v>
      </c>
      <c r="B44" s="20">
        <v>5692.3300000000008</v>
      </c>
      <c r="AX44" s="2" t="s">
        <v>145</v>
      </c>
      <c r="AY44" s="9">
        <v>-21740.939999999981</v>
      </c>
      <c r="AZ44" s="9">
        <v>6194</v>
      </c>
    </row>
    <row r="45" spans="1:52" x14ac:dyDescent="0.3">
      <c r="A45" t="s">
        <v>248</v>
      </c>
      <c r="B45" s="20">
        <v>5679.9000000000015</v>
      </c>
      <c r="AX45" s="2" t="s">
        <v>146</v>
      </c>
      <c r="AY45" s="9">
        <v>6318.1299999999919</v>
      </c>
      <c r="AZ45" s="9">
        <v>6943</v>
      </c>
    </row>
    <row r="46" spans="1:52" x14ac:dyDescent="0.3">
      <c r="A46" t="s">
        <v>249</v>
      </c>
      <c r="B46" s="20">
        <v>5659.5900000000029</v>
      </c>
      <c r="AX46" s="2" t="s">
        <v>147</v>
      </c>
      <c r="AY46" s="9">
        <v>-13781.949999999986</v>
      </c>
      <c r="AZ46" s="9">
        <v>5915</v>
      </c>
    </row>
    <row r="47" spans="1:52" x14ac:dyDescent="0.3">
      <c r="A47" t="s">
        <v>250</v>
      </c>
      <c r="B47" s="20">
        <v>5585.0200000000013</v>
      </c>
      <c r="AX47" s="2" t="s">
        <v>148</v>
      </c>
      <c r="AY47" s="9">
        <v>-8467.2000000000335</v>
      </c>
      <c r="AZ47" s="9">
        <v>5760</v>
      </c>
    </row>
    <row r="48" spans="1:52" x14ac:dyDescent="0.3">
      <c r="A48" t="s">
        <v>251</v>
      </c>
      <c r="B48" s="20">
        <v>5567.3300000000008</v>
      </c>
      <c r="AX48" s="2" t="s">
        <v>149</v>
      </c>
      <c r="AY48" s="9">
        <v>24069.160000000011</v>
      </c>
      <c r="AZ48" s="9">
        <v>6761</v>
      </c>
    </row>
    <row r="49" spans="1:52" x14ac:dyDescent="0.3">
      <c r="A49" t="s">
        <v>252</v>
      </c>
      <c r="B49" s="20">
        <v>5566.6000000000013</v>
      </c>
      <c r="AX49" s="2" t="s">
        <v>150</v>
      </c>
      <c r="AY49" s="9">
        <v>15387.719999999994</v>
      </c>
      <c r="AZ49" s="9">
        <v>6749</v>
      </c>
    </row>
    <row r="50" spans="1:52" x14ac:dyDescent="0.3">
      <c r="A50" t="s">
        <v>253</v>
      </c>
      <c r="B50" s="20">
        <v>5560.279999999997</v>
      </c>
      <c r="AX50" s="2" t="s">
        <v>151</v>
      </c>
      <c r="AY50" s="9">
        <v>11575.520000000019</v>
      </c>
      <c r="AZ50" s="9">
        <v>6577</v>
      </c>
    </row>
    <row r="51" spans="1:52" x14ac:dyDescent="0.3">
      <c r="A51" t="s">
        <v>254</v>
      </c>
      <c r="B51" s="20">
        <v>5513.1099999999988</v>
      </c>
      <c r="AX51" s="2" t="s">
        <v>152</v>
      </c>
      <c r="AY51" s="9">
        <v>12376.54</v>
      </c>
      <c r="AZ51" s="9">
        <v>6127</v>
      </c>
    </row>
    <row r="52" spans="1:52" x14ac:dyDescent="0.3">
      <c r="A52" t="s">
        <v>255</v>
      </c>
      <c r="B52" s="20">
        <v>5499.9199999999992</v>
      </c>
      <c r="AX52" s="2" t="s">
        <v>153</v>
      </c>
      <c r="AY52" s="9">
        <v>2761.2499999999782</v>
      </c>
      <c r="AZ52" s="9">
        <v>5875</v>
      </c>
    </row>
    <row r="53" spans="1:52" x14ac:dyDescent="0.3">
      <c r="A53" t="s">
        <v>256</v>
      </c>
      <c r="B53" s="20">
        <v>5495.4900000000016</v>
      </c>
      <c r="AX53" s="2" t="s">
        <v>154</v>
      </c>
      <c r="AY53" s="9">
        <v>63904.020000000055</v>
      </c>
      <c r="AZ53" s="9">
        <v>6063</v>
      </c>
    </row>
    <row r="54" spans="1:52" x14ac:dyDescent="0.3">
      <c r="A54" t="s">
        <v>257</v>
      </c>
      <c r="B54" s="20">
        <v>5458.3</v>
      </c>
      <c r="AX54" s="2" t="s">
        <v>155</v>
      </c>
      <c r="AY54" s="9">
        <v>43574.720000000016</v>
      </c>
      <c r="AZ54" s="9">
        <v>5558</v>
      </c>
    </row>
    <row r="55" spans="1:52" x14ac:dyDescent="0.3">
      <c r="A55" t="s">
        <v>258</v>
      </c>
      <c r="B55" s="20">
        <v>5453.6000000000013</v>
      </c>
      <c r="AX55" s="2" t="s">
        <v>156</v>
      </c>
      <c r="AY55" s="9">
        <v>31736.320000000058</v>
      </c>
      <c r="AZ55" s="9">
        <v>5888</v>
      </c>
    </row>
    <row r="56" spans="1:52" x14ac:dyDescent="0.3">
      <c r="A56" t="s">
        <v>259</v>
      </c>
      <c r="B56" s="20">
        <v>5452.869999999999</v>
      </c>
      <c r="AX56" s="2" t="s">
        <v>157</v>
      </c>
      <c r="AY56" s="9">
        <v>-1112.8299999999945</v>
      </c>
      <c r="AZ56" s="9">
        <v>5857</v>
      </c>
    </row>
    <row r="57" spans="1:52" x14ac:dyDescent="0.3">
      <c r="A57" t="s">
        <v>260</v>
      </c>
      <c r="B57" s="20">
        <v>5448.9000000000033</v>
      </c>
      <c r="AX57" s="2" t="s">
        <v>158</v>
      </c>
      <c r="AY57" s="9">
        <v>36733.600000000057</v>
      </c>
      <c r="AZ57" s="9">
        <v>6290</v>
      </c>
    </row>
    <row r="58" spans="1:52" x14ac:dyDescent="0.3">
      <c r="A58" t="s">
        <v>261</v>
      </c>
      <c r="B58" s="20">
        <v>5414.3899999999976</v>
      </c>
      <c r="AX58" s="2" t="s">
        <v>159</v>
      </c>
      <c r="AY58" s="9">
        <v>-18969.600000000046</v>
      </c>
      <c r="AZ58" s="9">
        <v>5928</v>
      </c>
    </row>
    <row r="59" spans="1:52" x14ac:dyDescent="0.3">
      <c r="A59" t="s">
        <v>262</v>
      </c>
      <c r="B59" s="20">
        <v>5403.85</v>
      </c>
      <c r="AX59" s="2" t="s">
        <v>160</v>
      </c>
      <c r="AY59" s="9">
        <v>42187.60000000002</v>
      </c>
      <c r="AZ59" s="9">
        <v>5795</v>
      </c>
    </row>
    <row r="60" spans="1:52" x14ac:dyDescent="0.3">
      <c r="A60" t="s">
        <v>263</v>
      </c>
      <c r="B60" s="20">
        <v>5402.8200000000015</v>
      </c>
      <c r="AX60" s="2" t="s">
        <v>161</v>
      </c>
      <c r="AY60" s="9">
        <v>11787.310000000005</v>
      </c>
      <c r="AZ60" s="9">
        <v>4891</v>
      </c>
    </row>
    <row r="61" spans="1:52" x14ac:dyDescent="0.3">
      <c r="A61" t="s">
        <v>264</v>
      </c>
      <c r="B61" s="20">
        <v>5393.9900000000025</v>
      </c>
      <c r="AX61" s="2" t="s">
        <v>162</v>
      </c>
      <c r="AY61" s="9">
        <v>26067.999999999978</v>
      </c>
      <c r="AZ61" s="9">
        <v>6860</v>
      </c>
    </row>
    <row r="62" spans="1:52" x14ac:dyDescent="0.3">
      <c r="A62" t="s">
        <v>265</v>
      </c>
      <c r="B62" s="20">
        <v>5384.83</v>
      </c>
      <c r="AX62" s="2" t="s">
        <v>163</v>
      </c>
      <c r="AY62" s="9">
        <v>8106.2399999999907</v>
      </c>
      <c r="AZ62" s="9">
        <v>6333</v>
      </c>
    </row>
    <row r="63" spans="1:52" x14ac:dyDescent="0.3">
      <c r="A63" t="s">
        <v>266</v>
      </c>
      <c r="B63" s="20">
        <v>5381.340000000002</v>
      </c>
      <c r="AX63" s="2" t="s">
        <v>164</v>
      </c>
      <c r="AY63" s="9">
        <v>83284.599999999977</v>
      </c>
      <c r="AZ63" s="9">
        <v>6262</v>
      </c>
    </row>
    <row r="64" spans="1:52" x14ac:dyDescent="0.3">
      <c r="A64" t="s">
        <v>267</v>
      </c>
      <c r="B64" s="20">
        <v>5373.7800000000007</v>
      </c>
      <c r="AX64" s="2" t="s">
        <v>165</v>
      </c>
      <c r="AY64" s="9">
        <v>51479.960000000043</v>
      </c>
      <c r="AZ64" s="9">
        <v>6938</v>
      </c>
    </row>
    <row r="65" spans="1:52" x14ac:dyDescent="0.3">
      <c r="A65" t="s">
        <v>268</v>
      </c>
      <c r="B65" s="20">
        <v>5373.2599999999993</v>
      </c>
      <c r="AX65" s="2" t="s">
        <v>166</v>
      </c>
      <c r="AY65" s="9">
        <v>10467.999999999993</v>
      </c>
      <c r="AZ65" s="9">
        <v>5234</v>
      </c>
    </row>
    <row r="66" spans="1:52" x14ac:dyDescent="0.3">
      <c r="A66" t="s">
        <v>269</v>
      </c>
      <c r="B66" s="20">
        <v>5371.850000000004</v>
      </c>
      <c r="AX66" s="2" t="s">
        <v>167</v>
      </c>
      <c r="AY66" s="9">
        <v>25255.650000000016</v>
      </c>
      <c r="AZ66" s="9">
        <v>5385</v>
      </c>
    </row>
    <row r="67" spans="1:52" x14ac:dyDescent="0.3">
      <c r="A67" t="s">
        <v>270</v>
      </c>
      <c r="B67" s="20">
        <v>5342.3800000000028</v>
      </c>
      <c r="AX67" s="2" t="s">
        <v>168</v>
      </c>
      <c r="AY67" s="9">
        <v>9939.5999999999913</v>
      </c>
      <c r="AZ67" s="9">
        <v>6024</v>
      </c>
    </row>
    <row r="68" spans="1:52" x14ac:dyDescent="0.3">
      <c r="A68" t="s">
        <v>271</v>
      </c>
      <c r="B68" s="20">
        <v>5322.49</v>
      </c>
      <c r="AX68" s="2" t="s">
        <v>169</v>
      </c>
      <c r="AY68" s="9">
        <v>38978.390000000021</v>
      </c>
      <c r="AZ68" s="9">
        <v>5809</v>
      </c>
    </row>
    <row r="69" spans="1:52" x14ac:dyDescent="0.3">
      <c r="A69" t="s">
        <v>272</v>
      </c>
      <c r="B69" s="20">
        <v>5319.0900000000011</v>
      </c>
      <c r="AX69" s="2" t="s">
        <v>170</v>
      </c>
      <c r="AY69" s="9">
        <v>-7303.8000000000393</v>
      </c>
      <c r="AZ69" s="9">
        <v>5180</v>
      </c>
    </row>
    <row r="70" spans="1:52" x14ac:dyDescent="0.3">
      <c r="A70" t="s">
        <v>273</v>
      </c>
      <c r="B70" s="20">
        <v>5307.9600000000009</v>
      </c>
      <c r="AX70" s="2" t="s">
        <v>171</v>
      </c>
      <c r="AY70" s="9">
        <v>26923.569999999989</v>
      </c>
      <c r="AZ70" s="9">
        <v>6161</v>
      </c>
    </row>
    <row r="71" spans="1:52" x14ac:dyDescent="0.3">
      <c r="A71" t="s">
        <v>274</v>
      </c>
      <c r="B71" s="20">
        <v>5272.069999999997</v>
      </c>
      <c r="AX71" s="2" t="s">
        <v>172</v>
      </c>
      <c r="AY71" s="9">
        <v>28375.229999999974</v>
      </c>
      <c r="AZ71" s="9">
        <v>7041</v>
      </c>
    </row>
    <row r="72" spans="1:52" x14ac:dyDescent="0.3">
      <c r="A72" t="s">
        <v>275</v>
      </c>
      <c r="B72" s="20">
        <v>5255.6100000000006</v>
      </c>
      <c r="AX72" s="2" t="s">
        <v>173</v>
      </c>
      <c r="AY72" s="9">
        <v>24412.700000000026</v>
      </c>
      <c r="AZ72" s="9">
        <v>5486</v>
      </c>
    </row>
    <row r="73" spans="1:52" x14ac:dyDescent="0.3">
      <c r="A73" t="s">
        <v>276</v>
      </c>
      <c r="B73" s="20">
        <v>5246.4900000000016</v>
      </c>
      <c r="AX73" s="2" t="s">
        <v>174</v>
      </c>
      <c r="AY73" s="9">
        <v>4272.7199999999975</v>
      </c>
      <c r="AZ73" s="9">
        <v>5622</v>
      </c>
    </row>
    <row r="74" spans="1:52" x14ac:dyDescent="0.3">
      <c r="A74" t="s">
        <v>277</v>
      </c>
      <c r="B74" s="20">
        <v>5237.7699999999977</v>
      </c>
      <c r="AX74" s="2" t="s">
        <v>175</v>
      </c>
      <c r="AY74" s="9">
        <v>-16258.440000000002</v>
      </c>
      <c r="AZ74" s="9">
        <v>7458</v>
      </c>
    </row>
    <row r="75" spans="1:52" x14ac:dyDescent="0.3">
      <c r="A75" t="s">
        <v>278</v>
      </c>
      <c r="B75" s="20">
        <v>5237.369999999999</v>
      </c>
      <c r="AX75" s="2" t="s">
        <v>176</v>
      </c>
      <c r="AY75" s="9">
        <v>8442.900000000016</v>
      </c>
      <c r="AZ75" s="9">
        <v>5310</v>
      </c>
    </row>
    <row r="76" spans="1:52" x14ac:dyDescent="0.3">
      <c r="A76" t="s">
        <v>279</v>
      </c>
      <c r="B76" s="20">
        <v>5193.6299999999983</v>
      </c>
      <c r="AX76" s="2" t="s">
        <v>177</v>
      </c>
      <c r="AY76" s="9">
        <v>23774.260000000002</v>
      </c>
      <c r="AZ76" s="9">
        <v>6478</v>
      </c>
    </row>
    <row r="77" spans="1:52" x14ac:dyDescent="0.3">
      <c r="A77" t="s">
        <v>280</v>
      </c>
      <c r="B77" s="20">
        <v>5184.0800000000017</v>
      </c>
      <c r="AX77" s="2" t="s">
        <v>178</v>
      </c>
      <c r="AY77" s="9">
        <v>58611.329999999973</v>
      </c>
      <c r="AZ77" s="9">
        <v>5867</v>
      </c>
    </row>
    <row r="78" spans="1:52" x14ac:dyDescent="0.3">
      <c r="A78" t="s">
        <v>281</v>
      </c>
      <c r="B78" s="20">
        <v>5182.1799999999967</v>
      </c>
      <c r="AX78" s="2" t="s">
        <v>179</v>
      </c>
      <c r="AY78" s="9">
        <v>-1094.7799999999843</v>
      </c>
      <c r="AZ78" s="9">
        <v>5762</v>
      </c>
    </row>
    <row r="79" spans="1:52" x14ac:dyDescent="0.3">
      <c r="A79" t="s">
        <v>282</v>
      </c>
      <c r="B79" s="20">
        <v>5179.9600000000028</v>
      </c>
      <c r="AX79" s="2" t="s">
        <v>180</v>
      </c>
      <c r="AY79" s="9">
        <v>18444.999999999993</v>
      </c>
      <c r="AZ79" s="9">
        <v>5950</v>
      </c>
    </row>
    <row r="80" spans="1:52" x14ac:dyDescent="0.3">
      <c r="A80" t="s">
        <v>283</v>
      </c>
      <c r="B80" s="20">
        <v>5167.2900000000018</v>
      </c>
      <c r="AX80" s="2" t="s">
        <v>181</v>
      </c>
      <c r="AY80" s="9">
        <v>63091.859999999986</v>
      </c>
      <c r="AZ80" s="9">
        <v>5163</v>
      </c>
    </row>
    <row r="81" spans="1:52" x14ac:dyDescent="0.3">
      <c r="A81" t="s">
        <v>284</v>
      </c>
      <c r="B81" s="20">
        <v>5165.4200000000019</v>
      </c>
      <c r="AX81" s="2" t="s">
        <v>182</v>
      </c>
      <c r="AY81" s="9">
        <v>29725.620000000014</v>
      </c>
      <c r="AZ81" s="9">
        <v>5969</v>
      </c>
    </row>
    <row r="82" spans="1:52" x14ac:dyDescent="0.3">
      <c r="A82" t="s">
        <v>285</v>
      </c>
      <c r="B82" s="20">
        <v>5164.0000000000018</v>
      </c>
      <c r="AX82" s="2" t="s">
        <v>183</v>
      </c>
      <c r="AY82" s="9">
        <v>47952.000000000015</v>
      </c>
      <c r="AZ82" s="9">
        <v>5400</v>
      </c>
    </row>
    <row r="83" spans="1:52" x14ac:dyDescent="0.3">
      <c r="A83" t="s">
        <v>286</v>
      </c>
      <c r="B83" s="20">
        <v>5144.1199999999963</v>
      </c>
      <c r="AX83" s="2" t="s">
        <v>184</v>
      </c>
      <c r="AY83" s="9">
        <v>56300.05</v>
      </c>
      <c r="AZ83" s="9">
        <v>6221</v>
      </c>
    </row>
    <row r="84" spans="1:52" x14ac:dyDescent="0.3">
      <c r="A84" t="s">
        <v>287</v>
      </c>
      <c r="B84" s="20">
        <v>5130.0200000000023</v>
      </c>
      <c r="AX84" s="2" t="s">
        <v>185</v>
      </c>
      <c r="AY84" s="9">
        <v>22807.919999999976</v>
      </c>
      <c r="AZ84" s="9">
        <v>6554</v>
      </c>
    </row>
    <row r="85" spans="1:52" x14ac:dyDescent="0.3">
      <c r="A85" t="s">
        <v>288</v>
      </c>
      <c r="B85" s="20">
        <v>5122.2100000000009</v>
      </c>
      <c r="AX85" s="2" t="s">
        <v>186</v>
      </c>
      <c r="AY85" s="9">
        <v>56525.640000000014</v>
      </c>
      <c r="AZ85" s="9">
        <v>6438</v>
      </c>
    </row>
    <row r="86" spans="1:52" x14ac:dyDescent="0.3">
      <c r="A86" t="s">
        <v>289</v>
      </c>
      <c r="B86" s="20">
        <v>5100.5199999999986</v>
      </c>
      <c r="AX86" s="2" t="s">
        <v>187</v>
      </c>
      <c r="AY86" s="9">
        <v>32065.139999999952</v>
      </c>
      <c r="AZ86" s="9">
        <v>5862</v>
      </c>
    </row>
    <row r="87" spans="1:52" x14ac:dyDescent="0.3">
      <c r="A87" t="s">
        <v>290</v>
      </c>
      <c r="B87" s="20">
        <v>5096.7100000000009</v>
      </c>
      <c r="AX87" s="2" t="s">
        <v>188</v>
      </c>
      <c r="AY87" s="9">
        <v>685.07999999998719</v>
      </c>
      <c r="AZ87" s="9">
        <v>5709</v>
      </c>
    </row>
    <row r="88" spans="1:52" x14ac:dyDescent="0.3">
      <c r="A88" t="s">
        <v>291</v>
      </c>
      <c r="B88" s="20">
        <v>5093.6300000000019</v>
      </c>
      <c r="AX88" s="2" t="s">
        <v>189</v>
      </c>
      <c r="AY88" s="9">
        <v>-50135.640000000021</v>
      </c>
      <c r="AZ88" s="9">
        <v>7666</v>
      </c>
    </row>
    <row r="89" spans="1:52" x14ac:dyDescent="0.3">
      <c r="A89" t="s">
        <v>292</v>
      </c>
      <c r="B89" s="20">
        <v>5090.33</v>
      </c>
      <c r="AX89" s="2" t="s">
        <v>190</v>
      </c>
      <c r="AY89" s="9">
        <v>-25109.370000000024</v>
      </c>
      <c r="AZ89" s="9">
        <v>5853</v>
      </c>
    </row>
    <row r="90" spans="1:52" x14ac:dyDescent="0.3">
      <c r="A90" t="s">
        <v>293</v>
      </c>
      <c r="B90" s="20">
        <v>5086.6500000000024</v>
      </c>
      <c r="AX90" s="2" t="s">
        <v>191</v>
      </c>
      <c r="AY90" s="9">
        <v>2791.3200000000033</v>
      </c>
      <c r="AZ90" s="9">
        <v>6646</v>
      </c>
    </row>
    <row r="91" spans="1:52" x14ac:dyDescent="0.3">
      <c r="A91" t="s">
        <v>294</v>
      </c>
      <c r="B91" s="20">
        <v>5081.2999999999993</v>
      </c>
      <c r="AX91" s="2" t="s">
        <v>192</v>
      </c>
      <c r="AY91" s="9">
        <v>-39515.370000000003</v>
      </c>
      <c r="AZ91" s="9">
        <v>5637</v>
      </c>
    </row>
    <row r="92" spans="1:52" x14ac:dyDescent="0.3">
      <c r="A92" t="s">
        <v>295</v>
      </c>
      <c r="B92" s="20">
        <v>5077.4599999999991</v>
      </c>
      <c r="AX92" s="2" t="s">
        <v>193</v>
      </c>
      <c r="AY92" s="9">
        <v>27251.010000000009</v>
      </c>
      <c r="AZ92" s="9">
        <v>5713</v>
      </c>
    </row>
    <row r="93" spans="1:52" x14ac:dyDescent="0.3">
      <c r="A93" t="s">
        <v>296</v>
      </c>
      <c r="B93" s="20">
        <v>5070.2599999999984</v>
      </c>
      <c r="AX93" s="2" t="s">
        <v>194</v>
      </c>
      <c r="AY93" s="9">
        <v>21262.580000000013</v>
      </c>
      <c r="AZ93" s="9">
        <v>5438</v>
      </c>
    </row>
    <row r="94" spans="1:52" x14ac:dyDescent="0.3">
      <c r="A94" t="s">
        <v>297</v>
      </c>
      <c r="B94" s="20">
        <v>5064.7900000000018</v>
      </c>
      <c r="AX94" s="2" t="s">
        <v>195</v>
      </c>
      <c r="AY94" s="9">
        <v>16798.080000000002</v>
      </c>
      <c r="AZ94" s="9">
        <v>5384</v>
      </c>
    </row>
    <row r="95" spans="1:52" x14ac:dyDescent="0.3">
      <c r="A95" t="s">
        <v>298</v>
      </c>
      <c r="B95" s="20">
        <v>5063.1399999999976</v>
      </c>
      <c r="AX95" s="2" t="s">
        <v>196</v>
      </c>
      <c r="AY95" s="9">
        <v>74447.250000000029</v>
      </c>
      <c r="AZ95" s="9">
        <v>5839</v>
      </c>
    </row>
    <row r="96" spans="1:52" x14ac:dyDescent="0.3">
      <c r="A96" t="s">
        <v>299</v>
      </c>
      <c r="B96" s="20">
        <v>5058.7299999999987</v>
      </c>
      <c r="AX96" s="2" t="s">
        <v>197</v>
      </c>
      <c r="AY96" s="9">
        <v>74371.949999999953</v>
      </c>
      <c r="AZ96" s="9">
        <v>6255</v>
      </c>
    </row>
    <row r="97" spans="1:52" x14ac:dyDescent="0.3">
      <c r="A97" t="s">
        <v>300</v>
      </c>
      <c r="B97" s="20">
        <v>5044.1900000000023</v>
      </c>
      <c r="AX97" s="2" t="s">
        <v>198</v>
      </c>
      <c r="AY97" s="9">
        <v>-60.990000000012515</v>
      </c>
      <c r="AZ97" s="9">
        <v>6099</v>
      </c>
    </row>
    <row r="98" spans="1:52" x14ac:dyDescent="0.3">
      <c r="A98" t="s">
        <v>301</v>
      </c>
      <c r="B98" s="20">
        <v>5029.2699999999977</v>
      </c>
      <c r="AX98" s="2" t="s">
        <v>199</v>
      </c>
      <c r="AY98" s="9">
        <v>26684.99999999996</v>
      </c>
      <c r="AZ98" s="9">
        <v>5930</v>
      </c>
    </row>
    <row r="99" spans="1:52" x14ac:dyDescent="0.3">
      <c r="A99" t="s">
        <v>302</v>
      </c>
      <c r="B99" s="20">
        <v>5010.7099999999982</v>
      </c>
      <c r="AX99" s="2" t="s">
        <v>200</v>
      </c>
      <c r="AY99" s="9">
        <v>46112.94</v>
      </c>
      <c r="AZ99" s="9">
        <v>6378</v>
      </c>
    </row>
    <row r="100" spans="1:52" x14ac:dyDescent="0.3">
      <c r="A100" t="s">
        <v>303</v>
      </c>
      <c r="B100" s="20">
        <v>5007.6799999999994</v>
      </c>
      <c r="AX100" s="2" t="s">
        <v>201</v>
      </c>
      <c r="AY100" s="9">
        <v>-1748.7000000000335</v>
      </c>
      <c r="AZ100" s="9">
        <v>6030</v>
      </c>
    </row>
    <row r="101" spans="1:52" x14ac:dyDescent="0.3">
      <c r="A101" t="s">
        <v>304</v>
      </c>
      <c r="B101" s="20">
        <v>5004.3099999999995</v>
      </c>
      <c r="AX101" s="2" t="s">
        <v>202</v>
      </c>
      <c r="AY101" s="9">
        <v>-4890.8900000000067</v>
      </c>
      <c r="AZ101" s="9">
        <v>6191</v>
      </c>
    </row>
    <row r="102" spans="1:52" x14ac:dyDescent="0.3">
      <c r="A102" t="s">
        <v>305</v>
      </c>
      <c r="B102" s="20">
        <v>4998.3300000000017</v>
      </c>
      <c r="AX102" s="2" t="s">
        <v>203</v>
      </c>
      <c r="AY102" s="9">
        <v>54830.159999999974</v>
      </c>
      <c r="AZ102" s="9">
        <v>5934</v>
      </c>
    </row>
    <row r="103" spans="1:52" x14ac:dyDescent="0.3">
      <c r="A103" t="s">
        <v>306</v>
      </c>
      <c r="B103" s="20">
        <v>4995.6600000000008</v>
      </c>
      <c r="AX103" s="2" t="s">
        <v>204</v>
      </c>
      <c r="AY103" s="9">
        <v>21655.43999999993</v>
      </c>
      <c r="AZ103" s="9">
        <v>6332</v>
      </c>
    </row>
    <row r="104" spans="1:52" x14ac:dyDescent="0.3">
      <c r="A104" t="s">
        <v>307</v>
      </c>
      <c r="B104" s="20">
        <v>4993.829999999999</v>
      </c>
      <c r="AX104" s="2" t="s">
        <v>205</v>
      </c>
      <c r="AY104" s="9">
        <v>9097.2600000000093</v>
      </c>
      <c r="AZ104" s="9">
        <v>6231</v>
      </c>
    </row>
    <row r="105" spans="1:52" x14ac:dyDescent="0.3">
      <c r="A105" t="s">
        <v>308</v>
      </c>
      <c r="B105" s="20">
        <v>4980.4400000000005</v>
      </c>
      <c r="AX105" s="2" t="s">
        <v>3</v>
      </c>
      <c r="AY105" s="9">
        <v>2297512.0600000275</v>
      </c>
      <c r="AZ105" s="9">
        <v>606148</v>
      </c>
    </row>
    <row r="106" spans="1:52" x14ac:dyDescent="0.3">
      <c r="A106" t="s">
        <v>309</v>
      </c>
      <c r="B106" s="20">
        <v>4968.0899999999965</v>
      </c>
    </row>
    <row r="107" spans="1:52" x14ac:dyDescent="0.3">
      <c r="A107" t="s">
        <v>310</v>
      </c>
      <c r="B107" s="20">
        <v>4956.579999999999</v>
      </c>
    </row>
    <row r="108" spans="1:52" x14ac:dyDescent="0.3">
      <c r="A108" t="s">
        <v>311</v>
      </c>
      <c r="B108" s="20">
        <v>4927.71</v>
      </c>
    </row>
    <row r="109" spans="1:52" x14ac:dyDescent="0.3">
      <c r="A109" t="s">
        <v>312</v>
      </c>
      <c r="B109" s="20">
        <v>4924.18</v>
      </c>
    </row>
    <row r="110" spans="1:52" x14ac:dyDescent="0.3">
      <c r="A110" t="s">
        <v>313</v>
      </c>
      <c r="B110" s="20">
        <v>4911.8599999999988</v>
      </c>
    </row>
    <row r="111" spans="1:52" x14ac:dyDescent="0.3">
      <c r="A111" t="s">
        <v>314</v>
      </c>
      <c r="B111" s="20">
        <v>4904.93</v>
      </c>
    </row>
    <row r="112" spans="1:52" x14ac:dyDescent="0.3">
      <c r="A112" t="s">
        <v>315</v>
      </c>
      <c r="B112" s="20">
        <v>4902.4900000000016</v>
      </c>
    </row>
    <row r="113" spans="1:2" x14ac:dyDescent="0.3">
      <c r="A113" t="s">
        <v>316</v>
      </c>
      <c r="B113" s="20">
        <v>4896.4899999999971</v>
      </c>
    </row>
    <row r="114" spans="1:2" x14ac:dyDescent="0.3">
      <c r="A114" t="s">
        <v>317</v>
      </c>
      <c r="B114" s="20">
        <v>4893.5000000000009</v>
      </c>
    </row>
    <row r="115" spans="1:2" x14ac:dyDescent="0.3">
      <c r="A115" t="s">
        <v>318</v>
      </c>
      <c r="B115" s="20">
        <v>4884.7999999999956</v>
      </c>
    </row>
    <row r="116" spans="1:2" x14ac:dyDescent="0.3">
      <c r="A116" t="s">
        <v>319</v>
      </c>
      <c r="B116" s="20">
        <v>4881.9299999999994</v>
      </c>
    </row>
    <row r="117" spans="1:2" x14ac:dyDescent="0.3">
      <c r="A117" t="s">
        <v>320</v>
      </c>
      <c r="B117" s="20">
        <v>4865.7600000000011</v>
      </c>
    </row>
    <row r="118" spans="1:2" x14ac:dyDescent="0.3">
      <c r="A118" t="s">
        <v>321</v>
      </c>
      <c r="B118" s="20">
        <v>4857.1600000000017</v>
      </c>
    </row>
    <row r="119" spans="1:2" x14ac:dyDescent="0.3">
      <c r="A119" t="s">
        <v>322</v>
      </c>
      <c r="B119" s="20">
        <v>4856.3900000000021</v>
      </c>
    </row>
    <row r="120" spans="1:2" x14ac:dyDescent="0.3">
      <c r="A120" t="s">
        <v>323</v>
      </c>
      <c r="B120" s="20">
        <v>4853.66</v>
      </c>
    </row>
    <row r="121" spans="1:2" x14ac:dyDescent="0.3">
      <c r="A121" t="s">
        <v>324</v>
      </c>
      <c r="B121" s="20">
        <v>4850.8399999999983</v>
      </c>
    </row>
    <row r="122" spans="1:2" x14ac:dyDescent="0.3">
      <c r="A122" t="s">
        <v>325</v>
      </c>
      <c r="B122" s="20">
        <v>4849.630000000001</v>
      </c>
    </row>
    <row r="123" spans="1:2" x14ac:dyDescent="0.3">
      <c r="A123" t="s">
        <v>326</v>
      </c>
      <c r="B123" s="20">
        <v>4833.9799999999987</v>
      </c>
    </row>
    <row r="124" spans="1:2" x14ac:dyDescent="0.3">
      <c r="A124" t="s">
        <v>327</v>
      </c>
      <c r="B124" s="20">
        <v>4833.78</v>
      </c>
    </row>
    <row r="125" spans="1:2" x14ac:dyDescent="0.3">
      <c r="A125" t="s">
        <v>328</v>
      </c>
      <c r="B125" s="20">
        <v>4830.9400000000005</v>
      </c>
    </row>
    <row r="126" spans="1:2" x14ac:dyDescent="0.3">
      <c r="A126" t="s">
        <v>329</v>
      </c>
      <c r="B126" s="20">
        <v>4809.34</v>
      </c>
    </row>
    <row r="127" spans="1:2" x14ac:dyDescent="0.3">
      <c r="A127" t="s">
        <v>330</v>
      </c>
      <c r="B127" s="20">
        <v>4805.579999999999</v>
      </c>
    </row>
    <row r="128" spans="1:2" x14ac:dyDescent="0.3">
      <c r="A128" t="s">
        <v>331</v>
      </c>
      <c r="B128" s="20">
        <v>4805.1099999999997</v>
      </c>
    </row>
    <row r="129" spans="1:2" x14ac:dyDescent="0.3">
      <c r="A129" t="s">
        <v>332</v>
      </c>
      <c r="B129" s="20">
        <v>4803.8399999999992</v>
      </c>
    </row>
    <row r="130" spans="1:2" x14ac:dyDescent="0.3">
      <c r="A130" t="s">
        <v>333</v>
      </c>
      <c r="B130" s="20">
        <v>4803.37</v>
      </c>
    </row>
    <row r="131" spans="1:2" x14ac:dyDescent="0.3">
      <c r="A131" t="s">
        <v>334</v>
      </c>
      <c r="B131" s="20">
        <v>4800.9600000000019</v>
      </c>
    </row>
    <row r="132" spans="1:2" x14ac:dyDescent="0.3">
      <c r="A132" t="s">
        <v>335</v>
      </c>
      <c r="B132" s="20">
        <v>4796.5500000000011</v>
      </c>
    </row>
    <row r="133" spans="1:2" x14ac:dyDescent="0.3">
      <c r="A133" t="s">
        <v>336</v>
      </c>
      <c r="B133" s="20">
        <v>4791.659999999998</v>
      </c>
    </row>
    <row r="134" spans="1:2" x14ac:dyDescent="0.3">
      <c r="A134" t="s">
        <v>337</v>
      </c>
      <c r="B134" s="20">
        <v>4791.4299999999994</v>
      </c>
    </row>
    <row r="135" spans="1:2" x14ac:dyDescent="0.3">
      <c r="A135" t="s">
        <v>338</v>
      </c>
      <c r="B135" s="20">
        <v>4791.0599999999986</v>
      </c>
    </row>
    <row r="136" spans="1:2" x14ac:dyDescent="0.3">
      <c r="A136" t="s">
        <v>339</v>
      </c>
      <c r="B136" s="20">
        <v>4786.7700000000013</v>
      </c>
    </row>
    <row r="137" spans="1:2" x14ac:dyDescent="0.3">
      <c r="A137" t="s">
        <v>340</v>
      </c>
      <c r="B137" s="20">
        <v>4779.3400000000029</v>
      </c>
    </row>
    <row r="138" spans="1:2" x14ac:dyDescent="0.3">
      <c r="A138" t="s">
        <v>341</v>
      </c>
      <c r="B138" s="20">
        <v>4769.9900000000034</v>
      </c>
    </row>
    <row r="139" spans="1:2" x14ac:dyDescent="0.3">
      <c r="A139" t="s">
        <v>342</v>
      </c>
      <c r="B139" s="20">
        <v>4767.95</v>
      </c>
    </row>
    <row r="140" spans="1:2" x14ac:dyDescent="0.3">
      <c r="A140" t="s">
        <v>343</v>
      </c>
      <c r="B140" s="20">
        <v>4746.1500000000033</v>
      </c>
    </row>
    <row r="141" spans="1:2" x14ac:dyDescent="0.3">
      <c r="A141" t="s">
        <v>344</v>
      </c>
      <c r="B141" s="20">
        <v>4741.88</v>
      </c>
    </row>
    <row r="142" spans="1:2" x14ac:dyDescent="0.3">
      <c r="A142" t="s">
        <v>345</v>
      </c>
      <c r="B142" s="20">
        <v>4734.3599999999997</v>
      </c>
    </row>
    <row r="143" spans="1:2" x14ac:dyDescent="0.3">
      <c r="A143" t="s">
        <v>346</v>
      </c>
      <c r="B143" s="20">
        <v>4713.7899999999991</v>
      </c>
    </row>
    <row r="144" spans="1:2" x14ac:dyDescent="0.3">
      <c r="A144" t="s">
        <v>347</v>
      </c>
      <c r="B144" s="20">
        <v>4712.1199999999981</v>
      </c>
    </row>
    <row r="145" spans="1:2" x14ac:dyDescent="0.3">
      <c r="A145" t="s">
        <v>348</v>
      </c>
      <c r="B145" s="20">
        <v>4691.7699999999995</v>
      </c>
    </row>
    <row r="146" spans="1:2" x14ac:dyDescent="0.3">
      <c r="A146" t="s">
        <v>349</v>
      </c>
      <c r="B146" s="20">
        <v>4690.21</v>
      </c>
    </row>
    <row r="147" spans="1:2" x14ac:dyDescent="0.3">
      <c r="A147" t="s">
        <v>350</v>
      </c>
      <c r="B147" s="20">
        <v>4671.4700000000021</v>
      </c>
    </row>
    <row r="148" spans="1:2" x14ac:dyDescent="0.3">
      <c r="A148" t="s">
        <v>351</v>
      </c>
      <c r="B148" s="20">
        <v>4666.4800000000005</v>
      </c>
    </row>
    <row r="149" spans="1:2" x14ac:dyDescent="0.3">
      <c r="A149" t="s">
        <v>352</v>
      </c>
      <c r="B149" s="20">
        <v>4661.3400000000011</v>
      </c>
    </row>
    <row r="150" spans="1:2" x14ac:dyDescent="0.3">
      <c r="A150" t="s">
        <v>353</v>
      </c>
      <c r="B150" s="20">
        <v>4659.7700000000004</v>
      </c>
    </row>
    <row r="151" spans="1:2" x14ac:dyDescent="0.3">
      <c r="A151" t="s">
        <v>354</v>
      </c>
      <c r="B151" s="20">
        <v>4651.9600000000028</v>
      </c>
    </row>
    <row r="152" spans="1:2" x14ac:dyDescent="0.3">
      <c r="A152" t="s">
        <v>355</v>
      </c>
      <c r="B152" s="20">
        <v>4647.9299999999994</v>
      </c>
    </row>
    <row r="153" spans="1:2" x14ac:dyDescent="0.3">
      <c r="A153" t="s">
        <v>356</v>
      </c>
      <c r="B153" s="20">
        <v>4641.2300000000005</v>
      </c>
    </row>
    <row r="154" spans="1:2" x14ac:dyDescent="0.3">
      <c r="A154" t="s">
        <v>357</v>
      </c>
      <c r="B154" s="20">
        <v>4630.32</v>
      </c>
    </row>
    <row r="155" spans="1:2" x14ac:dyDescent="0.3">
      <c r="A155" t="s">
        <v>358</v>
      </c>
      <c r="B155" s="20">
        <v>4630.0399999999991</v>
      </c>
    </row>
    <row r="156" spans="1:2" x14ac:dyDescent="0.3">
      <c r="A156" t="s">
        <v>359</v>
      </c>
      <c r="B156" s="20">
        <v>4629.2500000000009</v>
      </c>
    </row>
    <row r="157" spans="1:2" x14ac:dyDescent="0.3">
      <c r="A157" t="s">
        <v>360</v>
      </c>
      <c r="B157" s="20">
        <v>4623.9900000000025</v>
      </c>
    </row>
    <row r="158" spans="1:2" x14ac:dyDescent="0.3">
      <c r="A158" t="s">
        <v>361</v>
      </c>
      <c r="B158" s="20">
        <v>4623.2899999999991</v>
      </c>
    </row>
    <row r="159" spans="1:2" x14ac:dyDescent="0.3">
      <c r="A159" t="s">
        <v>362</v>
      </c>
      <c r="B159" s="20">
        <v>4616.07</v>
      </c>
    </row>
    <row r="160" spans="1:2" x14ac:dyDescent="0.3">
      <c r="A160" t="s">
        <v>363</v>
      </c>
      <c r="B160" s="20">
        <v>4601.8999999999978</v>
      </c>
    </row>
    <row r="161" spans="1:2" x14ac:dyDescent="0.3">
      <c r="A161" t="s">
        <v>364</v>
      </c>
      <c r="B161" s="20">
        <v>4600.53</v>
      </c>
    </row>
    <row r="162" spans="1:2" x14ac:dyDescent="0.3">
      <c r="A162" t="s">
        <v>365</v>
      </c>
      <c r="B162" s="20">
        <v>4595.4699999999984</v>
      </c>
    </row>
    <row r="163" spans="1:2" x14ac:dyDescent="0.3">
      <c r="A163" t="s">
        <v>366</v>
      </c>
      <c r="B163" s="20">
        <v>4585.4799999999977</v>
      </c>
    </row>
    <row r="164" spans="1:2" x14ac:dyDescent="0.3">
      <c r="A164" t="s">
        <v>367</v>
      </c>
      <c r="B164" s="20">
        <v>4582.680000000003</v>
      </c>
    </row>
    <row r="165" spans="1:2" x14ac:dyDescent="0.3">
      <c r="A165" t="s">
        <v>368</v>
      </c>
      <c r="B165" s="20">
        <v>4564.3700000000008</v>
      </c>
    </row>
    <row r="166" spans="1:2" x14ac:dyDescent="0.3">
      <c r="A166" t="s">
        <v>369</v>
      </c>
      <c r="B166" s="20">
        <v>4560.3300000000027</v>
      </c>
    </row>
    <row r="167" spans="1:2" x14ac:dyDescent="0.3">
      <c r="A167" t="s">
        <v>370</v>
      </c>
      <c r="B167" s="20">
        <v>4554.699999999998</v>
      </c>
    </row>
    <row r="168" spans="1:2" x14ac:dyDescent="0.3">
      <c r="A168" t="s">
        <v>371</v>
      </c>
      <c r="B168" s="20">
        <v>4553.9800000000005</v>
      </c>
    </row>
    <row r="169" spans="1:2" x14ac:dyDescent="0.3">
      <c r="A169" t="s">
        <v>372</v>
      </c>
      <c r="B169" s="20">
        <v>4552.9900000000025</v>
      </c>
    </row>
    <row r="170" spans="1:2" x14ac:dyDescent="0.3">
      <c r="A170" t="s">
        <v>373</v>
      </c>
      <c r="B170" s="20">
        <v>4552.5700000000024</v>
      </c>
    </row>
    <row r="171" spans="1:2" x14ac:dyDescent="0.3">
      <c r="A171" t="s">
        <v>374</v>
      </c>
      <c r="B171" s="20">
        <v>4552.34</v>
      </c>
    </row>
    <row r="172" spans="1:2" x14ac:dyDescent="0.3">
      <c r="A172" t="s">
        <v>375</v>
      </c>
      <c r="B172" s="20">
        <v>4548.6100000000015</v>
      </c>
    </row>
    <row r="173" spans="1:2" x14ac:dyDescent="0.3">
      <c r="A173" t="s">
        <v>376</v>
      </c>
      <c r="B173" s="20">
        <v>4523.0600000000031</v>
      </c>
    </row>
    <row r="174" spans="1:2" x14ac:dyDescent="0.3">
      <c r="A174" t="s">
        <v>377</v>
      </c>
      <c r="B174" s="20">
        <v>4514.9099999999989</v>
      </c>
    </row>
    <row r="175" spans="1:2" x14ac:dyDescent="0.3">
      <c r="A175" t="s">
        <v>378</v>
      </c>
      <c r="B175" s="20">
        <v>4509.51</v>
      </c>
    </row>
    <row r="176" spans="1:2" x14ac:dyDescent="0.3">
      <c r="A176" t="s">
        <v>379</v>
      </c>
      <c r="B176" s="20">
        <v>4507.5400000000009</v>
      </c>
    </row>
    <row r="177" spans="1:2" x14ac:dyDescent="0.3">
      <c r="A177" t="s">
        <v>380</v>
      </c>
      <c r="B177" s="20">
        <v>4488.8799999999983</v>
      </c>
    </row>
    <row r="178" spans="1:2" x14ac:dyDescent="0.3">
      <c r="A178" t="s">
        <v>381</v>
      </c>
      <c r="B178" s="20">
        <v>4488.8500000000004</v>
      </c>
    </row>
    <row r="179" spans="1:2" x14ac:dyDescent="0.3">
      <c r="A179" t="s">
        <v>382</v>
      </c>
      <c r="B179" s="20">
        <v>4487.7199999999993</v>
      </c>
    </row>
    <row r="180" spans="1:2" x14ac:dyDescent="0.3">
      <c r="A180" t="s">
        <v>383</v>
      </c>
      <c r="B180" s="20">
        <v>4481.7499999999991</v>
      </c>
    </row>
    <row r="181" spans="1:2" x14ac:dyDescent="0.3">
      <c r="A181" t="s">
        <v>384</v>
      </c>
      <c r="B181" s="20">
        <v>4470.8399999999992</v>
      </c>
    </row>
    <row r="182" spans="1:2" x14ac:dyDescent="0.3">
      <c r="A182" t="s">
        <v>385</v>
      </c>
      <c r="B182" s="20">
        <v>4462.0100000000011</v>
      </c>
    </row>
    <row r="183" spans="1:2" x14ac:dyDescent="0.3">
      <c r="A183" t="s">
        <v>386</v>
      </c>
      <c r="B183" s="20">
        <v>4461.78</v>
      </c>
    </row>
    <row r="184" spans="1:2" x14ac:dyDescent="0.3">
      <c r="A184" t="s">
        <v>387</v>
      </c>
      <c r="B184" s="20">
        <v>4457.6299999999992</v>
      </c>
    </row>
    <row r="185" spans="1:2" x14ac:dyDescent="0.3">
      <c r="A185" t="s">
        <v>388</v>
      </c>
      <c r="B185" s="20">
        <v>4453.51</v>
      </c>
    </row>
    <row r="186" spans="1:2" x14ac:dyDescent="0.3">
      <c r="A186" t="s">
        <v>389</v>
      </c>
      <c r="B186" s="20">
        <v>4445.1900000000005</v>
      </c>
    </row>
    <row r="187" spans="1:2" x14ac:dyDescent="0.3">
      <c r="A187" t="s">
        <v>390</v>
      </c>
      <c r="B187" s="20">
        <v>4442.7299999999996</v>
      </c>
    </row>
    <row r="188" spans="1:2" x14ac:dyDescent="0.3">
      <c r="A188" t="s">
        <v>391</v>
      </c>
      <c r="B188" s="20">
        <v>4441.4599999999982</v>
      </c>
    </row>
    <row r="189" spans="1:2" x14ac:dyDescent="0.3">
      <c r="A189" t="s">
        <v>392</v>
      </c>
      <c r="B189" s="20">
        <v>4438.7700000000004</v>
      </c>
    </row>
    <row r="190" spans="1:2" x14ac:dyDescent="0.3">
      <c r="A190" t="s">
        <v>393</v>
      </c>
      <c r="B190" s="20">
        <v>4432.6200000000008</v>
      </c>
    </row>
    <row r="191" spans="1:2" x14ac:dyDescent="0.3">
      <c r="A191" t="s">
        <v>394</v>
      </c>
      <c r="B191" s="20">
        <v>4416.4699999999993</v>
      </c>
    </row>
    <row r="192" spans="1:2" x14ac:dyDescent="0.3">
      <c r="A192" t="s">
        <v>395</v>
      </c>
      <c r="B192" s="20">
        <v>4412.1600000000026</v>
      </c>
    </row>
    <row r="193" spans="1:2" x14ac:dyDescent="0.3">
      <c r="A193" t="s">
        <v>396</v>
      </c>
      <c r="B193" s="20">
        <v>4409.9799999999968</v>
      </c>
    </row>
    <row r="194" spans="1:2" x14ac:dyDescent="0.3">
      <c r="A194" t="s">
        <v>397</v>
      </c>
      <c r="B194" s="20">
        <v>4409.5599999999977</v>
      </c>
    </row>
    <row r="195" spans="1:2" x14ac:dyDescent="0.3">
      <c r="A195" t="s">
        <v>398</v>
      </c>
      <c r="B195" s="20">
        <v>4404.5300000000007</v>
      </c>
    </row>
    <row r="196" spans="1:2" x14ac:dyDescent="0.3">
      <c r="A196" t="s">
        <v>399</v>
      </c>
      <c r="B196" s="20">
        <v>4402.5600000000004</v>
      </c>
    </row>
    <row r="197" spans="1:2" x14ac:dyDescent="0.3">
      <c r="A197" t="s">
        <v>400</v>
      </c>
      <c r="B197" s="20">
        <v>4388.3799999999983</v>
      </c>
    </row>
    <row r="198" spans="1:2" x14ac:dyDescent="0.3">
      <c r="A198" t="s">
        <v>401</v>
      </c>
      <c r="B198" s="20">
        <v>4385.5800000000017</v>
      </c>
    </row>
    <row r="199" spans="1:2" x14ac:dyDescent="0.3">
      <c r="A199" t="s">
        <v>402</v>
      </c>
      <c r="B199" s="20">
        <v>4377.2599999999984</v>
      </c>
    </row>
    <row r="200" spans="1:2" x14ac:dyDescent="0.3">
      <c r="A200" t="s">
        <v>403</v>
      </c>
      <c r="B200" s="20">
        <v>4373.5600000000004</v>
      </c>
    </row>
    <row r="201" spans="1:2" x14ac:dyDescent="0.3">
      <c r="A201" t="s">
        <v>404</v>
      </c>
      <c r="B201" s="20">
        <v>4373.4800000000005</v>
      </c>
    </row>
    <row r="202" spans="1:2" x14ac:dyDescent="0.3">
      <c r="A202" t="s">
        <v>405</v>
      </c>
      <c r="B202" s="20">
        <v>4369.83</v>
      </c>
    </row>
    <row r="203" spans="1:2" x14ac:dyDescent="0.3">
      <c r="A203" t="s">
        <v>406</v>
      </c>
      <c r="B203" s="20">
        <v>4367.0599999999995</v>
      </c>
    </row>
    <row r="204" spans="1:2" x14ac:dyDescent="0.3">
      <c r="A204" t="s">
        <v>407</v>
      </c>
      <c r="B204" s="20">
        <v>4363.420000000001</v>
      </c>
    </row>
    <row r="205" spans="1:2" x14ac:dyDescent="0.3">
      <c r="A205" t="s">
        <v>408</v>
      </c>
      <c r="B205" s="20">
        <v>4363.119999999999</v>
      </c>
    </row>
    <row r="206" spans="1:2" x14ac:dyDescent="0.3">
      <c r="A206" t="s">
        <v>409</v>
      </c>
      <c r="B206" s="20">
        <v>4354.9600000000037</v>
      </c>
    </row>
    <row r="207" spans="1:2" x14ac:dyDescent="0.3">
      <c r="A207" t="s">
        <v>410</v>
      </c>
      <c r="B207" s="20">
        <v>4353.2800000000025</v>
      </c>
    </row>
    <row r="208" spans="1:2" x14ac:dyDescent="0.3">
      <c r="A208" t="s">
        <v>411</v>
      </c>
      <c r="B208" s="20">
        <v>4352.8099999999986</v>
      </c>
    </row>
    <row r="209" spans="1:2" x14ac:dyDescent="0.3">
      <c r="A209" t="s">
        <v>412</v>
      </c>
      <c r="B209" s="20">
        <v>4351.5799999999981</v>
      </c>
    </row>
    <row r="210" spans="1:2" x14ac:dyDescent="0.3">
      <c r="A210" t="s">
        <v>413</v>
      </c>
      <c r="B210" s="20">
        <v>4349.83</v>
      </c>
    </row>
    <row r="211" spans="1:2" x14ac:dyDescent="0.3">
      <c r="A211" t="s">
        <v>414</v>
      </c>
      <c r="B211" s="20">
        <v>4341.8600000000006</v>
      </c>
    </row>
    <row r="212" spans="1:2" x14ac:dyDescent="0.3">
      <c r="A212" t="s">
        <v>415</v>
      </c>
      <c r="B212" s="20">
        <v>4341.4200000000019</v>
      </c>
    </row>
    <row r="213" spans="1:2" x14ac:dyDescent="0.3">
      <c r="A213" t="s">
        <v>416</v>
      </c>
      <c r="B213" s="20">
        <v>4341.2099999999982</v>
      </c>
    </row>
    <row r="214" spans="1:2" x14ac:dyDescent="0.3">
      <c r="A214" t="s">
        <v>417</v>
      </c>
      <c r="B214" s="20">
        <v>4339.7899999999981</v>
      </c>
    </row>
    <row r="215" spans="1:2" x14ac:dyDescent="0.3">
      <c r="A215" t="s">
        <v>418</v>
      </c>
      <c r="B215" s="20">
        <v>4339.62</v>
      </c>
    </row>
    <row r="216" spans="1:2" x14ac:dyDescent="0.3">
      <c r="A216" t="s">
        <v>419</v>
      </c>
      <c r="B216" s="20">
        <v>4336.72</v>
      </c>
    </row>
    <row r="217" spans="1:2" x14ac:dyDescent="0.3">
      <c r="A217" t="s">
        <v>420</v>
      </c>
      <c r="B217" s="20">
        <v>4334.579999999999</v>
      </c>
    </row>
    <row r="218" spans="1:2" x14ac:dyDescent="0.3">
      <c r="A218" t="s">
        <v>421</v>
      </c>
      <c r="B218" s="20">
        <v>4333.84</v>
      </c>
    </row>
    <row r="219" spans="1:2" x14ac:dyDescent="0.3">
      <c r="A219" t="s">
        <v>422</v>
      </c>
      <c r="B219" s="20">
        <v>4325.0399999999991</v>
      </c>
    </row>
    <row r="220" spans="1:2" x14ac:dyDescent="0.3">
      <c r="A220" t="s">
        <v>423</v>
      </c>
      <c r="B220" s="20">
        <v>4323.2100000000009</v>
      </c>
    </row>
    <row r="221" spans="1:2" x14ac:dyDescent="0.3">
      <c r="A221" t="s">
        <v>424</v>
      </c>
      <c r="B221" s="20">
        <v>4321.2899999999972</v>
      </c>
    </row>
    <row r="222" spans="1:2" x14ac:dyDescent="0.3">
      <c r="A222" t="s">
        <v>425</v>
      </c>
      <c r="B222" s="20">
        <v>4319.4400000000005</v>
      </c>
    </row>
    <row r="223" spans="1:2" x14ac:dyDescent="0.3">
      <c r="A223" t="s">
        <v>426</v>
      </c>
      <c r="B223" s="20">
        <v>4311.3799999999992</v>
      </c>
    </row>
    <row r="224" spans="1:2" x14ac:dyDescent="0.3">
      <c r="A224" t="s">
        <v>427</v>
      </c>
      <c r="B224" s="20">
        <v>4308.4799999999987</v>
      </c>
    </row>
    <row r="225" spans="1:2" x14ac:dyDescent="0.3">
      <c r="A225" t="s">
        <v>428</v>
      </c>
      <c r="B225" s="20">
        <v>4306.3100000000022</v>
      </c>
    </row>
    <row r="226" spans="1:2" x14ac:dyDescent="0.3">
      <c r="A226" t="s">
        <v>429</v>
      </c>
      <c r="B226" s="20">
        <v>4299.5199999999968</v>
      </c>
    </row>
    <row r="227" spans="1:2" x14ac:dyDescent="0.3">
      <c r="A227" t="s">
        <v>430</v>
      </c>
      <c r="B227" s="20">
        <v>4299.340000000002</v>
      </c>
    </row>
    <row r="228" spans="1:2" x14ac:dyDescent="0.3">
      <c r="A228" t="s">
        <v>431</v>
      </c>
      <c r="B228" s="20">
        <v>4296.5200000000013</v>
      </c>
    </row>
    <row r="229" spans="1:2" x14ac:dyDescent="0.3">
      <c r="A229" t="s">
        <v>432</v>
      </c>
      <c r="B229" s="20">
        <v>4295.5499999999993</v>
      </c>
    </row>
    <row r="230" spans="1:2" x14ac:dyDescent="0.3">
      <c r="A230" t="s">
        <v>433</v>
      </c>
      <c r="B230" s="20">
        <v>4291.08</v>
      </c>
    </row>
    <row r="231" spans="1:2" x14ac:dyDescent="0.3">
      <c r="A231" t="s">
        <v>434</v>
      </c>
      <c r="B231" s="20">
        <v>4272.4399999999987</v>
      </c>
    </row>
    <row r="232" spans="1:2" x14ac:dyDescent="0.3">
      <c r="A232" t="s">
        <v>435</v>
      </c>
      <c r="B232" s="20">
        <v>4261.8199999999988</v>
      </c>
    </row>
    <row r="233" spans="1:2" x14ac:dyDescent="0.3">
      <c r="A233" t="s">
        <v>436</v>
      </c>
      <c r="B233" s="20">
        <v>4256.4299999999994</v>
      </c>
    </row>
    <row r="234" spans="1:2" x14ac:dyDescent="0.3">
      <c r="A234" t="s">
        <v>437</v>
      </c>
      <c r="B234" s="20">
        <v>4243.96</v>
      </c>
    </row>
    <row r="235" spans="1:2" x14ac:dyDescent="0.3">
      <c r="A235" t="s">
        <v>438</v>
      </c>
      <c r="B235" s="20">
        <v>4236.04</v>
      </c>
    </row>
    <row r="236" spans="1:2" x14ac:dyDescent="0.3">
      <c r="A236" t="s">
        <v>439</v>
      </c>
      <c r="B236" s="20">
        <v>4233.8100000000004</v>
      </c>
    </row>
    <row r="237" spans="1:2" x14ac:dyDescent="0.3">
      <c r="A237" t="s">
        <v>440</v>
      </c>
      <c r="B237" s="20">
        <v>4225.3700000000026</v>
      </c>
    </row>
    <row r="238" spans="1:2" x14ac:dyDescent="0.3">
      <c r="A238" t="s">
        <v>441</v>
      </c>
      <c r="B238" s="20">
        <v>4223.5900000000011</v>
      </c>
    </row>
    <row r="239" spans="1:2" x14ac:dyDescent="0.3">
      <c r="A239" t="s">
        <v>442</v>
      </c>
      <c r="B239" s="20">
        <v>4222.8899999999976</v>
      </c>
    </row>
    <row r="240" spans="1:2" x14ac:dyDescent="0.3">
      <c r="A240" t="s">
        <v>443</v>
      </c>
      <c r="B240" s="20">
        <v>4192.8200000000015</v>
      </c>
    </row>
    <row r="241" spans="1:2" x14ac:dyDescent="0.3">
      <c r="A241" t="s">
        <v>444</v>
      </c>
      <c r="B241" s="20">
        <v>4189.5799999999981</v>
      </c>
    </row>
    <row r="242" spans="1:2" x14ac:dyDescent="0.3">
      <c r="A242" t="s">
        <v>445</v>
      </c>
      <c r="B242" s="20">
        <v>4183.84</v>
      </c>
    </row>
    <row r="243" spans="1:2" x14ac:dyDescent="0.3">
      <c r="A243" t="s">
        <v>446</v>
      </c>
      <c r="B243" s="20">
        <v>4178.380000000001</v>
      </c>
    </row>
    <row r="244" spans="1:2" x14ac:dyDescent="0.3">
      <c r="A244" t="s">
        <v>447</v>
      </c>
      <c r="B244" s="20">
        <v>4174.7999999999993</v>
      </c>
    </row>
    <row r="245" spans="1:2" x14ac:dyDescent="0.3">
      <c r="A245" t="s">
        <v>448</v>
      </c>
      <c r="B245" s="20">
        <v>4166.8100000000004</v>
      </c>
    </row>
    <row r="246" spans="1:2" x14ac:dyDescent="0.3">
      <c r="A246" t="s">
        <v>449</v>
      </c>
      <c r="B246" s="20">
        <v>4161.4399999999996</v>
      </c>
    </row>
    <row r="247" spans="1:2" x14ac:dyDescent="0.3">
      <c r="A247" t="s">
        <v>450</v>
      </c>
      <c r="B247" s="20">
        <v>4161.22</v>
      </c>
    </row>
    <row r="248" spans="1:2" x14ac:dyDescent="0.3">
      <c r="A248" t="s">
        <v>451</v>
      </c>
      <c r="B248" s="20">
        <v>4155.2700000000032</v>
      </c>
    </row>
    <row r="249" spans="1:2" x14ac:dyDescent="0.3">
      <c r="A249" t="s">
        <v>452</v>
      </c>
      <c r="B249" s="20">
        <v>4149.4600000000019</v>
      </c>
    </row>
    <row r="250" spans="1:2" x14ac:dyDescent="0.3">
      <c r="A250" t="s">
        <v>453</v>
      </c>
      <c r="B250" s="20">
        <v>4141.5000000000045</v>
      </c>
    </row>
    <row r="251" spans="1:2" x14ac:dyDescent="0.3">
      <c r="A251" t="s">
        <v>454</v>
      </c>
      <c r="B251" s="20">
        <v>4136.3600000000006</v>
      </c>
    </row>
    <row r="252" spans="1:2" x14ac:dyDescent="0.3">
      <c r="A252" t="s">
        <v>455</v>
      </c>
      <c r="B252" s="20">
        <v>4131.6700000000028</v>
      </c>
    </row>
    <row r="253" spans="1:2" x14ac:dyDescent="0.3">
      <c r="A253" t="s">
        <v>456</v>
      </c>
      <c r="B253" s="20">
        <v>4124.55</v>
      </c>
    </row>
    <row r="254" spans="1:2" x14ac:dyDescent="0.3">
      <c r="A254" t="s">
        <v>457</v>
      </c>
      <c r="B254" s="20">
        <v>4124.2599999999993</v>
      </c>
    </row>
    <row r="255" spans="1:2" x14ac:dyDescent="0.3">
      <c r="A255" t="s">
        <v>458</v>
      </c>
      <c r="B255" s="20">
        <v>4108.1100000000024</v>
      </c>
    </row>
    <row r="256" spans="1:2" x14ac:dyDescent="0.3">
      <c r="A256" t="s">
        <v>459</v>
      </c>
      <c r="B256" s="20">
        <v>4107.1099999999988</v>
      </c>
    </row>
    <row r="257" spans="1:2" x14ac:dyDescent="0.3">
      <c r="A257" t="s">
        <v>460</v>
      </c>
      <c r="B257" s="20">
        <v>4107.029999999997</v>
      </c>
    </row>
    <row r="258" spans="1:2" x14ac:dyDescent="0.3">
      <c r="A258" t="s">
        <v>461</v>
      </c>
      <c r="B258" s="20">
        <v>4106.8599999999997</v>
      </c>
    </row>
    <row r="259" spans="1:2" x14ac:dyDescent="0.3">
      <c r="A259" t="s">
        <v>462</v>
      </c>
      <c r="B259" s="20">
        <v>4099.9400000000023</v>
      </c>
    </row>
    <row r="260" spans="1:2" x14ac:dyDescent="0.3">
      <c r="A260" t="s">
        <v>463</v>
      </c>
      <c r="B260" s="20">
        <v>4093.0200000000032</v>
      </c>
    </row>
    <row r="261" spans="1:2" x14ac:dyDescent="0.3">
      <c r="A261" t="s">
        <v>464</v>
      </c>
      <c r="B261" s="20">
        <v>4089.0200000000023</v>
      </c>
    </row>
    <row r="262" spans="1:2" x14ac:dyDescent="0.3">
      <c r="A262" t="s">
        <v>465</v>
      </c>
      <c r="B262" s="20">
        <v>4083.7700000000013</v>
      </c>
    </row>
    <row r="263" spans="1:2" x14ac:dyDescent="0.3">
      <c r="A263" t="s">
        <v>466</v>
      </c>
      <c r="B263" s="20">
        <v>4074.3099999999995</v>
      </c>
    </row>
    <row r="264" spans="1:2" x14ac:dyDescent="0.3">
      <c r="A264" t="s">
        <v>467</v>
      </c>
      <c r="B264" s="20">
        <v>4071.5300000000025</v>
      </c>
    </row>
    <row r="265" spans="1:2" x14ac:dyDescent="0.3">
      <c r="A265" t="s">
        <v>468</v>
      </c>
      <c r="B265" s="20">
        <v>4057.8199999999979</v>
      </c>
    </row>
    <row r="266" spans="1:2" x14ac:dyDescent="0.3">
      <c r="A266" t="s">
        <v>469</v>
      </c>
      <c r="B266" s="20">
        <v>4056.5000000000027</v>
      </c>
    </row>
    <row r="267" spans="1:2" x14ac:dyDescent="0.3">
      <c r="A267" t="s">
        <v>470</v>
      </c>
      <c r="B267" s="20">
        <v>4053.1600000000017</v>
      </c>
    </row>
    <row r="268" spans="1:2" x14ac:dyDescent="0.3">
      <c r="A268" t="s">
        <v>471</v>
      </c>
      <c r="B268" s="20">
        <v>4052.4300000000012</v>
      </c>
    </row>
    <row r="269" spans="1:2" x14ac:dyDescent="0.3">
      <c r="A269" t="s">
        <v>472</v>
      </c>
      <c r="B269" s="20">
        <v>4046.6199999999953</v>
      </c>
    </row>
    <row r="270" spans="1:2" x14ac:dyDescent="0.3">
      <c r="A270" t="s">
        <v>473</v>
      </c>
      <c r="B270" s="20">
        <v>4045.0800000000008</v>
      </c>
    </row>
    <row r="271" spans="1:2" x14ac:dyDescent="0.3">
      <c r="A271" t="s">
        <v>474</v>
      </c>
      <c r="B271" s="20">
        <v>4037.3300000000036</v>
      </c>
    </row>
    <row r="272" spans="1:2" x14ac:dyDescent="0.3">
      <c r="A272" t="s">
        <v>475</v>
      </c>
      <c r="B272" s="20">
        <v>4008.6799999999994</v>
      </c>
    </row>
    <row r="273" spans="1:2" x14ac:dyDescent="0.3">
      <c r="A273" t="s">
        <v>476</v>
      </c>
      <c r="B273" s="20">
        <v>4001.7</v>
      </c>
    </row>
    <row r="274" spans="1:2" x14ac:dyDescent="0.3">
      <c r="A274" t="s">
        <v>477</v>
      </c>
      <c r="B274" s="20">
        <v>4001.6099999999997</v>
      </c>
    </row>
    <row r="275" spans="1:2" x14ac:dyDescent="0.3">
      <c r="A275" t="s">
        <v>478</v>
      </c>
      <c r="B275" s="20">
        <v>3996.4199999999983</v>
      </c>
    </row>
    <row r="276" spans="1:2" x14ac:dyDescent="0.3">
      <c r="A276" t="s">
        <v>479</v>
      </c>
      <c r="B276" s="20">
        <v>3993.1899999999996</v>
      </c>
    </row>
    <row r="277" spans="1:2" x14ac:dyDescent="0.3">
      <c r="A277" t="s">
        <v>480</v>
      </c>
      <c r="B277" s="20">
        <v>3990.579999999999</v>
      </c>
    </row>
    <row r="278" spans="1:2" x14ac:dyDescent="0.3">
      <c r="A278" t="s">
        <v>481</v>
      </c>
      <c r="B278" s="20">
        <v>3975.4800000000005</v>
      </c>
    </row>
    <row r="279" spans="1:2" x14ac:dyDescent="0.3">
      <c r="A279" t="s">
        <v>482</v>
      </c>
      <c r="B279" s="20">
        <v>3972.07</v>
      </c>
    </row>
    <row r="280" spans="1:2" x14ac:dyDescent="0.3">
      <c r="A280" t="s">
        <v>483</v>
      </c>
      <c r="B280" s="20">
        <v>3963.4699999999984</v>
      </c>
    </row>
    <row r="281" spans="1:2" x14ac:dyDescent="0.3">
      <c r="A281" t="s">
        <v>484</v>
      </c>
      <c r="B281" s="20">
        <v>3953.3499999999985</v>
      </c>
    </row>
    <row r="282" spans="1:2" x14ac:dyDescent="0.3">
      <c r="A282" t="s">
        <v>485</v>
      </c>
      <c r="B282" s="20">
        <v>3941.829999999999</v>
      </c>
    </row>
    <row r="283" spans="1:2" x14ac:dyDescent="0.3">
      <c r="A283" t="s">
        <v>486</v>
      </c>
      <c r="B283" s="20">
        <v>3938.79</v>
      </c>
    </row>
    <row r="284" spans="1:2" x14ac:dyDescent="0.3">
      <c r="A284" t="s">
        <v>487</v>
      </c>
      <c r="B284" s="20">
        <v>3929.7299999999987</v>
      </c>
    </row>
    <row r="285" spans="1:2" x14ac:dyDescent="0.3">
      <c r="A285" t="s">
        <v>488</v>
      </c>
      <c r="B285" s="20">
        <v>3920.16</v>
      </c>
    </row>
    <row r="286" spans="1:2" x14ac:dyDescent="0.3">
      <c r="A286" t="s">
        <v>489</v>
      </c>
      <c r="B286" s="20">
        <v>3917.25</v>
      </c>
    </row>
    <row r="287" spans="1:2" x14ac:dyDescent="0.3">
      <c r="A287" t="s">
        <v>490</v>
      </c>
      <c r="B287" s="20">
        <v>3912.01</v>
      </c>
    </row>
    <row r="288" spans="1:2" x14ac:dyDescent="0.3">
      <c r="A288" t="s">
        <v>491</v>
      </c>
      <c r="B288" s="20">
        <v>3907.8699999999981</v>
      </c>
    </row>
    <row r="289" spans="1:2" x14ac:dyDescent="0.3">
      <c r="A289" t="s">
        <v>492</v>
      </c>
      <c r="B289" s="20">
        <v>3898.4799999999991</v>
      </c>
    </row>
    <row r="290" spans="1:2" x14ac:dyDescent="0.3">
      <c r="A290" t="s">
        <v>493</v>
      </c>
      <c r="B290" s="20">
        <v>3898.130000000001</v>
      </c>
    </row>
    <row r="291" spans="1:2" x14ac:dyDescent="0.3">
      <c r="A291" t="s">
        <v>494</v>
      </c>
      <c r="B291" s="20">
        <v>3897.8499999999995</v>
      </c>
    </row>
    <row r="292" spans="1:2" x14ac:dyDescent="0.3">
      <c r="A292" t="s">
        <v>495</v>
      </c>
      <c r="B292" s="20">
        <v>3897.7799999999997</v>
      </c>
    </row>
    <row r="293" spans="1:2" x14ac:dyDescent="0.3">
      <c r="A293" t="s">
        <v>496</v>
      </c>
      <c r="B293" s="20">
        <v>3896.11</v>
      </c>
    </row>
    <row r="294" spans="1:2" x14ac:dyDescent="0.3">
      <c r="A294" t="s">
        <v>497</v>
      </c>
      <c r="B294" s="20">
        <v>3891.6899999999987</v>
      </c>
    </row>
    <row r="295" spans="1:2" x14ac:dyDescent="0.3">
      <c r="A295" t="s">
        <v>498</v>
      </c>
      <c r="B295" s="20">
        <v>3888.3599999999997</v>
      </c>
    </row>
    <row r="296" spans="1:2" x14ac:dyDescent="0.3">
      <c r="A296" t="s">
        <v>499</v>
      </c>
      <c r="B296" s="20">
        <v>3878.0099999999984</v>
      </c>
    </row>
    <row r="297" spans="1:2" x14ac:dyDescent="0.3">
      <c r="A297" t="s">
        <v>500</v>
      </c>
      <c r="B297" s="20">
        <v>3871.8400000000038</v>
      </c>
    </row>
    <row r="298" spans="1:2" x14ac:dyDescent="0.3">
      <c r="A298" t="s">
        <v>501</v>
      </c>
      <c r="B298" s="20">
        <v>3871.2100000000028</v>
      </c>
    </row>
    <row r="299" spans="1:2" x14ac:dyDescent="0.3">
      <c r="A299" t="s">
        <v>502</v>
      </c>
      <c r="B299" s="20">
        <v>3869.45</v>
      </c>
    </row>
    <row r="300" spans="1:2" x14ac:dyDescent="0.3">
      <c r="A300" t="s">
        <v>503</v>
      </c>
      <c r="B300" s="20">
        <v>3866.7200000000021</v>
      </c>
    </row>
    <row r="301" spans="1:2" x14ac:dyDescent="0.3">
      <c r="A301" t="s">
        <v>504</v>
      </c>
      <c r="B301" s="20">
        <v>3862.2900000000027</v>
      </c>
    </row>
    <row r="302" spans="1:2" x14ac:dyDescent="0.3">
      <c r="A302" t="s">
        <v>505</v>
      </c>
      <c r="B302" s="20">
        <v>3857.4300000000021</v>
      </c>
    </row>
    <row r="303" spans="1:2" x14ac:dyDescent="0.3">
      <c r="A303" t="s">
        <v>506</v>
      </c>
      <c r="B303" s="20">
        <v>3856.9300000000003</v>
      </c>
    </row>
    <row r="304" spans="1:2" x14ac:dyDescent="0.3">
      <c r="A304" t="s">
        <v>507</v>
      </c>
      <c r="B304" s="20">
        <v>3854.2199999999984</v>
      </c>
    </row>
    <row r="305" spans="1:2" x14ac:dyDescent="0.3">
      <c r="A305" t="s">
        <v>508</v>
      </c>
      <c r="B305" s="20">
        <v>3849.9300000000003</v>
      </c>
    </row>
    <row r="306" spans="1:2" x14ac:dyDescent="0.3">
      <c r="A306" t="s">
        <v>509</v>
      </c>
      <c r="B306" s="20">
        <v>3833.5199999999995</v>
      </c>
    </row>
    <row r="307" spans="1:2" x14ac:dyDescent="0.3">
      <c r="A307" t="s">
        <v>510</v>
      </c>
      <c r="B307" s="20">
        <v>3826.2900000000018</v>
      </c>
    </row>
    <row r="308" spans="1:2" x14ac:dyDescent="0.3">
      <c r="A308" t="s">
        <v>511</v>
      </c>
      <c r="B308" s="20">
        <v>3823.4900000000016</v>
      </c>
    </row>
    <row r="309" spans="1:2" x14ac:dyDescent="0.3">
      <c r="A309" t="s">
        <v>512</v>
      </c>
      <c r="B309" s="20">
        <v>3815.2899999999991</v>
      </c>
    </row>
    <row r="310" spans="1:2" x14ac:dyDescent="0.3">
      <c r="A310" t="s">
        <v>513</v>
      </c>
      <c r="B310" s="20">
        <v>3795.4499999999971</v>
      </c>
    </row>
    <row r="311" spans="1:2" x14ac:dyDescent="0.3">
      <c r="A311" t="s">
        <v>514</v>
      </c>
      <c r="B311" s="20">
        <v>3787.5199999999977</v>
      </c>
    </row>
    <row r="312" spans="1:2" x14ac:dyDescent="0.3">
      <c r="A312" t="s">
        <v>515</v>
      </c>
      <c r="B312" s="20">
        <v>3784.9799999999959</v>
      </c>
    </row>
    <row r="313" spans="1:2" x14ac:dyDescent="0.3">
      <c r="A313" t="s">
        <v>516</v>
      </c>
      <c r="B313" s="20">
        <v>3774.2299999999977</v>
      </c>
    </row>
    <row r="314" spans="1:2" x14ac:dyDescent="0.3">
      <c r="A314" t="s">
        <v>517</v>
      </c>
      <c r="B314" s="20">
        <v>3766.5499999999975</v>
      </c>
    </row>
    <row r="315" spans="1:2" x14ac:dyDescent="0.3">
      <c r="A315" t="s">
        <v>518</v>
      </c>
      <c r="B315" s="20">
        <v>3755.5199999999995</v>
      </c>
    </row>
    <row r="316" spans="1:2" x14ac:dyDescent="0.3">
      <c r="A316" t="s">
        <v>519</v>
      </c>
      <c r="B316" s="20">
        <v>3749.6499999999996</v>
      </c>
    </row>
    <row r="317" spans="1:2" x14ac:dyDescent="0.3">
      <c r="A317" t="s">
        <v>520</v>
      </c>
      <c r="B317" s="20">
        <v>3745.4800000000014</v>
      </c>
    </row>
    <row r="318" spans="1:2" x14ac:dyDescent="0.3">
      <c r="A318" t="s">
        <v>521</v>
      </c>
      <c r="B318" s="20">
        <v>3734.3599999999997</v>
      </c>
    </row>
    <row r="319" spans="1:2" x14ac:dyDescent="0.3">
      <c r="A319" t="s">
        <v>522</v>
      </c>
      <c r="B319" s="20">
        <v>3731.3699999999981</v>
      </c>
    </row>
    <row r="320" spans="1:2" x14ac:dyDescent="0.3">
      <c r="A320" t="s">
        <v>523</v>
      </c>
      <c r="B320" s="20">
        <v>3710.57</v>
      </c>
    </row>
    <row r="321" spans="1:2" x14ac:dyDescent="0.3">
      <c r="A321" t="s">
        <v>524</v>
      </c>
      <c r="B321" s="20">
        <v>3702.6100000000015</v>
      </c>
    </row>
    <row r="322" spans="1:2" x14ac:dyDescent="0.3">
      <c r="A322" t="s">
        <v>525</v>
      </c>
      <c r="B322" s="20">
        <v>3698.4500000000007</v>
      </c>
    </row>
    <row r="323" spans="1:2" x14ac:dyDescent="0.3">
      <c r="A323" t="s">
        <v>526</v>
      </c>
      <c r="B323" s="20">
        <v>3678.1899999999996</v>
      </c>
    </row>
    <row r="324" spans="1:2" x14ac:dyDescent="0.3">
      <c r="A324" t="s">
        <v>527</v>
      </c>
      <c r="B324" s="20">
        <v>3671.7299999999996</v>
      </c>
    </row>
    <row r="325" spans="1:2" x14ac:dyDescent="0.3">
      <c r="A325" t="s">
        <v>528</v>
      </c>
      <c r="B325" s="20">
        <v>3669.2800000000007</v>
      </c>
    </row>
    <row r="326" spans="1:2" x14ac:dyDescent="0.3">
      <c r="A326" t="s">
        <v>529</v>
      </c>
      <c r="B326" s="20">
        <v>3665.9499999999989</v>
      </c>
    </row>
    <row r="327" spans="1:2" x14ac:dyDescent="0.3">
      <c r="A327" t="s">
        <v>530</v>
      </c>
      <c r="B327" s="20">
        <v>3657.1000000000013</v>
      </c>
    </row>
    <row r="328" spans="1:2" x14ac:dyDescent="0.3">
      <c r="A328" t="s">
        <v>531</v>
      </c>
      <c r="B328" s="20">
        <v>3654.9000000000024</v>
      </c>
    </row>
    <row r="329" spans="1:2" x14ac:dyDescent="0.3">
      <c r="A329" t="s">
        <v>532</v>
      </c>
      <c r="B329" s="20">
        <v>3652.1799999999976</v>
      </c>
    </row>
    <row r="330" spans="1:2" x14ac:dyDescent="0.3">
      <c r="A330" t="s">
        <v>533</v>
      </c>
      <c r="B330" s="20">
        <v>3651.9899999999989</v>
      </c>
    </row>
    <row r="331" spans="1:2" x14ac:dyDescent="0.3">
      <c r="A331" t="s">
        <v>534</v>
      </c>
      <c r="B331" s="20">
        <v>3650.9900000000016</v>
      </c>
    </row>
    <row r="332" spans="1:2" x14ac:dyDescent="0.3">
      <c r="A332" t="s">
        <v>535</v>
      </c>
      <c r="B332" s="20">
        <v>3649.1099999999979</v>
      </c>
    </row>
    <row r="333" spans="1:2" x14ac:dyDescent="0.3">
      <c r="A333" t="s">
        <v>536</v>
      </c>
      <c r="B333" s="20">
        <v>3648.0000000000009</v>
      </c>
    </row>
    <row r="334" spans="1:2" x14ac:dyDescent="0.3">
      <c r="A334" t="s">
        <v>537</v>
      </c>
      <c r="B334" s="20">
        <v>3643.8599999999979</v>
      </c>
    </row>
    <row r="335" spans="1:2" x14ac:dyDescent="0.3">
      <c r="A335" t="s">
        <v>538</v>
      </c>
      <c r="B335" s="20">
        <v>3643.1500000000015</v>
      </c>
    </row>
    <row r="336" spans="1:2" x14ac:dyDescent="0.3">
      <c r="A336" t="s">
        <v>539</v>
      </c>
      <c r="B336" s="20">
        <v>3633.4699999999993</v>
      </c>
    </row>
    <row r="337" spans="1:2" x14ac:dyDescent="0.3">
      <c r="A337" t="s">
        <v>540</v>
      </c>
      <c r="B337" s="20">
        <v>3631.83</v>
      </c>
    </row>
    <row r="338" spans="1:2" x14ac:dyDescent="0.3">
      <c r="A338" t="s">
        <v>541</v>
      </c>
      <c r="B338" s="20">
        <v>3627.79</v>
      </c>
    </row>
    <row r="339" spans="1:2" x14ac:dyDescent="0.3">
      <c r="A339" t="s">
        <v>542</v>
      </c>
      <c r="B339" s="20">
        <v>3620.51</v>
      </c>
    </row>
    <row r="340" spans="1:2" x14ac:dyDescent="0.3">
      <c r="A340" t="s">
        <v>543</v>
      </c>
      <c r="B340" s="20">
        <v>3619.4400000000005</v>
      </c>
    </row>
    <row r="341" spans="1:2" x14ac:dyDescent="0.3">
      <c r="A341" t="s">
        <v>544</v>
      </c>
      <c r="B341" s="20">
        <v>3616.46</v>
      </c>
    </row>
    <row r="342" spans="1:2" x14ac:dyDescent="0.3">
      <c r="A342" t="s">
        <v>545</v>
      </c>
      <c r="B342" s="20">
        <v>3609.62</v>
      </c>
    </row>
    <row r="343" spans="1:2" x14ac:dyDescent="0.3">
      <c r="A343" t="s">
        <v>546</v>
      </c>
      <c r="B343" s="20">
        <v>3607.0499999999993</v>
      </c>
    </row>
    <row r="344" spans="1:2" x14ac:dyDescent="0.3">
      <c r="A344" t="s">
        <v>547</v>
      </c>
      <c r="B344" s="20">
        <v>3600.3600000000006</v>
      </c>
    </row>
    <row r="345" spans="1:2" x14ac:dyDescent="0.3">
      <c r="A345" t="s">
        <v>548</v>
      </c>
      <c r="B345" s="20">
        <v>3599.6499999999969</v>
      </c>
    </row>
    <row r="346" spans="1:2" x14ac:dyDescent="0.3">
      <c r="A346" t="s">
        <v>549</v>
      </c>
      <c r="B346" s="20">
        <v>3590.599999999999</v>
      </c>
    </row>
    <row r="347" spans="1:2" x14ac:dyDescent="0.3">
      <c r="A347" t="s">
        <v>550</v>
      </c>
      <c r="B347" s="20">
        <v>3588.6500000000005</v>
      </c>
    </row>
    <row r="348" spans="1:2" x14ac:dyDescent="0.3">
      <c r="A348" t="s">
        <v>551</v>
      </c>
      <c r="B348" s="20">
        <v>3580.5299999999997</v>
      </c>
    </row>
    <row r="349" spans="1:2" x14ac:dyDescent="0.3">
      <c r="A349" t="s">
        <v>552</v>
      </c>
      <c r="B349" s="20">
        <v>3568.3899999999994</v>
      </c>
    </row>
    <row r="350" spans="1:2" x14ac:dyDescent="0.3">
      <c r="A350" t="s">
        <v>553</v>
      </c>
      <c r="B350" s="20">
        <v>3567.7400000000025</v>
      </c>
    </row>
    <row r="351" spans="1:2" x14ac:dyDescent="0.3">
      <c r="A351" t="s">
        <v>554</v>
      </c>
      <c r="B351" s="20">
        <v>3564.6499999999987</v>
      </c>
    </row>
    <row r="352" spans="1:2" x14ac:dyDescent="0.3">
      <c r="A352" t="s">
        <v>555</v>
      </c>
      <c r="B352" s="20">
        <v>3561.6299999999983</v>
      </c>
    </row>
    <row r="353" spans="1:2" x14ac:dyDescent="0.3">
      <c r="A353" t="s">
        <v>556</v>
      </c>
      <c r="B353" s="20">
        <v>3553.3499999999985</v>
      </c>
    </row>
    <row r="354" spans="1:2" x14ac:dyDescent="0.3">
      <c r="A354" t="s">
        <v>557</v>
      </c>
      <c r="B354" s="20">
        <v>3553.0099999999984</v>
      </c>
    </row>
    <row r="355" spans="1:2" x14ac:dyDescent="0.3">
      <c r="A355" t="s">
        <v>558</v>
      </c>
      <c r="B355" s="20">
        <v>3545.25</v>
      </c>
    </row>
    <row r="356" spans="1:2" x14ac:dyDescent="0.3">
      <c r="A356" t="s">
        <v>559</v>
      </c>
      <c r="B356" s="20">
        <v>3534.4800000000023</v>
      </c>
    </row>
    <row r="357" spans="1:2" x14ac:dyDescent="0.3">
      <c r="A357" t="s">
        <v>560</v>
      </c>
      <c r="B357" s="20">
        <v>3531.1899999999987</v>
      </c>
    </row>
    <row r="358" spans="1:2" x14ac:dyDescent="0.3">
      <c r="A358" t="s">
        <v>561</v>
      </c>
      <c r="B358" s="20">
        <v>3523.3799999999997</v>
      </c>
    </row>
    <row r="359" spans="1:2" x14ac:dyDescent="0.3">
      <c r="A359" t="s">
        <v>562</v>
      </c>
      <c r="B359" s="20">
        <v>3522.3999999999996</v>
      </c>
    </row>
    <row r="360" spans="1:2" x14ac:dyDescent="0.3">
      <c r="A360" t="s">
        <v>563</v>
      </c>
      <c r="B360" s="20">
        <v>3520.8699999999963</v>
      </c>
    </row>
    <row r="361" spans="1:2" x14ac:dyDescent="0.3">
      <c r="A361" t="s">
        <v>564</v>
      </c>
      <c r="B361" s="20">
        <v>3511.2399999999993</v>
      </c>
    </row>
    <row r="362" spans="1:2" x14ac:dyDescent="0.3">
      <c r="A362" t="s">
        <v>565</v>
      </c>
      <c r="B362" s="20">
        <v>3490.6500000000015</v>
      </c>
    </row>
    <row r="363" spans="1:2" x14ac:dyDescent="0.3">
      <c r="A363" t="s">
        <v>566</v>
      </c>
      <c r="B363" s="20">
        <v>3489.3100000000004</v>
      </c>
    </row>
    <row r="364" spans="1:2" x14ac:dyDescent="0.3">
      <c r="A364" t="s">
        <v>567</v>
      </c>
      <c r="B364" s="20">
        <v>3489.0599999999995</v>
      </c>
    </row>
    <row r="365" spans="1:2" x14ac:dyDescent="0.3">
      <c r="A365" t="s">
        <v>568</v>
      </c>
      <c r="B365" s="20">
        <v>3486.7999999999993</v>
      </c>
    </row>
    <row r="366" spans="1:2" x14ac:dyDescent="0.3">
      <c r="A366" t="s">
        <v>569</v>
      </c>
      <c r="B366" s="20">
        <v>3483.8399999999983</v>
      </c>
    </row>
    <row r="367" spans="1:2" x14ac:dyDescent="0.3">
      <c r="A367" t="s">
        <v>570</v>
      </c>
      <c r="B367" s="20">
        <v>3482.199999999998</v>
      </c>
    </row>
    <row r="368" spans="1:2" x14ac:dyDescent="0.3">
      <c r="A368" t="s">
        <v>571</v>
      </c>
      <c r="B368" s="20">
        <v>3481.6599999999989</v>
      </c>
    </row>
    <row r="369" spans="1:2" x14ac:dyDescent="0.3">
      <c r="A369" t="s">
        <v>572</v>
      </c>
      <c r="B369" s="20">
        <v>3469.5599999999995</v>
      </c>
    </row>
    <row r="370" spans="1:2" x14ac:dyDescent="0.3">
      <c r="A370" t="s">
        <v>573</v>
      </c>
      <c r="B370" s="20">
        <v>3467.41</v>
      </c>
    </row>
    <row r="371" spans="1:2" x14ac:dyDescent="0.3">
      <c r="A371" t="s">
        <v>574</v>
      </c>
      <c r="B371" s="20">
        <v>3466.0999999999995</v>
      </c>
    </row>
    <row r="372" spans="1:2" x14ac:dyDescent="0.3">
      <c r="A372" t="s">
        <v>575</v>
      </c>
      <c r="B372" s="20">
        <v>3463.0600000000013</v>
      </c>
    </row>
    <row r="373" spans="1:2" x14ac:dyDescent="0.3">
      <c r="A373" t="s">
        <v>576</v>
      </c>
      <c r="B373" s="20">
        <v>3462.4300000000021</v>
      </c>
    </row>
    <row r="374" spans="1:2" x14ac:dyDescent="0.3">
      <c r="A374" t="s">
        <v>577</v>
      </c>
      <c r="B374" s="20">
        <v>3461.3799999999992</v>
      </c>
    </row>
    <row r="375" spans="1:2" x14ac:dyDescent="0.3">
      <c r="A375" t="s">
        <v>578</v>
      </c>
      <c r="B375" s="20">
        <v>3456.1399999999985</v>
      </c>
    </row>
    <row r="376" spans="1:2" x14ac:dyDescent="0.3">
      <c r="A376" t="s">
        <v>579</v>
      </c>
      <c r="B376" s="20">
        <v>3454.119999999999</v>
      </c>
    </row>
    <row r="377" spans="1:2" x14ac:dyDescent="0.3">
      <c r="A377" t="s">
        <v>580</v>
      </c>
      <c r="B377" s="20">
        <v>3447.9199999999992</v>
      </c>
    </row>
    <row r="378" spans="1:2" x14ac:dyDescent="0.3">
      <c r="A378" t="s">
        <v>581</v>
      </c>
      <c r="B378" s="20">
        <v>3439.6899999999987</v>
      </c>
    </row>
    <row r="379" spans="1:2" x14ac:dyDescent="0.3">
      <c r="A379" t="s">
        <v>582</v>
      </c>
      <c r="B379" s="20">
        <v>3438.05</v>
      </c>
    </row>
    <row r="380" spans="1:2" x14ac:dyDescent="0.3">
      <c r="A380" t="s">
        <v>583</v>
      </c>
      <c r="B380" s="20">
        <v>3425.590000000002</v>
      </c>
    </row>
    <row r="381" spans="1:2" x14ac:dyDescent="0.3">
      <c r="A381" t="s">
        <v>584</v>
      </c>
      <c r="B381" s="20">
        <v>3415.180000000003</v>
      </c>
    </row>
    <row r="382" spans="1:2" x14ac:dyDescent="0.3">
      <c r="A382" t="s">
        <v>585</v>
      </c>
      <c r="B382" s="20">
        <v>3406.7799999999988</v>
      </c>
    </row>
    <row r="383" spans="1:2" x14ac:dyDescent="0.3">
      <c r="A383" t="s">
        <v>586</v>
      </c>
      <c r="B383" s="20">
        <v>3405.9899999999971</v>
      </c>
    </row>
    <row r="384" spans="1:2" x14ac:dyDescent="0.3">
      <c r="A384" t="s">
        <v>587</v>
      </c>
      <c r="B384" s="20">
        <v>3375.9800000000005</v>
      </c>
    </row>
    <row r="385" spans="1:2" x14ac:dyDescent="0.3">
      <c r="A385" t="s">
        <v>588</v>
      </c>
      <c r="B385" s="20">
        <v>3371.5200000000013</v>
      </c>
    </row>
    <row r="386" spans="1:2" x14ac:dyDescent="0.3">
      <c r="A386" t="s">
        <v>589</v>
      </c>
      <c r="B386" s="20">
        <v>3355.3499999999995</v>
      </c>
    </row>
    <row r="387" spans="1:2" x14ac:dyDescent="0.3">
      <c r="A387" t="s">
        <v>590</v>
      </c>
      <c r="B387" s="20">
        <v>3353.1099999999951</v>
      </c>
    </row>
    <row r="388" spans="1:2" x14ac:dyDescent="0.3">
      <c r="A388" t="s">
        <v>591</v>
      </c>
      <c r="B388" s="20">
        <v>3349.17</v>
      </c>
    </row>
    <row r="389" spans="1:2" x14ac:dyDescent="0.3">
      <c r="A389" t="s">
        <v>592</v>
      </c>
      <c r="B389" s="20">
        <v>3344.4800000000014</v>
      </c>
    </row>
    <row r="390" spans="1:2" x14ac:dyDescent="0.3">
      <c r="A390" t="s">
        <v>593</v>
      </c>
      <c r="B390" s="20">
        <v>3340.6199999999972</v>
      </c>
    </row>
    <row r="391" spans="1:2" x14ac:dyDescent="0.3">
      <c r="A391" t="s">
        <v>594</v>
      </c>
      <c r="B391" s="20">
        <v>3334.9099999999994</v>
      </c>
    </row>
    <row r="392" spans="1:2" x14ac:dyDescent="0.3">
      <c r="A392" t="s">
        <v>595</v>
      </c>
      <c r="B392" s="20">
        <v>3333.8199999999997</v>
      </c>
    </row>
    <row r="393" spans="1:2" x14ac:dyDescent="0.3">
      <c r="A393" t="s">
        <v>596</v>
      </c>
      <c r="B393" s="20">
        <v>3331.5999999999995</v>
      </c>
    </row>
    <row r="394" spans="1:2" x14ac:dyDescent="0.3">
      <c r="A394" t="s">
        <v>597</v>
      </c>
      <c r="B394" s="20">
        <v>3321.1799999999994</v>
      </c>
    </row>
    <row r="395" spans="1:2" x14ac:dyDescent="0.3">
      <c r="A395" t="s">
        <v>598</v>
      </c>
      <c r="B395" s="20">
        <v>3319.4300000000012</v>
      </c>
    </row>
    <row r="396" spans="1:2" x14ac:dyDescent="0.3">
      <c r="A396" t="s">
        <v>599</v>
      </c>
      <c r="B396" s="20">
        <v>3312.5300000000016</v>
      </c>
    </row>
    <row r="397" spans="1:2" x14ac:dyDescent="0.3">
      <c r="A397" t="s">
        <v>600</v>
      </c>
      <c r="B397" s="20">
        <v>3299.3400000000011</v>
      </c>
    </row>
    <row r="398" spans="1:2" x14ac:dyDescent="0.3">
      <c r="A398" t="s">
        <v>601</v>
      </c>
      <c r="B398" s="20">
        <v>3294.45</v>
      </c>
    </row>
    <row r="399" spans="1:2" x14ac:dyDescent="0.3">
      <c r="A399" t="s">
        <v>602</v>
      </c>
      <c r="B399" s="20">
        <v>3293.7200000000003</v>
      </c>
    </row>
    <row r="400" spans="1:2" x14ac:dyDescent="0.3">
      <c r="A400" t="s">
        <v>603</v>
      </c>
      <c r="B400" s="20">
        <v>3284.2800000000025</v>
      </c>
    </row>
    <row r="401" spans="1:2" x14ac:dyDescent="0.3">
      <c r="A401" t="s">
        <v>604</v>
      </c>
      <c r="B401" s="20">
        <v>3282.1299999999983</v>
      </c>
    </row>
    <row r="402" spans="1:2" x14ac:dyDescent="0.3">
      <c r="A402" t="s">
        <v>605</v>
      </c>
      <c r="B402" s="20">
        <v>3276.3899999999994</v>
      </c>
    </row>
    <row r="403" spans="1:2" x14ac:dyDescent="0.3">
      <c r="A403" t="s">
        <v>606</v>
      </c>
      <c r="B403" s="20">
        <v>3275.8699999999981</v>
      </c>
    </row>
    <row r="404" spans="1:2" x14ac:dyDescent="0.3">
      <c r="A404" t="s">
        <v>607</v>
      </c>
      <c r="B404" s="20">
        <v>3272.0500000000015</v>
      </c>
    </row>
    <row r="405" spans="1:2" x14ac:dyDescent="0.3">
      <c r="A405" t="s">
        <v>608</v>
      </c>
      <c r="B405" s="20">
        <v>3260.1599999999971</v>
      </c>
    </row>
    <row r="406" spans="1:2" x14ac:dyDescent="0.3">
      <c r="A406" t="s">
        <v>609</v>
      </c>
      <c r="B406" s="20">
        <v>3256.1399999999994</v>
      </c>
    </row>
    <row r="407" spans="1:2" x14ac:dyDescent="0.3">
      <c r="A407" t="s">
        <v>610</v>
      </c>
      <c r="B407" s="20">
        <v>3250.7400000000016</v>
      </c>
    </row>
    <row r="408" spans="1:2" x14ac:dyDescent="0.3">
      <c r="A408" t="s">
        <v>611</v>
      </c>
      <c r="B408" s="20">
        <v>3242.0500000000011</v>
      </c>
    </row>
    <row r="409" spans="1:2" x14ac:dyDescent="0.3">
      <c r="A409" t="s">
        <v>612</v>
      </c>
      <c r="B409" s="20">
        <v>3238.2800000000007</v>
      </c>
    </row>
    <row r="410" spans="1:2" x14ac:dyDescent="0.3">
      <c r="A410" t="s">
        <v>613</v>
      </c>
      <c r="B410" s="20">
        <v>3235.8099999999977</v>
      </c>
    </row>
    <row r="411" spans="1:2" x14ac:dyDescent="0.3">
      <c r="A411" t="s">
        <v>614</v>
      </c>
      <c r="B411" s="20">
        <v>3230.7299999999987</v>
      </c>
    </row>
    <row r="412" spans="1:2" x14ac:dyDescent="0.3">
      <c r="A412" t="s">
        <v>615</v>
      </c>
      <c r="B412" s="20">
        <v>3221.8600000000024</v>
      </c>
    </row>
    <row r="413" spans="1:2" x14ac:dyDescent="0.3">
      <c r="A413" t="s">
        <v>616</v>
      </c>
      <c r="B413" s="20">
        <v>3219.9999999999955</v>
      </c>
    </row>
    <row r="414" spans="1:2" x14ac:dyDescent="0.3">
      <c r="A414" t="s">
        <v>617</v>
      </c>
      <c r="B414" s="20">
        <v>3211.0099999999993</v>
      </c>
    </row>
    <row r="415" spans="1:2" x14ac:dyDescent="0.3">
      <c r="A415" t="s">
        <v>618</v>
      </c>
      <c r="B415" s="20">
        <v>3207.87</v>
      </c>
    </row>
    <row r="416" spans="1:2" x14ac:dyDescent="0.3">
      <c r="A416" t="s">
        <v>619</v>
      </c>
      <c r="B416" s="20">
        <v>3207.7900000000009</v>
      </c>
    </row>
    <row r="417" spans="1:2" x14ac:dyDescent="0.3">
      <c r="A417" t="s">
        <v>620</v>
      </c>
      <c r="B417" s="20">
        <v>3207.7</v>
      </c>
    </row>
    <row r="418" spans="1:2" x14ac:dyDescent="0.3">
      <c r="A418" t="s">
        <v>621</v>
      </c>
      <c r="B418" s="20">
        <v>3207.1899999999987</v>
      </c>
    </row>
    <row r="419" spans="1:2" x14ac:dyDescent="0.3">
      <c r="A419" t="s">
        <v>622</v>
      </c>
      <c r="B419" s="20">
        <v>3206.5000000000027</v>
      </c>
    </row>
    <row r="420" spans="1:2" x14ac:dyDescent="0.3">
      <c r="A420" t="s">
        <v>623</v>
      </c>
      <c r="B420" s="20">
        <v>3205.4400000000014</v>
      </c>
    </row>
    <row r="421" spans="1:2" x14ac:dyDescent="0.3">
      <c r="A421" t="s">
        <v>624</v>
      </c>
      <c r="B421" s="20">
        <v>3204.4900000000007</v>
      </c>
    </row>
    <row r="422" spans="1:2" x14ac:dyDescent="0.3">
      <c r="A422" t="s">
        <v>625</v>
      </c>
      <c r="B422" s="20">
        <v>3203.7500000000009</v>
      </c>
    </row>
    <row r="423" spans="1:2" x14ac:dyDescent="0.3">
      <c r="A423" t="s">
        <v>626</v>
      </c>
      <c r="B423" s="20">
        <v>3196.0199999999995</v>
      </c>
    </row>
    <row r="424" spans="1:2" x14ac:dyDescent="0.3">
      <c r="A424" t="s">
        <v>627</v>
      </c>
      <c r="B424" s="20">
        <v>3194.1099999999979</v>
      </c>
    </row>
    <row r="425" spans="1:2" x14ac:dyDescent="0.3">
      <c r="A425" t="s">
        <v>628</v>
      </c>
      <c r="B425" s="20">
        <v>3193.6600000000008</v>
      </c>
    </row>
    <row r="426" spans="1:2" x14ac:dyDescent="0.3">
      <c r="A426" t="s">
        <v>629</v>
      </c>
      <c r="B426" s="20">
        <v>3188.9199999999964</v>
      </c>
    </row>
    <row r="427" spans="1:2" x14ac:dyDescent="0.3">
      <c r="A427" t="s">
        <v>630</v>
      </c>
      <c r="B427" s="20">
        <v>3188.8000000000011</v>
      </c>
    </row>
    <row r="428" spans="1:2" x14ac:dyDescent="0.3">
      <c r="A428" t="s">
        <v>631</v>
      </c>
      <c r="B428" s="20">
        <v>3188.62</v>
      </c>
    </row>
    <row r="429" spans="1:2" x14ac:dyDescent="0.3">
      <c r="A429" t="s">
        <v>632</v>
      </c>
      <c r="B429" s="20">
        <v>3188.0699999999997</v>
      </c>
    </row>
    <row r="430" spans="1:2" x14ac:dyDescent="0.3">
      <c r="A430" t="s">
        <v>633</v>
      </c>
      <c r="B430" s="20">
        <v>3186.130000000001</v>
      </c>
    </row>
    <row r="431" spans="1:2" x14ac:dyDescent="0.3">
      <c r="A431" t="s">
        <v>634</v>
      </c>
      <c r="B431" s="20">
        <v>3185.98</v>
      </c>
    </row>
    <row r="432" spans="1:2" x14ac:dyDescent="0.3">
      <c r="A432" t="s">
        <v>635</v>
      </c>
      <c r="B432" s="20">
        <v>3171.7900000000009</v>
      </c>
    </row>
    <row r="433" spans="1:2" x14ac:dyDescent="0.3">
      <c r="A433" t="s">
        <v>636</v>
      </c>
      <c r="B433" s="20">
        <v>3163.5000000000009</v>
      </c>
    </row>
    <row r="434" spans="1:2" x14ac:dyDescent="0.3">
      <c r="A434" t="s">
        <v>637</v>
      </c>
      <c r="B434" s="20">
        <v>3160.3500000000004</v>
      </c>
    </row>
    <row r="435" spans="1:2" x14ac:dyDescent="0.3">
      <c r="A435" t="s">
        <v>638</v>
      </c>
      <c r="B435" s="20">
        <v>3135.26</v>
      </c>
    </row>
    <row r="436" spans="1:2" x14ac:dyDescent="0.3">
      <c r="A436" t="s">
        <v>639</v>
      </c>
      <c r="B436" s="20">
        <v>3133.4700000000007</v>
      </c>
    </row>
    <row r="437" spans="1:2" x14ac:dyDescent="0.3">
      <c r="A437" t="s">
        <v>640</v>
      </c>
      <c r="B437" s="20">
        <v>3130.0600000000013</v>
      </c>
    </row>
    <row r="438" spans="1:2" x14ac:dyDescent="0.3">
      <c r="A438" t="s">
        <v>641</v>
      </c>
      <c r="B438" s="20">
        <v>3128.33</v>
      </c>
    </row>
    <row r="439" spans="1:2" x14ac:dyDescent="0.3">
      <c r="A439" t="s">
        <v>642</v>
      </c>
      <c r="B439" s="20">
        <v>3126.340000000002</v>
      </c>
    </row>
    <row r="440" spans="1:2" x14ac:dyDescent="0.3">
      <c r="A440" t="s">
        <v>643</v>
      </c>
      <c r="B440" s="20">
        <v>3116.8900000000003</v>
      </c>
    </row>
    <row r="441" spans="1:2" x14ac:dyDescent="0.3">
      <c r="A441" t="s">
        <v>644</v>
      </c>
      <c r="B441" s="20">
        <v>3114.369999999999</v>
      </c>
    </row>
    <row r="442" spans="1:2" x14ac:dyDescent="0.3">
      <c r="A442" t="s">
        <v>645</v>
      </c>
      <c r="B442" s="20">
        <v>3112.7400000000007</v>
      </c>
    </row>
    <row r="443" spans="1:2" x14ac:dyDescent="0.3">
      <c r="A443" t="s">
        <v>646</v>
      </c>
      <c r="B443" s="20">
        <v>3108.7799999999997</v>
      </c>
    </row>
    <row r="444" spans="1:2" x14ac:dyDescent="0.3">
      <c r="A444" t="s">
        <v>647</v>
      </c>
      <c r="B444" s="20">
        <v>3100.9000000000005</v>
      </c>
    </row>
    <row r="445" spans="1:2" x14ac:dyDescent="0.3">
      <c r="A445" t="s">
        <v>648</v>
      </c>
      <c r="B445" s="20">
        <v>3095.92</v>
      </c>
    </row>
    <row r="446" spans="1:2" x14ac:dyDescent="0.3">
      <c r="A446" t="s">
        <v>649</v>
      </c>
      <c r="B446" s="20">
        <v>3092.9900000000002</v>
      </c>
    </row>
    <row r="447" spans="1:2" x14ac:dyDescent="0.3">
      <c r="A447" t="s">
        <v>650</v>
      </c>
      <c r="B447" s="20">
        <v>3089.4200000000019</v>
      </c>
    </row>
    <row r="448" spans="1:2" x14ac:dyDescent="0.3">
      <c r="A448" t="s">
        <v>651</v>
      </c>
      <c r="B448" s="20">
        <v>3071.4900000000021</v>
      </c>
    </row>
    <row r="449" spans="1:2" x14ac:dyDescent="0.3">
      <c r="A449" t="s">
        <v>652</v>
      </c>
      <c r="B449" s="20">
        <v>3060.1500000000005</v>
      </c>
    </row>
    <row r="450" spans="1:2" x14ac:dyDescent="0.3">
      <c r="A450" t="s">
        <v>653</v>
      </c>
      <c r="B450" s="20">
        <v>3054.6100000000006</v>
      </c>
    </row>
    <row r="451" spans="1:2" x14ac:dyDescent="0.3">
      <c r="A451" t="s">
        <v>654</v>
      </c>
      <c r="B451" s="20">
        <v>3047.0800000000004</v>
      </c>
    </row>
    <row r="452" spans="1:2" x14ac:dyDescent="0.3">
      <c r="A452" t="s">
        <v>655</v>
      </c>
      <c r="B452" s="20">
        <v>3035.3899999999985</v>
      </c>
    </row>
    <row r="453" spans="1:2" x14ac:dyDescent="0.3">
      <c r="A453" t="s">
        <v>656</v>
      </c>
      <c r="B453" s="20">
        <v>3031.0699999999993</v>
      </c>
    </row>
    <row r="454" spans="1:2" x14ac:dyDescent="0.3">
      <c r="A454" t="s">
        <v>657</v>
      </c>
      <c r="B454" s="20">
        <v>3030.489999999998</v>
      </c>
    </row>
    <row r="455" spans="1:2" x14ac:dyDescent="0.3">
      <c r="A455" t="s">
        <v>658</v>
      </c>
      <c r="B455" s="20">
        <v>3024.1900000000005</v>
      </c>
    </row>
    <row r="456" spans="1:2" x14ac:dyDescent="0.3">
      <c r="A456" t="s">
        <v>659</v>
      </c>
      <c r="B456" s="20">
        <v>3023.76</v>
      </c>
    </row>
    <row r="457" spans="1:2" x14ac:dyDescent="0.3">
      <c r="A457" t="s">
        <v>660</v>
      </c>
      <c r="B457" s="20">
        <v>3010.0199999999977</v>
      </c>
    </row>
    <row r="458" spans="1:2" x14ac:dyDescent="0.3">
      <c r="A458" t="s">
        <v>661</v>
      </c>
      <c r="B458" s="20">
        <v>3007.1999999999989</v>
      </c>
    </row>
    <row r="459" spans="1:2" x14ac:dyDescent="0.3">
      <c r="A459" t="s">
        <v>662</v>
      </c>
      <c r="B459" s="20">
        <v>3004.7800000000016</v>
      </c>
    </row>
    <row r="460" spans="1:2" x14ac:dyDescent="0.3">
      <c r="A460" t="s">
        <v>663</v>
      </c>
      <c r="B460" s="20">
        <v>3000.760000000002</v>
      </c>
    </row>
    <row r="461" spans="1:2" x14ac:dyDescent="0.3">
      <c r="A461" t="s">
        <v>664</v>
      </c>
      <c r="B461" s="20">
        <v>2994.510000000002</v>
      </c>
    </row>
    <row r="462" spans="1:2" x14ac:dyDescent="0.3">
      <c r="A462" t="s">
        <v>665</v>
      </c>
      <c r="B462" s="20">
        <v>2992.3600000000015</v>
      </c>
    </row>
    <row r="463" spans="1:2" x14ac:dyDescent="0.3">
      <c r="A463" t="s">
        <v>666</v>
      </c>
      <c r="B463" s="20">
        <v>2992.2800000000011</v>
      </c>
    </row>
    <row r="464" spans="1:2" x14ac:dyDescent="0.3">
      <c r="A464" t="s">
        <v>667</v>
      </c>
      <c r="B464" s="20">
        <v>2991.8099999999986</v>
      </c>
    </row>
    <row r="465" spans="1:2" x14ac:dyDescent="0.3">
      <c r="A465" t="s">
        <v>668</v>
      </c>
      <c r="B465" s="20">
        <v>2991.4999999999982</v>
      </c>
    </row>
    <row r="466" spans="1:2" x14ac:dyDescent="0.3">
      <c r="A466" t="s">
        <v>669</v>
      </c>
      <c r="B466" s="20">
        <v>2984.88</v>
      </c>
    </row>
    <row r="467" spans="1:2" x14ac:dyDescent="0.3">
      <c r="A467" t="s">
        <v>670</v>
      </c>
      <c r="B467" s="20">
        <v>2976.8300000000008</v>
      </c>
    </row>
    <row r="468" spans="1:2" x14ac:dyDescent="0.3">
      <c r="A468" t="s">
        <v>671</v>
      </c>
      <c r="B468" s="20">
        <v>2970.3699999999981</v>
      </c>
    </row>
    <row r="469" spans="1:2" x14ac:dyDescent="0.3">
      <c r="A469" t="s">
        <v>672</v>
      </c>
      <c r="B469" s="20">
        <v>2966.2999999999993</v>
      </c>
    </row>
    <row r="470" spans="1:2" x14ac:dyDescent="0.3">
      <c r="A470" t="s">
        <v>673</v>
      </c>
      <c r="B470" s="20">
        <v>2947.5800000000017</v>
      </c>
    </row>
    <row r="471" spans="1:2" x14ac:dyDescent="0.3">
      <c r="A471" t="s">
        <v>674</v>
      </c>
      <c r="B471" s="20">
        <v>2946.7400000000007</v>
      </c>
    </row>
    <row r="472" spans="1:2" x14ac:dyDescent="0.3">
      <c r="A472" t="s">
        <v>675</v>
      </c>
      <c r="B472" s="20">
        <v>2945.74</v>
      </c>
    </row>
    <row r="473" spans="1:2" x14ac:dyDescent="0.3">
      <c r="A473" t="s">
        <v>676</v>
      </c>
      <c r="B473" s="20">
        <v>2943.670000000001</v>
      </c>
    </row>
    <row r="474" spans="1:2" x14ac:dyDescent="0.3">
      <c r="A474" t="s">
        <v>677</v>
      </c>
      <c r="B474" s="20">
        <v>2938.8399999999988</v>
      </c>
    </row>
    <row r="475" spans="1:2" x14ac:dyDescent="0.3">
      <c r="A475" t="s">
        <v>678</v>
      </c>
      <c r="B475" s="20">
        <v>2937.3100000000013</v>
      </c>
    </row>
    <row r="476" spans="1:2" x14ac:dyDescent="0.3">
      <c r="A476" t="s">
        <v>679</v>
      </c>
      <c r="B476" s="20">
        <v>2934.5699999999979</v>
      </c>
    </row>
    <row r="477" spans="1:2" x14ac:dyDescent="0.3">
      <c r="A477" t="s">
        <v>680</v>
      </c>
      <c r="B477" s="20">
        <v>2933.1699999999992</v>
      </c>
    </row>
    <row r="478" spans="1:2" x14ac:dyDescent="0.3">
      <c r="A478" t="s">
        <v>681</v>
      </c>
      <c r="B478" s="20">
        <v>2929.8199999999988</v>
      </c>
    </row>
    <row r="479" spans="1:2" x14ac:dyDescent="0.3">
      <c r="A479" t="s">
        <v>682</v>
      </c>
      <c r="B479" s="20">
        <v>2914.55</v>
      </c>
    </row>
    <row r="480" spans="1:2" x14ac:dyDescent="0.3">
      <c r="A480" t="s">
        <v>683</v>
      </c>
      <c r="B480" s="20">
        <v>2894.4400000000005</v>
      </c>
    </row>
    <row r="481" spans="1:2" x14ac:dyDescent="0.3">
      <c r="A481" t="s">
        <v>684</v>
      </c>
      <c r="B481" s="20">
        <v>2886.8100000000013</v>
      </c>
    </row>
    <row r="482" spans="1:2" x14ac:dyDescent="0.3">
      <c r="A482" t="s">
        <v>685</v>
      </c>
      <c r="B482" s="20">
        <v>2875.8399999999997</v>
      </c>
    </row>
    <row r="483" spans="1:2" x14ac:dyDescent="0.3">
      <c r="A483" t="s">
        <v>686</v>
      </c>
      <c r="B483" s="20">
        <v>2873.3900000000012</v>
      </c>
    </row>
    <row r="484" spans="1:2" x14ac:dyDescent="0.3">
      <c r="A484" t="s">
        <v>687</v>
      </c>
      <c r="B484" s="20">
        <v>2871.880000000001</v>
      </c>
    </row>
    <row r="485" spans="1:2" x14ac:dyDescent="0.3">
      <c r="A485" t="s">
        <v>688</v>
      </c>
      <c r="B485" s="20">
        <v>2870.3399999999983</v>
      </c>
    </row>
    <row r="486" spans="1:2" x14ac:dyDescent="0.3">
      <c r="A486" t="s">
        <v>689</v>
      </c>
      <c r="B486" s="20">
        <v>2864.6499999999987</v>
      </c>
    </row>
    <row r="487" spans="1:2" x14ac:dyDescent="0.3">
      <c r="A487" t="s">
        <v>690</v>
      </c>
      <c r="B487" s="20">
        <v>2854.4300000000012</v>
      </c>
    </row>
    <row r="488" spans="1:2" x14ac:dyDescent="0.3">
      <c r="A488" t="s">
        <v>691</v>
      </c>
      <c r="B488" s="20">
        <v>2850.3600000000015</v>
      </c>
    </row>
    <row r="489" spans="1:2" x14ac:dyDescent="0.3">
      <c r="A489" t="s">
        <v>692</v>
      </c>
      <c r="B489" s="20">
        <v>2843.6499999999942</v>
      </c>
    </row>
    <row r="490" spans="1:2" x14ac:dyDescent="0.3">
      <c r="A490" t="s">
        <v>693</v>
      </c>
      <c r="B490" s="20">
        <v>2841.62</v>
      </c>
    </row>
    <row r="491" spans="1:2" x14ac:dyDescent="0.3">
      <c r="A491" t="s">
        <v>694</v>
      </c>
      <c r="B491" s="20">
        <v>2835.0399999999991</v>
      </c>
    </row>
    <row r="492" spans="1:2" x14ac:dyDescent="0.3">
      <c r="A492" t="s">
        <v>695</v>
      </c>
      <c r="B492" s="20">
        <v>2828.4300000000003</v>
      </c>
    </row>
    <row r="493" spans="1:2" x14ac:dyDescent="0.3">
      <c r="A493" t="s">
        <v>696</v>
      </c>
      <c r="B493" s="20">
        <v>2825.1000000000013</v>
      </c>
    </row>
    <row r="494" spans="1:2" x14ac:dyDescent="0.3">
      <c r="A494" t="s">
        <v>697</v>
      </c>
      <c r="B494" s="20">
        <v>2809.8199999999997</v>
      </c>
    </row>
    <row r="495" spans="1:2" x14ac:dyDescent="0.3">
      <c r="A495" t="s">
        <v>698</v>
      </c>
      <c r="B495" s="20">
        <v>2792.4500000000007</v>
      </c>
    </row>
    <row r="496" spans="1:2" x14ac:dyDescent="0.3">
      <c r="A496" t="s">
        <v>699</v>
      </c>
      <c r="B496" s="20">
        <v>2780.4699999999993</v>
      </c>
    </row>
    <row r="497" spans="1:2" x14ac:dyDescent="0.3">
      <c r="A497" t="s">
        <v>700</v>
      </c>
      <c r="B497" s="20">
        <v>2779.9199999999992</v>
      </c>
    </row>
    <row r="498" spans="1:2" x14ac:dyDescent="0.3">
      <c r="A498" t="s">
        <v>701</v>
      </c>
      <c r="B498" s="20">
        <v>2775.6399999999994</v>
      </c>
    </row>
    <row r="499" spans="1:2" x14ac:dyDescent="0.3">
      <c r="A499" t="s">
        <v>702</v>
      </c>
      <c r="B499" s="20">
        <v>2769.5200000000004</v>
      </c>
    </row>
    <row r="500" spans="1:2" x14ac:dyDescent="0.3">
      <c r="A500" t="s">
        <v>703</v>
      </c>
      <c r="B500" s="20">
        <v>2766.3999999999996</v>
      </c>
    </row>
    <row r="501" spans="1:2" x14ac:dyDescent="0.3">
      <c r="A501" t="s">
        <v>704</v>
      </c>
      <c r="B501" s="20">
        <v>2760.3199999999979</v>
      </c>
    </row>
    <row r="502" spans="1:2" x14ac:dyDescent="0.3">
      <c r="A502" t="s">
        <v>705</v>
      </c>
      <c r="B502" s="20">
        <v>2747.5300000000007</v>
      </c>
    </row>
    <row r="503" spans="1:2" x14ac:dyDescent="0.3">
      <c r="A503" t="s">
        <v>706</v>
      </c>
      <c r="B503" s="20">
        <v>2746.8999999999996</v>
      </c>
    </row>
    <row r="504" spans="1:2" x14ac:dyDescent="0.3">
      <c r="A504" t="s">
        <v>707</v>
      </c>
      <c r="B504" s="20">
        <v>2728.8100000000004</v>
      </c>
    </row>
    <row r="505" spans="1:2" x14ac:dyDescent="0.3">
      <c r="A505" t="s">
        <v>708</v>
      </c>
      <c r="B505" s="20">
        <v>2716.0700000000015</v>
      </c>
    </row>
    <row r="506" spans="1:2" x14ac:dyDescent="0.3">
      <c r="A506" t="s">
        <v>709</v>
      </c>
      <c r="B506" s="20">
        <v>2705.9800000000014</v>
      </c>
    </row>
    <row r="507" spans="1:2" x14ac:dyDescent="0.3">
      <c r="A507" t="s">
        <v>710</v>
      </c>
      <c r="B507" s="20">
        <v>2695.1999999999989</v>
      </c>
    </row>
    <row r="508" spans="1:2" x14ac:dyDescent="0.3">
      <c r="A508" t="s">
        <v>711</v>
      </c>
      <c r="B508" s="20">
        <v>2693.2099999999991</v>
      </c>
    </row>
    <row r="509" spans="1:2" x14ac:dyDescent="0.3">
      <c r="A509" t="s">
        <v>712</v>
      </c>
      <c r="B509" s="20">
        <v>2688.66</v>
      </c>
    </row>
    <row r="510" spans="1:2" x14ac:dyDescent="0.3">
      <c r="A510" t="s">
        <v>713</v>
      </c>
      <c r="B510" s="20">
        <v>2677.170000000001</v>
      </c>
    </row>
    <row r="511" spans="1:2" x14ac:dyDescent="0.3">
      <c r="A511" t="s">
        <v>714</v>
      </c>
      <c r="B511" s="20">
        <v>2669.9400000000005</v>
      </c>
    </row>
    <row r="512" spans="1:2" x14ac:dyDescent="0.3">
      <c r="A512" t="s">
        <v>715</v>
      </c>
      <c r="B512" s="20">
        <v>2661.1900000000014</v>
      </c>
    </row>
    <row r="513" spans="1:2" x14ac:dyDescent="0.3">
      <c r="A513" t="s">
        <v>716</v>
      </c>
      <c r="B513" s="20">
        <v>2660.9500000000007</v>
      </c>
    </row>
    <row r="514" spans="1:2" x14ac:dyDescent="0.3">
      <c r="A514" t="s">
        <v>717</v>
      </c>
      <c r="B514" s="20">
        <v>2657.5099999999993</v>
      </c>
    </row>
    <row r="515" spans="1:2" x14ac:dyDescent="0.3">
      <c r="A515" t="s">
        <v>718</v>
      </c>
      <c r="B515" s="20">
        <v>2653.2099999999991</v>
      </c>
    </row>
    <row r="516" spans="1:2" x14ac:dyDescent="0.3">
      <c r="A516" t="s">
        <v>719</v>
      </c>
      <c r="B516" s="20">
        <v>2652.01</v>
      </c>
    </row>
    <row r="517" spans="1:2" x14ac:dyDescent="0.3">
      <c r="A517" t="s">
        <v>720</v>
      </c>
      <c r="B517" s="20">
        <v>2636.25</v>
      </c>
    </row>
    <row r="518" spans="1:2" x14ac:dyDescent="0.3">
      <c r="A518" t="s">
        <v>721</v>
      </c>
      <c r="B518" s="20">
        <v>2619.4899999999998</v>
      </c>
    </row>
    <row r="519" spans="1:2" x14ac:dyDescent="0.3">
      <c r="A519" t="s">
        <v>722</v>
      </c>
      <c r="B519" s="20">
        <v>2616.1599999999989</v>
      </c>
    </row>
    <row r="520" spans="1:2" x14ac:dyDescent="0.3">
      <c r="A520" t="s">
        <v>723</v>
      </c>
      <c r="B520" s="20">
        <v>2609.12</v>
      </c>
    </row>
    <row r="521" spans="1:2" x14ac:dyDescent="0.3">
      <c r="A521" t="s">
        <v>724</v>
      </c>
      <c r="B521" s="20">
        <v>2596.7599999999998</v>
      </c>
    </row>
    <row r="522" spans="1:2" x14ac:dyDescent="0.3">
      <c r="A522" t="s">
        <v>725</v>
      </c>
      <c r="B522" s="20">
        <v>2589.2699999999986</v>
      </c>
    </row>
    <row r="523" spans="1:2" x14ac:dyDescent="0.3">
      <c r="A523" t="s">
        <v>726</v>
      </c>
      <c r="B523" s="20">
        <v>2585.7000000000016</v>
      </c>
    </row>
    <row r="524" spans="1:2" x14ac:dyDescent="0.3">
      <c r="A524" t="s">
        <v>727</v>
      </c>
      <c r="B524" s="20">
        <v>2583.3500000000013</v>
      </c>
    </row>
    <row r="525" spans="1:2" x14ac:dyDescent="0.3">
      <c r="A525" t="s">
        <v>728</v>
      </c>
      <c r="B525" s="20">
        <v>2582.6800000000003</v>
      </c>
    </row>
    <row r="526" spans="1:2" x14ac:dyDescent="0.3">
      <c r="A526" t="s">
        <v>729</v>
      </c>
      <c r="B526" s="20">
        <v>2567.7799999999979</v>
      </c>
    </row>
    <row r="527" spans="1:2" x14ac:dyDescent="0.3">
      <c r="A527" t="s">
        <v>730</v>
      </c>
      <c r="B527" s="20">
        <v>2552.6799999999994</v>
      </c>
    </row>
    <row r="528" spans="1:2" x14ac:dyDescent="0.3">
      <c r="A528" t="s">
        <v>731</v>
      </c>
      <c r="B528" s="20">
        <v>2544.4700000000003</v>
      </c>
    </row>
    <row r="529" spans="1:2" x14ac:dyDescent="0.3">
      <c r="A529" t="s">
        <v>732</v>
      </c>
      <c r="B529" s="20">
        <v>2532.6599999999994</v>
      </c>
    </row>
    <row r="530" spans="1:2" x14ac:dyDescent="0.3">
      <c r="A530" t="s">
        <v>733</v>
      </c>
      <c r="B530" s="20">
        <v>2505.8900000000012</v>
      </c>
    </row>
    <row r="531" spans="1:2" x14ac:dyDescent="0.3">
      <c r="A531" t="s">
        <v>734</v>
      </c>
      <c r="B531" s="20">
        <v>2501.7199999999993</v>
      </c>
    </row>
    <row r="532" spans="1:2" x14ac:dyDescent="0.3">
      <c r="A532" t="s">
        <v>735</v>
      </c>
      <c r="B532" s="20">
        <v>2501.6099999999988</v>
      </c>
    </row>
    <row r="533" spans="1:2" x14ac:dyDescent="0.3">
      <c r="A533" t="s">
        <v>736</v>
      </c>
      <c r="B533" s="20">
        <v>2477.84</v>
      </c>
    </row>
    <row r="534" spans="1:2" x14ac:dyDescent="0.3">
      <c r="A534" t="s">
        <v>737</v>
      </c>
      <c r="B534" s="20">
        <v>2477.46</v>
      </c>
    </row>
    <row r="535" spans="1:2" x14ac:dyDescent="0.3">
      <c r="A535" t="s">
        <v>738</v>
      </c>
      <c r="B535" s="20">
        <v>2467.4000000000005</v>
      </c>
    </row>
    <row r="536" spans="1:2" x14ac:dyDescent="0.3">
      <c r="A536" t="s">
        <v>739</v>
      </c>
      <c r="B536" s="20">
        <v>2463.0499999999965</v>
      </c>
    </row>
    <row r="537" spans="1:2" x14ac:dyDescent="0.3">
      <c r="A537" t="s">
        <v>740</v>
      </c>
      <c r="B537" s="20">
        <v>2454.4100000000017</v>
      </c>
    </row>
    <row r="538" spans="1:2" x14ac:dyDescent="0.3">
      <c r="A538" t="s">
        <v>741</v>
      </c>
      <c r="B538" s="20">
        <v>2453.5499999999993</v>
      </c>
    </row>
    <row r="539" spans="1:2" x14ac:dyDescent="0.3">
      <c r="A539" t="s">
        <v>742</v>
      </c>
      <c r="B539" s="20">
        <v>2438.5699999999988</v>
      </c>
    </row>
    <row r="540" spans="1:2" x14ac:dyDescent="0.3">
      <c r="A540" t="s">
        <v>743</v>
      </c>
      <c r="B540" s="20">
        <v>2421.59</v>
      </c>
    </row>
    <row r="541" spans="1:2" x14ac:dyDescent="0.3">
      <c r="A541" t="s">
        <v>744</v>
      </c>
      <c r="B541" s="20">
        <v>2419.1000000000004</v>
      </c>
    </row>
    <row r="542" spans="1:2" x14ac:dyDescent="0.3">
      <c r="A542" t="s">
        <v>745</v>
      </c>
      <c r="B542" s="20">
        <v>2405.1099999999997</v>
      </c>
    </row>
    <row r="543" spans="1:2" x14ac:dyDescent="0.3">
      <c r="A543" t="s">
        <v>746</v>
      </c>
      <c r="B543" s="20">
        <v>2404.9499999999998</v>
      </c>
    </row>
    <row r="544" spans="1:2" x14ac:dyDescent="0.3">
      <c r="A544" t="s">
        <v>747</v>
      </c>
      <c r="B544" s="20">
        <v>2403.430000000003</v>
      </c>
    </row>
    <row r="545" spans="1:2" x14ac:dyDescent="0.3">
      <c r="A545" t="s">
        <v>748</v>
      </c>
      <c r="B545" s="20">
        <v>2369.8600000000006</v>
      </c>
    </row>
    <row r="546" spans="1:2" x14ac:dyDescent="0.3">
      <c r="A546" t="s">
        <v>749</v>
      </c>
      <c r="B546" s="20">
        <v>2342.0499999999993</v>
      </c>
    </row>
    <row r="547" spans="1:2" x14ac:dyDescent="0.3">
      <c r="A547" t="s">
        <v>750</v>
      </c>
      <c r="B547" s="20">
        <v>2331.56</v>
      </c>
    </row>
    <row r="548" spans="1:2" x14ac:dyDescent="0.3">
      <c r="A548" t="s">
        <v>751</v>
      </c>
      <c r="B548" s="20">
        <v>2319.3799999999983</v>
      </c>
    </row>
    <row r="549" spans="1:2" x14ac:dyDescent="0.3">
      <c r="A549" t="s">
        <v>752</v>
      </c>
      <c r="B549" s="20">
        <v>2311.130000000001</v>
      </c>
    </row>
    <row r="550" spans="1:2" x14ac:dyDescent="0.3">
      <c r="A550" t="s">
        <v>753</v>
      </c>
      <c r="B550" s="20">
        <v>2310.3299999999972</v>
      </c>
    </row>
    <row r="551" spans="1:2" x14ac:dyDescent="0.3">
      <c r="A551" t="s">
        <v>754</v>
      </c>
      <c r="B551" s="20">
        <v>2303.3500000000013</v>
      </c>
    </row>
    <row r="552" spans="1:2" x14ac:dyDescent="0.3">
      <c r="A552" t="s">
        <v>755</v>
      </c>
      <c r="B552" s="20">
        <v>2299.21</v>
      </c>
    </row>
    <row r="553" spans="1:2" x14ac:dyDescent="0.3">
      <c r="A553" t="s">
        <v>756</v>
      </c>
      <c r="B553" s="20">
        <v>2279.12</v>
      </c>
    </row>
    <row r="554" spans="1:2" x14ac:dyDescent="0.3">
      <c r="A554" t="s">
        <v>757</v>
      </c>
      <c r="B554" s="20">
        <v>2274.6499999999996</v>
      </c>
    </row>
    <row r="555" spans="1:2" x14ac:dyDescent="0.3">
      <c r="A555" t="s">
        <v>758</v>
      </c>
      <c r="B555" s="20">
        <v>2262.4399999999987</v>
      </c>
    </row>
    <row r="556" spans="1:2" x14ac:dyDescent="0.3">
      <c r="A556" t="s">
        <v>759</v>
      </c>
      <c r="B556" s="20">
        <v>2235.2299999999987</v>
      </c>
    </row>
    <row r="557" spans="1:2" x14ac:dyDescent="0.3">
      <c r="A557" t="s">
        <v>760</v>
      </c>
      <c r="B557" s="20">
        <v>2218.5200000000004</v>
      </c>
    </row>
    <row r="558" spans="1:2" x14ac:dyDescent="0.3">
      <c r="A558" t="s">
        <v>761</v>
      </c>
      <c r="B558" s="20">
        <v>2210.8900000000031</v>
      </c>
    </row>
    <row r="559" spans="1:2" x14ac:dyDescent="0.3">
      <c r="A559" t="s">
        <v>762</v>
      </c>
      <c r="B559" s="20">
        <v>2203.8499999999995</v>
      </c>
    </row>
    <row r="560" spans="1:2" x14ac:dyDescent="0.3">
      <c r="A560" t="s">
        <v>763</v>
      </c>
      <c r="B560" s="20">
        <v>2142.0800000000008</v>
      </c>
    </row>
    <row r="561" spans="1:2" x14ac:dyDescent="0.3">
      <c r="A561" t="s">
        <v>764</v>
      </c>
      <c r="B561" s="20">
        <v>2133.1899999999996</v>
      </c>
    </row>
    <row r="562" spans="1:2" x14ac:dyDescent="0.3">
      <c r="A562" t="s">
        <v>765</v>
      </c>
      <c r="B562" s="20">
        <v>2120.6000000000013</v>
      </c>
    </row>
    <row r="563" spans="1:2" x14ac:dyDescent="0.3">
      <c r="A563" t="s">
        <v>766</v>
      </c>
      <c r="B563" s="20">
        <v>2097.4199999999983</v>
      </c>
    </row>
    <row r="564" spans="1:2" x14ac:dyDescent="0.3">
      <c r="A564" t="s">
        <v>767</v>
      </c>
      <c r="B564" s="20">
        <v>2092.04</v>
      </c>
    </row>
    <row r="565" spans="1:2" x14ac:dyDescent="0.3">
      <c r="A565" t="s">
        <v>768</v>
      </c>
      <c r="B565" s="20">
        <v>2086.3999999999992</v>
      </c>
    </row>
    <row r="566" spans="1:2" x14ac:dyDescent="0.3">
      <c r="A566" t="s">
        <v>769</v>
      </c>
      <c r="B566" s="20">
        <v>2080.87</v>
      </c>
    </row>
    <row r="567" spans="1:2" x14ac:dyDescent="0.3">
      <c r="A567" t="s">
        <v>770</v>
      </c>
      <c r="B567" s="20">
        <v>2074.2699999999991</v>
      </c>
    </row>
    <row r="568" spans="1:2" x14ac:dyDescent="0.3">
      <c r="A568" t="s">
        <v>771</v>
      </c>
      <c r="B568" s="20">
        <v>2071.7200000000003</v>
      </c>
    </row>
    <row r="569" spans="1:2" x14ac:dyDescent="0.3">
      <c r="A569" t="s">
        <v>772</v>
      </c>
      <c r="B569" s="20">
        <v>2063.9499999999994</v>
      </c>
    </row>
    <row r="570" spans="1:2" x14ac:dyDescent="0.3">
      <c r="A570" t="s">
        <v>773</v>
      </c>
      <c r="B570" s="20">
        <v>2052.7400000000007</v>
      </c>
    </row>
    <row r="571" spans="1:2" x14ac:dyDescent="0.3">
      <c r="A571" t="s">
        <v>774</v>
      </c>
      <c r="B571" s="20">
        <v>2033.3199999999979</v>
      </c>
    </row>
    <row r="572" spans="1:2" x14ac:dyDescent="0.3">
      <c r="A572" t="s">
        <v>775</v>
      </c>
      <c r="B572" s="20">
        <v>2032.630000000001</v>
      </c>
    </row>
    <row r="573" spans="1:2" x14ac:dyDescent="0.3">
      <c r="A573" t="s">
        <v>776</v>
      </c>
      <c r="B573" s="20">
        <v>1992.2900000000009</v>
      </c>
    </row>
    <row r="574" spans="1:2" x14ac:dyDescent="0.3">
      <c r="A574" t="s">
        <v>777</v>
      </c>
      <c r="B574" s="20">
        <v>1964.1699999999992</v>
      </c>
    </row>
    <row r="575" spans="1:2" x14ac:dyDescent="0.3">
      <c r="A575" t="s">
        <v>778</v>
      </c>
      <c r="B575" s="20">
        <v>1920.6499999999996</v>
      </c>
    </row>
    <row r="576" spans="1:2" x14ac:dyDescent="0.3">
      <c r="A576" t="s">
        <v>779</v>
      </c>
      <c r="B576" s="20">
        <v>1896.7199999999993</v>
      </c>
    </row>
    <row r="577" spans="1:2" x14ac:dyDescent="0.3">
      <c r="A577" t="s">
        <v>780</v>
      </c>
      <c r="B577" s="20">
        <v>1885.98</v>
      </c>
    </row>
    <row r="578" spans="1:2" x14ac:dyDescent="0.3">
      <c r="A578" t="s">
        <v>781</v>
      </c>
      <c r="B578" s="20">
        <v>1883.2599999999993</v>
      </c>
    </row>
    <row r="579" spans="1:2" x14ac:dyDescent="0.3">
      <c r="A579" t="s">
        <v>782</v>
      </c>
      <c r="B579" s="20">
        <v>1882.9800000000005</v>
      </c>
    </row>
    <row r="580" spans="1:2" x14ac:dyDescent="0.3">
      <c r="A580" t="s">
        <v>783</v>
      </c>
      <c r="B580" s="20">
        <v>1874.1999999999985</v>
      </c>
    </row>
    <row r="581" spans="1:2" x14ac:dyDescent="0.3">
      <c r="A581" t="s">
        <v>784</v>
      </c>
      <c r="B581" s="20">
        <v>1826.7599999999993</v>
      </c>
    </row>
    <row r="582" spans="1:2" x14ac:dyDescent="0.3">
      <c r="A582" t="s">
        <v>785</v>
      </c>
      <c r="B582" s="20">
        <v>1823.3600000000024</v>
      </c>
    </row>
    <row r="583" spans="1:2" x14ac:dyDescent="0.3">
      <c r="A583" t="s">
        <v>786</v>
      </c>
      <c r="B583" s="20">
        <v>1813.5</v>
      </c>
    </row>
    <row r="584" spans="1:2" x14ac:dyDescent="0.3">
      <c r="A584" t="s">
        <v>787</v>
      </c>
      <c r="B584" s="20">
        <v>1785.1000000000031</v>
      </c>
    </row>
    <row r="585" spans="1:2" x14ac:dyDescent="0.3">
      <c r="A585" t="s">
        <v>788</v>
      </c>
      <c r="B585" s="20">
        <v>1775.9000000000015</v>
      </c>
    </row>
    <row r="586" spans="1:2" x14ac:dyDescent="0.3">
      <c r="A586" t="s">
        <v>789</v>
      </c>
      <c r="B586" s="20">
        <v>1768.3100000000004</v>
      </c>
    </row>
    <row r="587" spans="1:2" x14ac:dyDescent="0.3">
      <c r="A587" t="s">
        <v>790</v>
      </c>
      <c r="B587" s="20">
        <v>1740.349999999999</v>
      </c>
    </row>
    <row r="588" spans="1:2" x14ac:dyDescent="0.3">
      <c r="A588" t="s">
        <v>791</v>
      </c>
      <c r="B588" s="20">
        <v>1709.159999999998</v>
      </c>
    </row>
    <row r="589" spans="1:2" x14ac:dyDescent="0.3">
      <c r="A589" t="s">
        <v>792</v>
      </c>
      <c r="B589" s="20">
        <v>1704.0200000000004</v>
      </c>
    </row>
    <row r="590" spans="1:2" x14ac:dyDescent="0.3">
      <c r="A590" t="s">
        <v>793</v>
      </c>
      <c r="B590" s="20">
        <v>1703.0600000000004</v>
      </c>
    </row>
    <row r="591" spans="1:2" x14ac:dyDescent="0.3">
      <c r="A591" t="s">
        <v>794</v>
      </c>
      <c r="B591" s="20">
        <v>1702.3199999999997</v>
      </c>
    </row>
    <row r="592" spans="1:2" x14ac:dyDescent="0.3">
      <c r="A592" t="s">
        <v>795</v>
      </c>
      <c r="B592" s="20">
        <v>1620.0899999999992</v>
      </c>
    </row>
    <row r="593" spans="1:2" x14ac:dyDescent="0.3">
      <c r="A593" t="s">
        <v>796</v>
      </c>
      <c r="B593" s="20">
        <v>1609.8600000000015</v>
      </c>
    </row>
    <row r="594" spans="1:2" x14ac:dyDescent="0.3">
      <c r="A594" t="s">
        <v>797</v>
      </c>
      <c r="B594" s="20">
        <v>1593.9500000000005</v>
      </c>
    </row>
    <row r="595" spans="1:2" x14ac:dyDescent="0.3">
      <c r="A595" t="s">
        <v>798</v>
      </c>
      <c r="B595" s="20">
        <v>1578.6999999999994</v>
      </c>
    </row>
    <row r="596" spans="1:2" x14ac:dyDescent="0.3">
      <c r="A596" t="s">
        <v>799</v>
      </c>
      <c r="B596" s="20">
        <v>1553.3599999999997</v>
      </c>
    </row>
    <row r="597" spans="1:2" x14ac:dyDescent="0.3">
      <c r="A597" t="s">
        <v>800</v>
      </c>
      <c r="B597" s="20">
        <v>1503.1799999999994</v>
      </c>
    </row>
    <row r="598" spans="1:2" x14ac:dyDescent="0.3">
      <c r="A598" t="s">
        <v>801</v>
      </c>
      <c r="B598" s="20">
        <v>1478.9399999999996</v>
      </c>
    </row>
    <row r="599" spans="1:2" x14ac:dyDescent="0.3">
      <c r="A599" t="s">
        <v>802</v>
      </c>
      <c r="B599" s="20">
        <v>1432.6700000000005</v>
      </c>
    </row>
    <row r="600" spans="1:2" x14ac:dyDescent="0.3">
      <c r="A600" t="s">
        <v>803</v>
      </c>
      <c r="B600" s="20">
        <v>1394.5200000000013</v>
      </c>
    </row>
    <row r="601" spans="1:2" x14ac:dyDescent="0.3">
      <c r="A601" t="s">
        <v>63</v>
      </c>
      <c r="B601" s="20">
        <v>1387.2399999999998</v>
      </c>
    </row>
    <row r="602" spans="1:2" x14ac:dyDescent="0.3">
      <c r="A602" t="s">
        <v>62</v>
      </c>
      <c r="B602" s="20">
        <v>1362.7800000000007</v>
      </c>
    </row>
    <row r="603" spans="1:2" x14ac:dyDescent="0.3">
      <c r="A603" t="s">
        <v>61</v>
      </c>
      <c r="B603" s="20">
        <v>992.27999999999975</v>
      </c>
    </row>
    <row r="604" spans="1:2" x14ac:dyDescent="0.3">
      <c r="A604" t="s">
        <v>68</v>
      </c>
      <c r="B604" s="20">
        <v>912.82000000000062</v>
      </c>
    </row>
    <row r="605" spans="1:2" x14ac:dyDescent="0.3">
      <c r="A605" t="s">
        <v>70</v>
      </c>
      <c r="B605" s="20">
        <v>130.20000000000073</v>
      </c>
    </row>
    <row r="606" spans="1:2" x14ac:dyDescent="0.3">
      <c r="A606" t="s">
        <v>3</v>
      </c>
      <c r="B606" s="20">
        <v>2297512.0600000275</v>
      </c>
    </row>
  </sheetData>
  <pageMargins left="0.7" right="0.7" top="0.75" bottom="0.75" header="0.3" footer="0.3"/>
  <drawing r:id="rId1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F3D14-0CFF-48DC-BB3A-0F901B031729}">
  <sheetPr codeName="Sheet6">
    <pageSetUpPr fitToPage="1"/>
  </sheetPr>
  <dimension ref="F14"/>
  <sheetViews>
    <sheetView showGridLines="0" zoomScaleNormal="100" workbookViewId="0">
      <selection activeCell="T20" sqref="T20"/>
    </sheetView>
  </sheetViews>
  <sheetFormatPr defaultRowHeight="14.4" x14ac:dyDescent="0.3"/>
  <cols>
    <col min="10" max="10" width="8.88671875" customWidth="1"/>
  </cols>
  <sheetData>
    <row r="14" spans="6:6" x14ac:dyDescent="0.3">
      <c r="F14" t="s">
        <v>24</v>
      </c>
    </row>
  </sheetData>
  <pageMargins left="0.7" right="0.7"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Option Button 1">
              <controlPr defaultSize="0" autoFill="0" autoLine="0" autoPict="0">
                <anchor moveWithCells="1">
                  <from>
                    <xdr:col>11</xdr:col>
                    <xdr:colOff>594360</xdr:colOff>
                    <xdr:row>7</xdr:row>
                    <xdr:rowOff>121920</xdr:rowOff>
                  </from>
                  <to>
                    <xdr:col>12</xdr:col>
                    <xdr:colOff>213360</xdr:colOff>
                    <xdr:row>9</xdr:row>
                    <xdr:rowOff>15240</xdr:rowOff>
                  </to>
                </anchor>
              </controlPr>
            </control>
          </mc:Choice>
        </mc:AlternateContent>
        <mc:AlternateContent xmlns:mc="http://schemas.openxmlformats.org/markup-compatibility/2006">
          <mc:Choice Requires="x14">
            <control shapeId="7170" r:id="rId5" name="Option Button 2">
              <controlPr defaultSize="0" autoFill="0" autoLine="0" autoPict="0">
                <anchor moveWithCells="1">
                  <from>
                    <xdr:col>11</xdr:col>
                    <xdr:colOff>594360</xdr:colOff>
                    <xdr:row>8</xdr:row>
                    <xdr:rowOff>152400</xdr:rowOff>
                  </from>
                  <to>
                    <xdr:col>12</xdr:col>
                    <xdr:colOff>213360</xdr:colOff>
                    <xdr:row>10</xdr:row>
                    <xdr:rowOff>45720</xdr:rowOff>
                  </to>
                </anchor>
              </controlPr>
            </control>
          </mc:Choice>
        </mc:AlternateContent>
        <mc:AlternateContent xmlns:mc="http://schemas.openxmlformats.org/markup-compatibility/2006">
          <mc:Choice Requires="x14">
            <control shapeId="7173" r:id="rId6" name="Drop Down 5">
              <controlPr defaultSize="0" autoLine="0" autoPict="0">
                <anchor moveWithCells="1">
                  <from>
                    <xdr:col>10</xdr:col>
                    <xdr:colOff>480060</xdr:colOff>
                    <xdr:row>10</xdr:row>
                    <xdr:rowOff>45720</xdr:rowOff>
                  </from>
                  <to>
                    <xdr:col>12</xdr:col>
                    <xdr:colOff>205740</xdr:colOff>
                    <xdr:row>11</xdr:row>
                    <xdr:rowOff>99060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9E3ED-A66E-413B-881E-8A7A6193CFF8}">
  <sheetPr codeName="Sheet4">
    <pageSetUpPr fitToPage="1"/>
  </sheetPr>
  <dimension ref="B6:J20"/>
  <sheetViews>
    <sheetView showGridLines="0" workbookViewId="0">
      <selection activeCell="S17" sqref="S17"/>
    </sheetView>
  </sheetViews>
  <sheetFormatPr defaultRowHeight="14.4" x14ac:dyDescent="0.3"/>
  <sheetData>
    <row r="6" spans="2:2" ht="72.599999999999994" x14ac:dyDescent="0.3">
      <c r="B6" s="36" t="str">
        <f>Sheet2!O20</f>
        <v>The line in the chart indicates $13,61,702 Average Revenue</v>
      </c>
    </row>
    <row r="20" spans="10:10" ht="72.599999999999994" x14ac:dyDescent="0.3">
      <c r="J20" s="36" t="str">
        <f>Sheet2!T24</f>
        <v>The line in the chart indicates $7,78,116 Average Revenue</v>
      </c>
    </row>
  </sheetData>
  <conditionalFormatting sqref="Q7">
    <cfRule type="expression" dxfId="1" priority="1">
      <formula>$O$9&lt;0</formula>
    </cfRule>
    <cfRule type="expression" dxfId="0" priority="2">
      <formula>$O$9&gt;0</formula>
    </cfRule>
  </conditionalFormatting>
  <pageMargins left="0.7" right="0.7" top="0.75" bottom="0.75" header="0.3" footer="0.3"/>
  <pageSetup scale="56" orientation="portrait" r:id="rId1"/>
  <drawing r:id="rId2"/>
  <legacy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0B651-0C53-45AE-9660-14DC4F931057}">
  <sheetPr codeName="Sheet3">
    <pageSetUpPr fitToPage="1"/>
  </sheetPr>
  <dimension ref="A1"/>
  <sheetViews>
    <sheetView showGridLines="0" tabSelected="1" workbookViewId="0">
      <selection activeCell="S23" sqref="S23"/>
    </sheetView>
  </sheetViews>
  <sheetFormatPr defaultRowHeight="14.4" x14ac:dyDescent="0.3"/>
  <sheetData/>
  <pageMargins left="0.7" right="0.7" top="0.75" bottom="0.75" header="0.3" footer="0.3"/>
  <pageSetup scale="56" orientation="portrait" r:id="rId1"/>
  <drawing r:id="rId2"/>
  <legacy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8EA3D038-B7DA-4AE3-B8B7-D9DD0FD7423B}">
  <ds:schemaRefs/>
</ds:datastoreItem>
</file>

<file path=customXml/itemProps2.xml><?xml version="1.0" encoding="utf-8"?>
<ds:datastoreItem xmlns:ds="http://schemas.openxmlformats.org/officeDocument/2006/customXml" ds:itemID="{5CB470AF-0DCD-4515-A21E-EB072899955C}">
  <ds:schemaRefs/>
</ds:datastoreItem>
</file>

<file path=customXml/itemProps3.xml><?xml version="1.0" encoding="utf-8"?>
<ds:datastoreItem xmlns:ds="http://schemas.openxmlformats.org/officeDocument/2006/customXml" ds:itemID="{61563B74-BF1D-4ECC-9156-D41B78E1D815}">
  <ds:schemaRefs/>
</ds:datastoreItem>
</file>

<file path=customXml/itemProps4.xml><?xml version="1.0" encoding="utf-8"?>
<ds:datastoreItem xmlns:ds="http://schemas.openxmlformats.org/officeDocument/2006/customXml" ds:itemID="{6EA164CE-A93A-4139-88C8-5F8DFDA2EB7D}">
  <ds:schemaRefs/>
</ds:datastoreItem>
</file>

<file path=customXml/itemProps5.xml><?xml version="1.0" encoding="utf-8"?>
<ds:datastoreItem xmlns:ds="http://schemas.openxmlformats.org/officeDocument/2006/customXml" ds:itemID="{9B8EE3F7-43C3-4858-B3F0-500DF553DCDB}">
  <ds:schemaRefs/>
</ds:datastoreItem>
</file>

<file path=customXml/itemProps6.xml><?xml version="1.0" encoding="utf-8"?>
<ds:datastoreItem xmlns:ds="http://schemas.openxmlformats.org/officeDocument/2006/customXml" ds:itemID="{AE4019B9-94AC-4A28-B2DA-85E9CD64D43D}">
  <ds:schemaRefs/>
</ds:datastoreItem>
</file>

<file path=customXml/itemProps7.xml><?xml version="1.0" encoding="utf-8"?>
<ds:datastoreItem xmlns:ds="http://schemas.openxmlformats.org/officeDocument/2006/customXml" ds:itemID="{6272D5E5-C0F8-4A1F-853D-4FD416BE8B61}">
  <ds:schemaRefs/>
</ds:datastoreItem>
</file>

<file path=customXml/itemProps8.xml><?xml version="1.0" encoding="utf-8"?>
<ds:datastoreItem xmlns:ds="http://schemas.openxmlformats.org/officeDocument/2006/customXml" ds:itemID="{826C61E4-8A9B-4592-B86C-02B03DCD2AE6}">
  <ds:schemaRefs/>
</ds:datastoreItem>
</file>

<file path=customXml/itemProps9.xml><?xml version="1.0" encoding="utf-8"?>
<ds:datastoreItem xmlns:ds="http://schemas.openxmlformats.org/officeDocument/2006/customXml" ds:itemID="{8B7FD600-0DA4-4455-ADCE-310D2FDC7526}">
  <ds:schemaRefs/>
</ds:datastoreItem>
</file>

<file path=customXml/itemProps10.xml><?xml version="1.0" encoding="utf-8"?>
<ds:datastoreItem xmlns:ds="http://schemas.openxmlformats.org/officeDocument/2006/customXml" ds:itemID="{45B240E7-4FF4-46BC-A72B-1E38265AFA68}">
  <ds:schemaRefs/>
</ds:datastoreItem>
</file>

<file path=customXml/itemProps11.xml><?xml version="1.0" encoding="utf-8"?>
<ds:datastoreItem xmlns:ds="http://schemas.openxmlformats.org/officeDocument/2006/customXml" ds:itemID="{F50C07D1-C34D-43E9-B14E-431BB19EA7AD}">
  <ds:schemaRefs/>
</ds:datastoreItem>
</file>

<file path=customXml/itemProps12.xml><?xml version="1.0" encoding="utf-8"?>
<ds:datastoreItem xmlns:ds="http://schemas.openxmlformats.org/officeDocument/2006/customXml" ds:itemID="{85D99FC1-6E7B-47D9-84EB-5C499C907CD1}">
  <ds:schemaRefs/>
</ds:datastoreItem>
</file>

<file path=customXml/itemProps13.xml><?xml version="1.0" encoding="utf-8"?>
<ds:datastoreItem xmlns:ds="http://schemas.openxmlformats.org/officeDocument/2006/customXml" ds:itemID="{65860409-E9B6-41C7-838F-11E8563CFE79}">
  <ds:schemaRefs/>
</ds:datastoreItem>
</file>

<file path=customXml/itemProps14.xml><?xml version="1.0" encoding="utf-8"?>
<ds:datastoreItem xmlns:ds="http://schemas.openxmlformats.org/officeDocument/2006/customXml" ds:itemID="{69D6273B-0184-4735-8BC0-6EBC8D02AF57}">
  <ds:schemaRefs/>
</ds:datastoreItem>
</file>

<file path=customXml/itemProps15.xml><?xml version="1.0" encoding="utf-8"?>
<ds:datastoreItem xmlns:ds="http://schemas.openxmlformats.org/officeDocument/2006/customXml" ds:itemID="{B20CE92E-4CFF-41FC-BC7E-D5B41F70DFB0}">
  <ds:schemaRefs/>
</ds:datastoreItem>
</file>

<file path=customXml/itemProps16.xml><?xml version="1.0" encoding="utf-8"?>
<ds:datastoreItem xmlns:ds="http://schemas.openxmlformats.org/officeDocument/2006/customXml" ds:itemID="{66FA5728-6B3B-49D8-A00F-03F2F826A9AA}">
  <ds:schemaRefs/>
</ds:datastoreItem>
</file>

<file path=customXml/itemProps17.xml><?xml version="1.0" encoding="utf-8"?>
<ds:datastoreItem xmlns:ds="http://schemas.openxmlformats.org/officeDocument/2006/customXml" ds:itemID="{C10FAA2A-5E99-4FB9-AD0F-C690F6F048DD}">
  <ds:schemaRefs/>
</ds:datastoreItem>
</file>

<file path=customXml/itemProps18.xml><?xml version="1.0" encoding="utf-8"?>
<ds:datastoreItem xmlns:ds="http://schemas.openxmlformats.org/officeDocument/2006/customXml" ds:itemID="{CC9EB196-FF3A-45CD-87C3-2304B8253C79}">
  <ds:schemaRefs/>
</ds:datastoreItem>
</file>

<file path=customXml/itemProps19.xml><?xml version="1.0" encoding="utf-8"?>
<ds:datastoreItem xmlns:ds="http://schemas.openxmlformats.org/officeDocument/2006/customXml" ds:itemID="{62264DF2-0616-4542-9F17-E39E7D1CF3A8}">
  <ds:schemaRefs/>
</ds:datastoreItem>
</file>

<file path=customXml/itemProps20.xml><?xml version="1.0" encoding="utf-8"?>
<ds:datastoreItem xmlns:ds="http://schemas.openxmlformats.org/officeDocument/2006/customXml" ds:itemID="{C5D8E4A9-74D3-47A7-91FE-A4A0CC951DA0}">
  <ds:schemaRefs/>
</ds:datastoreItem>
</file>

<file path=customXml/itemProps21.xml><?xml version="1.0" encoding="utf-8"?>
<ds:datastoreItem xmlns:ds="http://schemas.openxmlformats.org/officeDocument/2006/customXml" ds:itemID="{C6096D75-9B10-42A8-BE6E-06BC6A28F714}">
  <ds:schemaRefs/>
</ds:datastoreItem>
</file>

<file path=customXml/itemProps22.xml><?xml version="1.0" encoding="utf-8"?>
<ds:datastoreItem xmlns:ds="http://schemas.openxmlformats.org/officeDocument/2006/customXml" ds:itemID="{74B8C348-40CB-4000-B273-15D47DB8D487}">
  <ds:schemaRefs/>
</ds:datastoreItem>
</file>

<file path=customXml/itemProps23.xml><?xml version="1.0" encoding="utf-8"?>
<ds:datastoreItem xmlns:ds="http://schemas.openxmlformats.org/officeDocument/2006/customXml" ds:itemID="{1447017B-AF93-445C-A820-C84439EBB3A5}">
  <ds:schemaRefs/>
</ds:datastoreItem>
</file>

<file path=customXml/itemProps24.xml><?xml version="1.0" encoding="utf-8"?>
<ds:datastoreItem xmlns:ds="http://schemas.openxmlformats.org/officeDocument/2006/customXml" ds:itemID="{A3AD1139-220A-4C9C-9BE7-490BB68A7120}">
  <ds:schemaRefs/>
</ds:datastoreItem>
</file>

<file path=customXml/itemProps25.xml><?xml version="1.0" encoding="utf-8"?>
<ds:datastoreItem xmlns:ds="http://schemas.openxmlformats.org/officeDocument/2006/customXml" ds:itemID="{8FADCDB0-AE62-4690-BA29-8DC492E356B6}">
  <ds:schemaRefs/>
</ds:datastoreItem>
</file>

<file path=customXml/itemProps26.xml><?xml version="1.0" encoding="utf-8"?>
<ds:datastoreItem xmlns:ds="http://schemas.openxmlformats.org/officeDocument/2006/customXml" ds:itemID="{7AB87779-8419-4662-A7A8-64F255661DC6}">
  <ds:schemaRefs/>
</ds:datastoreItem>
</file>

<file path=customXml/itemProps27.xml><?xml version="1.0" encoding="utf-8"?>
<ds:datastoreItem xmlns:ds="http://schemas.openxmlformats.org/officeDocument/2006/customXml" ds:itemID="{6405422B-11DB-4FB3-8F3F-AA92F13CDB99}">
  <ds:schemaRefs/>
</ds:datastoreItem>
</file>

<file path=customXml/itemProps28.xml><?xml version="1.0" encoding="utf-8"?>
<ds:datastoreItem xmlns:ds="http://schemas.openxmlformats.org/officeDocument/2006/customXml" ds:itemID="{8C464D71-DC54-4D62-BEE2-4003D4DCCBC9}">
  <ds:schemaRefs/>
</ds:datastoreItem>
</file>

<file path=customXml/itemProps29.xml><?xml version="1.0" encoding="utf-8"?>
<ds:datastoreItem xmlns:ds="http://schemas.openxmlformats.org/officeDocument/2006/customXml" ds:itemID="{BBBB922F-621E-4F9A-8281-64D1ABF76CD8}">
  <ds:schemaRefs/>
</ds:datastoreItem>
</file>

<file path=customXml/itemProps30.xml><?xml version="1.0" encoding="utf-8"?>
<ds:datastoreItem xmlns:ds="http://schemas.openxmlformats.org/officeDocument/2006/customXml" ds:itemID="{7194972A-002A-4689-8A18-5E07BA3FFBDD}">
  <ds:schemaRefs/>
</ds:datastoreItem>
</file>

<file path=customXml/itemProps31.xml><?xml version="1.0" encoding="utf-8"?>
<ds:datastoreItem xmlns:ds="http://schemas.openxmlformats.org/officeDocument/2006/customXml" ds:itemID="{37E777CA-35AF-432E-AAFC-C5951311AF3F}">
  <ds:schemaRefs/>
</ds:datastoreItem>
</file>

<file path=customXml/itemProps32.xml><?xml version="1.0" encoding="utf-8"?>
<ds:datastoreItem xmlns:ds="http://schemas.openxmlformats.org/officeDocument/2006/customXml" ds:itemID="{44A5DB91-4B57-4EAD-8B68-83FE524903B0}">
  <ds:schemaRefs/>
</ds:datastoreItem>
</file>

<file path=customXml/itemProps33.xml><?xml version="1.0" encoding="utf-8"?>
<ds:datastoreItem xmlns:ds="http://schemas.openxmlformats.org/officeDocument/2006/customXml" ds:itemID="{734DD3F8-4B76-4BE3-A9F6-0E355FD0B23C}">
  <ds:schemaRefs/>
</ds:datastoreItem>
</file>

<file path=customXml/itemProps34.xml><?xml version="1.0" encoding="utf-8"?>
<ds:datastoreItem xmlns:ds="http://schemas.openxmlformats.org/officeDocument/2006/customXml" ds:itemID="{2E7365E5-B844-4EE0-9DE4-8FFBAB546F17}">
  <ds:schemaRefs/>
</ds:datastoreItem>
</file>

<file path=customXml/itemProps35.xml><?xml version="1.0" encoding="utf-8"?>
<ds:datastoreItem xmlns:ds="http://schemas.openxmlformats.org/officeDocument/2006/customXml" ds:itemID="{63C68428-7E07-4487-BDA2-4300DF7CA3FB}">
  <ds:schemaRefs/>
</ds:datastoreItem>
</file>

<file path=customXml/itemProps36.xml><?xml version="1.0" encoding="utf-8"?>
<ds:datastoreItem xmlns:ds="http://schemas.openxmlformats.org/officeDocument/2006/customXml" ds:itemID="{14A07BD4-6FA4-4C0C-A2AB-E87062860FE1}">
  <ds:schemaRefs>
    <ds:schemaRef ds:uri="http://schemas.microsoft.com/DataMashup"/>
  </ds:schemaRefs>
</ds:datastoreItem>
</file>

<file path=customXml/itemProps37.xml><?xml version="1.0" encoding="utf-8"?>
<ds:datastoreItem xmlns:ds="http://schemas.openxmlformats.org/officeDocument/2006/customXml" ds:itemID="{73D5299A-2CE8-4F36-8BD4-1663D239C847}">
  <ds:schemaRefs/>
</ds:datastoreItem>
</file>

<file path=customXml/itemProps38.xml><?xml version="1.0" encoding="utf-8"?>
<ds:datastoreItem xmlns:ds="http://schemas.openxmlformats.org/officeDocument/2006/customXml" ds:itemID="{4ACC27CE-21E3-4BFD-85C6-7B9C1D6DDB9F}">
  <ds:schemaRefs/>
</ds:datastoreItem>
</file>

<file path=customXml/itemProps39.xml><?xml version="1.0" encoding="utf-8"?>
<ds:datastoreItem xmlns:ds="http://schemas.openxmlformats.org/officeDocument/2006/customXml" ds:itemID="{ADCEC64A-129D-4CCE-86F1-006E5E8BF653}">
  <ds:schemaRefs/>
</ds:datastoreItem>
</file>

<file path=customXml/itemProps40.xml><?xml version="1.0" encoding="utf-8"?>
<ds:datastoreItem xmlns:ds="http://schemas.openxmlformats.org/officeDocument/2006/customXml" ds:itemID="{5DFBC87D-1242-4CC9-80FD-BA6619583BD9}">
  <ds:schemaRefs/>
</ds:datastoreItem>
</file>

<file path=customXml/itemProps41.xml><?xml version="1.0" encoding="utf-8"?>
<ds:datastoreItem xmlns:ds="http://schemas.openxmlformats.org/officeDocument/2006/customXml" ds:itemID="{56B3B26F-0466-445F-B280-D09897C83294}">
  <ds:schemaRefs/>
</ds:datastoreItem>
</file>

<file path=customXml/itemProps42.xml><?xml version="1.0" encoding="utf-8"?>
<ds:datastoreItem xmlns:ds="http://schemas.openxmlformats.org/officeDocument/2006/customXml" ds:itemID="{4C8162B9-0CB7-4F76-891F-DB20AB66E6B9}">
  <ds:schemaRefs/>
</ds:datastoreItem>
</file>

<file path=customXml/itemProps43.xml><?xml version="1.0" encoding="utf-8"?>
<ds:datastoreItem xmlns:ds="http://schemas.openxmlformats.org/officeDocument/2006/customXml" ds:itemID="{92FCB2C8-25F4-4757-824F-46040DD6F601}">
  <ds:schemaRefs/>
</ds:datastoreItem>
</file>

<file path=customXml/itemProps44.xml><?xml version="1.0" encoding="utf-8"?>
<ds:datastoreItem xmlns:ds="http://schemas.openxmlformats.org/officeDocument/2006/customXml" ds:itemID="{CC568FE6-E59D-46A7-92C0-4007CEF24B23}">
  <ds:schemaRefs/>
</ds:datastoreItem>
</file>

<file path=customXml/itemProps45.xml><?xml version="1.0" encoding="utf-8"?>
<ds:datastoreItem xmlns:ds="http://schemas.openxmlformats.org/officeDocument/2006/customXml" ds:itemID="{26BF6F3A-9993-4E42-AA23-4DED02EAC1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Sheet3</vt:lpstr>
      <vt:lpstr>METRICS</vt:lpstr>
      <vt:lpstr>TRENDS</vt:lpstr>
      <vt:lpstr>STORES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Aahil Hussain</dc:creator>
  <cp:lastModifiedBy>Aahil Hussain</cp:lastModifiedBy>
  <cp:lastPrinted>2024-09-24T15:20:35Z</cp:lastPrinted>
  <dcterms:created xsi:type="dcterms:W3CDTF">2024-09-19T21:38:55Z</dcterms:created>
  <dcterms:modified xsi:type="dcterms:W3CDTF">2024-09-30T20:40:36Z</dcterms:modified>
</cp:coreProperties>
</file>