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Aakarsh Shrivastava\Desktop\p\resume\"/>
    </mc:Choice>
  </mc:AlternateContent>
  <xr:revisionPtr revIDLastSave="0" documentId="8_{FF1898B1-E4D2-4E86-BA77-C6CEB8C7513A}" xr6:coauthVersionLast="47" xr6:coauthVersionMax="47" xr10:uidLastSave="{00000000-0000-0000-0000-000000000000}"/>
  <bookViews>
    <workbookView xWindow="-108" yWindow="-108" windowWidth="23256" windowHeight="12456" activeTab="4" xr2:uid="{26D4546B-D2A1-4444-8EAF-A6228F96F0C1}"/>
  </bookViews>
  <sheets>
    <sheet name="Sheet3" sheetId="7" r:id="rId1"/>
    <sheet name="pivots" sheetId="6" r:id="rId2"/>
    <sheet name="Data" sheetId="2" r:id="rId3"/>
    <sheet name="Assets" sheetId="4" r:id="rId4"/>
    <sheet name="work" sheetId="5" r:id="rId5"/>
  </sheets>
  <definedNames>
    <definedName name="_xlnm._FilterDatabase" localSheetId="2" hidden="1">Data!$B$3:$H$1003</definedName>
    <definedName name="_xlcn.WorksheetConnection_07.sampledataexcelportfolioproject.xlsxcalls1" hidden="1">calls[]</definedName>
    <definedName name="_xlcn.WorksheetConnection_07.sampledataexcelportfolioproject.xlsxcustomers1" hidden="1">customers[]</definedName>
    <definedName name="ExternalData_1" localSheetId="0" hidden="1">Sheet3!$A$3:$M$136</definedName>
    <definedName name="Slicer_Representative">#N/A</definedName>
  </definedNames>
  <calcPr calcId="191029"/>
  <pivotCaches>
    <pivotCache cacheId="852" r:id="rId6"/>
    <pivotCache cacheId="854" r:id="rId7"/>
    <pivotCache cacheId="858" r:id="rId8"/>
    <pivotCache cacheId="876" r:id="rId9"/>
    <pivotCache cacheId="1119" r:id="rId10"/>
    <pivotCache cacheId="1122" r:id="rId11"/>
    <pivotCache cacheId="1125" r:id="rId12"/>
    <pivotCache cacheId="1128" r:id="rId13"/>
    <pivotCache cacheId="1131" r:id="rId14"/>
  </pivotCaches>
  <extLst>
    <ext xmlns:x14="http://schemas.microsoft.com/office/spreadsheetml/2009/9/main" uri="{876F7934-8845-4945-9796-88D515C7AA90}">
      <x14:pivotCaches>
        <pivotCache cacheId="10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8" i="6" l="1"/>
  <c r="I57" i="6"/>
  <c r="I51" i="6"/>
  <c r="I54" i="6" s="1"/>
  <c r="I50" i="6"/>
  <c r="I53" i="6" s="1"/>
  <c r="I49" i="6"/>
  <c r="O23" i="5" a="1"/>
  <c r="O23" i="5" s="1"/>
  <c r="N24" i="5" a="1"/>
  <c r="N24" i="5" s="1"/>
  <c r="J34" i="6"/>
  <c r="J39" i="6" s="1"/>
  <c r="F37" i="6" a="1"/>
  <c r="F37"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37" i="6" l="1"/>
  <c r="J38" i="6"/>
  <c r="J41" i="6"/>
  <c r="J40" i="6"/>
  <c r="I40" i="6"/>
  <c r="I39" i="6"/>
  <c r="I37" i="6"/>
  <c r="I38" i="6"/>
  <c r="I4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4552B6-F76A-481F-8DA7-E70FACC2E6F8}" keepAlive="1" name="ModelConnection_ExternalData_1" description="Data Model" type="5" refreshedVersion="8" minRefreshableVersion="5" saveData="1">
    <dbPr connection="Data Model Connection" command="DRILLTHROUGH MAXROWS 1000 SELECT FROM [Model] WHERE (([calls].[Representative].[All],[Measures].[call count],[calls].[Day of week].&amp;[Monday]))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23E7431D-A0AC-4F68-A5C6-AF7F52EFAD0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94F44125-3C05-433B-82FF-A41B1B34F5B6}"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4" xr16:uid="{6F3049B6-9A50-4470-8E81-341C56519182}"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<sst xmlns="http://schemas.openxmlformats.org/spreadsheetml/2006/main" count="3985" uniqueCount="1104">
  <si>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</si>
  <si>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</si>
  <si>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</si>
  <si>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</si>
  <si>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</si>
  <si>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</si>
  <si>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</si>
  <si>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</si>
  <si>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</si>
  <si>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</si>
  <si>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</si>
  <si>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</si>
  <si>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</si>
  <si>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</si>
  <si>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</si>
  <si>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</si>
  <si>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</si>
  <si>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</si>
  <si>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</si>
  <si>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</si>
  <si>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</si>
  <si>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</si>
  <si>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</si>
  <si>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</si>
  <si>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</si>
  <si>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</si>
  <si>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</si>
  <si>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</si>
  <si>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</si>
  <si>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</si>
  <si>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</si>
  <si>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</si>
  <si>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</si>
  <si>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</si>
  <si>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</si>
  <si>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</si>
  <si>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</si>
  <si>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</si>
  <si>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</si>
  <si>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</si>
  <si>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</si>
  <si>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</si>
  <si>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</si>
  <si>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</si>
  <si>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</si>
  <si>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</si>
  <si>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</si>
  <si>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</si>
  <si>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</si>
  <si>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</si>
  <si>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</si>
  <si>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</si>
  <si>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</si>
  <si>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</si>
  <si>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</si>
  <si>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</si>
  <si>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</si>
  <si>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</si>
  <si>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</si>
  <si>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</si>
  <si>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</si>
  <si>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</si>
  <si>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</si>
  <si>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</si>
  <si>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</si>
  <si>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</si>
  <si>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</si>
  <si>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</si>
  <si>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</si>
  <si>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</si>
  <si>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</si>
  <si>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</si>
  <si>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</si>
  <si>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</si>
  <si>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</si>
  <si>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</si>
  <si>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</si>
  <si>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</si>
  <si>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</si>
  <si>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</si>
  <si>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</si>
  <si>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</si>
  <si>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</si>
  <si>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</si>
  <si>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</si>
  <si>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</si>
  <si>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</si>
  <si>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</si>
  <si>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</si>
  <si>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</si>
  <si>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</si>
  <si>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</si>
  <si>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</si>
  <si>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</si>
  <si>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</si>
  <si>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</si>
  <si>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</si>
  <si>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</si>
  <si>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</si>
  <si>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</si>
  <si>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</si>
  <si>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</si>
  <si>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</si>
  <si>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</si>
  <si>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</si>
  <si>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</si>
  <si>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</si>
  <si>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</si>
  <si>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</si>
  <si>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</si>
  <si>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</si>
  <si>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</si>
  <si>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</si>
  <si>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</si>
  <si>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</si>
  <si>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</si>
  <si>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</si>
  <si>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</si>
  <si>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</si>
  <si>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</si>
  <si>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</si>
  <si>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</si>
  <si>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</si>
  <si>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</si>
  <si>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</si>
  <si>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</si>
  <si>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</si>
  <si>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</si>
  <si>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</si>
  <si>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</si>
  <si>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</si>
  <si>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</si>
  <si>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</si>
  <si>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</si>
  <si>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</si>
  <si>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</si>
  <si>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</si>
  <si>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</si>
  <si>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</si>
  <si>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</si>
  <si>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</si>
  <si>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</si>
  <si>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</si>
  <si>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</si>
  <si>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</si>
  <si>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</si>
  <si>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</si>
  <si>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</si>
  <si>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</si>
  <si>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</si>
  <si>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</si>
  <si>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</si>
  <si>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</si>
  <si>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</si>
  <si>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</si>
  <si>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</si>
  <si>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</si>
  <si>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</si>
  <si>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</si>
  <si>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</si>
  <si>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</si>
  <si>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</si>
  <si>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</si>
  <si>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</si>
  <si>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</si>
  <si>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</si>
  <si>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</si>
  <si>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</si>
  <si>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</si>
  <si>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</si>
  <si>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</si>
  <si>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</si>
  <si>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</si>
  <si>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</si>
  <si>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</si>
  <si>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</si>
  <si>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</si>
  <si>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</si>
  <si>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</si>
  <si>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</si>
  <si>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</si>
  <si>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</si>
  <si>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</si>
  <si>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</si>
  <si>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</si>
  <si>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</si>
  <si>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</si>
  <si>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</si>
  <si>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</si>
  <si>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</si>
  <si>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</si>
  <si>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</si>
  <si>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</si>
  <si>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</si>
  <si>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</si>
  <si>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</si>
  <si>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</si>
  <si>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</si>
  <si>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</si>
  <si>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</si>
  <si>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</si>
  <si>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</si>
  <si>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</si>
  <si>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</si>
  <si>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</si>
  <si>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</si>
  <si>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</si>
  <si>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</si>
  <si>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</si>
  <si>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</si>
  <si>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</si>
  <si>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</si>
  <si>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</si>
  <si>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</si>
  <si>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</si>
  <si>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</si>
  <si>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</si>
  <si>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</si>
  <si>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</si>
  <si>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</si>
  <si>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</si>
  <si>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</si>
  <si>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</si>
  <si>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</si>
  <si>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</si>
  <si>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</si>
  <si>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</si>
  <si>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</si>
  <si>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</si>
  <si>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</si>
  <si>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</si>
  <si>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</si>
  <si>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</si>
  <si>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</si>
  <si>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</si>
  <si>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</si>
  <si>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</si>
  <si>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</si>
  <si>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</si>
  <si>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</si>
  <si>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</si>
  <si>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</si>
  <si>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</si>
  <si>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</si>
  <si>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</si>
  <si>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</si>
  <si>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</si>
  <si>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</si>
  <si>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</si>
  <si>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</si>
  <si>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</si>
  <si>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</si>
  <si>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</si>
  <si>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</si>
  <si>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</si>
  <si>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</si>
  <si>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</si>
  <si>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</si>
  <si>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</si>
  <si>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</si>
  <si>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</si>
  <si>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</si>
  <si>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</si>
  <si>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</si>
  <si>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</si>
  <si>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</si>
  <si>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</si>
  <si>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</si>
  <si>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</si>
  <si>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</si>
  <si>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</si>
  <si>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</si>
  <si>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</si>
  <si>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</si>
  <si>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</si>
  <si>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</si>
  <si>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</si>
  <si>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</si>
  <si>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</si>
  <si>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</si>
  <si>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</si>
  <si>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</si>
  <si>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</si>
  <si>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</si>
  <si>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</si>
  <si>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</si>
  <si>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</si>
  <si>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</si>
  <si>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</si>
  <si>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</si>
  <si>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</si>
  <si>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</si>
  <si>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</si>
  <si>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</si>
  <si>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</si>
  <si>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</si>
  <si>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</si>
  <si>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</si>
  <si>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</si>
  <si>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</si>
  <si>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</si>
  <si>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</si>
  <si>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</si>
  <si>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</si>
  <si>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</si>
  <si>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</si>
  <si>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</si>
  <si>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</si>
  <si>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</si>
  <si>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</si>
  <si>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</si>
  <si>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</si>
  <si>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</si>
  <si>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</si>
  <si>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</si>
  <si>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</si>
  <si>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</si>
  <si>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</si>
  <si>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</si>
  <si>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</si>
  <si>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</si>
  <si>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</si>
  <si>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</si>
  <si>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</si>
  <si>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</si>
  <si>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</si>
  <si>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</si>
  <si>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</si>
  <si>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</si>
  <si>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</si>
  <si>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</si>
  <si>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</si>
  <si>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</si>
  <si>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</si>
  <si>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</si>
  <si>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</si>
  <si>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</si>
  <si>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</si>
  <si>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</si>
  <si>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</si>
  <si>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</si>
  <si>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</si>
  <si>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</si>
  <si>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</si>
  <si>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</si>
  <si>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</si>
  <si>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</si>
  <si>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</si>
  <si>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</si>
  <si>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</si>
  <si>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</si>
  <si>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</si>
  <si>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</si>
  <si>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</si>
  <si>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</si>
  <si>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</si>
  <si>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</si>
  <si>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</si>
  <si>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</si>
  <si>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</si>
  <si>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</si>
  <si>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</si>
  <si>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</si>
  <si>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</si>
  <si>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</si>
  <si>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</si>
  <si>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</si>
  <si>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</si>
  <si>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</si>
  <si>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</si>
  <si>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</si>
  <si>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</si>
  <si>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</si>
  <si>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</si>
  <si>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</si>
  <si>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</si>
  <si>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</si>
  <si>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</si>
  <si>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</si>
  <si>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</si>
  <si>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</si>
  <si>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</si>
  <si>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</si>
  <si>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</si>
  <si>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</si>
  <si>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</si>
  <si>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</si>
  <si>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</si>
  <si>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</si>
  <si>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</si>
  <si>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</si>
  <si>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</si>
  <si>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</si>
  <si>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</si>
  <si>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</si>
  <si>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</si>
  <si>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</si>
  <si>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</si>
  <si>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</si>
  <si>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</si>
  <si>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</si>
  <si>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</si>
  <si>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</si>
  <si>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</si>
  <si>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</si>
  <si>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</si>
  <si>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</si>
  <si>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</si>
  <si>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</si>
  <si>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</si>
  <si>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</si>
  <si>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</si>
  <si>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</si>
  <si>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</si>
  <si>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</si>
  <si>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</si>
  <si>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</si>
  <si>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</si>
  <si>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</si>
  <si>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</si>
  <si>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</si>
  <si>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</si>
  <si>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</si>
  <si>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</si>
  <si>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</si>
  <si>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</si>
  <si>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</si>
  <si>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</si>
  <si>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</si>
  <si>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</si>
  <si>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</si>
  <si>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</si>
  <si>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</si>
  <si>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</si>
  <si>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</si>
  <si>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</si>
  <si>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</si>
  <si>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</si>
  <si>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</si>
  <si>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</si>
  <si>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</si>
  <si>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</si>
  <si>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</si>
  <si>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</si>
  <si>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</si>
  <si>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</si>
  <si>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</si>
  <si>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</si>
  <si>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</si>
  <si>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</si>
  <si>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</si>
  <si>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</si>
  <si>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</si>
  <si>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</si>
  <si>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</si>
  <si>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</si>
  <si>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</si>
  <si>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</si>
  <si>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</si>
  <si>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</si>
  <si>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</si>
  <si>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</si>
  <si>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</si>
  <si>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</si>
  <si>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</si>
  <si>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</si>
  <si>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</si>
  <si>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</si>
  <si>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</si>
  <si>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</si>
  <si>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</si>
  <si>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</si>
  <si>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</si>
  <si>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</si>
  <si>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</si>
  <si>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</si>
  <si>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</si>
  <si>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</si>
  <si>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</si>
  <si>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</si>
  <si>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</si>
  <si>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</si>
  <si>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</si>
  <si>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</si>
  <si>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</si>
  <si>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</si>
  <si>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</si>
  <si>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</si>
  <si>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</si>
  <si>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</si>
  <si>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</si>
  <si>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</si>
  <si>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</si>
  <si>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</si>
  <si>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</si>
  <si>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</si>
  <si>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</si>
  <si>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</si>
  <si>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</si>
  <si>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</si>
  <si>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</si>
  <si>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</si>
  <si>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</si>
  <si>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</si>
  <si>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</si>
  <si>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</si>
  <si>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</si>
  <si>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</si>
  <si>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</si>
  <si>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</si>
  <si>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</si>
  <si>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</si>
  <si>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</si>
  <si>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</si>
  <si>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</si>
  <si>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</si>
  <si>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</si>
  <si>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</si>
  <si>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</si>
  <si>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</si>
  <si>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</si>
  <si>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</si>
  <si>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</si>
  <si>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</si>
  <si>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</si>
  <si>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</si>
  <si>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</si>
  <si>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</si>
  <si>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</si>
  <si>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</si>
  <si>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</si>
  <si>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</si>
  <si>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</si>
  <si>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</si>
  <si>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</si>
  <si>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</si>
  <si>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</si>
  <si>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</si>
  <si>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</si>
  <si>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</si>
  <si>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</si>
  <si>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</si>
  <si>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</si>
  <si>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</si>
  <si>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</si>
  <si>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</si>
  <si>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</si>
  <si>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</si>
  <si>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</si>
  <si>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</si>
  <si>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</si>
  <si>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</si>
  <si>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</si>
  <si>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</si>
  <si>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</si>
  <si>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</si>
  <si>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</si>
  <si>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</si>
  <si>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</si>
  <si>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</si>
  <si>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</si>
  <si>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</si>
  <si>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</si>
  <si>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</si>
  <si>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</si>
  <si>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</si>
  <si>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</si>
  <si>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</si>
  <si>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</si>
  <si>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</si>
  <si>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</si>
  <si>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</si>
  <si>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</si>
  <si>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</si>
  <si>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</si>
  <si>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</si>
  <si>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</si>
  <si>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</si>
  <si>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</si>
  <si>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</si>
  <si>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</si>
  <si>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</si>
  <si>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</si>
  <si>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</si>
  <si>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</si>
  <si>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</si>
  <si>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</si>
  <si>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</si>
  <si>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</si>
  <si>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</si>
  <si>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</si>
  <si>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</si>
  <si>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</si>
  <si>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</si>
  <si>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</si>
  <si>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</si>
  <si>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</si>
  <si>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</si>
  <si>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</si>
  <si>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</si>
  <si>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</si>
  <si>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</si>
  <si>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</si>
  <si>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</si>
  <si>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</si>
  <si>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</si>
  <si>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</si>
  <si>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</si>
  <si>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</si>
  <si>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</si>
  <si>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</si>
  <si>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</si>
  <si>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</si>
  <si>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</si>
  <si>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</si>
  <si>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</si>
  <si>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</si>
  <si>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</si>
  <si>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</si>
  <si>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</si>
  <si>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</si>
  <si>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</si>
  <si>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</si>
  <si>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</si>
  <si>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</si>
  <si>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</si>
  <si>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</si>
  <si>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</si>
  <si>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</si>
  <si>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</si>
  <si>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</si>
  <si>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</si>
  <si>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</si>
  <si>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</si>
  <si>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</si>
  <si>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</si>
  <si>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</si>
  <si>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</si>
  <si>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</si>
  <si>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</si>
  <si>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</si>
  <si>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</si>
  <si>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</si>
  <si>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</si>
  <si>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</si>
  <si>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</si>
  <si>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</si>
  <si>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</si>
  <si>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</si>
  <si>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</si>
  <si>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</si>
  <si>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</si>
  <si>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</si>
  <si>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</si>
  <si>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</si>
  <si>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</si>
  <si>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</si>
  <si>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</si>
  <si>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</si>
  <si>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</si>
  <si>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</si>
  <si>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</si>
  <si>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</si>
  <si>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</si>
  <si>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</si>
  <si>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</si>
  <si>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</si>
  <si>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</si>
  <si>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</si>
  <si>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</si>
  <si>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</si>
  <si>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</si>
  <si>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</si>
  <si>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</si>
  <si>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</si>
  <si>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</si>
  <si>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</si>
  <si>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</si>
  <si>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</si>
  <si>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</si>
  <si>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</si>
  <si>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</si>
  <si>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</si>
  <si>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</si>
  <si>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</si>
  <si>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</si>
  <si>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</si>
  <si>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</si>
  <si>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</si>
  <si>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</si>
  <si>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</si>
  <si>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</si>
  <si>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</si>
  <si>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</si>
  <si>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</si>
  <si>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</si>
  <si>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</si>
  <si>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</si>
  <si>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</si>
  <si>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</si>
  <si>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</si>
  <si>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</si>
  <si>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</si>
  <si>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</si>
  <si>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</si>
  <si>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</si>
  <si>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</si>
  <si>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</si>
  <si>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</si>
  <si>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</si>
  <si>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</si>
  <si>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</si>
  <si>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</si>
  <si>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</si>
  <si>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</si>
  <si>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</si>
  <si>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</si>
  <si>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</si>
  <si>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</si>
  <si>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</si>
  <si>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</si>
  <si>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</si>
  <si>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</si>
  <si>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</si>
  <si>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</si>
  <si>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</si>
  <si>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</si>
  <si>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</si>
  <si>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</si>
  <si>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</si>
  <si>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</si>
  <si>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</si>
  <si>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</si>
  <si>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</si>
  <si>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</si>
  <si>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</si>
  <si>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</si>
  <si>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</si>
  <si>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</si>
  <si>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</si>
  <si>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</si>
  <si>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</si>
  <si>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</si>
  <si>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</si>
  <si>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</si>
  <si>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</si>
  <si>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</si>
  <si>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</si>
  <si>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</si>
  <si>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</si>
  <si>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</si>
  <si>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</si>
  <si>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</si>
  <si>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</si>
  <si>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</si>
  <si>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</si>
  <si>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</si>
  <si>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</si>
  <si>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</si>
  <si>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</si>
  <si>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</si>
  <si>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</si>
  <si>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</si>
  <si>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</si>
  <si>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</si>
  <si>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</si>
  <si>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</si>
  <si>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</si>
  <si>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</si>
  <si>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</si>
  <si>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</si>
  <si>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</si>
  <si>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</si>
  <si>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</si>
  <si>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</si>
  <si>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</si>
  <si>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</si>
  <si>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</si>
  <si>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</si>
  <si>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</si>
  <si>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</si>
  <si>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</si>
  <si>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</si>
  <si>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</si>
  <si>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</si>
  <si>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</si>
  <si>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</si>
  <si>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</si>
  <si>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</si>
  <si>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</si>
  <si>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</si>
  <si>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</si>
  <si>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</si>
  <si>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</si>
  <si>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</si>
  <si>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</si>
  <si>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</si>
  <si>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</si>
  <si>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</si>
  <si>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</si>
  <si>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</si>
  <si>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</si>
  <si>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</si>
  <si>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</si>
  <si>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</si>
  <si>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</si>
  <si>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</si>
  <si>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</si>
  <si>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</si>
  <si>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</si>
  <si>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</si>
  <si>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</si>
  <si>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</si>
  <si>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</si>
  <si>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</si>
  <si>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</si>
  <si>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</si>
  <si>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</si>
  <si>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</si>
  <si>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</si>
  <si>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</si>
  <si>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</si>
  <si>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</si>
  <si>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</si>
  <si>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</si>
  <si>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</si>
  <si>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</si>
  <si>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</si>
  <si>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</si>
  <si>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</si>
  <si>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</si>
  <si>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</si>
  <si>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</si>
  <si>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</si>
  <si>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</si>
  <si>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</si>
  <si>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</si>
  <si>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</si>
  <si>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</si>
  <si>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</si>
  <si>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</si>
  <si>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</si>
  <si>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</si>
  <si>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</si>
  <si>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</si>
  <si>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</si>
  <si>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</si>
  <si>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</si>
  <si>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</si>
  <si>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</si>
  <si>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</si>
  <si>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</si>
  <si>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</si>
  <si>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</si>
  <si>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</si>
  <si>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</si>
  <si>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</si>
  <si>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</si>
  <si>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</si>
  <si>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</si>
  <si>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</si>
  <si>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</si>
  <si>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</si>
  <si>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</si>
  <si>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</si>
  <si>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</si>
  <si>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</si>
  <si>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</si>
  <si>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</si>
  <si>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</si>
  <si>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</si>
  <si>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</si>
  <si>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</si>
  <si>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</si>
  <si>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</si>
  <si>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</si>
  <si>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</si>
  <si>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</si>
  <si>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</si>
  <si>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</si>
  <si>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</si>
  <si>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</si>
  <si>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</si>
  <si>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</si>
  <si>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</si>
  <si>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</si>
  <si>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</si>
  <si>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</si>
  <si>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</si>
  <si>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</si>
  <si>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</si>
  <si>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</si>
  <si>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</si>
  <si>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</si>
  <si>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</si>
  <si>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</si>
  <si>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</si>
  <si>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</si>
  <si>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</si>
  <si>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</si>
  <si>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</si>
  <si>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</si>
  <si>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</si>
  <si>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</si>
  <si>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</si>
  <si>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</si>
  <si>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</si>
  <si>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</si>
  <si>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</si>
  <si>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</si>
  <si>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</si>
  <si>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</si>
  <si>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</si>
  <si>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</si>
  <si>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</si>
  <si>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</si>
  <si>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</si>
  <si>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</si>
  <si>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</si>
  <si>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</si>
  <si>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</si>
  <si>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</si>
  <si>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</si>
  <si>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</si>
  <si>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</si>
  <si>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</si>
  <si>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</si>
  <si>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</si>
  <si>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</si>
  <si>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</si>
  <si>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</si>
  <si>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</si>
  <si>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</si>
  <si>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</si>
  <si>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</si>
  <si>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</si>
  <si>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</si>
  <si>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</si>
  <si>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</si>
  <si>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</si>
  <si>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</si>
  <si>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</si>
  <si>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</si>
  <si>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</si>
  <si>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</si>
  <si>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</si>
  <si>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</si>
  <si>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</si>
  <si>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</si>
  <si>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</si>
  <si>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</si>
  <si>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</si>
  <si>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</si>
  <si>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</si>
  <si>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</si>
  <si>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</si>
  <si>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</si>
  <si>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</si>
  <si>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</si>
  <si>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</si>
  <si>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</si>
  <si>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</si>
  <si>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</si>
  <si>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</si>
  <si>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</si>
  <si>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</si>
  <si>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</si>
  <si>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</si>
  <si>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</si>
  <si>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</si>
  <si>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</si>
  <si>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</si>
  <si>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</si>
  <si>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</si>
  <si>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</si>
  <si>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</si>
  <si>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</si>
  <si>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</si>
  <si>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</si>
  <si>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</si>
  <si>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</si>
  <si>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</si>
  <si>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</si>
  <si>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</si>
  <si>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</si>
  <si>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</si>
  <si>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</si>
  <si>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</si>
  <si>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</si>
  <si>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</si>
  <si>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</si>
  <si>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</si>
  <si>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</si>
  <si>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</si>
  <si>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</si>
  <si>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</si>
  <si>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</si>
  <si>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</si>
  <si>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</si>
  <si>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</si>
  <si>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</si>
  <si>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</si>
  <si>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</si>
  <si>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</si>
  <si>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</si>
  <si>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</si>
  <si>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</si>
  <si>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</si>
  <si>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</si>
  <si>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</si>
  <si>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</si>
  <si>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</si>
  <si>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</si>
  <si>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</si>
  <si>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</si>
  <si>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</si>
  <si>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</si>
  <si>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</si>
  <si>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</si>
  <si>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</si>
  <si>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</si>
  <si>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</si>
  <si>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</si>
  <si>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</si>
  <si>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</si>
  <si>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</si>
  <si>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</si>
  <si>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</si>
  <si>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</si>
  <si>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</si>
  <si>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</si>
  <si>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</si>
  <si>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</si>
  <si>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</si>
  <si>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</si>
  <si>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</si>
  <si>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</si>
  <si>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</si>
  <si>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</si>
  <si>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</si>
  <si>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</si>
  <si>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</si>
  <si>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</si>
  <si>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</si>
  <si>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</si>
  <si>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</si>
  <si>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</si>
  <si>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</si>
  <si>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</si>
  <si>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</si>
  <si>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</si>
  <si>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</si>
  <si>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</si>
  <si>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</si>
  <si>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</si>
  <si>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</si>
  <si>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</si>
  <si>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</si>
  <si>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</si>
  <si>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</si>
  <si>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</si>
  <si>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</si>
  <si>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</si>
  <si>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</si>
  <si>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</si>
  <si>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</si>
  <si>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</si>
  <si>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</si>
  <si>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</si>
  <si>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</si>
  <si>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</si>
  <si>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</si>
  <si>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</si>
  <si>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</si>
  <si>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</si>
  <si>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</si>
  <si>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</si>
  <si>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</si>
  <si>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</si>
  <si>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</si>
  <si>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</si>
  <si>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</si>
  <si>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More than 2 hours</t>
  </si>
  <si>
    <t>10 to 30 mins</t>
  </si>
  <si>
    <t>1 to 2 hours</t>
  </si>
  <si>
    <t>30 to 60 mins</t>
  </si>
  <si>
    <t>Under 10 mins</t>
  </si>
  <si>
    <t>Data returned for call count, Monday, All (First 1000 rows).</t>
  </si>
  <si>
    <t>For Graph</t>
  </si>
  <si>
    <t>rep</t>
  </si>
  <si>
    <t>call</t>
  </si>
  <si>
    <t>amount</t>
  </si>
  <si>
    <t>sel calls</t>
  </si>
  <si>
    <t>sel amounts</t>
  </si>
  <si>
    <t xml:space="preserve">selected rep  </t>
  </si>
  <si>
    <t>Column Labels</t>
  </si>
  <si>
    <t xml:space="preserve">   </t>
  </si>
  <si>
    <t xml:space="preserve">rep summary </t>
  </si>
  <si>
    <t>%of calls</t>
  </si>
  <si>
    <t>calls</t>
  </si>
  <si>
    <t>call rank</t>
  </si>
  <si>
    <t>amount rank</t>
  </si>
  <si>
    <t>labels</t>
  </si>
  <si>
    <t>Call Centre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</si>
</sst>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quot;₹&quot;\ #,##0;#,##0\ \-&quot;₹&quot;;&quot;₹&quot;\ #,##0"/>
    <numFmt numFmtId="166" formatCode="0.0"/>
    <numFmt numFmtId="167" formatCode="\$#,###.0,\'\k\'"/>
    <numFmt numFmtId="168" formatCode="_ [$₹-4009]\ * #,##0.00_ ;_ [$₹-4009]\ * \-#,##0.00_ ;_ [$₹-4009]\ * &quot;-&quot;??_ ;_ @_ "/>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1"/>
      <name val="Aptos"/>
      <family val="2"/>
      <scheme val="minor"/>
    </font>
    <font>
      <b/>
      <sz val="11"/>
      <name val="Aptos"/>
      <family val="2"/>
      <scheme val="minor"/>
    </font>
    <font>
      <b/>
      <sz val="36"/>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4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 fontId="0" fillId="0" borderId="0" xfId="0" applyNumberFormat="1"/>
    <xf numFmtId="166" fontId="0" fillId="0" borderId="0" xfId="0" applyNumberFormat="1"/>
    <xf numFmtId="0" fontId="0" fillId="0" borderId="0" xfId="0" pivotButton="1"/>
    <xf numFmtId="0" fontId="0" fillId="0" borderId="0" xfId="0" applyAlignment="1">
      <alignment horizontal="left"/>
    </xf>
    <xf numFmtId="14" fontId="0" fillId="0" borderId="0" xfId="0" applyNumberFormat="1"/>
    <xf numFmtId="167" fontId="0" fillId="0" borderId="0" xfId="0" applyNumberFormat="1"/>
    <xf numFmtId="0" fontId="5" fillId="4" borderId="0" xfId="0" applyFont="1" applyFill="1" applyAlignment="1">
      <alignment horizontal="left"/>
    </xf>
    <xf numFmtId="0" fontId="0" fillId="0" borderId="0" xfId="0" applyNumberFormat="1"/>
    <xf numFmtId="0" fontId="0" fillId="0" borderId="0" xfId="0" applyAlignment="1">
      <alignment horizontal="left" indent="1"/>
    </xf>
    <xf numFmtId="0" fontId="0" fillId="5" borderId="10" xfId="0" applyFill="1" applyBorder="1"/>
    <xf numFmtId="0" fontId="0" fillId="5" borderId="11" xfId="0" applyFill="1" applyBorder="1"/>
    <xf numFmtId="0" fontId="0" fillId="5" borderId="12" xfId="0" applyFill="1" applyBorder="1"/>
    <xf numFmtId="0" fontId="0" fillId="5" borderId="13" xfId="0" applyFill="1" applyBorder="1"/>
    <xf numFmtId="168" fontId="0" fillId="5" borderId="0" xfId="0" applyNumberFormat="1" applyFill="1" applyBorder="1"/>
    <xf numFmtId="168" fontId="0" fillId="5" borderId="14" xfId="0" applyNumberFormat="1" applyFill="1" applyBorder="1"/>
    <xf numFmtId="168" fontId="0" fillId="5" borderId="16" xfId="0" applyNumberFormat="1" applyFill="1" applyBorder="1"/>
    <xf numFmtId="168" fontId="0" fillId="5" borderId="17" xfId="0" applyNumberFormat="1" applyFill="1" applyBorder="1"/>
    <xf numFmtId="0" fontId="1" fillId="5" borderId="0" xfId="0" applyFont="1" applyFill="1" applyBorder="1"/>
    <xf numFmtId="0" fontId="1" fillId="5" borderId="14" xfId="0" applyFont="1" applyFill="1" applyBorder="1"/>
    <xf numFmtId="0" fontId="1" fillId="5" borderId="13" xfId="0" applyFont="1" applyFill="1" applyBorder="1"/>
    <xf numFmtId="0" fontId="6" fillId="5" borderId="13" xfId="0" applyFont="1" applyFill="1" applyBorder="1"/>
    <xf numFmtId="0" fontId="1" fillId="5" borderId="15" xfId="0" applyFont="1" applyFill="1" applyBorder="1"/>
    <xf numFmtId="9" fontId="0" fillId="0" borderId="0" xfId="1" applyFont="1"/>
    <xf numFmtId="0" fontId="7" fillId="3" borderId="0" xfId="0" applyFont="1" applyFill="1" applyAlignment="1">
      <alignment vertical="center"/>
    </xf>
    <xf numFmtId="0" fontId="1" fillId="3" borderId="0" xfId="0" applyFont="1" applyFill="1"/>
  </cellXfs>
  <cellStyles count="2">
    <cellStyle name="Normal" xfId="0" builtinId="0"/>
    <cellStyle name="Percent" xfId="1" builtinId="5"/>
  </cellStyles>
  <dxfs count="101">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ill>
        <patternFill>
          <bgColor theme="8" tint="0.59996337778862885"/>
        </patternFill>
      </fill>
      <border>
        <left style="thin">
          <color theme="1" tint="0.499984740745262"/>
        </left>
        <right style="thin">
          <color theme="1" tint="0.499984740745262"/>
        </right>
        <vertical/>
        <horizontal/>
      </border>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font>
        <color rgb="FFFF0000"/>
      </font>
    </dxf>
    <dxf>
      <fill>
        <patternFill patternType="solid">
          <bgColor theme="0" tint="-4.9989318521683403E-2"/>
        </patternFill>
      </fill>
    </dxf>
    <dxf>
      <fill>
        <patternFill>
          <bgColor theme="8" tint="0.59999389629810485"/>
        </patternFill>
      </fill>
    </dxf>
    <dxf>
      <font>
        <color auto="1"/>
      </font>
    </dxf>
    <dxf>
      <numFmt numFmtId="19" formatCode="dd/mm/yyyy"/>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0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connections" Target="connections.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theme" Target="theme/theme1.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17/06/relationships/rdRichValue" Target="richData/rdrichvalue.xml"/><Relationship Id="rId10" Type="http://schemas.openxmlformats.org/officeDocument/2006/relationships/pivotCacheDefinition" Target="pivotCache/pivotCacheDefinition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22/10/relationships/richValueRel" Target="richData/richValueRel.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PROJECT.xlsx]pivots!Monthly Trend</c:name>
    <c:fmtId val="5"/>
  </c:pivotSource>
  <c:chart>
    <c:title>
      <c:tx>
        <c:rich>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r>
              <a:rPr lang="en-IN" b="1">
                <a:solidFill>
                  <a:schemeClr val="accent5">
                    <a:lumMod val="75000"/>
                  </a:schemeClr>
                </a:solidFill>
              </a:rPr>
              <a:t>Call</a:t>
            </a:r>
            <a:r>
              <a:rPr lang="en-IN" b="1" baseline="0">
                <a:solidFill>
                  <a:schemeClr val="accent5">
                    <a:lumMod val="75000"/>
                  </a:schemeClr>
                </a:solidFill>
              </a:rPr>
              <a:t> Trend</a:t>
            </a:r>
            <a:endParaRPr lang="en-IN" b="1">
              <a:solidFill>
                <a:schemeClr val="accent5">
                  <a:lumMod val="75000"/>
                </a:schemeClr>
              </a:solidFill>
            </a:endParaRPr>
          </a:p>
        </c:rich>
      </c:tx>
      <c:layout>
        <c:manualLayout>
          <c:xMode val="edge"/>
          <c:yMode val="edge"/>
          <c:x val="2.6689611056404914E-2"/>
          <c:y val="4.7004578731230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8000">
                <a:schemeClr val="accent5"/>
              </a:gs>
              <a:gs pos="100000">
                <a:schemeClr val="accent5">
                  <a:lumMod val="40000"/>
                  <a:lumOff val="60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solidFill>
            <a:round/>
          </a:ln>
          <a:effectLst/>
        </c:spPr>
        <c:marker>
          <c:symbol val="circle"/>
          <c:size val="7"/>
          <c:spPr>
            <a:solidFill>
              <a:schemeClr val="bg1"/>
            </a:solidFill>
            <a:ln w="25400">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pivots!$C$19</c:f>
              <c:strCache>
                <c:ptCount val="1"/>
                <c:pt idx="0">
                  <c:v>call count2</c:v>
                </c:pt>
              </c:strCache>
            </c:strRef>
          </c:tx>
          <c:spPr>
            <a:gradFill flip="none" rotWithShape="1">
              <a:gsLst>
                <a:gs pos="18000">
                  <a:schemeClr val="accent5"/>
                </a:gs>
                <a:gs pos="100000">
                  <a:schemeClr val="accent5">
                    <a:lumMod val="40000"/>
                    <a:lumOff val="60000"/>
                  </a:schemeClr>
                </a:gs>
              </a:gsLst>
              <a:lin ang="5400000" scaled="1"/>
              <a:tileRect/>
            </a:gradFill>
            <a:ln>
              <a:noFill/>
            </a:ln>
            <a:effectLst/>
          </c:spP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pivots!$C$20:$C$32</c:f>
              <c:numCache>
                <c:formatCode>#,##0</c:formatCode>
                <c:ptCount val="12"/>
                <c:pt idx="0">
                  <c:v>48</c:v>
                </c:pt>
                <c:pt idx="1">
                  <c:v>37</c:v>
                </c:pt>
                <c:pt idx="2">
                  <c:v>94</c:v>
                </c:pt>
                <c:pt idx="3">
                  <c:v>93</c:v>
                </c:pt>
                <c:pt idx="4">
                  <c:v>53</c:v>
                </c:pt>
                <c:pt idx="5">
                  <c:v>44</c:v>
                </c:pt>
                <c:pt idx="6">
                  <c:v>35</c:v>
                </c:pt>
                <c:pt idx="7">
                  <c:v>31</c:v>
                </c:pt>
                <c:pt idx="8">
                  <c:v>43</c:v>
                </c:pt>
                <c:pt idx="9">
                  <c:v>75</c:v>
                </c:pt>
                <c:pt idx="10">
                  <c:v>37</c:v>
                </c:pt>
                <c:pt idx="11">
                  <c:v>24</c:v>
                </c:pt>
              </c:numCache>
            </c:numRef>
          </c:val>
          <c:extLst>
            <c:ext xmlns:c16="http://schemas.microsoft.com/office/drawing/2014/chart" uri="{C3380CC4-5D6E-409C-BE32-E72D297353CC}">
              <c16:uniqueId val="{00000000-9312-4C48-8FC4-0B6BFA255D63}"/>
            </c:ext>
          </c:extLst>
        </c:ser>
        <c:dLbls>
          <c:showLegendKey val="0"/>
          <c:showVal val="0"/>
          <c:showCatName val="0"/>
          <c:showSerName val="0"/>
          <c:showPercent val="0"/>
          <c:showBubbleSize val="0"/>
        </c:dLbls>
        <c:axId val="739192575"/>
        <c:axId val="739817759"/>
      </c:areaChart>
      <c:lineChart>
        <c:grouping val="standard"/>
        <c:varyColors val="0"/>
        <c:ser>
          <c:idx val="0"/>
          <c:order val="0"/>
          <c:tx>
            <c:strRef>
              <c:f>pivots!$B$19</c:f>
              <c:strCache>
                <c:ptCount val="1"/>
                <c:pt idx="0">
                  <c:v>call count</c:v>
                </c:pt>
              </c:strCache>
            </c:strRef>
          </c:tx>
          <c:spPr>
            <a:ln w="28575" cap="rnd">
              <a:solidFill>
                <a:schemeClr val="accent5"/>
              </a:solidFill>
              <a:round/>
            </a:ln>
            <a:effectLst/>
          </c:spPr>
          <c:marker>
            <c:symbol val="circle"/>
            <c:size val="7"/>
            <c:spPr>
              <a:solidFill>
                <a:schemeClr val="bg1"/>
              </a:solidFill>
              <a:ln w="25400">
                <a:solidFill>
                  <a:schemeClr val="tx1">
                    <a:lumMod val="85000"/>
                    <a:lumOff val="15000"/>
                  </a:schemeClr>
                </a:solidFill>
              </a:ln>
              <a:effectLst/>
            </c:spPr>
          </c:marke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pivots!$B$20:$B$32</c:f>
              <c:numCache>
                <c:formatCode>#,##0</c:formatCode>
                <c:ptCount val="12"/>
                <c:pt idx="0">
                  <c:v>48</c:v>
                </c:pt>
                <c:pt idx="1">
                  <c:v>37</c:v>
                </c:pt>
                <c:pt idx="2">
                  <c:v>94</c:v>
                </c:pt>
                <c:pt idx="3">
                  <c:v>93</c:v>
                </c:pt>
                <c:pt idx="4">
                  <c:v>53</c:v>
                </c:pt>
                <c:pt idx="5">
                  <c:v>44</c:v>
                </c:pt>
                <c:pt idx="6">
                  <c:v>35</c:v>
                </c:pt>
                <c:pt idx="7">
                  <c:v>31</c:v>
                </c:pt>
                <c:pt idx="8">
                  <c:v>43</c:v>
                </c:pt>
                <c:pt idx="9">
                  <c:v>75</c:v>
                </c:pt>
                <c:pt idx="10">
                  <c:v>37</c:v>
                </c:pt>
                <c:pt idx="11">
                  <c:v>24</c:v>
                </c:pt>
              </c:numCache>
            </c:numRef>
          </c:val>
          <c:smooth val="0"/>
          <c:extLst>
            <c:ext xmlns:c16="http://schemas.microsoft.com/office/drawing/2014/chart" uri="{C3380CC4-5D6E-409C-BE32-E72D297353CC}">
              <c16:uniqueId val="{00000001-9312-4C48-8FC4-0B6BFA255D63}"/>
            </c:ext>
          </c:extLst>
        </c:ser>
        <c:dLbls>
          <c:showLegendKey val="0"/>
          <c:showVal val="0"/>
          <c:showCatName val="0"/>
          <c:showSerName val="0"/>
          <c:showPercent val="0"/>
          <c:showBubbleSize val="0"/>
        </c:dLbls>
        <c:marker val="1"/>
        <c:smooth val="0"/>
        <c:axId val="739192575"/>
        <c:axId val="739817759"/>
      </c:lineChart>
      <c:catAx>
        <c:axId val="739192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817759"/>
        <c:crosses val="autoZero"/>
        <c:auto val="1"/>
        <c:lblAlgn val="ctr"/>
        <c:lblOffset val="100"/>
        <c:noMultiLvlLbl val="0"/>
      </c:catAx>
      <c:valAx>
        <c:axId val="7398177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192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PROJECT.xlsx]pivots!Weekly Trend</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8000">
                <a:schemeClr val="accent5"/>
              </a:gs>
              <a:gs pos="100000">
                <a:schemeClr val="accent5">
                  <a:lumMod val="40000"/>
                  <a:lumOff val="6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33693751204016"/>
          <c:y val="0"/>
          <c:w val="0.89470522550756493"/>
          <c:h val="0.88878893780300439"/>
        </c:manualLayout>
      </c:layout>
      <c:barChart>
        <c:barDir val="bar"/>
        <c:grouping val="clustered"/>
        <c:varyColors val="0"/>
        <c:ser>
          <c:idx val="0"/>
          <c:order val="0"/>
          <c:tx>
            <c:strRef>
              <c:f>pivots!$G$17</c:f>
              <c:strCache>
                <c:ptCount val="1"/>
                <c:pt idx="0">
                  <c:v>Total</c:v>
                </c:pt>
              </c:strCache>
            </c:strRef>
          </c:tx>
          <c:spPr>
            <a:gradFill>
              <a:gsLst>
                <a:gs pos="18000">
                  <a:schemeClr val="accent5"/>
                </a:gs>
                <a:gs pos="100000">
                  <a:schemeClr val="accent5">
                    <a:lumMod val="40000"/>
                    <a:lumOff val="6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pivots!$F$18:$F$25</c:f>
              <c:strCache>
                <c:ptCount val="7"/>
                <c:pt idx="0">
                  <c:v>Monday</c:v>
                </c:pt>
                <c:pt idx="1">
                  <c:v>Tuesday</c:v>
                </c:pt>
                <c:pt idx="2">
                  <c:v>Wednesday</c:v>
                </c:pt>
                <c:pt idx="3">
                  <c:v>Thursday</c:v>
                </c:pt>
                <c:pt idx="4">
                  <c:v>Friday</c:v>
                </c:pt>
                <c:pt idx="5">
                  <c:v>Saturday</c:v>
                </c:pt>
                <c:pt idx="6">
                  <c:v>Sunday</c:v>
                </c:pt>
              </c:strCache>
            </c:strRef>
          </c:cat>
          <c:val>
            <c:numRef>
              <c:f>pivots!$G$18:$G$25</c:f>
              <c:numCache>
                <c:formatCode>#,##0</c:formatCode>
                <c:ptCount val="7"/>
                <c:pt idx="0">
                  <c:v>88</c:v>
                </c:pt>
                <c:pt idx="1">
                  <c:v>83</c:v>
                </c:pt>
                <c:pt idx="2">
                  <c:v>97</c:v>
                </c:pt>
                <c:pt idx="3">
                  <c:v>83</c:v>
                </c:pt>
                <c:pt idx="4">
                  <c:v>80</c:v>
                </c:pt>
                <c:pt idx="5">
                  <c:v>89</c:v>
                </c:pt>
                <c:pt idx="6">
                  <c:v>94</c:v>
                </c:pt>
              </c:numCache>
            </c:numRef>
          </c:val>
          <c:extLst>
            <c:ext xmlns:c16="http://schemas.microsoft.com/office/drawing/2014/chart" uri="{C3380CC4-5D6E-409C-BE32-E72D297353CC}">
              <c16:uniqueId val="{00000000-AEAB-43EB-9501-D2323FA0FD20}"/>
            </c:ext>
          </c:extLst>
        </c:ser>
        <c:dLbls>
          <c:showLegendKey val="0"/>
          <c:showVal val="0"/>
          <c:showCatName val="0"/>
          <c:showSerName val="0"/>
          <c:showPercent val="0"/>
          <c:showBubbleSize val="0"/>
        </c:dLbls>
        <c:gapWidth val="25"/>
        <c:axId val="729322991"/>
        <c:axId val="729327311"/>
      </c:barChart>
      <c:catAx>
        <c:axId val="7293229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327311"/>
        <c:crosses val="autoZero"/>
        <c:auto val="1"/>
        <c:lblAlgn val="ctr"/>
        <c:lblOffset val="100"/>
        <c:noMultiLvlLbl val="0"/>
      </c:catAx>
      <c:valAx>
        <c:axId val="729327311"/>
        <c:scaling>
          <c:orientation val="minMax"/>
        </c:scaling>
        <c:delete val="1"/>
        <c:axPos val="b"/>
        <c:numFmt formatCode="#,##0" sourceLinked="1"/>
        <c:majorTickMark val="out"/>
        <c:minorTickMark val="none"/>
        <c:tickLblPos val="nextTo"/>
        <c:crossAx val="729322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r>
              <a:rPr lang="en-IN" b="1">
                <a:solidFill>
                  <a:schemeClr val="accent6"/>
                </a:solidFill>
              </a:rPr>
              <a:t>Calls</a:t>
            </a:r>
          </a:p>
        </c:rich>
      </c:tx>
      <c:layout>
        <c:manualLayout>
          <c:xMode val="edge"/>
          <c:yMode val="edge"/>
          <c:x val="3.020437177011984E-2"/>
          <c:y val="2.892677123327504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5"/>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1-6B83-4129-96F8-81B6126E7A6D}"/>
              </c:ext>
            </c:extLst>
          </c:dPt>
          <c:dPt>
            <c:idx val="2"/>
            <c:invertIfNegative val="0"/>
            <c:bubble3D val="0"/>
            <c:spPr>
              <a:solidFill>
                <a:schemeClr val="bg1">
                  <a:lumMod val="85000"/>
                </a:schemeClr>
              </a:solidFill>
              <a:ln>
                <a:noFill/>
              </a:ln>
              <a:effectLst/>
            </c:spPr>
            <c:extLst>
              <c:ext xmlns:c16="http://schemas.microsoft.com/office/drawing/2014/chart" uri="{C3380CC4-5D6E-409C-BE32-E72D297353CC}">
                <c16:uniqueId val="{00000003-6B83-4129-96F8-81B6126E7A6D}"/>
              </c:ext>
            </c:extLst>
          </c:dPt>
          <c:dPt>
            <c:idx val="3"/>
            <c:invertIfNegative val="0"/>
            <c:bubble3D val="0"/>
            <c:spPr>
              <a:solidFill>
                <a:schemeClr val="bg1">
                  <a:lumMod val="85000"/>
                </a:schemeClr>
              </a:solidFill>
              <a:ln>
                <a:noFill/>
              </a:ln>
              <a:effectLst/>
            </c:spPr>
            <c:extLst>
              <c:ext xmlns:c16="http://schemas.microsoft.com/office/drawing/2014/chart" uri="{C3380CC4-5D6E-409C-BE32-E72D297353CC}">
                <c16:uniqueId val="{00000005-6B83-4129-96F8-81B6126E7A6D}"/>
              </c:ext>
            </c:extLst>
          </c:dPt>
          <c:dPt>
            <c:idx val="4"/>
            <c:invertIfNegative val="0"/>
            <c:bubble3D val="0"/>
            <c:spPr>
              <a:solidFill>
                <a:schemeClr val="bg1">
                  <a:lumMod val="85000"/>
                </a:schemeClr>
              </a:solidFill>
              <a:ln>
                <a:noFill/>
              </a:ln>
              <a:effectLst/>
            </c:spPr>
            <c:extLst>
              <c:ext xmlns:c16="http://schemas.microsoft.com/office/drawing/2014/chart" uri="{C3380CC4-5D6E-409C-BE32-E72D297353CC}">
                <c16:uniqueId val="{00000007-6B83-4129-96F8-81B6126E7A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pivots!$F$37:$F$41</c:f>
              <c:strCache>
                <c:ptCount val="5"/>
                <c:pt idx="0">
                  <c:v>R01</c:v>
                </c:pt>
                <c:pt idx="1">
                  <c:v>R02</c:v>
                </c:pt>
                <c:pt idx="2">
                  <c:v>R03</c:v>
                </c:pt>
                <c:pt idx="3">
                  <c:v>R04</c:v>
                </c:pt>
                <c:pt idx="4">
                  <c:v>R05</c:v>
                </c:pt>
              </c:strCache>
            </c:strRef>
          </c:cat>
          <c:val>
            <c:numRef>
              <c:f>pivots!$G$37:$G$41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8-6B83-4129-96F8-81B6126E7A6D}"/>
            </c:ext>
          </c:extLst>
        </c:ser>
        <c:ser>
          <c:idx val="1"/>
          <c:order val="1"/>
          <c:tx>
            <c:strRef>
              <c:f>pivots!$I$36</c:f>
              <c:strCache>
                <c:ptCount val="1"/>
                <c:pt idx="0">
                  <c:v>sel calls</c:v>
                </c:pt>
              </c:strCache>
            </c:strRef>
          </c:tx>
          <c:spPr>
            <a:gradFill>
              <a:gsLst>
                <a:gs pos="0">
                  <a:schemeClr val="accent5"/>
                </a:gs>
                <a:gs pos="100000">
                  <a:schemeClr val="bg1"/>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pivots!$I$37:$I$41</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9-6B83-4129-96F8-81B6126E7A6D}"/>
            </c:ext>
          </c:extLst>
        </c:ser>
        <c:dLbls>
          <c:dLblPos val="outEnd"/>
          <c:showLegendKey val="0"/>
          <c:showVal val="1"/>
          <c:showCatName val="0"/>
          <c:showSerName val="0"/>
          <c:showPercent val="0"/>
          <c:showBubbleSize val="0"/>
        </c:dLbls>
        <c:gapWidth val="25"/>
        <c:overlap val="100"/>
        <c:axId val="717792463"/>
        <c:axId val="717793423"/>
      </c:barChart>
      <c:catAx>
        <c:axId val="71779246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793423"/>
        <c:crosses val="autoZero"/>
        <c:auto val="1"/>
        <c:lblAlgn val="ctr"/>
        <c:lblOffset val="100"/>
        <c:noMultiLvlLbl val="0"/>
      </c:catAx>
      <c:valAx>
        <c:axId val="717793423"/>
        <c:scaling>
          <c:orientation val="minMax"/>
          <c:min val="0"/>
        </c:scaling>
        <c:delete val="1"/>
        <c:axPos val="t"/>
        <c:numFmt formatCode="General" sourceLinked="1"/>
        <c:majorTickMark val="none"/>
        <c:minorTickMark val="none"/>
        <c:tickLblPos val="nextTo"/>
        <c:crossAx val="717792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solidFill>
              </a:rPr>
              <a:t>Amount</a:t>
            </a:r>
          </a:p>
        </c:rich>
      </c:tx>
      <c:layout>
        <c:manualLayout>
          <c:xMode val="edge"/>
          <c:yMode val="edge"/>
          <c:x val="5.5372392686485273E-3"/>
          <c:y val="4.800949605150247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780412561718648"/>
          <c:y val="7.3322934677236801E-2"/>
          <c:w val="0.8521956487827318"/>
          <c:h val="0.88655824872570888"/>
        </c:manualLayout>
      </c:layout>
      <c:barChart>
        <c:barDir val="bar"/>
        <c:grouping val="clustered"/>
        <c:varyColors val="0"/>
        <c:ser>
          <c:idx val="0"/>
          <c:order val="0"/>
          <c:spPr>
            <a:solidFill>
              <a:schemeClr val="bg1">
                <a:lumMod val="85000"/>
              </a:schemeClr>
            </a:solidFill>
            <a:ln>
              <a:noFill/>
            </a:ln>
            <a:effectLst/>
          </c:spPr>
          <c:invertIfNegative val="0"/>
          <c:dLbls>
            <c:dLbl>
              <c:idx val="0"/>
              <c:layout>
                <c:manualLayout>
                  <c:x val="6.7255031851058744E-2"/>
                  <c:y val="4.776036562757819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967-4466-A7D1-50C5507313CC}"/>
                </c:ext>
              </c:extLst>
            </c:dLbl>
            <c:dLbl>
              <c:idx val="1"/>
              <c:layout>
                <c:manualLayout>
                  <c:x val="3.6684562827850112E-2"/>
                  <c:y val="-"/>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967-4466-A7D1-50C5507313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pivots!$F$37:$F$41</c:f>
              <c:strCache>
                <c:ptCount val="5"/>
                <c:pt idx="0">
                  <c:v>R01</c:v>
                </c:pt>
                <c:pt idx="1">
                  <c:v>R02</c:v>
                </c:pt>
                <c:pt idx="2">
                  <c:v>R03</c:v>
                </c:pt>
                <c:pt idx="3">
                  <c:v>R04</c:v>
                </c:pt>
                <c:pt idx="4">
                  <c:v>R05</c:v>
                </c:pt>
              </c:strCache>
            </c:strRef>
          </c:cat>
          <c:val>
            <c:numRef>
              <c:f>pivots!$H$37:$H$41</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1967-4466-A7D1-50C5507313CC}"/>
            </c:ext>
          </c:extLst>
        </c:ser>
        <c:ser>
          <c:idx val="1"/>
          <c:order val="1"/>
          <c:tx>
            <c:strRef>
              <c:f>pivots!$J$36</c:f>
              <c:strCache>
                <c:ptCount val="1"/>
                <c:pt idx="0">
                  <c:v>sel amounts</c:v>
                </c:pt>
              </c:strCache>
            </c:strRef>
          </c:tx>
          <c:spPr>
            <a:gradFill>
              <a:gsLst>
                <a:gs pos="0">
                  <a:schemeClr val="accent5"/>
                </a:gs>
                <a:gs pos="100000">
                  <a:schemeClr val="bg1">
                    <a:lumMod val="95000"/>
                  </a:schemeClr>
                </a:gs>
              </a:gsLst>
              <a:lin ang="5400000" scaled="1"/>
            </a:gradFill>
            <a:ln>
              <a:noFill/>
            </a:ln>
            <a:effectLst/>
          </c:spPr>
          <c:invertIfNegative val="0"/>
          <c:dPt>
            <c:idx val="1"/>
            <c:invertIfNegative val="0"/>
            <c:bubble3D val="0"/>
            <c:spPr>
              <a:gradFill>
                <a:gsLst>
                  <a:gs pos="0">
                    <a:schemeClr val="accent5"/>
                  </a:gs>
                  <a:gs pos="100000">
                    <a:schemeClr val="bg1">
                      <a:lumMod val="95000"/>
                    </a:schemeClr>
                  </a:gs>
                </a:gsLst>
                <a:lin ang="5400000" scaled="1"/>
              </a:gradFill>
              <a:ln>
                <a:gradFill>
                  <a:gsLst>
                    <a:gs pos="0">
                      <a:schemeClr val="accent5"/>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2-1967-4466-A7D1-50C5507313CC}"/>
              </c:ext>
            </c:extLst>
          </c:dPt>
          <c:dLbls>
            <c:dLbl>
              <c:idx val="1"/>
              <c:delete val="1"/>
              <c:extLst>
                <c:ext xmlns:c15="http://schemas.microsoft.com/office/drawing/2012/chart" uri="{CE6537A1-D6FC-4f65-9D91-7224C49458BB}"/>
                <c:ext xmlns:c16="http://schemas.microsoft.com/office/drawing/2014/chart" uri="{C3380CC4-5D6E-409C-BE32-E72D297353CC}">
                  <c16:uniqueId val="{00000002-1967-4466-A7D1-50C5507313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pivots!$J$37:$J$41</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3-1967-4466-A7D1-50C5507313CC}"/>
            </c:ext>
          </c:extLst>
        </c:ser>
        <c:dLbls>
          <c:dLblPos val="outEnd"/>
          <c:showLegendKey val="0"/>
          <c:showVal val="1"/>
          <c:showCatName val="0"/>
          <c:showSerName val="0"/>
          <c:showPercent val="0"/>
          <c:showBubbleSize val="0"/>
        </c:dLbls>
        <c:gapWidth val="25"/>
        <c:overlap val="100"/>
        <c:axId val="717792463"/>
        <c:axId val="717793423"/>
      </c:barChart>
      <c:catAx>
        <c:axId val="71779246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793423"/>
        <c:crosses val="autoZero"/>
        <c:auto val="1"/>
        <c:lblAlgn val="ctr"/>
        <c:lblOffset val="100"/>
        <c:noMultiLvlLbl val="0"/>
      </c:catAx>
      <c:valAx>
        <c:axId val="717793423"/>
        <c:scaling>
          <c:orientation val="minMax"/>
        </c:scaling>
        <c:delete val="1"/>
        <c:axPos val="t"/>
        <c:numFmt formatCode="\$#,###.0,\'\k\'" sourceLinked="1"/>
        <c:majorTickMark val="none"/>
        <c:minorTickMark val="none"/>
        <c:tickLblPos val="nextTo"/>
        <c:crossAx val="717792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PROJECT.xlsx]pivots!PivotTable7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latin typeface="+mj-lt"/>
              </a:rPr>
              <a:t>Female</a:t>
            </a:r>
            <a:r>
              <a:rPr lang="en-IN" b="1" baseline="0">
                <a:solidFill>
                  <a:schemeClr val="accent5"/>
                </a:solidFill>
                <a:latin typeface="+mj-lt"/>
              </a:rPr>
              <a:t> </a:t>
            </a:r>
            <a:r>
              <a:rPr lang="en-IN" b="1" baseline="0">
                <a:solidFill>
                  <a:schemeClr val="tx1"/>
                </a:solidFill>
                <a:latin typeface="+mj-lt"/>
              </a:rPr>
              <a:t>vs</a:t>
            </a:r>
            <a:r>
              <a:rPr lang="en-IN" b="1" baseline="0">
                <a:solidFill>
                  <a:schemeClr val="accent2">
                    <a:lumMod val="40000"/>
                    <a:lumOff val="60000"/>
                  </a:schemeClr>
                </a:solidFill>
                <a:latin typeface="+mj-lt"/>
              </a:rPr>
              <a:t> </a:t>
            </a:r>
            <a:r>
              <a:rPr lang="en-IN" b="1" baseline="0">
                <a:solidFill>
                  <a:schemeClr val="accent2">
                    <a:lumMod val="75000"/>
                  </a:schemeClr>
                </a:solidFill>
                <a:latin typeface="+mj-lt"/>
              </a:rPr>
              <a:t>Male</a:t>
            </a:r>
            <a:r>
              <a:rPr lang="en-IN" b="1" baseline="0">
                <a:solidFill>
                  <a:schemeClr val="accent2">
                    <a:lumMod val="40000"/>
                    <a:lumOff val="60000"/>
                  </a:schemeClr>
                </a:solidFill>
                <a:latin typeface="+mj-lt"/>
              </a:rPr>
              <a:t> </a:t>
            </a:r>
            <a:r>
              <a:rPr lang="en-IN" b="1" baseline="0">
                <a:solidFill>
                  <a:schemeClr val="tx1"/>
                </a:solidFill>
                <a:latin typeface="+mj-lt"/>
              </a:rPr>
              <a:t>Callers</a:t>
            </a:r>
            <a:endParaRPr lang="en-IN" b="1">
              <a:solidFill>
                <a:schemeClr val="tx1"/>
              </a:solidFill>
              <a:latin typeface="+mj-lt"/>
            </a:endParaRPr>
          </a:p>
        </c:rich>
      </c:tx>
      <c:overlay val="0"/>
      <c:spPr>
        <a:solidFill>
          <a:sysClr val="window" lastClr="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2">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pivots!$B$51:$B$52</c:f>
              <c:strCache>
                <c:ptCount val="1"/>
                <c:pt idx="0">
                  <c:v>Female</c:v>
                </c:pt>
              </c:strCache>
            </c:strRef>
          </c:tx>
          <c:spPr>
            <a:solidFill>
              <a:schemeClr val="accent5"/>
            </a:solidFill>
            <a:ln>
              <a:noFill/>
            </a:ln>
            <a:effectLst/>
          </c:spPr>
          <c:invertIfNegative val="0"/>
          <c:cat>
            <c:strRef>
              <c:f>pivots!$A$53:$A$56</c:f>
              <c:strCache>
                <c:ptCount val="3"/>
                <c:pt idx="0">
                  <c:v>Cincinnati</c:v>
                </c:pt>
                <c:pt idx="1">
                  <c:v>Cleveland</c:v>
                </c:pt>
                <c:pt idx="2">
                  <c:v>Columbus</c:v>
                </c:pt>
              </c:strCache>
            </c:strRef>
          </c:cat>
          <c:val>
            <c:numRef>
              <c:f>pivots!$B$53:$B$56</c:f>
              <c:numCache>
                <c:formatCode>#,##0</c:formatCode>
                <c:ptCount val="3"/>
                <c:pt idx="0">
                  <c:v>144</c:v>
                </c:pt>
                <c:pt idx="1">
                  <c:v>326</c:v>
                </c:pt>
                <c:pt idx="2">
                  <c:v>129</c:v>
                </c:pt>
              </c:numCache>
            </c:numRef>
          </c:val>
          <c:extLst>
            <c:ext xmlns:c16="http://schemas.microsoft.com/office/drawing/2014/chart" uri="{C3380CC4-5D6E-409C-BE32-E72D297353CC}">
              <c16:uniqueId val="{00000000-309B-4374-8D78-C1753DA6C3A2}"/>
            </c:ext>
          </c:extLst>
        </c:ser>
        <c:ser>
          <c:idx val="1"/>
          <c:order val="1"/>
          <c:tx>
            <c:strRef>
              <c:f>pivots!$C$51:$C$52</c:f>
              <c:strCache>
                <c:ptCount val="1"/>
                <c:pt idx="0">
                  <c:v>Male</c:v>
                </c:pt>
              </c:strCache>
            </c:strRef>
          </c:tx>
          <c:spPr>
            <a:solidFill>
              <a:schemeClr val="bg2">
                <a:lumMod val="90000"/>
              </a:schemeClr>
            </a:solidFill>
            <a:ln>
              <a:noFill/>
            </a:ln>
            <a:effectLst/>
          </c:spPr>
          <c:invertIfNegative val="0"/>
          <c:cat>
            <c:strRef>
              <c:f>pivots!$A$53:$A$56</c:f>
              <c:strCache>
                <c:ptCount val="3"/>
                <c:pt idx="0">
                  <c:v>Cincinnati</c:v>
                </c:pt>
                <c:pt idx="1">
                  <c:v>Cleveland</c:v>
                </c:pt>
                <c:pt idx="2">
                  <c:v>Columbus</c:v>
                </c:pt>
              </c:strCache>
            </c:strRef>
          </c:cat>
          <c:val>
            <c:numRef>
              <c:f>pivots!$C$53:$C$56</c:f>
              <c:numCache>
                <c:formatCode>#,##0</c:formatCode>
                <c:ptCount val="3"/>
                <c:pt idx="0">
                  <c:v>132</c:v>
                </c:pt>
                <c:pt idx="1">
                  <c:v>63</c:v>
                </c:pt>
                <c:pt idx="2">
                  <c:v>206</c:v>
                </c:pt>
              </c:numCache>
            </c:numRef>
          </c:val>
          <c:extLst>
            <c:ext xmlns:c16="http://schemas.microsoft.com/office/drawing/2014/chart" uri="{C3380CC4-5D6E-409C-BE32-E72D297353CC}">
              <c16:uniqueId val="{00000001-309B-4374-8D78-C1753DA6C3A2}"/>
            </c:ext>
          </c:extLst>
        </c:ser>
        <c:dLbls>
          <c:showLegendKey val="0"/>
          <c:showVal val="0"/>
          <c:showCatName val="0"/>
          <c:showSerName val="0"/>
          <c:showPercent val="0"/>
          <c:showBubbleSize val="0"/>
        </c:dLbls>
        <c:gapWidth val="25"/>
        <c:overlap val="100"/>
        <c:axId val="734021999"/>
        <c:axId val="734024879"/>
      </c:barChart>
      <c:catAx>
        <c:axId val="7340219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024879"/>
        <c:crosses val="autoZero"/>
        <c:auto val="1"/>
        <c:lblAlgn val="ctr"/>
        <c:lblOffset val="100"/>
        <c:noMultiLvlLbl val="0"/>
      </c:catAx>
      <c:valAx>
        <c:axId val="734024879"/>
        <c:scaling>
          <c:orientation val="minMax"/>
        </c:scaling>
        <c:delete val="1"/>
        <c:axPos val="l"/>
        <c:numFmt formatCode="0%" sourceLinked="1"/>
        <c:majorTickMark val="out"/>
        <c:minorTickMark val="none"/>
        <c:tickLblPos val="nextTo"/>
        <c:crossAx val="7340219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PROJECT.xlsx]pivots!rep satisfaction</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2">
                    <a:lumMod val="75000"/>
                  </a:schemeClr>
                </a:solidFill>
                <a:latin typeface="+mj-lt"/>
              </a:rPr>
              <a:t>Ratning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pivots!$B$61</c:f>
              <c:strCache>
                <c:ptCount val="1"/>
                <c:pt idx="0">
                  <c:v>Total</c:v>
                </c:pt>
              </c:strCache>
            </c:strRef>
          </c:tx>
          <c:spPr>
            <a:solidFill>
              <a:schemeClr val="accent1"/>
            </a:solidFill>
            <a:ln>
              <a:noFill/>
            </a:ln>
            <a:effectLst/>
          </c:spPr>
          <c:invertIfNegative val="0"/>
          <c:cat>
            <c:strRef>
              <c:f>pivots!$A$62:$A$68</c:f>
              <c:strCache>
                <c:ptCount val="6"/>
                <c:pt idx="0">
                  <c:v>0</c:v>
                </c:pt>
                <c:pt idx="1">
                  <c:v>1</c:v>
                </c:pt>
                <c:pt idx="2">
                  <c:v>2</c:v>
                </c:pt>
                <c:pt idx="3">
                  <c:v>3</c:v>
                </c:pt>
                <c:pt idx="4">
                  <c:v>4</c:v>
                </c:pt>
                <c:pt idx="5">
                  <c:v>5</c:v>
                </c:pt>
              </c:strCache>
            </c:strRef>
          </c:cat>
          <c:val>
            <c:numRef>
              <c:f>pivots!$B$62:$B$68</c:f>
              <c:numCache>
                <c:formatCode>#,##0</c:formatCode>
                <c:ptCount val="6"/>
                <c:pt idx="0">
                  <c:v>1</c:v>
                </c:pt>
                <c:pt idx="1">
                  <c:v>5</c:v>
                </c:pt>
                <c:pt idx="2">
                  <c:v>39</c:v>
                </c:pt>
                <c:pt idx="3">
                  <c:v>112</c:v>
                </c:pt>
                <c:pt idx="4">
                  <c:v>263</c:v>
                </c:pt>
                <c:pt idx="5">
                  <c:v>194</c:v>
                </c:pt>
              </c:numCache>
            </c:numRef>
          </c:val>
          <c:extLst>
            <c:ext xmlns:c16="http://schemas.microsoft.com/office/drawing/2014/chart" uri="{C3380CC4-5D6E-409C-BE32-E72D297353CC}">
              <c16:uniqueId val="{00000000-34AF-419C-B966-0227CE03CDAF}"/>
            </c:ext>
          </c:extLst>
        </c:ser>
        <c:dLbls>
          <c:showLegendKey val="0"/>
          <c:showVal val="0"/>
          <c:showCatName val="0"/>
          <c:showSerName val="0"/>
          <c:showPercent val="0"/>
          <c:showBubbleSize val="0"/>
        </c:dLbls>
        <c:gapWidth val="10"/>
        <c:overlap val="-27"/>
        <c:axId val="894852143"/>
        <c:axId val="894860783"/>
      </c:barChart>
      <c:catAx>
        <c:axId val="894852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860783"/>
        <c:crosses val="autoZero"/>
        <c:auto val="1"/>
        <c:lblAlgn val="ctr"/>
        <c:lblOffset val="100"/>
        <c:noMultiLvlLbl val="0"/>
      </c:catAx>
      <c:valAx>
        <c:axId val="8948607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852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7.svg"/><Relationship Id="rId13" Type="http://schemas.openxmlformats.org/officeDocument/2006/relationships/chart" Target="../charts/chart3.xml"/><Relationship Id="rId3" Type="http://schemas.openxmlformats.org/officeDocument/2006/relationships/image" Target="../media/image10.png"/><Relationship Id="rId7" Type="http://schemas.openxmlformats.org/officeDocument/2006/relationships/image" Target="../media/image16.png"/><Relationship Id="rId12" Type="http://schemas.openxmlformats.org/officeDocument/2006/relationships/chart" Target="../charts/chart2.xml"/><Relationship Id="rId2" Type="http://schemas.openxmlformats.org/officeDocument/2006/relationships/image" Target="../media/image15.svg"/><Relationship Id="rId16" Type="http://schemas.openxmlformats.org/officeDocument/2006/relationships/chart" Target="../charts/chart6.xml"/><Relationship Id="rId1" Type="http://schemas.openxmlformats.org/officeDocument/2006/relationships/image" Target="../media/image14.png"/><Relationship Id="rId6" Type="http://schemas.openxmlformats.org/officeDocument/2006/relationships/image" Target="../media/image9.svg"/><Relationship Id="rId11" Type="http://schemas.openxmlformats.org/officeDocument/2006/relationships/chart" Target="../charts/chart1.xml"/><Relationship Id="rId5" Type="http://schemas.openxmlformats.org/officeDocument/2006/relationships/image" Target="../media/image8.png"/><Relationship Id="rId15" Type="http://schemas.openxmlformats.org/officeDocument/2006/relationships/chart" Target="../charts/chart5.xml"/><Relationship Id="rId10" Type="http://schemas.openxmlformats.org/officeDocument/2006/relationships/image" Target="../media/image7.svg"/><Relationship Id="rId4" Type="http://schemas.openxmlformats.org/officeDocument/2006/relationships/image" Target="../media/image11.svg"/><Relationship Id="rId9" Type="http://schemas.openxmlformats.org/officeDocument/2006/relationships/image" Target="../media/image6.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182880</xdr:colOff>
      <xdr:row>2</xdr:row>
      <xdr:rowOff>152400</xdr:rowOff>
    </xdr:from>
    <xdr:to>
      <xdr:col>2</xdr:col>
      <xdr:colOff>312420</xdr:colOff>
      <xdr:row>8</xdr:row>
      <xdr:rowOff>22860</xdr:rowOff>
    </xdr:to>
    <xdr:sp macro="" textlink="pivots!A4">
      <xdr:nvSpPr>
        <xdr:cNvPr id="5" name="Rectangle 4">
          <a:extLst>
            <a:ext uri="{FF2B5EF4-FFF2-40B4-BE49-F238E27FC236}">
              <a16:creationId xmlns:a16="http://schemas.microsoft.com/office/drawing/2014/main" id="{C943E4AA-5676-7666-3B65-A44F6F013005}"/>
            </a:ext>
          </a:extLst>
        </xdr:cNvPr>
        <xdr:cNvSpPr/>
      </xdr:nvSpPr>
      <xdr:spPr>
        <a:xfrm>
          <a:off x="182880" y="518160"/>
          <a:ext cx="1470660" cy="967740"/>
        </a:xfrm>
        <a:prstGeom prst="rect">
          <a:avLst/>
        </a:prstGeom>
        <a:ln>
          <a:noFill/>
        </a:ln>
        <a:effectLst>
          <a:outerShdw blurRad="254000" dist="127000" dir="2700000" algn="tl" rotWithShape="0">
            <a:prstClr val="black">
              <a:alpha val="40000"/>
            </a:prstClr>
          </a:outerShdw>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fld id="{9AC66A65-55BE-4E75-B2A6-77D4D088A4B2}" type="TxLink">
            <a:rPr lang="en-US" sz="3200" b="0" i="0" u="none" strike="noStrike">
              <a:solidFill>
                <a:schemeClr val="bg1"/>
              </a:solidFill>
              <a:latin typeface="+mj-lt"/>
            </a:rPr>
            <a:pPr algn="ctr"/>
            <a:t>1,000</a:t>
          </a:fld>
          <a:endParaRPr lang="en-IN" sz="3200">
            <a:solidFill>
              <a:schemeClr val="bg1"/>
            </a:solidFill>
            <a:latin typeface="+mj-lt"/>
          </a:endParaRPr>
        </a:p>
      </xdr:txBody>
    </xdr:sp>
    <xdr:clientData/>
  </xdr:twoCellAnchor>
  <xdr:twoCellAnchor>
    <xdr:from>
      <xdr:col>0</xdr:col>
      <xdr:colOff>289560</xdr:colOff>
      <xdr:row>3</xdr:row>
      <xdr:rowOff>76200</xdr:rowOff>
    </xdr:from>
    <xdr:to>
      <xdr:col>2</xdr:col>
      <xdr:colOff>243840</xdr:colOff>
      <xdr:row>4</xdr:row>
      <xdr:rowOff>121920</xdr:rowOff>
    </xdr:to>
    <xdr:sp macro="" textlink="">
      <xdr:nvSpPr>
        <xdr:cNvPr id="6" name="TextBox 5">
          <a:extLst>
            <a:ext uri="{FF2B5EF4-FFF2-40B4-BE49-F238E27FC236}">
              <a16:creationId xmlns:a16="http://schemas.microsoft.com/office/drawing/2014/main" id="{27A01DF3-9FB6-AEA8-5A92-F15C50CCE84E}"/>
            </a:ext>
          </a:extLst>
        </xdr:cNvPr>
        <xdr:cNvSpPr txBox="1"/>
      </xdr:nvSpPr>
      <xdr:spPr>
        <a:xfrm>
          <a:off x="289560" y="624840"/>
          <a:ext cx="1295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calls</a:t>
          </a:r>
        </a:p>
      </xdr:txBody>
    </xdr:sp>
    <xdr:clientData/>
  </xdr:twoCellAnchor>
  <xdr:twoCellAnchor editAs="oneCell">
    <xdr:from>
      <xdr:col>0</xdr:col>
      <xdr:colOff>247119</xdr:colOff>
      <xdr:row>3</xdr:row>
      <xdr:rowOff>45428</xdr:rowOff>
    </xdr:from>
    <xdr:to>
      <xdr:col>0</xdr:col>
      <xdr:colOff>503110</xdr:colOff>
      <xdr:row>4</xdr:row>
      <xdr:rowOff>112329</xdr:rowOff>
    </xdr:to>
    <xdr:pic>
      <xdr:nvPicPr>
        <xdr:cNvPr id="7" name="Graphic 6" descr="Receiver with solid fill">
          <a:extLst>
            <a:ext uri="{FF2B5EF4-FFF2-40B4-BE49-F238E27FC236}">
              <a16:creationId xmlns:a16="http://schemas.microsoft.com/office/drawing/2014/main" id="{6EC975AD-AFE4-48F5-B729-7328CDAD7FE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635500">
          <a:off x="247119" y="594068"/>
          <a:ext cx="255991" cy="249780"/>
        </a:xfrm>
        <a:prstGeom prst="rect">
          <a:avLst/>
        </a:prstGeom>
      </xdr:spPr>
    </xdr:pic>
    <xdr:clientData/>
  </xdr:twoCellAnchor>
  <xdr:twoCellAnchor>
    <xdr:from>
      <xdr:col>0</xdr:col>
      <xdr:colOff>548640</xdr:colOff>
      <xdr:row>6</xdr:row>
      <xdr:rowOff>175260</xdr:rowOff>
    </xdr:from>
    <xdr:to>
      <xdr:col>2</xdr:col>
      <xdr:colOff>22860</xdr:colOff>
      <xdr:row>7</xdr:row>
      <xdr:rowOff>175260</xdr:rowOff>
    </xdr:to>
    <xdr:sp macro="" textlink="pivots!A12">
      <xdr:nvSpPr>
        <xdr:cNvPr id="8" name="TextBox 7">
          <a:extLst>
            <a:ext uri="{FF2B5EF4-FFF2-40B4-BE49-F238E27FC236}">
              <a16:creationId xmlns:a16="http://schemas.microsoft.com/office/drawing/2014/main" id="{D5FA903F-6386-0C17-D183-C877FFB3B033}"/>
            </a:ext>
          </a:extLst>
        </xdr:cNvPr>
        <xdr:cNvSpPr txBox="1"/>
      </xdr:nvSpPr>
      <xdr:spPr>
        <a:xfrm>
          <a:off x="548640" y="1272540"/>
          <a:ext cx="8153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00544A2-322D-4818-8342-7F5097A0E947}" type="TxLink">
            <a:rPr lang="en-US" sz="1100" b="1" i="0" u="none" strike="noStrike">
              <a:solidFill>
                <a:schemeClr val="bg1"/>
              </a:solidFill>
              <a:latin typeface="+mj-lt"/>
            </a:rPr>
            <a:pPr algn="ctr"/>
            <a:t>614</a:t>
          </a:fld>
          <a:endParaRPr lang="en-IN" sz="1100" b="1">
            <a:solidFill>
              <a:schemeClr val="bg1"/>
            </a:solidFill>
            <a:latin typeface="+mj-lt"/>
          </a:endParaRPr>
        </a:p>
      </xdr:txBody>
    </xdr:sp>
    <xdr:clientData/>
  </xdr:twoCellAnchor>
  <xdr:twoCellAnchor>
    <xdr:from>
      <xdr:col>0</xdr:col>
      <xdr:colOff>160020</xdr:colOff>
      <xdr:row>10</xdr:row>
      <xdr:rowOff>68580</xdr:rowOff>
    </xdr:from>
    <xdr:to>
      <xdr:col>2</xdr:col>
      <xdr:colOff>289560</xdr:colOff>
      <xdr:row>15</xdr:row>
      <xdr:rowOff>121920</xdr:rowOff>
    </xdr:to>
    <xdr:sp macro="" textlink="pivots!B4">
      <xdr:nvSpPr>
        <xdr:cNvPr id="13" name="Rectangle 12">
          <a:extLst>
            <a:ext uri="{FF2B5EF4-FFF2-40B4-BE49-F238E27FC236}">
              <a16:creationId xmlns:a16="http://schemas.microsoft.com/office/drawing/2014/main" id="{66B92912-FB68-4DDE-ACC7-61A30ED15E4A}"/>
            </a:ext>
          </a:extLst>
        </xdr:cNvPr>
        <xdr:cNvSpPr/>
      </xdr:nvSpPr>
      <xdr:spPr>
        <a:xfrm>
          <a:off x="160020" y="1897380"/>
          <a:ext cx="1470660" cy="967740"/>
        </a:xfrm>
        <a:prstGeom prst="rect">
          <a:avLst/>
        </a:prstGeom>
        <a:ln>
          <a:noFill/>
        </a:ln>
        <a:effectLst>
          <a:outerShdw blurRad="254000" dist="127000" dir="2700000" algn="tl" rotWithShape="0">
            <a:prstClr val="black">
              <a:alpha val="40000"/>
            </a:prstClr>
          </a:outerShdw>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marL="0" indent="0" algn="ctr"/>
          <a:fld id="{4AD19BAD-2505-4E63-A33B-8021E81580DE}" type="TxLink">
            <a:rPr lang="en-US" sz="2400" b="0" i="0" u="none" strike="noStrike">
              <a:solidFill>
                <a:schemeClr val="bg1"/>
              </a:solidFill>
              <a:latin typeface="+mj-lt"/>
              <a:ea typeface="+mn-ea"/>
              <a:cs typeface="+mn-cs"/>
            </a:rPr>
            <a:pPr marL="0" indent="0" algn="ctr"/>
            <a:t>₹ 96,623</a:t>
          </a:fld>
          <a:endParaRPr lang="en-IN" sz="2400" b="0" i="0" u="none" strike="noStrike">
            <a:solidFill>
              <a:schemeClr val="bg1"/>
            </a:solidFill>
            <a:latin typeface="+mj-lt"/>
            <a:ea typeface="+mn-ea"/>
            <a:cs typeface="+mn-cs"/>
          </a:endParaRPr>
        </a:p>
      </xdr:txBody>
    </xdr:sp>
    <xdr:clientData/>
  </xdr:twoCellAnchor>
  <xdr:twoCellAnchor>
    <xdr:from>
      <xdr:col>0</xdr:col>
      <xdr:colOff>266700</xdr:colOff>
      <xdr:row>10</xdr:row>
      <xdr:rowOff>175260</xdr:rowOff>
    </xdr:from>
    <xdr:to>
      <xdr:col>2</xdr:col>
      <xdr:colOff>220980</xdr:colOff>
      <xdr:row>12</xdr:row>
      <xdr:rowOff>38100</xdr:rowOff>
    </xdr:to>
    <xdr:sp macro="" textlink="">
      <xdr:nvSpPr>
        <xdr:cNvPr id="14" name="TextBox 13">
          <a:extLst>
            <a:ext uri="{FF2B5EF4-FFF2-40B4-BE49-F238E27FC236}">
              <a16:creationId xmlns:a16="http://schemas.microsoft.com/office/drawing/2014/main" id="{DFE85A56-4701-4F3A-A873-75F4A988E62B}"/>
            </a:ext>
          </a:extLst>
        </xdr:cNvPr>
        <xdr:cNvSpPr txBox="1"/>
      </xdr:nvSpPr>
      <xdr:spPr>
        <a:xfrm>
          <a:off x="266700" y="2004060"/>
          <a:ext cx="1295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Amount</a:t>
          </a:r>
        </a:p>
      </xdr:txBody>
    </xdr:sp>
    <xdr:clientData/>
  </xdr:twoCellAnchor>
  <xdr:twoCellAnchor>
    <xdr:from>
      <xdr:col>0</xdr:col>
      <xdr:colOff>480060</xdr:colOff>
      <xdr:row>14</xdr:row>
      <xdr:rowOff>53340</xdr:rowOff>
    </xdr:from>
    <xdr:to>
      <xdr:col>1</xdr:col>
      <xdr:colOff>624840</xdr:colOff>
      <xdr:row>15</xdr:row>
      <xdr:rowOff>53340</xdr:rowOff>
    </xdr:to>
    <xdr:sp macro="" textlink="pivots!B12">
      <xdr:nvSpPr>
        <xdr:cNvPr id="16" name="TextBox 15">
          <a:extLst>
            <a:ext uri="{FF2B5EF4-FFF2-40B4-BE49-F238E27FC236}">
              <a16:creationId xmlns:a16="http://schemas.microsoft.com/office/drawing/2014/main" id="{626C46C0-6795-4570-8C31-FB007C658231}"/>
            </a:ext>
          </a:extLst>
        </xdr:cNvPr>
        <xdr:cNvSpPr txBox="1"/>
      </xdr:nvSpPr>
      <xdr:spPr>
        <a:xfrm>
          <a:off x="480060" y="2613660"/>
          <a:ext cx="8153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2A7BAB-74DC-457A-8976-5DA01346AA57}" type="TxLink">
            <a:rPr lang="en-US" sz="1100" b="1" i="0" u="none" strike="noStrike">
              <a:solidFill>
                <a:schemeClr val="bg1"/>
              </a:solidFill>
              <a:latin typeface="Aptos"/>
            </a:rPr>
            <a:t>₹ 59,868</a:t>
          </a:fld>
          <a:endParaRPr lang="en-IN" sz="1100" b="1">
            <a:solidFill>
              <a:schemeClr val="bg1"/>
            </a:solidFill>
            <a:latin typeface="+mj-lt"/>
          </a:endParaRPr>
        </a:p>
      </xdr:txBody>
    </xdr:sp>
    <xdr:clientData/>
  </xdr:twoCellAnchor>
  <xdr:twoCellAnchor>
    <xdr:from>
      <xdr:col>0</xdr:col>
      <xdr:colOff>152400</xdr:colOff>
      <xdr:row>18</xdr:row>
      <xdr:rowOff>91440</xdr:rowOff>
    </xdr:from>
    <xdr:to>
      <xdr:col>2</xdr:col>
      <xdr:colOff>281940</xdr:colOff>
      <xdr:row>23</xdr:row>
      <xdr:rowOff>144780</xdr:rowOff>
    </xdr:to>
    <xdr:sp macro="" textlink="pivots!C4">
      <xdr:nvSpPr>
        <xdr:cNvPr id="17" name="Rectangle 16">
          <a:extLst>
            <a:ext uri="{FF2B5EF4-FFF2-40B4-BE49-F238E27FC236}">
              <a16:creationId xmlns:a16="http://schemas.microsoft.com/office/drawing/2014/main" id="{2C09BD47-8DAD-4B53-A76B-BE232D8D6465}"/>
            </a:ext>
          </a:extLst>
        </xdr:cNvPr>
        <xdr:cNvSpPr/>
      </xdr:nvSpPr>
      <xdr:spPr>
        <a:xfrm>
          <a:off x="152400" y="3792583"/>
          <a:ext cx="1479369" cy="978626"/>
        </a:xfrm>
        <a:prstGeom prst="rect">
          <a:avLst/>
        </a:prstGeom>
        <a:ln>
          <a:noFill/>
        </a:ln>
        <a:effectLst>
          <a:outerShdw blurRad="254000" dist="127000" dir="2700000" algn="tl" rotWithShape="0">
            <a:prstClr val="black">
              <a:alpha val="40000"/>
            </a:prstClr>
          </a:outerShdw>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marL="0" indent="0" algn="ctr"/>
          <a:fld id="{B0D2CA8E-AAE1-4A21-89E6-8592A14B6E2A}" type="TxLink">
            <a:rPr lang="en-US" sz="2400" b="0" i="0" u="none" strike="noStrike">
              <a:solidFill>
                <a:schemeClr val="bg1"/>
              </a:solidFill>
              <a:latin typeface="+mj-lt"/>
              <a:ea typeface="+mn-ea"/>
              <a:cs typeface="+mn-cs"/>
            </a:rPr>
            <a:pPr marL="0" indent="0" algn="ctr"/>
            <a:t>89850</a:t>
          </a:fld>
          <a:endParaRPr lang="en-IN" sz="2400" b="0" i="0" u="none" strike="noStrike">
            <a:solidFill>
              <a:schemeClr val="bg1"/>
            </a:solidFill>
            <a:latin typeface="+mj-lt"/>
            <a:ea typeface="+mn-ea"/>
            <a:cs typeface="+mn-cs"/>
          </a:endParaRPr>
        </a:p>
      </xdr:txBody>
    </xdr:sp>
    <xdr:clientData/>
  </xdr:twoCellAnchor>
  <xdr:twoCellAnchor>
    <xdr:from>
      <xdr:col>0</xdr:col>
      <xdr:colOff>259080</xdr:colOff>
      <xdr:row>19</xdr:row>
      <xdr:rowOff>15240</xdr:rowOff>
    </xdr:from>
    <xdr:to>
      <xdr:col>2</xdr:col>
      <xdr:colOff>213360</xdr:colOff>
      <xdr:row>20</xdr:row>
      <xdr:rowOff>60960</xdr:rowOff>
    </xdr:to>
    <xdr:sp macro="" textlink="">
      <xdr:nvSpPr>
        <xdr:cNvPr id="18" name="TextBox 17">
          <a:extLst>
            <a:ext uri="{FF2B5EF4-FFF2-40B4-BE49-F238E27FC236}">
              <a16:creationId xmlns:a16="http://schemas.microsoft.com/office/drawing/2014/main" id="{D3D0EFCF-EA8D-41EF-81C0-577B7E58522A}"/>
            </a:ext>
          </a:extLst>
        </xdr:cNvPr>
        <xdr:cNvSpPr txBox="1"/>
      </xdr:nvSpPr>
      <xdr:spPr>
        <a:xfrm>
          <a:off x="259080" y="3489960"/>
          <a:ext cx="1295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Duration</a:t>
          </a:r>
        </a:p>
      </xdr:txBody>
    </xdr:sp>
    <xdr:clientData/>
  </xdr:twoCellAnchor>
  <xdr:twoCellAnchor>
    <xdr:from>
      <xdr:col>0</xdr:col>
      <xdr:colOff>425896</xdr:colOff>
      <xdr:row>22</xdr:row>
      <xdr:rowOff>45720</xdr:rowOff>
    </xdr:from>
    <xdr:to>
      <xdr:col>2</xdr:col>
      <xdr:colOff>22859</xdr:colOff>
      <xdr:row>23</xdr:row>
      <xdr:rowOff>114300</xdr:rowOff>
    </xdr:to>
    <xdr:sp macro="" textlink="pivots!C12">
      <xdr:nvSpPr>
        <xdr:cNvPr id="20" name="TextBox 19">
          <a:extLst>
            <a:ext uri="{FF2B5EF4-FFF2-40B4-BE49-F238E27FC236}">
              <a16:creationId xmlns:a16="http://schemas.microsoft.com/office/drawing/2014/main" id="{F97D23DD-B6FE-49ED-9D02-9E26D694DB08}"/>
            </a:ext>
          </a:extLst>
        </xdr:cNvPr>
        <xdr:cNvSpPr txBox="1"/>
      </xdr:nvSpPr>
      <xdr:spPr>
        <a:xfrm>
          <a:off x="425896" y="4069080"/>
          <a:ext cx="938083"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ADBC3E6-D418-4A92-8D71-CF14D66445FA}" type="TxLink">
            <a:rPr lang="en-US" sz="1100" b="1" i="0" u="none" strike="noStrike">
              <a:solidFill>
                <a:schemeClr val="bg1"/>
              </a:solidFill>
              <a:latin typeface="Aptos"/>
            </a:rPr>
            <a:t>53834</a:t>
          </a:fld>
          <a:endParaRPr lang="en-IN" sz="1100" b="1">
            <a:solidFill>
              <a:schemeClr val="bg1"/>
            </a:solidFill>
            <a:latin typeface="+mj-lt"/>
          </a:endParaRPr>
        </a:p>
      </xdr:txBody>
    </xdr:sp>
    <xdr:clientData/>
  </xdr:twoCellAnchor>
  <xdr:twoCellAnchor>
    <xdr:from>
      <xdr:col>0</xdr:col>
      <xdr:colOff>175260</xdr:colOff>
      <xdr:row>26</xdr:row>
      <xdr:rowOff>42630</xdr:rowOff>
    </xdr:from>
    <xdr:to>
      <xdr:col>2</xdr:col>
      <xdr:colOff>304800</xdr:colOff>
      <xdr:row>31</xdr:row>
      <xdr:rowOff>95970</xdr:rowOff>
    </xdr:to>
    <xdr:sp macro="" textlink="pivots!D4">
      <xdr:nvSpPr>
        <xdr:cNvPr id="21" name="Rectangle 20">
          <a:extLst>
            <a:ext uri="{FF2B5EF4-FFF2-40B4-BE49-F238E27FC236}">
              <a16:creationId xmlns:a16="http://schemas.microsoft.com/office/drawing/2014/main" id="{F927B93A-E6FC-482B-BE10-1A779A808475}"/>
            </a:ext>
          </a:extLst>
        </xdr:cNvPr>
        <xdr:cNvSpPr/>
      </xdr:nvSpPr>
      <xdr:spPr>
        <a:xfrm>
          <a:off x="175260" y="5224230"/>
          <a:ext cx="1479369" cy="978626"/>
        </a:xfrm>
        <a:prstGeom prst="rect">
          <a:avLst/>
        </a:prstGeom>
        <a:ln>
          <a:noFill/>
        </a:ln>
        <a:effectLst>
          <a:outerShdw blurRad="254000" dist="127000" dir="2700000" algn="tl" rotWithShape="0">
            <a:prstClr val="black">
              <a:alpha val="40000"/>
            </a:prstClr>
          </a:outerShdw>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marL="0" indent="0" algn="ctr"/>
          <a:fld id="{EF8B3983-48BC-4207-B2D4-3B3244BF2484}" type="TxLink">
            <a:rPr lang="en-US" sz="2400" b="0" i="0" u="none" strike="noStrike">
              <a:solidFill>
                <a:schemeClr val="bg1"/>
              </a:solidFill>
              <a:latin typeface="+mj-lt"/>
              <a:ea typeface="+mn-ea"/>
              <a:cs typeface="+mn-cs"/>
            </a:rPr>
            <a:pPr marL="0" indent="0" algn="ctr"/>
            <a:t>3.9</a:t>
          </a:fld>
          <a:endParaRPr lang="en-IN" sz="2400" b="0" i="0" u="none" strike="noStrike">
            <a:solidFill>
              <a:schemeClr val="bg1"/>
            </a:solidFill>
            <a:latin typeface="+mj-lt"/>
            <a:ea typeface="+mn-ea"/>
            <a:cs typeface="+mn-cs"/>
          </a:endParaRPr>
        </a:p>
      </xdr:txBody>
    </xdr:sp>
    <xdr:clientData/>
  </xdr:twoCellAnchor>
  <xdr:twoCellAnchor>
    <xdr:from>
      <xdr:col>0</xdr:col>
      <xdr:colOff>281940</xdr:colOff>
      <xdr:row>27</xdr:row>
      <xdr:rowOff>7620</xdr:rowOff>
    </xdr:from>
    <xdr:to>
      <xdr:col>2</xdr:col>
      <xdr:colOff>236220</xdr:colOff>
      <xdr:row>28</xdr:row>
      <xdr:rowOff>53340</xdr:rowOff>
    </xdr:to>
    <xdr:sp macro="" textlink="">
      <xdr:nvSpPr>
        <xdr:cNvPr id="22" name="TextBox 21">
          <a:extLst>
            <a:ext uri="{FF2B5EF4-FFF2-40B4-BE49-F238E27FC236}">
              <a16:creationId xmlns:a16="http://schemas.microsoft.com/office/drawing/2014/main" id="{4EE0711E-756E-4493-A8CE-AF066A31A811}"/>
            </a:ext>
          </a:extLst>
        </xdr:cNvPr>
        <xdr:cNvSpPr txBox="1"/>
      </xdr:nvSpPr>
      <xdr:spPr>
        <a:xfrm>
          <a:off x="281940" y="4945380"/>
          <a:ext cx="12954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Average</a:t>
          </a:r>
          <a:r>
            <a:rPr lang="en-IN" sz="1100" baseline="0">
              <a:solidFill>
                <a:schemeClr val="bg1">
                  <a:lumMod val="95000"/>
                </a:schemeClr>
              </a:solidFill>
              <a:latin typeface="+mj-lt"/>
            </a:rPr>
            <a:t> Rating</a:t>
          </a:r>
          <a:endParaRPr lang="en-IN" sz="1100">
            <a:solidFill>
              <a:schemeClr val="bg1">
                <a:lumMod val="95000"/>
              </a:schemeClr>
            </a:solidFill>
            <a:latin typeface="+mj-lt"/>
          </a:endParaRPr>
        </a:p>
      </xdr:txBody>
    </xdr:sp>
    <xdr:clientData/>
  </xdr:twoCellAnchor>
  <xdr:twoCellAnchor>
    <xdr:from>
      <xdr:col>0</xdr:col>
      <xdr:colOff>471616</xdr:colOff>
      <xdr:row>30</xdr:row>
      <xdr:rowOff>0</xdr:rowOff>
    </xdr:from>
    <xdr:to>
      <xdr:col>2</xdr:col>
      <xdr:colOff>60960</xdr:colOff>
      <xdr:row>31</xdr:row>
      <xdr:rowOff>86292</xdr:rowOff>
    </xdr:to>
    <xdr:sp macro="" textlink="pivots!D12">
      <xdr:nvSpPr>
        <xdr:cNvPr id="24" name="TextBox 23">
          <a:extLst>
            <a:ext uri="{FF2B5EF4-FFF2-40B4-BE49-F238E27FC236}">
              <a16:creationId xmlns:a16="http://schemas.microsoft.com/office/drawing/2014/main" id="{891E31BC-D2CB-451C-9E3F-8E5183429B65}"/>
            </a:ext>
          </a:extLst>
        </xdr:cNvPr>
        <xdr:cNvSpPr txBox="1"/>
      </xdr:nvSpPr>
      <xdr:spPr>
        <a:xfrm>
          <a:off x="471616" y="5921829"/>
          <a:ext cx="939173" cy="271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5ACE083-6337-49E6-855D-A4199FBF8275}" type="TxLink">
            <a:rPr lang="en-US" sz="1100" b="1" i="0" u="none" strike="noStrike">
              <a:solidFill>
                <a:schemeClr val="bg1"/>
              </a:solidFill>
              <a:latin typeface="Aptos"/>
            </a:rPr>
            <a:t>3.9</a:t>
          </a:fld>
          <a:endParaRPr lang="en-IN" sz="1100" b="1">
            <a:solidFill>
              <a:schemeClr val="bg1"/>
            </a:solidFill>
            <a:latin typeface="+mj-lt"/>
          </a:endParaRPr>
        </a:p>
      </xdr:txBody>
    </xdr:sp>
    <xdr:clientData/>
  </xdr:twoCellAnchor>
  <xdr:twoCellAnchor>
    <xdr:from>
      <xdr:col>0</xdr:col>
      <xdr:colOff>167014</xdr:colOff>
      <xdr:row>34</xdr:row>
      <xdr:rowOff>125260</xdr:rowOff>
    </xdr:from>
    <xdr:to>
      <xdr:col>2</xdr:col>
      <xdr:colOff>296554</xdr:colOff>
      <xdr:row>39</xdr:row>
      <xdr:rowOff>183610</xdr:rowOff>
    </xdr:to>
    <xdr:sp macro="" textlink="pivots!E4">
      <xdr:nvSpPr>
        <xdr:cNvPr id="25" name="Rectangle 24">
          <a:extLst>
            <a:ext uri="{FF2B5EF4-FFF2-40B4-BE49-F238E27FC236}">
              <a16:creationId xmlns:a16="http://schemas.microsoft.com/office/drawing/2014/main" id="{ACAEC356-5FB2-4872-B4E9-ACD2B6CCD61F}"/>
            </a:ext>
          </a:extLst>
        </xdr:cNvPr>
        <xdr:cNvSpPr/>
      </xdr:nvSpPr>
      <xdr:spPr>
        <a:xfrm>
          <a:off x="167014" y="6787317"/>
          <a:ext cx="1479369" cy="983636"/>
        </a:xfrm>
        <a:prstGeom prst="rect">
          <a:avLst/>
        </a:prstGeom>
        <a:ln>
          <a:noFill/>
        </a:ln>
        <a:effectLst>
          <a:outerShdw blurRad="254000" dist="127000" dir="2700000" algn="tl" rotWithShape="0">
            <a:prstClr val="black">
              <a:alpha val="40000"/>
            </a:prstClr>
          </a:outerShdw>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marL="0" indent="0" algn="ctr"/>
          <a:fld id="{055DE790-F832-4B3C-A2C2-EB3C8E84E50D}" type="TxLink">
            <a:rPr lang="en-US" sz="2400" b="0" i="0" u="none" strike="noStrike">
              <a:solidFill>
                <a:schemeClr val="bg1"/>
              </a:solidFill>
              <a:latin typeface="+mj-lt"/>
              <a:ea typeface="+mn-ea"/>
              <a:cs typeface="+mn-cs"/>
            </a:rPr>
            <a:pPr marL="0" indent="0" algn="ctr"/>
            <a:t>307</a:t>
          </a:fld>
          <a:endParaRPr lang="en-IN" sz="2400" b="0" i="0" u="none" strike="noStrike">
            <a:solidFill>
              <a:schemeClr val="bg1"/>
            </a:solidFill>
            <a:latin typeface="+mj-lt"/>
            <a:ea typeface="+mn-ea"/>
            <a:cs typeface="+mn-cs"/>
          </a:endParaRPr>
        </a:p>
      </xdr:txBody>
    </xdr:sp>
    <xdr:clientData/>
  </xdr:twoCellAnchor>
  <xdr:twoCellAnchor>
    <xdr:from>
      <xdr:col>0</xdr:col>
      <xdr:colOff>273694</xdr:colOff>
      <xdr:row>35</xdr:row>
      <xdr:rowOff>49060</xdr:rowOff>
    </xdr:from>
    <xdr:to>
      <xdr:col>2</xdr:col>
      <xdr:colOff>227974</xdr:colOff>
      <xdr:row>36</xdr:row>
      <xdr:rowOff>94780</xdr:rowOff>
    </xdr:to>
    <xdr:sp macro="" textlink="">
      <xdr:nvSpPr>
        <xdr:cNvPr id="26" name="TextBox 25">
          <a:extLst>
            <a:ext uri="{FF2B5EF4-FFF2-40B4-BE49-F238E27FC236}">
              <a16:creationId xmlns:a16="http://schemas.microsoft.com/office/drawing/2014/main" id="{0F4C1B03-C1FC-4E9F-8F15-6AE4C08D3F01}"/>
            </a:ext>
          </a:extLst>
        </xdr:cNvPr>
        <xdr:cNvSpPr txBox="1"/>
      </xdr:nvSpPr>
      <xdr:spPr>
        <a:xfrm>
          <a:off x="273694" y="6625224"/>
          <a:ext cx="1290390" cy="233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mj-lt"/>
            </a:rPr>
            <a:t>Happy</a:t>
          </a:r>
          <a:r>
            <a:rPr lang="en-IN" sz="1100" baseline="0">
              <a:solidFill>
                <a:schemeClr val="bg1">
                  <a:lumMod val="95000"/>
                </a:schemeClr>
              </a:solidFill>
              <a:latin typeface="+mj-lt"/>
            </a:rPr>
            <a:t> Callers</a:t>
          </a:r>
          <a:endParaRPr lang="en-IN" sz="1100">
            <a:solidFill>
              <a:schemeClr val="bg1">
                <a:lumMod val="95000"/>
              </a:schemeClr>
            </a:solidFill>
            <a:latin typeface="+mj-lt"/>
          </a:endParaRPr>
        </a:p>
      </xdr:txBody>
    </xdr:sp>
    <xdr:clientData/>
  </xdr:twoCellAnchor>
  <xdr:twoCellAnchor>
    <xdr:from>
      <xdr:col>0</xdr:col>
      <xdr:colOff>471814</xdr:colOff>
      <xdr:row>38</xdr:row>
      <xdr:rowOff>68581</xdr:rowOff>
    </xdr:from>
    <xdr:to>
      <xdr:col>1</xdr:col>
      <xdr:colOff>662940</xdr:colOff>
      <xdr:row>39</xdr:row>
      <xdr:rowOff>125261</xdr:rowOff>
    </xdr:to>
    <xdr:sp macro="" textlink="pivots!E12">
      <xdr:nvSpPr>
        <xdr:cNvPr id="28" name="TextBox 27">
          <a:extLst>
            <a:ext uri="{FF2B5EF4-FFF2-40B4-BE49-F238E27FC236}">
              <a16:creationId xmlns:a16="http://schemas.microsoft.com/office/drawing/2014/main" id="{2CEF1DEE-B849-4DF2-8254-838559FE36AF}"/>
            </a:ext>
          </a:extLst>
        </xdr:cNvPr>
        <xdr:cNvSpPr txBox="1"/>
      </xdr:nvSpPr>
      <xdr:spPr>
        <a:xfrm>
          <a:off x="471814" y="7018021"/>
          <a:ext cx="861686" cy="23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8F317E-E445-4576-BB4E-2229E6F28DBA}" type="TxLink">
            <a:rPr lang="en-US" sz="1100" b="1" i="0" u="none" strike="noStrike">
              <a:solidFill>
                <a:schemeClr val="bg1"/>
              </a:solidFill>
              <a:latin typeface="Aptos"/>
            </a:rPr>
            <a:t>194</a:t>
          </a:fld>
          <a:endParaRPr lang="en-IN" sz="1100" b="1">
            <a:solidFill>
              <a:schemeClr val="bg1"/>
            </a:solidFill>
            <a:latin typeface="+mj-lt"/>
          </a:endParaRPr>
        </a:p>
      </xdr:txBody>
    </xdr:sp>
    <xdr:clientData/>
  </xdr:twoCellAnchor>
  <xdr:twoCellAnchor editAs="oneCell">
    <xdr:from>
      <xdr:col>0</xdr:col>
      <xdr:colOff>180203</xdr:colOff>
      <xdr:row>10</xdr:row>
      <xdr:rowOff>118419</xdr:rowOff>
    </xdr:from>
    <xdr:to>
      <xdr:col>0</xdr:col>
      <xdr:colOff>494270</xdr:colOff>
      <xdr:row>12</xdr:row>
      <xdr:rowOff>50356</xdr:rowOff>
    </xdr:to>
    <xdr:pic>
      <xdr:nvPicPr>
        <xdr:cNvPr id="29" name="Graphic 28" descr="Shopping cart with solid fill">
          <a:extLst>
            <a:ext uri="{FF2B5EF4-FFF2-40B4-BE49-F238E27FC236}">
              <a16:creationId xmlns:a16="http://schemas.microsoft.com/office/drawing/2014/main" id="{427EE752-F9D5-4DFC-9133-969C3CD438E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80203" y="1971933"/>
          <a:ext cx="314067" cy="302638"/>
        </a:xfrm>
        <a:prstGeom prst="rect">
          <a:avLst/>
        </a:prstGeom>
      </xdr:spPr>
    </xdr:pic>
    <xdr:clientData/>
  </xdr:twoCellAnchor>
  <xdr:twoCellAnchor editAs="oneCell">
    <xdr:from>
      <xdr:col>0</xdr:col>
      <xdr:colOff>175055</xdr:colOff>
      <xdr:row>18</xdr:row>
      <xdr:rowOff>139015</xdr:rowOff>
    </xdr:from>
    <xdr:to>
      <xdr:col>0</xdr:col>
      <xdr:colOff>520014</xdr:colOff>
      <xdr:row>20</xdr:row>
      <xdr:rowOff>109087</xdr:rowOff>
    </xdr:to>
    <xdr:pic>
      <xdr:nvPicPr>
        <xdr:cNvPr id="30" name="Graphic 29" descr="Hourglass Finished with solid fill">
          <a:extLst>
            <a:ext uri="{FF2B5EF4-FFF2-40B4-BE49-F238E27FC236}">
              <a16:creationId xmlns:a16="http://schemas.microsoft.com/office/drawing/2014/main" id="{5C4BD586-EDFA-455A-A02B-366A4203116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75055" y="3475339"/>
          <a:ext cx="344959" cy="340774"/>
        </a:xfrm>
        <a:prstGeom prst="rect">
          <a:avLst/>
        </a:prstGeom>
      </xdr:spPr>
    </xdr:pic>
    <xdr:clientData/>
  </xdr:twoCellAnchor>
  <xdr:twoCellAnchor editAs="oneCell">
    <xdr:from>
      <xdr:col>0</xdr:col>
      <xdr:colOff>216243</xdr:colOff>
      <xdr:row>26</xdr:row>
      <xdr:rowOff>5148</xdr:rowOff>
    </xdr:from>
    <xdr:to>
      <xdr:col>0</xdr:col>
      <xdr:colOff>580294</xdr:colOff>
      <xdr:row>28</xdr:row>
      <xdr:rowOff>9664</xdr:rowOff>
    </xdr:to>
    <xdr:pic>
      <xdr:nvPicPr>
        <xdr:cNvPr id="31" name="Graphic 30" descr="Rating Star with solid fill">
          <a:extLst>
            <a:ext uri="{FF2B5EF4-FFF2-40B4-BE49-F238E27FC236}">
              <a16:creationId xmlns:a16="http://schemas.microsoft.com/office/drawing/2014/main" id="{DF08A111-D9C4-44CD-B26B-0DDB142476D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216243" y="4824283"/>
          <a:ext cx="364051" cy="355258"/>
        </a:xfrm>
        <a:prstGeom prst="rect">
          <a:avLst/>
        </a:prstGeom>
      </xdr:spPr>
    </xdr:pic>
    <xdr:clientData/>
  </xdr:twoCellAnchor>
  <xdr:twoCellAnchor editAs="oneCell">
    <xdr:from>
      <xdr:col>0</xdr:col>
      <xdr:colOff>185351</xdr:colOff>
      <xdr:row>34</xdr:row>
      <xdr:rowOff>128717</xdr:rowOff>
    </xdr:from>
    <xdr:to>
      <xdr:col>0</xdr:col>
      <xdr:colOff>473675</xdr:colOff>
      <xdr:row>36</xdr:row>
      <xdr:rowOff>39343</xdr:rowOff>
    </xdr:to>
    <xdr:pic>
      <xdr:nvPicPr>
        <xdr:cNvPr id="32" name="Graphic 31" descr="Star-struck face outline with solid fill">
          <a:extLst>
            <a:ext uri="{FF2B5EF4-FFF2-40B4-BE49-F238E27FC236}">
              <a16:creationId xmlns:a16="http://schemas.microsoft.com/office/drawing/2014/main" id="{49D1B7F6-2DD3-4CF8-B86F-D905BA6126E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85351" y="6430663"/>
          <a:ext cx="288324" cy="281329"/>
        </a:xfrm>
        <a:prstGeom prst="rect">
          <a:avLst/>
        </a:prstGeom>
      </xdr:spPr>
    </xdr:pic>
    <xdr:clientData/>
  </xdr:twoCellAnchor>
  <xdr:twoCellAnchor editAs="oneCell">
    <xdr:from>
      <xdr:col>10</xdr:col>
      <xdr:colOff>412798</xdr:colOff>
      <xdr:row>17</xdr:row>
      <xdr:rowOff>8262</xdr:rowOff>
    </xdr:from>
    <xdr:to>
      <xdr:col>12</xdr:col>
      <xdr:colOff>1</xdr:colOff>
      <xdr:row>27</xdr:row>
      <xdr:rowOff>163975</xdr:rowOff>
    </xdr:to>
    <mc:AlternateContent xmlns:mc="http://schemas.openxmlformats.org/markup-compatibility/2006">
      <mc:Choice xmlns:a14="http://schemas.microsoft.com/office/drawing/2010/main" Requires="a14">
        <xdr:graphicFrame macro="">
          <xdr:nvGraphicFramePr>
            <xdr:cNvPr id="33" name="Representative">
              <a:extLst>
                <a:ext uri="{FF2B5EF4-FFF2-40B4-BE49-F238E27FC236}">
                  <a16:creationId xmlns:a16="http://schemas.microsoft.com/office/drawing/2014/main" id="{1813D4FC-9482-4544-8076-542E029714A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066883" y="3485558"/>
              <a:ext cx="918019" cy="1980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22411</xdr:colOff>
      <xdr:row>2</xdr:row>
      <xdr:rowOff>112059</xdr:rowOff>
    </xdr:from>
    <xdr:to>
      <xdr:col>10</xdr:col>
      <xdr:colOff>179294</xdr:colOff>
      <xdr:row>16</xdr:row>
      <xdr:rowOff>33619</xdr:rowOff>
    </xdr:to>
    <xdr:graphicFrame macro="">
      <xdr:nvGraphicFramePr>
        <xdr:cNvPr id="34" name="Chart 33">
          <a:extLst>
            <a:ext uri="{FF2B5EF4-FFF2-40B4-BE49-F238E27FC236}">
              <a16:creationId xmlns:a16="http://schemas.microsoft.com/office/drawing/2014/main" id="{8DE2A067-0389-4C19-8576-51E11DEFE2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201707</xdr:colOff>
      <xdr:row>3</xdr:row>
      <xdr:rowOff>156883</xdr:rowOff>
    </xdr:from>
    <xdr:to>
      <xdr:col>13</xdr:col>
      <xdr:colOff>302560</xdr:colOff>
      <xdr:row>15</xdr:row>
      <xdr:rowOff>134470</xdr:rowOff>
    </xdr:to>
    <xdr:graphicFrame macro="">
      <xdr:nvGraphicFramePr>
        <xdr:cNvPr id="37" name="Chart 36">
          <a:extLst>
            <a:ext uri="{FF2B5EF4-FFF2-40B4-BE49-F238E27FC236}">
              <a16:creationId xmlns:a16="http://schemas.microsoft.com/office/drawing/2014/main" id="{52BAB7D8-ED91-46B5-8E1F-9088F72B0B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89646</xdr:colOff>
      <xdr:row>17</xdr:row>
      <xdr:rowOff>20738</xdr:rowOff>
    </xdr:from>
    <xdr:to>
      <xdr:col>6</xdr:col>
      <xdr:colOff>503882</xdr:colOff>
      <xdr:row>31</xdr:row>
      <xdr:rowOff>62752</xdr:rowOff>
    </xdr:to>
    <xdr:graphicFrame macro="">
      <xdr:nvGraphicFramePr>
        <xdr:cNvPr id="38" name="Chart 37">
          <a:extLst>
            <a:ext uri="{FF2B5EF4-FFF2-40B4-BE49-F238E27FC236}">
              <a16:creationId xmlns:a16="http://schemas.microsoft.com/office/drawing/2014/main" id="{E597EEC5-D8BD-4502-9A1D-3790469799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89834</xdr:colOff>
      <xdr:row>17</xdr:row>
      <xdr:rowOff>702</xdr:rowOff>
    </xdr:from>
    <xdr:to>
      <xdr:col>10</xdr:col>
      <xdr:colOff>348225</xdr:colOff>
      <xdr:row>31</xdr:row>
      <xdr:rowOff>53788</xdr:rowOff>
    </xdr:to>
    <xdr:graphicFrame macro="">
      <xdr:nvGraphicFramePr>
        <xdr:cNvPr id="39" name="Chart 38">
          <a:extLst>
            <a:ext uri="{FF2B5EF4-FFF2-40B4-BE49-F238E27FC236}">
              <a16:creationId xmlns:a16="http://schemas.microsoft.com/office/drawing/2014/main" id="{43980E11-861A-4B6A-ABC9-58F26DEE1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511216</xdr:colOff>
      <xdr:row>3</xdr:row>
      <xdr:rowOff>0</xdr:rowOff>
    </xdr:from>
    <xdr:to>
      <xdr:col>18</xdr:col>
      <xdr:colOff>231493</xdr:colOff>
      <xdr:row>17</xdr:row>
      <xdr:rowOff>177478</xdr:rowOff>
    </xdr:to>
    <xdr:graphicFrame macro="">
      <xdr:nvGraphicFramePr>
        <xdr:cNvPr id="40" name="Chart 39">
          <a:extLst>
            <a:ext uri="{FF2B5EF4-FFF2-40B4-BE49-F238E27FC236}">
              <a16:creationId xmlns:a16="http://schemas.microsoft.com/office/drawing/2014/main" id="{8D51676E-4480-4ECC-9D40-A86D885CFB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443696</xdr:colOff>
      <xdr:row>3</xdr:row>
      <xdr:rowOff>0</xdr:rowOff>
    </xdr:from>
    <xdr:to>
      <xdr:col>23</xdr:col>
      <xdr:colOff>212203</xdr:colOff>
      <xdr:row>18</xdr:row>
      <xdr:rowOff>38581</xdr:rowOff>
    </xdr:to>
    <xdr:graphicFrame macro="">
      <xdr:nvGraphicFramePr>
        <xdr:cNvPr id="41" name="Chart 40">
          <a:extLst>
            <a:ext uri="{FF2B5EF4-FFF2-40B4-BE49-F238E27FC236}">
              <a16:creationId xmlns:a16="http://schemas.microsoft.com/office/drawing/2014/main" id="{3BCEE06D-AE8E-46B3-AC8A-C063928DD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rsh Shrivastava" refreshedDate="45696.29108171296" backgroundQuery="1" createdVersion="8" refreshedVersion="8" minRefreshableVersion="3" recordCount="0" supportSubquery="1" supportAdvancedDrill="1" xr:uid="{00158FE9-4F74-47A5-9886-19A8BBEA08A8}">
  <cacheSource type="external" connectionId="2"/>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rsh Shrivastava" refreshedDate="45696.232689699071" backgroundQuery="1" createdVersion="8" refreshedVersion="8" minRefreshableVersion="3" recordCount="0" supportSubquery="1" supportAdvancedDrill="1" xr:uid="{C828452F-E3D5-43BD-BBCA-6B08B3149E13}">
  <cacheSource type="external" connectionId="2"/>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rsh Shrivastava" refreshedDate="45696.195639930556" backgroundQuery="1" createdVersion="8" refreshedVersion="8" minRefreshableVersion="3" recordCount="0" supportSubquery="1" supportAdvancedDrill="1" xr:uid="{734E35C1-DCF5-4A37-A547-67BF238A930C}">
  <cacheSource type="external" connectionId="2"/>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rsh Shrivastava" refreshedDate="45696.302740046296" backgroundQuery="1" createdVersion="8" refreshedVersion="8" minRefreshableVersion="3" recordCount="0" supportSubquery="1" supportAdvancedDrill="1" xr:uid="{D54D21A7-A8F8-43FE-815E-081C87B31B87}">
  <cacheSource type="external" connectionId="2"/>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rsh Shrivastava" refreshedDate="45696.326137847223" backgroundQuery="1" createdVersion="8" refreshedVersion="8" minRefreshableVersion="3" recordCount="0" supportSubquery="1" supportAdvancedDrill="1" xr:uid="{9D20E01A-7BB2-4E04-B86F-D1C0803968AB}">
  <cacheSource type="external" connectionId="2"/>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rsh Shrivastava" refreshedDate="45696.326138425924" backgroundQuery="1" createdVersion="8" refreshedVersion="8" minRefreshableVersion="3" recordCount="0" supportSubquery="1" supportAdvancedDrill="1" xr:uid="{53698CFE-B947-4DE5-9197-E8AD947B97BC}">
  <cacheSource type="external" connectionId="2"/>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rsh Shrivastava" refreshedDate="45696.326138888886" backgroundQuery="1" createdVersion="8" refreshedVersion="8" minRefreshableVersion="3" recordCount="0" supportSubquery="1" supportAdvancedDrill="1" xr:uid="{379F16B0-283F-430B-9ACF-7131D919F84F}">
  <cacheSource type="external" connectionId="2"/>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rsh Shrivastava" refreshedDate="45696.326139236109" backgroundQuery="1" createdVersion="8" refreshedVersion="8" minRefreshableVersion="3" recordCount="0" supportSubquery="1" supportAdvancedDrill="1" xr:uid="{00C75700-F4F4-4661-A480-35BBD20A1D82}">
  <cacheSource type="external" connectionId="2"/>
  <cacheFields count="1">
    <cacheField name="[calls].[Representative].[Representative]" caption="Representative" numFmtId="0" hierarchy="3" level="1">
      <sharedItems count="3">
        <s v="R01"/>
        <s v="R02"/>
        <s v="R03"/>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rsh Shrivastava" refreshedDate="45696.326139699071" backgroundQuery="1" createdVersion="8" refreshedVersion="8" minRefreshableVersion="3" recordCount="0" supportSubquery="1" supportAdvancedDrill="1" xr:uid="{74C869E5-753A-4FD2-8692-4F2EBB81FEC9}">
  <cacheSource type="external" connectionId="2"/>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akarsh Shrivastava" refreshedDate="45696.195632175928" backgroundQuery="1" createdVersion="3" refreshedVersion="8" minRefreshableVersion="3" recordCount="0" supportSubquery="1" supportAdvancedDrill="1" xr:uid="{5AB626BC-82EC-4DA8-A69A-D831FB6E1922}">
  <cacheSource type="external" connectionId="2">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0710459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37CED9-4867-4825-AAD5-E0E3E9067C22}" name="rep analysis" cacheId="87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71:G90"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905177-66E6-4A8C-AEAA-83200D07EF69}" name="rep satisfaction" cacheId="113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61:B68"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6"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3" level="1">
        <member name="[calls].[Representative].&amp;[R01]"/>
        <member name="[calls].[Representative].&amp;[R02]"/>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63A481-AB1E-426F-B5A6-B7D93686EF1F}" name="PivotTable7" cacheId="8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1:D5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215FA0-F032-4052-8828-823AE36D5D0D}" name="Selected rep" cacheId="112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E47:E50" firstHeaderRow="1" firstDataRow="1" firstDataCol="1"/>
  <pivotFields count="1">
    <pivotField axis="axisRow" allDrilled="1" subtotalTop="0" showAll="0" dataSourceSort="1" defaultSubtotal="0" defaultAttributeDrillState="1">
      <items count="3">
        <item s="1" x="0"/>
        <item s="1" x="1"/>
        <item s="1" x="2"/>
      </items>
    </pivotField>
  </pivotFields>
  <rowFields count="1">
    <field x="0"/>
  </rowFields>
  <rowItems count="3">
    <i>
      <x/>
    </i>
    <i>
      <x v="1"/>
    </i>
    <i>
      <x v="2"/>
    </i>
  </rowItems>
  <formats count="4">
    <format dxfId="17">
      <pivotArea dataOnly="0" labelOnly="1" fieldPosition="0">
        <references count="1">
          <reference field="0" count="0"/>
        </references>
      </pivotArea>
    </format>
    <format dxfId="18">
      <pivotArea dataOnly="0" labelOnly="1" fieldPosition="0">
        <references count="1">
          <reference field="0" count="0"/>
        </references>
      </pivotArea>
    </format>
    <format dxfId="19">
      <pivotArea dataOnly="0" labelOnly="1" fieldPosition="0">
        <references count="1">
          <reference field="0" count="0"/>
        </references>
      </pivotArea>
    </format>
    <format dxfId="20">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B4AD62-055B-439E-998F-A9E4C35B465A}" name="reps pivot" cacheId="8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6:C42"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5DE1161-ED8E-4752-A1CF-750E6A7BE8C9}" name="Weekly Trend" cacheId="112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F17:G25"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3" level="1">
        <member name="[calls].[Representative].&amp;[R01]"/>
        <member name="[calls].[Representative].&amp;[R02]"/>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4BB77EC-F432-4CAD-8298-2142855A69D7}" name="Monthly Trend" cacheId="112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19:C32"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3" level="1">
        <member name="[calls].[Representative].&amp;[R01]"/>
        <member name="[calls].[Representative].&amp;[R02]"/>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09ADCF6-0E16-4938-97B2-11D075E0D782}" name="rep pivot" cacheId="111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3" level="1">
        <member name="[calls].[Representative].&amp;[R01]"/>
        <member name="[calls].[Representative].&amp;[R02]"/>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66C9D33-D4E3-4F02-8763-C0D4CEF7D05D}" name="Summary pivot" cacheId="8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C0797DC6-606F-423C-98C9-A74A9264C48F}"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AF94BF9-60EC-426F-BA41-A58B8F1DA142}" sourceName="[calls].[Representative]">
  <pivotTables>
    <pivotTable tabId="6" name="rep pivot"/>
    <pivotTable tabId="6" name="Monthly Trend"/>
    <pivotTable tabId="6" name="Weekly Trend"/>
    <pivotTable tabId="6" name="Selected rep"/>
    <pivotTable tabId="6" name="rep satisfaction"/>
  </pivotTables>
  <data>
    <olap pivotCacheId="130710459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3">
        <selection n="[calls].[Representative].&amp;[R01]"/>
        <selection n="[calls].[Representative].&amp;[R02]"/>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7000D144-B1F1-46C3-9376-7261485F44C5}" cache="Slicer_Representative" caption="Representative" level="1" style="SlicerStyleLight5"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D4B0EF5-6295-4BB1-8FB0-AB7A85D4E6F7}" name="Table_ExternalData_1" displayName="Table_ExternalData_1" ref="A3:M136" tableType="queryTable" totalsRowShown="0">
  <autoFilter ref="A3:M136" xr:uid="{ED4B0EF5-6295-4BB1-8FB0-AB7A85D4E6F7}"/>
  <tableColumns count="13">
    <tableColumn id="1" xr3:uid="{8005155A-7F14-4D7C-93D9-DF32F0A6B0C6}" uniqueName="1" name="calls[Call number]" queryTableFieldId="1"/>
    <tableColumn id="2" xr3:uid="{0D35A52F-6272-4A67-968D-9604D44C8E82}" uniqueName="2" name="calls[Customer ID]" queryTableFieldId="2"/>
    <tableColumn id="3" xr3:uid="{92001401-8396-4BC0-914E-B3D1B502E773}" uniqueName="3" name="calls[Duration]" queryTableFieldId="3"/>
    <tableColumn id="4" xr3:uid="{D8D4806A-5858-4871-87DA-EB1E5F3594EA}" uniqueName="4" name="calls[Representative]" queryTableFieldId="4"/>
    <tableColumn id="5" xr3:uid="{F16617A2-5A74-4446-ACCA-35773B362723}" uniqueName="5" name="calls[Date of Call]" queryTableFieldId="5" dataDxfId="85"/>
    <tableColumn id="6" xr3:uid="{AB24E859-445B-45C2-88B8-DAA2E4FB344A}" uniqueName="6" name="calls[Purchase Amount]" queryTableFieldId="6"/>
    <tableColumn id="7" xr3:uid="{666C0CA1-9EF5-482F-B637-EEE9C809285B}" uniqueName="7" name="calls[Satisfaction Rating]" queryTableFieldId="7"/>
    <tableColumn id="8" xr3:uid="{5FC4DF5D-65CE-43EB-87AB-72DD692BF015}" uniqueName="8" name="calls[FY]" queryTableFieldId="8"/>
    <tableColumn id="9" xr3:uid="{D14CF2E8-FD2E-4F2D-8723-F14FC3445CA5}" uniqueName="9" name="calls[Day of week]" queryTableFieldId="9"/>
    <tableColumn id="10" xr3:uid="{F758D3D5-85B3-4B64-981F-CD0470F88F22}" uniqueName="10" name="calls[Duration Bucket]" queryTableFieldId="10"/>
    <tableColumn id="11" xr3:uid="{E5C3417D-5845-4EA0-A4D8-E22FDB9EEA36}" uniqueName="11" name="calls[Rating rounded]" queryTableFieldId="11"/>
    <tableColumn id="12" xr3:uid="{2DF8C3B4-B027-454D-83C4-68462585A115}" uniqueName="12" name="calls[Date of Call (Month)]" queryTableFieldId="12"/>
    <tableColumn id="13" xr3:uid="{5DB1EDFB-E85C-4BF0-A592-ABC9A7361B7A}" uniqueName="13" name="calls[Date of Call (Month Index)]" queryTableField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99"/>
    <tableColumn id="5" xr3:uid="{5A35565E-8707-4DED-AD15-A0669D67B382}" name="Date of Call" dataDxfId="98"/>
    <tableColumn id="6" xr3:uid="{F2E4F158-B41F-47BC-8DF8-DFCADFEE4E40}" name="Purchase Amount"/>
    <tableColumn id="7" xr3:uid="{04B291B5-47BD-4F78-8FD8-D1551CCA6BD9}" name="Satisfaction Rating"/>
    <tableColumn id="8" xr3:uid="{6E4123C0-0B17-43B8-A142-A1E540CE974C}" name="FY" dataDxfId="97">
      <calculatedColumnFormula>IF(MONTH(calls[[#This Row],[Date of Call]])&lt;=6, YEAR(calls[[#This Row],[Date of Call]]), YEAR(calls[[#This Row],[Date of Call]])+1)</calculatedColumnFormula>
    </tableColumn>
    <tableColumn id="9" xr3:uid="{199FA271-5E9B-46CE-9BC6-2801F92CD17E}" name="Day of week" dataDxfId="96">
      <calculatedColumnFormula>TEXT(calls[[#This Row],[Date of Call]],"DDDD")</calculatedColumnFormula>
    </tableColumn>
    <tableColumn id="10" xr3:uid="{328CDB09-95B8-4D5E-9ED9-EF0D363735A1}" name="Duration Bucket" dataDxfId="95">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4">
      <calculatedColumnFormula>ROUND(calls[[#This Row],[Satisfaction Rating]],0)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3" headerRowBorderDxfId="92" tableBorderDxfId="91" totalsRowBorderDxfId="90">
  <autoFilter ref="Q3:T18" xr:uid="{27158F51-A707-4171-8A04-81FB0AABCBA5}"/>
  <tableColumns count="4">
    <tableColumn id="1" xr3:uid="{02688061-6A8C-4E23-B7FF-D00CD8B58CAC}" name="Customer ID" dataDxfId="89"/>
    <tableColumn id="2" xr3:uid="{771678B6-DB44-426B-9874-B4E421A440D5}" name="Gedner" dataDxfId="88"/>
    <tableColumn id="3" xr3:uid="{B0D41C62-587E-494D-B49A-603F2C05F8D3}" name="Age" dataDxfId="87"/>
    <tableColumn id="4" xr3:uid="{663F92D6-FE31-4D81-9E01-8D066DDC8A88}" name="City" dataDxfId="8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B77E7-A929-4821-8C78-0AEDE605C123}">
  <dimension ref="A1:M136"/>
  <sheetViews>
    <sheetView topLeftCell="A7" workbookViewId="0"/>
  </sheetViews>
  <sheetFormatPr defaultRowHeight="14.4" x14ac:dyDescent="0.3"/>
  <cols>
    <col min="1" max="1" width="18.19921875" bestFit="1" customWidth="1"/>
    <col min="2" max="2" width="18.3984375" bestFit="1" customWidth="1"/>
    <col min="3" max="3" width="15.19921875" bestFit="1" customWidth="1"/>
    <col min="4" max="4" width="20.59765625" bestFit="1" customWidth="1"/>
    <col min="5" max="5" width="17.69921875" bestFit="1" customWidth="1"/>
    <col min="6" max="6" width="22.59765625" bestFit="1" customWidth="1"/>
    <col min="7" max="7" width="23.59765625" bestFit="1" customWidth="1"/>
    <col min="8" max="8" width="10.09765625" bestFit="1" customWidth="1"/>
    <col min="9" max="9" width="18.09765625" bestFit="1" customWidth="1"/>
    <col min="10" max="10" width="21.3984375" bestFit="1" customWidth="1"/>
    <col min="11" max="11" width="20.59765625" bestFit="1" customWidth="1"/>
    <col min="12" max="12" width="24.3984375" bestFit="1" customWidth="1"/>
    <col min="13" max="13" width="29.3984375" bestFit="1" customWidth="1"/>
  </cols>
  <sheetData>
    <row r="1" spans="1:13" x14ac:dyDescent="0.3">
      <c r="A1" s="14" t="s">
        <v>1087</v>
      </c>
    </row>
    <row r="3" spans="1:13" x14ac:dyDescent="0.3">
      <c r="A3" t="s">
        <v>1069</v>
      </c>
      <c r="B3" t="s">
        <v>1070</v>
      </c>
      <c r="C3" t="s">
        <v>1071</v>
      </c>
      <c r="D3" t="s">
        <v>1072</v>
      </c>
      <c r="E3" t="s">
        <v>1073</v>
      </c>
      <c r="F3" t="s">
        <v>1074</v>
      </c>
      <c r="G3" t="s">
        <v>1075</v>
      </c>
      <c r="H3" t="s">
        <v>1076</v>
      </c>
      <c r="I3" t="s">
        <v>1077</v>
      </c>
      <c r="J3" t="s">
        <v>1078</v>
      </c>
      <c r="K3" t="s">
        <v>1079</v>
      </c>
      <c r="L3" t="s">
        <v>1080</v>
      </c>
      <c r="M3" t="s">
        <v>1081</v>
      </c>
    </row>
    <row r="4" spans="1:13" x14ac:dyDescent="0.3">
      <c r="A4" t="s">
        <v>30</v>
      </c>
      <c r="B4" t="s">
        <v>8</v>
      </c>
      <c r="C4">
        <v>128</v>
      </c>
      <c r="D4" t="s">
        <v>11</v>
      </c>
      <c r="E4" s="27">
        <v>44928</v>
      </c>
      <c r="F4">
        <v>31</v>
      </c>
      <c r="G4">
        <v>2.8</v>
      </c>
      <c r="H4">
        <v>2023</v>
      </c>
      <c r="I4" t="s">
        <v>1063</v>
      </c>
      <c r="J4" t="s">
        <v>1082</v>
      </c>
      <c r="K4">
        <v>3</v>
      </c>
      <c r="L4" t="s">
        <v>1049</v>
      </c>
      <c r="M4">
        <v>1</v>
      </c>
    </row>
    <row r="5" spans="1:13" x14ac:dyDescent="0.3">
      <c r="A5" t="s">
        <v>51</v>
      </c>
      <c r="B5" t="s">
        <v>16</v>
      </c>
      <c r="C5">
        <v>28</v>
      </c>
      <c r="D5" t="s">
        <v>10</v>
      </c>
      <c r="E5" s="27">
        <v>44935</v>
      </c>
      <c r="F5">
        <v>63</v>
      </c>
      <c r="G5">
        <v>4.0999999999999996</v>
      </c>
      <c r="H5">
        <v>2023</v>
      </c>
      <c r="I5" t="s">
        <v>1063</v>
      </c>
      <c r="J5" t="s">
        <v>1083</v>
      </c>
      <c r="K5">
        <v>4</v>
      </c>
      <c r="L5" t="s">
        <v>1049</v>
      </c>
      <c r="M5">
        <v>1</v>
      </c>
    </row>
    <row r="6" spans="1:13" x14ac:dyDescent="0.3">
      <c r="A6" t="s">
        <v>52</v>
      </c>
      <c r="B6" t="s">
        <v>24</v>
      </c>
      <c r="C6">
        <v>73</v>
      </c>
      <c r="D6" t="s">
        <v>10</v>
      </c>
      <c r="E6" s="27">
        <v>44935</v>
      </c>
      <c r="F6">
        <v>80</v>
      </c>
      <c r="G6">
        <v>4.2</v>
      </c>
      <c r="H6">
        <v>2023</v>
      </c>
      <c r="I6" t="s">
        <v>1063</v>
      </c>
      <c r="J6" t="s">
        <v>1084</v>
      </c>
      <c r="K6">
        <v>4</v>
      </c>
      <c r="L6" t="s">
        <v>1049</v>
      </c>
      <c r="M6">
        <v>1</v>
      </c>
    </row>
    <row r="7" spans="1:13" x14ac:dyDescent="0.3">
      <c r="A7" t="s">
        <v>62</v>
      </c>
      <c r="B7" t="s">
        <v>19</v>
      </c>
      <c r="C7">
        <v>94</v>
      </c>
      <c r="D7" t="s">
        <v>6</v>
      </c>
      <c r="E7" s="27">
        <v>44942</v>
      </c>
      <c r="F7">
        <v>120</v>
      </c>
      <c r="G7">
        <v>3.1</v>
      </c>
      <c r="H7">
        <v>2023</v>
      </c>
      <c r="I7" t="s">
        <v>1063</v>
      </c>
      <c r="J7" t="s">
        <v>1084</v>
      </c>
      <c r="K7">
        <v>3</v>
      </c>
      <c r="L7" t="s">
        <v>1049</v>
      </c>
      <c r="M7">
        <v>1</v>
      </c>
    </row>
    <row r="8" spans="1:13" x14ac:dyDescent="0.3">
      <c r="A8" t="s">
        <v>63</v>
      </c>
      <c r="B8" t="s">
        <v>12</v>
      </c>
      <c r="C8">
        <v>90</v>
      </c>
      <c r="D8" t="s">
        <v>9</v>
      </c>
      <c r="E8" s="27">
        <v>44942</v>
      </c>
      <c r="F8">
        <v>132</v>
      </c>
      <c r="G8">
        <v>3.2</v>
      </c>
      <c r="H8">
        <v>2023</v>
      </c>
      <c r="I8" t="s">
        <v>1063</v>
      </c>
      <c r="J8" t="s">
        <v>1084</v>
      </c>
      <c r="K8">
        <v>3</v>
      </c>
      <c r="L8" t="s">
        <v>1049</v>
      </c>
      <c r="M8">
        <v>1</v>
      </c>
    </row>
    <row r="9" spans="1:13" x14ac:dyDescent="0.3">
      <c r="A9" t="s">
        <v>82</v>
      </c>
      <c r="B9" t="s">
        <v>5</v>
      </c>
      <c r="C9">
        <v>58</v>
      </c>
      <c r="D9" t="s">
        <v>9</v>
      </c>
      <c r="E9" s="27">
        <v>44949</v>
      </c>
      <c r="F9">
        <v>135</v>
      </c>
      <c r="G9">
        <v>3.3</v>
      </c>
      <c r="H9">
        <v>2023</v>
      </c>
      <c r="I9" t="s">
        <v>1063</v>
      </c>
      <c r="J9" t="s">
        <v>1085</v>
      </c>
      <c r="K9">
        <v>3</v>
      </c>
      <c r="L9" t="s">
        <v>1049</v>
      </c>
      <c r="M9">
        <v>1</v>
      </c>
    </row>
    <row r="10" spans="1:13" x14ac:dyDescent="0.3">
      <c r="A10" t="s">
        <v>83</v>
      </c>
      <c r="B10" t="s">
        <v>19</v>
      </c>
      <c r="C10">
        <v>118</v>
      </c>
      <c r="D10" t="s">
        <v>9</v>
      </c>
      <c r="E10" s="27">
        <v>44949</v>
      </c>
      <c r="F10">
        <v>126</v>
      </c>
      <c r="G10">
        <v>2.2999999999999998</v>
      </c>
      <c r="H10">
        <v>2023</v>
      </c>
      <c r="I10" t="s">
        <v>1063</v>
      </c>
      <c r="J10" t="s">
        <v>1084</v>
      </c>
      <c r="K10">
        <v>2</v>
      </c>
      <c r="L10" t="s">
        <v>1049</v>
      </c>
      <c r="M10">
        <v>1</v>
      </c>
    </row>
    <row r="11" spans="1:13" x14ac:dyDescent="0.3">
      <c r="A11" t="s">
        <v>84</v>
      </c>
      <c r="B11" t="s">
        <v>8</v>
      </c>
      <c r="C11">
        <v>63</v>
      </c>
      <c r="D11" t="s">
        <v>10</v>
      </c>
      <c r="E11" s="27">
        <v>44949</v>
      </c>
      <c r="F11">
        <v>160</v>
      </c>
      <c r="G11">
        <v>4.3</v>
      </c>
      <c r="H11">
        <v>2023</v>
      </c>
      <c r="I11" t="s">
        <v>1063</v>
      </c>
      <c r="J11" t="s">
        <v>1084</v>
      </c>
      <c r="K11">
        <v>4</v>
      </c>
      <c r="L11" t="s">
        <v>1049</v>
      </c>
      <c r="M11">
        <v>1</v>
      </c>
    </row>
    <row r="12" spans="1:13" x14ac:dyDescent="0.3">
      <c r="A12" t="s">
        <v>99</v>
      </c>
      <c r="B12" t="s">
        <v>5</v>
      </c>
      <c r="C12">
        <v>114</v>
      </c>
      <c r="D12" t="s">
        <v>6</v>
      </c>
      <c r="E12" s="27">
        <v>44956</v>
      </c>
      <c r="F12">
        <v>42</v>
      </c>
      <c r="G12">
        <v>2.6</v>
      </c>
      <c r="H12">
        <v>2023</v>
      </c>
      <c r="I12" t="s">
        <v>1063</v>
      </c>
      <c r="J12" t="s">
        <v>1084</v>
      </c>
      <c r="K12">
        <v>3</v>
      </c>
      <c r="L12" t="s">
        <v>1049</v>
      </c>
      <c r="M12">
        <v>1</v>
      </c>
    </row>
    <row r="13" spans="1:13" x14ac:dyDescent="0.3">
      <c r="A13" t="s">
        <v>100</v>
      </c>
      <c r="B13" t="s">
        <v>23</v>
      </c>
      <c r="C13">
        <v>42</v>
      </c>
      <c r="D13" t="s">
        <v>11</v>
      </c>
      <c r="E13" s="27">
        <v>44956</v>
      </c>
      <c r="F13">
        <v>205</v>
      </c>
      <c r="G13">
        <v>3.6</v>
      </c>
      <c r="H13">
        <v>2023</v>
      </c>
      <c r="I13" t="s">
        <v>1063</v>
      </c>
      <c r="J13" t="s">
        <v>1085</v>
      </c>
      <c r="K13">
        <v>4</v>
      </c>
      <c r="L13" t="s">
        <v>1049</v>
      </c>
      <c r="M13">
        <v>1</v>
      </c>
    </row>
    <row r="14" spans="1:13" x14ac:dyDescent="0.3">
      <c r="A14" t="s">
        <v>101</v>
      </c>
      <c r="B14" t="s">
        <v>8</v>
      </c>
      <c r="C14">
        <v>69</v>
      </c>
      <c r="D14" t="s">
        <v>6</v>
      </c>
      <c r="E14" s="27">
        <v>44956</v>
      </c>
      <c r="F14">
        <v>108</v>
      </c>
      <c r="G14">
        <v>3.3</v>
      </c>
      <c r="H14">
        <v>2023</v>
      </c>
      <c r="I14" t="s">
        <v>1063</v>
      </c>
      <c r="J14" t="s">
        <v>1084</v>
      </c>
      <c r="K14">
        <v>3</v>
      </c>
      <c r="L14" t="s">
        <v>1049</v>
      </c>
      <c r="M14">
        <v>1</v>
      </c>
    </row>
    <row r="15" spans="1:13" x14ac:dyDescent="0.3">
      <c r="A15" t="s">
        <v>102</v>
      </c>
      <c r="B15" t="s">
        <v>18</v>
      </c>
      <c r="C15">
        <v>145</v>
      </c>
      <c r="D15" t="s">
        <v>9</v>
      </c>
      <c r="E15" s="27">
        <v>44956</v>
      </c>
      <c r="F15">
        <v>78</v>
      </c>
      <c r="G15">
        <v>1.9</v>
      </c>
      <c r="H15">
        <v>2023</v>
      </c>
      <c r="I15" t="s">
        <v>1063</v>
      </c>
      <c r="J15" t="s">
        <v>1082</v>
      </c>
      <c r="K15">
        <v>2</v>
      </c>
      <c r="L15" t="s">
        <v>1049</v>
      </c>
      <c r="M15">
        <v>1</v>
      </c>
    </row>
    <row r="16" spans="1:13" x14ac:dyDescent="0.3">
      <c r="A16" t="s">
        <v>103</v>
      </c>
      <c r="B16" t="s">
        <v>12</v>
      </c>
      <c r="C16">
        <v>43</v>
      </c>
      <c r="D16" t="s">
        <v>6</v>
      </c>
      <c r="E16" s="27">
        <v>44956</v>
      </c>
      <c r="F16">
        <v>23</v>
      </c>
      <c r="G16">
        <v>4.9000000000000004</v>
      </c>
      <c r="H16">
        <v>2023</v>
      </c>
      <c r="I16" t="s">
        <v>1063</v>
      </c>
      <c r="J16" t="s">
        <v>1085</v>
      </c>
      <c r="K16">
        <v>5</v>
      </c>
      <c r="L16" t="s">
        <v>1049</v>
      </c>
      <c r="M16">
        <v>1</v>
      </c>
    </row>
    <row r="17" spans="1:13" x14ac:dyDescent="0.3">
      <c r="A17" t="s">
        <v>132</v>
      </c>
      <c r="B17" t="s">
        <v>12</v>
      </c>
      <c r="C17">
        <v>127</v>
      </c>
      <c r="D17" t="s">
        <v>13</v>
      </c>
      <c r="E17" s="27">
        <v>44970</v>
      </c>
      <c r="F17">
        <v>165</v>
      </c>
      <c r="G17">
        <v>4.7</v>
      </c>
      <c r="H17">
        <v>2023</v>
      </c>
      <c r="I17" t="s">
        <v>1063</v>
      </c>
      <c r="J17" t="s">
        <v>1082</v>
      </c>
      <c r="K17">
        <v>5</v>
      </c>
      <c r="L17" t="s">
        <v>1050</v>
      </c>
      <c r="M17">
        <v>2</v>
      </c>
    </row>
    <row r="18" spans="1:13" x14ac:dyDescent="0.3">
      <c r="A18" t="s">
        <v>133</v>
      </c>
      <c r="B18" t="s">
        <v>19</v>
      </c>
      <c r="C18">
        <v>137</v>
      </c>
      <c r="D18" t="s">
        <v>11</v>
      </c>
      <c r="E18" s="27">
        <v>44970</v>
      </c>
      <c r="F18">
        <v>34</v>
      </c>
      <c r="G18">
        <v>2.9</v>
      </c>
      <c r="H18">
        <v>2023</v>
      </c>
      <c r="I18" t="s">
        <v>1063</v>
      </c>
      <c r="J18" t="s">
        <v>1082</v>
      </c>
      <c r="K18">
        <v>3</v>
      </c>
      <c r="L18" t="s">
        <v>1050</v>
      </c>
      <c r="M18">
        <v>2</v>
      </c>
    </row>
    <row r="19" spans="1:13" x14ac:dyDescent="0.3">
      <c r="A19" t="s">
        <v>134</v>
      </c>
      <c r="B19" t="s">
        <v>12</v>
      </c>
      <c r="C19">
        <v>76</v>
      </c>
      <c r="D19" t="s">
        <v>6</v>
      </c>
      <c r="E19" s="27">
        <v>44970</v>
      </c>
      <c r="F19">
        <v>64</v>
      </c>
      <c r="G19">
        <v>3.4</v>
      </c>
      <c r="H19">
        <v>2023</v>
      </c>
      <c r="I19" t="s">
        <v>1063</v>
      </c>
      <c r="J19" t="s">
        <v>1084</v>
      </c>
      <c r="K19">
        <v>3</v>
      </c>
      <c r="L19" t="s">
        <v>1050</v>
      </c>
      <c r="M19">
        <v>2</v>
      </c>
    </row>
    <row r="20" spans="1:13" x14ac:dyDescent="0.3">
      <c r="A20" t="s">
        <v>152</v>
      </c>
      <c r="B20" t="s">
        <v>12</v>
      </c>
      <c r="C20">
        <v>155</v>
      </c>
      <c r="D20" t="s">
        <v>11</v>
      </c>
      <c r="E20" s="27">
        <v>44977</v>
      </c>
      <c r="F20">
        <v>80</v>
      </c>
      <c r="G20">
        <v>3.9</v>
      </c>
      <c r="H20">
        <v>2023</v>
      </c>
      <c r="I20" t="s">
        <v>1063</v>
      </c>
      <c r="J20" t="s">
        <v>1082</v>
      </c>
      <c r="K20">
        <v>4</v>
      </c>
      <c r="L20" t="s">
        <v>1050</v>
      </c>
      <c r="M20">
        <v>2</v>
      </c>
    </row>
    <row r="21" spans="1:13" x14ac:dyDescent="0.3">
      <c r="A21" t="s">
        <v>166</v>
      </c>
      <c r="B21" t="s">
        <v>12</v>
      </c>
      <c r="C21">
        <v>6</v>
      </c>
      <c r="D21" t="s">
        <v>11</v>
      </c>
      <c r="E21" s="27">
        <v>44984</v>
      </c>
      <c r="F21">
        <v>102</v>
      </c>
      <c r="G21">
        <v>4.4000000000000004</v>
      </c>
      <c r="H21">
        <v>2023</v>
      </c>
      <c r="I21" t="s">
        <v>1063</v>
      </c>
      <c r="J21" t="s">
        <v>1086</v>
      </c>
      <c r="K21">
        <v>4</v>
      </c>
      <c r="L21" t="s">
        <v>1050</v>
      </c>
      <c r="M21">
        <v>2</v>
      </c>
    </row>
    <row r="22" spans="1:13" x14ac:dyDescent="0.3">
      <c r="A22" t="s">
        <v>167</v>
      </c>
      <c r="B22" t="s">
        <v>7</v>
      </c>
      <c r="C22">
        <v>129</v>
      </c>
      <c r="D22" t="s">
        <v>10</v>
      </c>
      <c r="E22" s="27">
        <v>44984</v>
      </c>
      <c r="F22">
        <v>180</v>
      </c>
      <c r="G22">
        <v>4.8</v>
      </c>
      <c r="H22">
        <v>2023</v>
      </c>
      <c r="I22" t="s">
        <v>1063</v>
      </c>
      <c r="J22" t="s">
        <v>1082</v>
      </c>
      <c r="K22">
        <v>5</v>
      </c>
      <c r="L22" t="s">
        <v>1050</v>
      </c>
      <c r="M22">
        <v>2</v>
      </c>
    </row>
    <row r="23" spans="1:13" x14ac:dyDescent="0.3">
      <c r="A23" t="s">
        <v>203</v>
      </c>
      <c r="B23" t="s">
        <v>7</v>
      </c>
      <c r="C23">
        <v>53</v>
      </c>
      <c r="D23" t="s">
        <v>9</v>
      </c>
      <c r="E23" s="27">
        <v>44991</v>
      </c>
      <c r="F23">
        <v>210</v>
      </c>
      <c r="G23">
        <v>3.9</v>
      </c>
      <c r="H23">
        <v>2023</v>
      </c>
      <c r="I23" t="s">
        <v>1063</v>
      </c>
      <c r="J23" t="s">
        <v>1085</v>
      </c>
      <c r="K23">
        <v>4</v>
      </c>
      <c r="L23" t="s">
        <v>1051</v>
      </c>
      <c r="M23">
        <v>3</v>
      </c>
    </row>
    <row r="24" spans="1:13" x14ac:dyDescent="0.3">
      <c r="A24" t="s">
        <v>204</v>
      </c>
      <c r="B24" t="s">
        <v>15</v>
      </c>
      <c r="C24">
        <v>153</v>
      </c>
      <c r="D24" t="s">
        <v>11</v>
      </c>
      <c r="E24" s="27">
        <v>44991</v>
      </c>
      <c r="F24">
        <v>34</v>
      </c>
      <c r="G24">
        <v>3</v>
      </c>
      <c r="H24">
        <v>2023</v>
      </c>
      <c r="I24" t="s">
        <v>1063</v>
      </c>
      <c r="J24" t="s">
        <v>1082</v>
      </c>
      <c r="K24">
        <v>3</v>
      </c>
      <c r="L24" t="s">
        <v>1051</v>
      </c>
      <c r="M24">
        <v>3</v>
      </c>
    </row>
    <row r="25" spans="1:13" x14ac:dyDescent="0.3">
      <c r="A25" t="s">
        <v>205</v>
      </c>
      <c r="B25" t="s">
        <v>16</v>
      </c>
      <c r="C25">
        <v>73</v>
      </c>
      <c r="D25" t="s">
        <v>13</v>
      </c>
      <c r="E25" s="27">
        <v>44991</v>
      </c>
      <c r="F25">
        <v>215</v>
      </c>
      <c r="G25">
        <v>3.6</v>
      </c>
      <c r="H25">
        <v>2023</v>
      </c>
      <c r="I25" t="s">
        <v>1063</v>
      </c>
      <c r="J25" t="s">
        <v>1084</v>
      </c>
      <c r="K25">
        <v>4</v>
      </c>
      <c r="L25" t="s">
        <v>1051</v>
      </c>
      <c r="M25">
        <v>3</v>
      </c>
    </row>
    <row r="26" spans="1:13" x14ac:dyDescent="0.3">
      <c r="A26" t="s">
        <v>206</v>
      </c>
      <c r="B26" t="s">
        <v>22</v>
      </c>
      <c r="C26">
        <v>62</v>
      </c>
      <c r="D26" t="s">
        <v>13</v>
      </c>
      <c r="E26" s="27">
        <v>44991</v>
      </c>
      <c r="F26">
        <v>32</v>
      </c>
      <c r="G26">
        <v>0.7</v>
      </c>
      <c r="H26">
        <v>2023</v>
      </c>
      <c r="I26" t="s">
        <v>1063</v>
      </c>
      <c r="J26" t="s">
        <v>1084</v>
      </c>
      <c r="K26">
        <v>1</v>
      </c>
      <c r="L26" t="s">
        <v>1051</v>
      </c>
      <c r="M26">
        <v>3</v>
      </c>
    </row>
    <row r="27" spans="1:13" x14ac:dyDescent="0.3">
      <c r="A27" t="s">
        <v>234</v>
      </c>
      <c r="B27" t="s">
        <v>5</v>
      </c>
      <c r="C27">
        <v>121</v>
      </c>
      <c r="D27" t="s">
        <v>13</v>
      </c>
      <c r="E27" s="27">
        <v>44998</v>
      </c>
      <c r="F27">
        <v>32</v>
      </c>
      <c r="G27">
        <v>3.7</v>
      </c>
      <c r="H27">
        <v>2023</v>
      </c>
      <c r="I27" t="s">
        <v>1063</v>
      </c>
      <c r="J27" t="s">
        <v>1082</v>
      </c>
      <c r="K27">
        <v>4</v>
      </c>
      <c r="L27" t="s">
        <v>1051</v>
      </c>
      <c r="M27">
        <v>3</v>
      </c>
    </row>
    <row r="28" spans="1:13" x14ac:dyDescent="0.3">
      <c r="A28" t="s">
        <v>235</v>
      </c>
      <c r="B28" t="s">
        <v>17</v>
      </c>
      <c r="C28">
        <v>61</v>
      </c>
      <c r="D28" t="s">
        <v>11</v>
      </c>
      <c r="E28" s="27">
        <v>44998</v>
      </c>
      <c r="F28">
        <v>160</v>
      </c>
      <c r="G28">
        <v>4.9000000000000004</v>
      </c>
      <c r="H28">
        <v>2023</v>
      </c>
      <c r="I28" t="s">
        <v>1063</v>
      </c>
      <c r="J28" t="s">
        <v>1084</v>
      </c>
      <c r="K28">
        <v>5</v>
      </c>
      <c r="L28" t="s">
        <v>1051</v>
      </c>
      <c r="M28">
        <v>3</v>
      </c>
    </row>
    <row r="29" spans="1:13" x14ac:dyDescent="0.3">
      <c r="A29" t="s">
        <v>236</v>
      </c>
      <c r="B29" t="s">
        <v>14</v>
      </c>
      <c r="C29">
        <v>144</v>
      </c>
      <c r="D29" t="s">
        <v>10</v>
      </c>
      <c r="E29" s="27">
        <v>44998</v>
      </c>
      <c r="F29">
        <v>140</v>
      </c>
      <c r="G29">
        <v>3.5</v>
      </c>
      <c r="H29">
        <v>2023</v>
      </c>
      <c r="I29" t="s">
        <v>1063</v>
      </c>
      <c r="J29" t="s">
        <v>1082</v>
      </c>
      <c r="K29">
        <v>4</v>
      </c>
      <c r="L29" t="s">
        <v>1051</v>
      </c>
      <c r="M29">
        <v>3</v>
      </c>
    </row>
    <row r="30" spans="1:13" x14ac:dyDescent="0.3">
      <c r="A30" t="s">
        <v>237</v>
      </c>
      <c r="B30" t="s">
        <v>16</v>
      </c>
      <c r="C30">
        <v>145</v>
      </c>
      <c r="D30" t="s">
        <v>10</v>
      </c>
      <c r="E30" s="27">
        <v>44998</v>
      </c>
      <c r="F30">
        <v>136</v>
      </c>
      <c r="G30">
        <v>4.4000000000000004</v>
      </c>
      <c r="H30">
        <v>2023</v>
      </c>
      <c r="I30" t="s">
        <v>1063</v>
      </c>
      <c r="J30" t="s">
        <v>1082</v>
      </c>
      <c r="K30">
        <v>4</v>
      </c>
      <c r="L30" t="s">
        <v>1051</v>
      </c>
      <c r="M30">
        <v>3</v>
      </c>
    </row>
    <row r="31" spans="1:13" x14ac:dyDescent="0.3">
      <c r="A31" t="s">
        <v>238</v>
      </c>
      <c r="B31" t="s">
        <v>23</v>
      </c>
      <c r="C31">
        <v>85</v>
      </c>
      <c r="D31" t="s">
        <v>6</v>
      </c>
      <c r="E31" s="27">
        <v>44998</v>
      </c>
      <c r="F31">
        <v>66</v>
      </c>
      <c r="G31">
        <v>2.8</v>
      </c>
      <c r="H31">
        <v>2023</v>
      </c>
      <c r="I31" t="s">
        <v>1063</v>
      </c>
      <c r="J31" t="s">
        <v>1084</v>
      </c>
      <c r="K31">
        <v>3</v>
      </c>
      <c r="L31" t="s">
        <v>1051</v>
      </c>
      <c r="M31">
        <v>3</v>
      </c>
    </row>
    <row r="32" spans="1:13" x14ac:dyDescent="0.3">
      <c r="A32" t="s">
        <v>272</v>
      </c>
      <c r="B32" t="s">
        <v>12</v>
      </c>
      <c r="C32">
        <v>126</v>
      </c>
      <c r="D32" t="s">
        <v>11</v>
      </c>
      <c r="E32" s="27">
        <v>45005</v>
      </c>
      <c r="F32">
        <v>96</v>
      </c>
      <c r="G32">
        <v>3.8</v>
      </c>
      <c r="H32">
        <v>2023</v>
      </c>
      <c r="I32" t="s">
        <v>1063</v>
      </c>
      <c r="J32" t="s">
        <v>1082</v>
      </c>
      <c r="K32">
        <v>4</v>
      </c>
      <c r="L32" t="s">
        <v>1051</v>
      </c>
      <c r="M32">
        <v>3</v>
      </c>
    </row>
    <row r="33" spans="1:13" x14ac:dyDescent="0.3">
      <c r="A33" t="s">
        <v>273</v>
      </c>
      <c r="B33" t="s">
        <v>12</v>
      </c>
      <c r="C33">
        <v>89</v>
      </c>
      <c r="D33" t="s">
        <v>9</v>
      </c>
      <c r="E33" s="27">
        <v>45005</v>
      </c>
      <c r="F33">
        <v>96</v>
      </c>
      <c r="G33">
        <v>3.3</v>
      </c>
      <c r="H33">
        <v>2023</v>
      </c>
      <c r="I33" t="s">
        <v>1063</v>
      </c>
      <c r="J33" t="s">
        <v>1084</v>
      </c>
      <c r="K33">
        <v>3</v>
      </c>
      <c r="L33" t="s">
        <v>1051</v>
      </c>
      <c r="M33">
        <v>3</v>
      </c>
    </row>
    <row r="34" spans="1:13" x14ac:dyDescent="0.3">
      <c r="A34" t="s">
        <v>274</v>
      </c>
      <c r="B34" t="s">
        <v>23</v>
      </c>
      <c r="C34">
        <v>56</v>
      </c>
      <c r="D34" t="s">
        <v>10</v>
      </c>
      <c r="E34" s="27">
        <v>45005</v>
      </c>
      <c r="F34">
        <v>31</v>
      </c>
      <c r="G34">
        <v>4.4000000000000004</v>
      </c>
      <c r="H34">
        <v>2023</v>
      </c>
      <c r="I34" t="s">
        <v>1063</v>
      </c>
      <c r="J34" t="s">
        <v>1085</v>
      </c>
      <c r="K34">
        <v>4</v>
      </c>
      <c r="L34" t="s">
        <v>1051</v>
      </c>
      <c r="M34">
        <v>3</v>
      </c>
    </row>
    <row r="35" spans="1:13" x14ac:dyDescent="0.3">
      <c r="A35" t="s">
        <v>275</v>
      </c>
      <c r="B35" t="s">
        <v>8</v>
      </c>
      <c r="C35">
        <v>48</v>
      </c>
      <c r="D35" t="s">
        <v>9</v>
      </c>
      <c r="E35" s="27">
        <v>45005</v>
      </c>
      <c r="F35">
        <v>200</v>
      </c>
      <c r="G35">
        <v>3.9</v>
      </c>
      <c r="H35">
        <v>2023</v>
      </c>
      <c r="I35" t="s">
        <v>1063</v>
      </c>
      <c r="J35" t="s">
        <v>1085</v>
      </c>
      <c r="K35">
        <v>4</v>
      </c>
      <c r="L35" t="s">
        <v>1051</v>
      </c>
      <c r="M35">
        <v>3</v>
      </c>
    </row>
    <row r="36" spans="1:13" x14ac:dyDescent="0.3">
      <c r="A36" t="s">
        <v>276</v>
      </c>
      <c r="B36" t="s">
        <v>12</v>
      </c>
      <c r="C36">
        <v>55</v>
      </c>
      <c r="D36" t="s">
        <v>10</v>
      </c>
      <c r="E36" s="27">
        <v>45005</v>
      </c>
      <c r="F36">
        <v>99</v>
      </c>
      <c r="G36">
        <v>2.7</v>
      </c>
      <c r="H36">
        <v>2023</v>
      </c>
      <c r="I36" t="s">
        <v>1063</v>
      </c>
      <c r="J36" t="s">
        <v>1085</v>
      </c>
      <c r="K36">
        <v>3</v>
      </c>
      <c r="L36" t="s">
        <v>1051</v>
      </c>
      <c r="M36">
        <v>3</v>
      </c>
    </row>
    <row r="37" spans="1:13" x14ac:dyDescent="0.3">
      <c r="A37" t="s">
        <v>277</v>
      </c>
      <c r="B37" t="s">
        <v>21</v>
      </c>
      <c r="C37">
        <v>88</v>
      </c>
      <c r="D37" t="s">
        <v>6</v>
      </c>
      <c r="E37" s="27">
        <v>45005</v>
      </c>
      <c r="F37">
        <v>144</v>
      </c>
      <c r="G37">
        <v>2.9</v>
      </c>
      <c r="H37">
        <v>2023</v>
      </c>
      <c r="I37" t="s">
        <v>1063</v>
      </c>
      <c r="J37" t="s">
        <v>1084</v>
      </c>
      <c r="K37">
        <v>3</v>
      </c>
      <c r="L37" t="s">
        <v>1051</v>
      </c>
      <c r="M37">
        <v>3</v>
      </c>
    </row>
    <row r="38" spans="1:13" x14ac:dyDescent="0.3">
      <c r="A38" t="s">
        <v>307</v>
      </c>
      <c r="B38" t="s">
        <v>7</v>
      </c>
      <c r="C38">
        <v>116</v>
      </c>
      <c r="D38" t="s">
        <v>13</v>
      </c>
      <c r="E38" s="27">
        <v>45012</v>
      </c>
      <c r="F38">
        <v>63</v>
      </c>
      <c r="G38">
        <v>3.4</v>
      </c>
      <c r="H38">
        <v>2023</v>
      </c>
      <c r="I38" t="s">
        <v>1063</v>
      </c>
      <c r="J38" t="s">
        <v>1084</v>
      </c>
      <c r="K38">
        <v>3</v>
      </c>
      <c r="L38" t="s">
        <v>1051</v>
      </c>
      <c r="M38">
        <v>3</v>
      </c>
    </row>
    <row r="39" spans="1:13" x14ac:dyDescent="0.3">
      <c r="A39" t="s">
        <v>308</v>
      </c>
      <c r="B39" t="s">
        <v>15</v>
      </c>
      <c r="C39">
        <v>61</v>
      </c>
      <c r="D39" t="s">
        <v>11</v>
      </c>
      <c r="E39" s="27">
        <v>45012</v>
      </c>
      <c r="F39">
        <v>140</v>
      </c>
      <c r="G39">
        <v>1.8</v>
      </c>
      <c r="H39">
        <v>2023</v>
      </c>
      <c r="I39" t="s">
        <v>1063</v>
      </c>
      <c r="J39" t="s">
        <v>1084</v>
      </c>
      <c r="K39">
        <v>2</v>
      </c>
      <c r="L39" t="s">
        <v>1051</v>
      </c>
      <c r="M39">
        <v>3</v>
      </c>
    </row>
    <row r="40" spans="1:13" x14ac:dyDescent="0.3">
      <c r="A40" t="s">
        <v>309</v>
      </c>
      <c r="B40" t="s">
        <v>16</v>
      </c>
      <c r="C40">
        <v>126</v>
      </c>
      <c r="D40" t="s">
        <v>9</v>
      </c>
      <c r="E40" s="27">
        <v>45012</v>
      </c>
      <c r="F40">
        <v>128</v>
      </c>
      <c r="G40">
        <v>4.2</v>
      </c>
      <c r="H40">
        <v>2023</v>
      </c>
      <c r="I40" t="s">
        <v>1063</v>
      </c>
      <c r="J40" t="s">
        <v>1082</v>
      </c>
      <c r="K40">
        <v>4</v>
      </c>
      <c r="L40" t="s">
        <v>1051</v>
      </c>
      <c r="M40">
        <v>3</v>
      </c>
    </row>
    <row r="41" spans="1:13" x14ac:dyDescent="0.3">
      <c r="A41" t="s">
        <v>310</v>
      </c>
      <c r="B41" t="s">
        <v>24</v>
      </c>
      <c r="C41">
        <v>141</v>
      </c>
      <c r="D41" t="s">
        <v>6</v>
      </c>
      <c r="E41" s="27">
        <v>45012</v>
      </c>
      <c r="F41">
        <v>80</v>
      </c>
      <c r="G41">
        <v>4.4000000000000004</v>
      </c>
      <c r="H41">
        <v>2023</v>
      </c>
      <c r="I41" t="s">
        <v>1063</v>
      </c>
      <c r="J41" t="s">
        <v>1082</v>
      </c>
      <c r="K41">
        <v>4</v>
      </c>
      <c r="L41" t="s">
        <v>1051</v>
      </c>
      <c r="M41">
        <v>3</v>
      </c>
    </row>
    <row r="42" spans="1:13" x14ac:dyDescent="0.3">
      <c r="A42" t="s">
        <v>311</v>
      </c>
      <c r="B42" t="s">
        <v>8</v>
      </c>
      <c r="C42">
        <v>95</v>
      </c>
      <c r="D42" t="s">
        <v>13</v>
      </c>
      <c r="E42" s="27">
        <v>45012</v>
      </c>
      <c r="F42">
        <v>28</v>
      </c>
      <c r="G42">
        <v>2.7</v>
      </c>
      <c r="H42">
        <v>2023</v>
      </c>
      <c r="I42" t="s">
        <v>1063</v>
      </c>
      <c r="J42" t="s">
        <v>1084</v>
      </c>
      <c r="K42">
        <v>3</v>
      </c>
      <c r="L42" t="s">
        <v>1051</v>
      </c>
      <c r="M42">
        <v>3</v>
      </c>
    </row>
    <row r="43" spans="1:13" x14ac:dyDescent="0.3">
      <c r="A43" t="s">
        <v>333</v>
      </c>
      <c r="B43" t="s">
        <v>23</v>
      </c>
      <c r="C43">
        <v>81</v>
      </c>
      <c r="D43" t="s">
        <v>13</v>
      </c>
      <c r="E43" s="27">
        <v>45019</v>
      </c>
      <c r="F43">
        <v>160</v>
      </c>
      <c r="G43">
        <v>4.7</v>
      </c>
      <c r="H43">
        <v>2023</v>
      </c>
      <c r="I43" t="s">
        <v>1063</v>
      </c>
      <c r="J43" t="s">
        <v>1084</v>
      </c>
      <c r="K43">
        <v>5</v>
      </c>
      <c r="L43" t="s">
        <v>1052</v>
      </c>
      <c r="M43">
        <v>4</v>
      </c>
    </row>
    <row r="44" spans="1:13" x14ac:dyDescent="0.3">
      <c r="A44" t="s">
        <v>334</v>
      </c>
      <c r="B44" t="s">
        <v>7</v>
      </c>
      <c r="C44">
        <v>137</v>
      </c>
      <c r="D44" t="s">
        <v>13</v>
      </c>
      <c r="E44" s="27">
        <v>45019</v>
      </c>
      <c r="F44">
        <v>215</v>
      </c>
      <c r="G44">
        <v>4.7</v>
      </c>
      <c r="H44">
        <v>2023</v>
      </c>
      <c r="I44" t="s">
        <v>1063</v>
      </c>
      <c r="J44" t="s">
        <v>1082</v>
      </c>
      <c r="K44">
        <v>5</v>
      </c>
      <c r="L44" t="s">
        <v>1052</v>
      </c>
      <c r="M44">
        <v>4</v>
      </c>
    </row>
    <row r="45" spans="1:13" x14ac:dyDescent="0.3">
      <c r="A45" t="s">
        <v>335</v>
      </c>
      <c r="B45" t="s">
        <v>7</v>
      </c>
      <c r="C45">
        <v>40</v>
      </c>
      <c r="D45" t="s">
        <v>6</v>
      </c>
      <c r="E45" s="27">
        <v>45019</v>
      </c>
      <c r="F45">
        <v>220</v>
      </c>
      <c r="G45">
        <v>4.5</v>
      </c>
      <c r="H45">
        <v>2023</v>
      </c>
      <c r="I45" t="s">
        <v>1063</v>
      </c>
      <c r="J45" t="s">
        <v>1085</v>
      </c>
      <c r="K45">
        <v>5</v>
      </c>
      <c r="L45" t="s">
        <v>1052</v>
      </c>
      <c r="M45">
        <v>4</v>
      </c>
    </row>
    <row r="46" spans="1:13" x14ac:dyDescent="0.3">
      <c r="A46" t="s">
        <v>367</v>
      </c>
      <c r="B46" t="s">
        <v>18</v>
      </c>
      <c r="C46">
        <v>104</v>
      </c>
      <c r="D46" t="s">
        <v>13</v>
      </c>
      <c r="E46" s="27">
        <v>45026</v>
      </c>
      <c r="F46">
        <v>68</v>
      </c>
      <c r="G46">
        <v>3.6</v>
      </c>
      <c r="H46">
        <v>2023</v>
      </c>
      <c r="I46" t="s">
        <v>1063</v>
      </c>
      <c r="J46" t="s">
        <v>1084</v>
      </c>
      <c r="K46">
        <v>4</v>
      </c>
      <c r="L46" t="s">
        <v>1052</v>
      </c>
      <c r="M46">
        <v>4</v>
      </c>
    </row>
    <row r="47" spans="1:13" x14ac:dyDescent="0.3">
      <c r="A47" t="s">
        <v>368</v>
      </c>
      <c r="B47" t="s">
        <v>24</v>
      </c>
      <c r="C47">
        <v>116</v>
      </c>
      <c r="D47" t="s">
        <v>9</v>
      </c>
      <c r="E47" s="27">
        <v>45026</v>
      </c>
      <c r="F47">
        <v>22</v>
      </c>
      <c r="G47">
        <v>4.7</v>
      </c>
      <c r="H47">
        <v>2023</v>
      </c>
      <c r="I47" t="s">
        <v>1063</v>
      </c>
      <c r="J47" t="s">
        <v>1084</v>
      </c>
      <c r="K47">
        <v>5</v>
      </c>
      <c r="L47" t="s">
        <v>1052</v>
      </c>
      <c r="M47">
        <v>4</v>
      </c>
    </row>
    <row r="48" spans="1:13" x14ac:dyDescent="0.3">
      <c r="A48" t="s">
        <v>369</v>
      </c>
      <c r="B48" t="s">
        <v>19</v>
      </c>
      <c r="C48">
        <v>99</v>
      </c>
      <c r="D48" t="s">
        <v>13</v>
      </c>
      <c r="E48" s="27">
        <v>45026</v>
      </c>
      <c r="F48">
        <v>42</v>
      </c>
      <c r="G48">
        <v>3.1</v>
      </c>
      <c r="H48">
        <v>2023</v>
      </c>
      <c r="I48" t="s">
        <v>1063</v>
      </c>
      <c r="J48" t="s">
        <v>1084</v>
      </c>
      <c r="K48">
        <v>3</v>
      </c>
      <c r="L48" t="s">
        <v>1052</v>
      </c>
      <c r="M48">
        <v>4</v>
      </c>
    </row>
    <row r="49" spans="1:13" x14ac:dyDescent="0.3">
      <c r="A49" t="s">
        <v>397</v>
      </c>
      <c r="B49" t="s">
        <v>18</v>
      </c>
      <c r="C49">
        <v>110</v>
      </c>
      <c r="D49" t="s">
        <v>13</v>
      </c>
      <c r="E49" s="27">
        <v>45033</v>
      </c>
      <c r="F49">
        <v>21</v>
      </c>
      <c r="G49">
        <v>2.6</v>
      </c>
      <c r="H49">
        <v>2023</v>
      </c>
      <c r="I49" t="s">
        <v>1063</v>
      </c>
      <c r="J49" t="s">
        <v>1084</v>
      </c>
      <c r="K49">
        <v>3</v>
      </c>
      <c r="L49" t="s">
        <v>1052</v>
      </c>
      <c r="M49">
        <v>4</v>
      </c>
    </row>
    <row r="50" spans="1:13" x14ac:dyDescent="0.3">
      <c r="A50" t="s">
        <v>398</v>
      </c>
      <c r="B50" t="s">
        <v>5</v>
      </c>
      <c r="C50">
        <v>64</v>
      </c>
      <c r="D50" t="s">
        <v>10</v>
      </c>
      <c r="E50" s="27">
        <v>45033</v>
      </c>
      <c r="F50">
        <v>88</v>
      </c>
      <c r="G50">
        <v>4.3</v>
      </c>
      <c r="H50">
        <v>2023</v>
      </c>
      <c r="I50" t="s">
        <v>1063</v>
      </c>
      <c r="J50" t="s">
        <v>1084</v>
      </c>
      <c r="K50">
        <v>4</v>
      </c>
      <c r="L50" t="s">
        <v>1052</v>
      </c>
      <c r="M50">
        <v>4</v>
      </c>
    </row>
    <row r="51" spans="1:13" x14ac:dyDescent="0.3">
      <c r="A51" t="s">
        <v>399</v>
      </c>
      <c r="B51" t="s">
        <v>23</v>
      </c>
      <c r="C51">
        <v>105</v>
      </c>
      <c r="D51" t="s">
        <v>6</v>
      </c>
      <c r="E51" s="27">
        <v>45033</v>
      </c>
      <c r="F51">
        <v>35</v>
      </c>
      <c r="G51">
        <v>4.4000000000000004</v>
      </c>
      <c r="H51">
        <v>2023</v>
      </c>
      <c r="I51" t="s">
        <v>1063</v>
      </c>
      <c r="J51" t="s">
        <v>1084</v>
      </c>
      <c r="K51">
        <v>4</v>
      </c>
      <c r="L51" t="s">
        <v>1052</v>
      </c>
      <c r="M51">
        <v>4</v>
      </c>
    </row>
    <row r="52" spans="1:13" x14ac:dyDescent="0.3">
      <c r="A52" t="s">
        <v>400</v>
      </c>
      <c r="B52" t="s">
        <v>5</v>
      </c>
      <c r="C52">
        <v>165</v>
      </c>
      <c r="D52" t="s">
        <v>9</v>
      </c>
      <c r="E52" s="27">
        <v>45033</v>
      </c>
      <c r="F52">
        <v>68</v>
      </c>
      <c r="G52">
        <v>4.3</v>
      </c>
      <c r="H52">
        <v>2023</v>
      </c>
      <c r="I52" t="s">
        <v>1063</v>
      </c>
      <c r="J52" t="s">
        <v>1082</v>
      </c>
      <c r="K52">
        <v>4</v>
      </c>
      <c r="L52" t="s">
        <v>1052</v>
      </c>
      <c r="M52">
        <v>4</v>
      </c>
    </row>
    <row r="53" spans="1:13" x14ac:dyDescent="0.3">
      <c r="A53" t="s">
        <v>401</v>
      </c>
      <c r="B53" t="s">
        <v>19</v>
      </c>
      <c r="C53">
        <v>125</v>
      </c>
      <c r="D53" t="s">
        <v>9</v>
      </c>
      <c r="E53" s="27">
        <v>45033</v>
      </c>
      <c r="F53">
        <v>148</v>
      </c>
      <c r="G53">
        <v>4.5</v>
      </c>
      <c r="H53">
        <v>2023</v>
      </c>
      <c r="I53" t="s">
        <v>1063</v>
      </c>
      <c r="J53" t="s">
        <v>1082</v>
      </c>
      <c r="K53">
        <v>5</v>
      </c>
      <c r="L53" t="s">
        <v>1052</v>
      </c>
      <c r="M53">
        <v>4</v>
      </c>
    </row>
    <row r="54" spans="1:13" x14ac:dyDescent="0.3">
      <c r="A54" t="s">
        <v>432</v>
      </c>
      <c r="B54" t="s">
        <v>12</v>
      </c>
      <c r="C54">
        <v>139</v>
      </c>
      <c r="D54" t="s">
        <v>9</v>
      </c>
      <c r="E54" s="27">
        <v>45040</v>
      </c>
      <c r="F54">
        <v>81</v>
      </c>
      <c r="G54">
        <v>4.8</v>
      </c>
      <c r="H54">
        <v>2023</v>
      </c>
      <c r="I54" t="s">
        <v>1063</v>
      </c>
      <c r="J54" t="s">
        <v>1082</v>
      </c>
      <c r="K54">
        <v>5</v>
      </c>
      <c r="L54" t="s">
        <v>1052</v>
      </c>
      <c r="M54">
        <v>4</v>
      </c>
    </row>
    <row r="55" spans="1:13" x14ac:dyDescent="0.3">
      <c r="A55" t="s">
        <v>433</v>
      </c>
      <c r="B55" t="s">
        <v>21</v>
      </c>
      <c r="C55">
        <v>111</v>
      </c>
      <c r="D55" t="s">
        <v>11</v>
      </c>
      <c r="E55" s="27">
        <v>45040</v>
      </c>
      <c r="F55">
        <v>144</v>
      </c>
      <c r="G55">
        <v>3.9</v>
      </c>
      <c r="H55">
        <v>2023</v>
      </c>
      <c r="I55" t="s">
        <v>1063</v>
      </c>
      <c r="J55" t="s">
        <v>1084</v>
      </c>
      <c r="K55">
        <v>4</v>
      </c>
      <c r="L55" t="s">
        <v>1052</v>
      </c>
      <c r="M55">
        <v>4</v>
      </c>
    </row>
    <row r="56" spans="1:13" x14ac:dyDescent="0.3">
      <c r="A56" t="s">
        <v>434</v>
      </c>
      <c r="B56" t="s">
        <v>23</v>
      </c>
      <c r="C56">
        <v>115</v>
      </c>
      <c r="D56" t="s">
        <v>9</v>
      </c>
      <c r="E56" s="27">
        <v>45040</v>
      </c>
      <c r="F56">
        <v>111</v>
      </c>
      <c r="G56">
        <v>4.3</v>
      </c>
      <c r="H56">
        <v>2023</v>
      </c>
      <c r="I56" t="s">
        <v>1063</v>
      </c>
      <c r="J56" t="s">
        <v>1084</v>
      </c>
      <c r="K56">
        <v>4</v>
      </c>
      <c r="L56" t="s">
        <v>1052</v>
      </c>
      <c r="M56">
        <v>4</v>
      </c>
    </row>
    <row r="57" spans="1:13" x14ac:dyDescent="0.3">
      <c r="A57" t="s">
        <v>435</v>
      </c>
      <c r="B57" t="s">
        <v>5</v>
      </c>
      <c r="C57">
        <v>26</v>
      </c>
      <c r="D57" t="s">
        <v>13</v>
      </c>
      <c r="E57" s="27">
        <v>45040</v>
      </c>
      <c r="F57">
        <v>43</v>
      </c>
      <c r="G57">
        <v>4.2</v>
      </c>
      <c r="H57">
        <v>2023</v>
      </c>
      <c r="I57" t="s">
        <v>1063</v>
      </c>
      <c r="J57" t="s">
        <v>1083</v>
      </c>
      <c r="K57">
        <v>4</v>
      </c>
      <c r="L57" t="s">
        <v>1052</v>
      </c>
      <c r="M57">
        <v>4</v>
      </c>
    </row>
    <row r="58" spans="1:13" x14ac:dyDescent="0.3">
      <c r="A58" t="s">
        <v>436</v>
      </c>
      <c r="B58" t="s">
        <v>18</v>
      </c>
      <c r="C58">
        <v>131</v>
      </c>
      <c r="D58" t="s">
        <v>6</v>
      </c>
      <c r="E58" s="27">
        <v>45040</v>
      </c>
      <c r="F58">
        <v>41</v>
      </c>
      <c r="G58">
        <v>4.9000000000000004</v>
      </c>
      <c r="H58">
        <v>2023</v>
      </c>
      <c r="I58" t="s">
        <v>1063</v>
      </c>
      <c r="J58" t="s">
        <v>1082</v>
      </c>
      <c r="K58">
        <v>5</v>
      </c>
      <c r="L58" t="s">
        <v>1052</v>
      </c>
      <c r="M58">
        <v>4</v>
      </c>
    </row>
    <row r="59" spans="1:13" x14ac:dyDescent="0.3">
      <c r="A59" t="s">
        <v>437</v>
      </c>
      <c r="B59" t="s">
        <v>23</v>
      </c>
      <c r="C59">
        <v>27</v>
      </c>
      <c r="D59" t="s">
        <v>6</v>
      </c>
      <c r="E59" s="27">
        <v>45040</v>
      </c>
      <c r="F59">
        <v>74</v>
      </c>
      <c r="G59">
        <v>4</v>
      </c>
      <c r="H59">
        <v>2023</v>
      </c>
      <c r="I59" t="s">
        <v>1063</v>
      </c>
      <c r="J59" t="s">
        <v>1083</v>
      </c>
      <c r="K59">
        <v>4</v>
      </c>
      <c r="L59" t="s">
        <v>1052</v>
      </c>
      <c r="M59">
        <v>4</v>
      </c>
    </row>
    <row r="60" spans="1:13" x14ac:dyDescent="0.3">
      <c r="A60" t="s">
        <v>438</v>
      </c>
      <c r="B60" t="s">
        <v>16</v>
      </c>
      <c r="C60">
        <v>75</v>
      </c>
      <c r="D60" t="s">
        <v>11</v>
      </c>
      <c r="E60" s="27">
        <v>45040</v>
      </c>
      <c r="F60">
        <v>43</v>
      </c>
      <c r="G60">
        <v>4.9000000000000004</v>
      </c>
      <c r="H60">
        <v>2023</v>
      </c>
      <c r="I60" t="s">
        <v>1063</v>
      </c>
      <c r="J60" t="s">
        <v>1084</v>
      </c>
      <c r="K60">
        <v>5</v>
      </c>
      <c r="L60" t="s">
        <v>1052</v>
      </c>
      <c r="M60">
        <v>4</v>
      </c>
    </row>
    <row r="61" spans="1:13" x14ac:dyDescent="0.3">
      <c r="A61" t="s">
        <v>439</v>
      </c>
      <c r="B61" t="s">
        <v>7</v>
      </c>
      <c r="C61">
        <v>123</v>
      </c>
      <c r="D61" t="s">
        <v>6</v>
      </c>
      <c r="E61" s="27">
        <v>45040</v>
      </c>
      <c r="F61">
        <v>128</v>
      </c>
      <c r="G61">
        <v>3.6</v>
      </c>
      <c r="H61">
        <v>2023</v>
      </c>
      <c r="I61" t="s">
        <v>1063</v>
      </c>
      <c r="J61" t="s">
        <v>1082</v>
      </c>
      <c r="K61">
        <v>4</v>
      </c>
      <c r="L61" t="s">
        <v>1052</v>
      </c>
      <c r="M61">
        <v>4</v>
      </c>
    </row>
    <row r="62" spans="1:13" x14ac:dyDescent="0.3">
      <c r="A62" t="s">
        <v>462</v>
      </c>
      <c r="B62" t="s">
        <v>5</v>
      </c>
      <c r="C62">
        <v>60</v>
      </c>
      <c r="D62" t="s">
        <v>9</v>
      </c>
      <c r="E62" s="27">
        <v>45047</v>
      </c>
      <c r="F62">
        <v>41</v>
      </c>
      <c r="G62">
        <v>4.8</v>
      </c>
      <c r="H62">
        <v>2023</v>
      </c>
      <c r="I62" t="s">
        <v>1063</v>
      </c>
      <c r="J62" t="s">
        <v>1085</v>
      </c>
      <c r="K62">
        <v>5</v>
      </c>
      <c r="L62" t="s">
        <v>1053</v>
      </c>
      <c r="M62">
        <v>5</v>
      </c>
    </row>
    <row r="63" spans="1:13" x14ac:dyDescent="0.3">
      <c r="A63" t="s">
        <v>463</v>
      </c>
      <c r="B63" t="s">
        <v>14</v>
      </c>
      <c r="C63">
        <v>137</v>
      </c>
      <c r="D63" t="s">
        <v>11</v>
      </c>
      <c r="E63" s="27">
        <v>45047</v>
      </c>
      <c r="F63">
        <v>20</v>
      </c>
      <c r="G63">
        <v>4.2</v>
      </c>
      <c r="H63">
        <v>2023</v>
      </c>
      <c r="I63" t="s">
        <v>1063</v>
      </c>
      <c r="J63" t="s">
        <v>1082</v>
      </c>
      <c r="K63">
        <v>4</v>
      </c>
      <c r="L63" t="s">
        <v>1053</v>
      </c>
      <c r="M63">
        <v>5</v>
      </c>
    </row>
    <row r="64" spans="1:13" x14ac:dyDescent="0.3">
      <c r="A64" t="s">
        <v>464</v>
      </c>
      <c r="B64" t="s">
        <v>12</v>
      </c>
      <c r="C64">
        <v>112</v>
      </c>
      <c r="D64" t="s">
        <v>6</v>
      </c>
      <c r="E64" s="27">
        <v>45047</v>
      </c>
      <c r="F64">
        <v>84</v>
      </c>
      <c r="G64">
        <v>2.6</v>
      </c>
      <c r="H64">
        <v>2023</v>
      </c>
      <c r="I64" t="s">
        <v>1063</v>
      </c>
      <c r="J64" t="s">
        <v>1084</v>
      </c>
      <c r="K64">
        <v>3</v>
      </c>
      <c r="L64" t="s">
        <v>1053</v>
      </c>
      <c r="M64">
        <v>5</v>
      </c>
    </row>
    <row r="65" spans="1:13" x14ac:dyDescent="0.3">
      <c r="A65" t="s">
        <v>465</v>
      </c>
      <c r="B65" t="s">
        <v>24</v>
      </c>
      <c r="C65">
        <v>76</v>
      </c>
      <c r="D65" t="s">
        <v>10</v>
      </c>
      <c r="E65" s="27">
        <v>45047</v>
      </c>
      <c r="F65">
        <v>140</v>
      </c>
      <c r="G65">
        <v>3.7</v>
      </c>
      <c r="H65">
        <v>2023</v>
      </c>
      <c r="I65" t="s">
        <v>1063</v>
      </c>
      <c r="J65" t="s">
        <v>1084</v>
      </c>
      <c r="K65">
        <v>4</v>
      </c>
      <c r="L65" t="s">
        <v>1053</v>
      </c>
      <c r="M65">
        <v>5</v>
      </c>
    </row>
    <row r="66" spans="1:13" x14ac:dyDescent="0.3">
      <c r="A66" t="s">
        <v>466</v>
      </c>
      <c r="B66" t="s">
        <v>19</v>
      </c>
      <c r="C66">
        <v>73</v>
      </c>
      <c r="D66" t="s">
        <v>9</v>
      </c>
      <c r="E66" s="27">
        <v>45047</v>
      </c>
      <c r="F66">
        <v>66</v>
      </c>
      <c r="G66">
        <v>4.8</v>
      </c>
      <c r="H66">
        <v>2023</v>
      </c>
      <c r="I66" t="s">
        <v>1063</v>
      </c>
      <c r="J66" t="s">
        <v>1084</v>
      </c>
      <c r="K66">
        <v>5</v>
      </c>
      <c r="L66" t="s">
        <v>1053</v>
      </c>
      <c r="M66">
        <v>5</v>
      </c>
    </row>
    <row r="67" spans="1:13" x14ac:dyDescent="0.3">
      <c r="A67" t="s">
        <v>467</v>
      </c>
      <c r="B67" t="s">
        <v>18</v>
      </c>
      <c r="C67">
        <v>119</v>
      </c>
      <c r="D67" t="s">
        <v>11</v>
      </c>
      <c r="E67" s="27">
        <v>45047</v>
      </c>
      <c r="F67">
        <v>105</v>
      </c>
      <c r="G67">
        <v>4.7</v>
      </c>
      <c r="H67">
        <v>2023</v>
      </c>
      <c r="I67" t="s">
        <v>1063</v>
      </c>
      <c r="J67" t="s">
        <v>1084</v>
      </c>
      <c r="K67">
        <v>5</v>
      </c>
      <c r="L67" t="s">
        <v>1053</v>
      </c>
      <c r="M67">
        <v>5</v>
      </c>
    </row>
    <row r="68" spans="1:13" x14ac:dyDescent="0.3">
      <c r="A68" t="s">
        <v>481</v>
      </c>
      <c r="B68" t="s">
        <v>20</v>
      </c>
      <c r="C68">
        <v>52</v>
      </c>
      <c r="D68" t="s">
        <v>9</v>
      </c>
      <c r="E68" s="27">
        <v>45054</v>
      </c>
      <c r="F68">
        <v>37</v>
      </c>
      <c r="G68">
        <v>4.9000000000000004</v>
      </c>
      <c r="H68">
        <v>2023</v>
      </c>
      <c r="I68" t="s">
        <v>1063</v>
      </c>
      <c r="J68" t="s">
        <v>1085</v>
      </c>
      <c r="K68">
        <v>5</v>
      </c>
      <c r="L68" t="s">
        <v>1053</v>
      </c>
      <c r="M68">
        <v>5</v>
      </c>
    </row>
    <row r="69" spans="1:13" x14ac:dyDescent="0.3">
      <c r="A69" t="s">
        <v>482</v>
      </c>
      <c r="B69" t="s">
        <v>12</v>
      </c>
      <c r="C69">
        <v>31</v>
      </c>
      <c r="D69" t="s">
        <v>11</v>
      </c>
      <c r="E69" s="27">
        <v>45054</v>
      </c>
      <c r="F69">
        <v>180</v>
      </c>
      <c r="G69">
        <v>4.5</v>
      </c>
      <c r="H69">
        <v>2023</v>
      </c>
      <c r="I69" t="s">
        <v>1063</v>
      </c>
      <c r="J69" t="s">
        <v>1085</v>
      </c>
      <c r="K69">
        <v>5</v>
      </c>
      <c r="L69" t="s">
        <v>1053</v>
      </c>
      <c r="M69">
        <v>5</v>
      </c>
    </row>
    <row r="70" spans="1:13" x14ac:dyDescent="0.3">
      <c r="A70" t="s">
        <v>483</v>
      </c>
      <c r="B70" t="s">
        <v>20</v>
      </c>
      <c r="C70">
        <v>114</v>
      </c>
      <c r="D70" t="s">
        <v>6</v>
      </c>
      <c r="E70" s="27">
        <v>45054</v>
      </c>
      <c r="F70">
        <v>105</v>
      </c>
      <c r="G70">
        <v>4.9000000000000004</v>
      </c>
      <c r="H70">
        <v>2023</v>
      </c>
      <c r="I70" t="s">
        <v>1063</v>
      </c>
      <c r="J70" t="s">
        <v>1084</v>
      </c>
      <c r="K70">
        <v>5</v>
      </c>
      <c r="L70" t="s">
        <v>1053</v>
      </c>
      <c r="M70">
        <v>5</v>
      </c>
    </row>
    <row r="71" spans="1:13" x14ac:dyDescent="0.3">
      <c r="A71" t="s">
        <v>484</v>
      </c>
      <c r="B71" t="s">
        <v>19</v>
      </c>
      <c r="C71">
        <v>73</v>
      </c>
      <c r="D71" t="s">
        <v>10</v>
      </c>
      <c r="E71" s="27">
        <v>45054</v>
      </c>
      <c r="F71">
        <v>87</v>
      </c>
      <c r="G71">
        <v>3.6</v>
      </c>
      <c r="H71">
        <v>2023</v>
      </c>
      <c r="I71" t="s">
        <v>1063</v>
      </c>
      <c r="J71" t="s">
        <v>1084</v>
      </c>
      <c r="K71">
        <v>4</v>
      </c>
      <c r="L71" t="s">
        <v>1053</v>
      </c>
      <c r="M71">
        <v>5</v>
      </c>
    </row>
    <row r="72" spans="1:13" x14ac:dyDescent="0.3">
      <c r="A72" t="s">
        <v>485</v>
      </c>
      <c r="B72" t="s">
        <v>22</v>
      </c>
      <c r="C72">
        <v>25</v>
      </c>
      <c r="D72" t="s">
        <v>11</v>
      </c>
      <c r="E72" s="27">
        <v>45054</v>
      </c>
      <c r="F72">
        <v>52</v>
      </c>
      <c r="G72">
        <v>3.8</v>
      </c>
      <c r="H72">
        <v>2023</v>
      </c>
      <c r="I72" t="s">
        <v>1063</v>
      </c>
      <c r="J72" t="s">
        <v>1083</v>
      </c>
      <c r="K72">
        <v>4</v>
      </c>
      <c r="L72" t="s">
        <v>1053</v>
      </c>
      <c r="M72">
        <v>5</v>
      </c>
    </row>
    <row r="73" spans="1:13" x14ac:dyDescent="0.3">
      <c r="A73" t="s">
        <v>486</v>
      </c>
      <c r="B73" t="s">
        <v>8</v>
      </c>
      <c r="C73">
        <v>44</v>
      </c>
      <c r="D73" t="s">
        <v>6</v>
      </c>
      <c r="E73" s="27">
        <v>45054</v>
      </c>
      <c r="F73">
        <v>63</v>
      </c>
      <c r="G73">
        <v>3.5</v>
      </c>
      <c r="H73">
        <v>2023</v>
      </c>
      <c r="I73" t="s">
        <v>1063</v>
      </c>
      <c r="J73" t="s">
        <v>1085</v>
      </c>
      <c r="K73">
        <v>4</v>
      </c>
      <c r="L73" t="s">
        <v>1053</v>
      </c>
      <c r="M73">
        <v>5</v>
      </c>
    </row>
    <row r="74" spans="1:13" x14ac:dyDescent="0.3">
      <c r="A74" t="s">
        <v>496</v>
      </c>
      <c r="B74" t="s">
        <v>15</v>
      </c>
      <c r="C74">
        <v>56</v>
      </c>
      <c r="D74" t="s">
        <v>13</v>
      </c>
      <c r="E74" s="27">
        <v>45061</v>
      </c>
      <c r="F74">
        <v>200</v>
      </c>
      <c r="G74">
        <v>4.5999999999999996</v>
      </c>
      <c r="H74">
        <v>2023</v>
      </c>
      <c r="I74" t="s">
        <v>1063</v>
      </c>
      <c r="J74" t="s">
        <v>1085</v>
      </c>
      <c r="K74">
        <v>5</v>
      </c>
      <c r="L74" t="s">
        <v>1053</v>
      </c>
      <c r="M74">
        <v>5</v>
      </c>
    </row>
    <row r="75" spans="1:13" x14ac:dyDescent="0.3">
      <c r="A75" t="s">
        <v>497</v>
      </c>
      <c r="B75" t="s">
        <v>12</v>
      </c>
      <c r="C75">
        <v>154</v>
      </c>
      <c r="D75" t="s">
        <v>11</v>
      </c>
      <c r="E75" s="27">
        <v>45061</v>
      </c>
      <c r="F75">
        <v>84</v>
      </c>
      <c r="G75">
        <v>4.3</v>
      </c>
      <c r="H75">
        <v>2023</v>
      </c>
      <c r="I75" t="s">
        <v>1063</v>
      </c>
      <c r="J75" t="s">
        <v>1082</v>
      </c>
      <c r="K75">
        <v>4</v>
      </c>
      <c r="L75" t="s">
        <v>1053</v>
      </c>
      <c r="M75">
        <v>5</v>
      </c>
    </row>
    <row r="76" spans="1:13" x14ac:dyDescent="0.3">
      <c r="A76" t="s">
        <v>510</v>
      </c>
      <c r="B76" t="s">
        <v>24</v>
      </c>
      <c r="C76">
        <v>76</v>
      </c>
      <c r="D76" t="s">
        <v>13</v>
      </c>
      <c r="E76" s="27">
        <v>45068</v>
      </c>
      <c r="F76">
        <v>39</v>
      </c>
      <c r="G76">
        <v>4.5999999999999996</v>
      </c>
      <c r="H76">
        <v>2023</v>
      </c>
      <c r="I76" t="s">
        <v>1063</v>
      </c>
      <c r="J76" t="s">
        <v>1084</v>
      </c>
      <c r="K76">
        <v>5</v>
      </c>
      <c r="L76" t="s">
        <v>1053</v>
      </c>
      <c r="M76">
        <v>5</v>
      </c>
    </row>
    <row r="77" spans="1:13" x14ac:dyDescent="0.3">
      <c r="A77" t="s">
        <v>511</v>
      </c>
      <c r="B77" t="s">
        <v>18</v>
      </c>
      <c r="C77">
        <v>64</v>
      </c>
      <c r="D77" t="s">
        <v>6</v>
      </c>
      <c r="E77" s="27">
        <v>45068</v>
      </c>
      <c r="F77">
        <v>132</v>
      </c>
      <c r="G77">
        <v>3.3</v>
      </c>
      <c r="H77">
        <v>2023</v>
      </c>
      <c r="I77" t="s">
        <v>1063</v>
      </c>
      <c r="J77" t="s">
        <v>1084</v>
      </c>
      <c r="K77">
        <v>3</v>
      </c>
      <c r="L77" t="s">
        <v>1053</v>
      </c>
      <c r="M77">
        <v>5</v>
      </c>
    </row>
    <row r="78" spans="1:13" x14ac:dyDescent="0.3">
      <c r="A78" t="s">
        <v>512</v>
      </c>
      <c r="B78" t="s">
        <v>8</v>
      </c>
      <c r="C78">
        <v>33</v>
      </c>
      <c r="D78" t="s">
        <v>6</v>
      </c>
      <c r="E78" s="27">
        <v>45068</v>
      </c>
      <c r="F78">
        <v>170</v>
      </c>
      <c r="G78">
        <v>3.8</v>
      </c>
      <c r="H78">
        <v>2023</v>
      </c>
      <c r="I78" t="s">
        <v>1063</v>
      </c>
      <c r="J78" t="s">
        <v>1085</v>
      </c>
      <c r="K78">
        <v>4</v>
      </c>
      <c r="L78" t="s">
        <v>1053</v>
      </c>
      <c r="M78">
        <v>5</v>
      </c>
    </row>
    <row r="79" spans="1:13" x14ac:dyDescent="0.3">
      <c r="A79" t="s">
        <v>513</v>
      </c>
      <c r="B79" t="s">
        <v>16</v>
      </c>
      <c r="C79">
        <v>115</v>
      </c>
      <c r="D79" t="s">
        <v>11</v>
      </c>
      <c r="E79" s="27">
        <v>45068</v>
      </c>
      <c r="F79">
        <v>42</v>
      </c>
      <c r="G79">
        <v>4.7</v>
      </c>
      <c r="H79">
        <v>2023</v>
      </c>
      <c r="I79" t="s">
        <v>1063</v>
      </c>
      <c r="J79" t="s">
        <v>1084</v>
      </c>
      <c r="K79">
        <v>5</v>
      </c>
      <c r="L79" t="s">
        <v>1053</v>
      </c>
      <c r="M79">
        <v>5</v>
      </c>
    </row>
    <row r="80" spans="1:13" x14ac:dyDescent="0.3">
      <c r="A80" t="s">
        <v>536</v>
      </c>
      <c r="B80" t="s">
        <v>8</v>
      </c>
      <c r="C80">
        <v>98</v>
      </c>
      <c r="D80" t="s">
        <v>13</v>
      </c>
      <c r="E80" s="27">
        <v>45075</v>
      </c>
      <c r="F80">
        <v>35</v>
      </c>
      <c r="G80">
        <v>4.5</v>
      </c>
      <c r="H80">
        <v>2023</v>
      </c>
      <c r="I80" t="s">
        <v>1063</v>
      </c>
      <c r="J80" t="s">
        <v>1084</v>
      </c>
      <c r="K80">
        <v>5</v>
      </c>
      <c r="L80" t="s">
        <v>1053</v>
      </c>
      <c r="M80">
        <v>5</v>
      </c>
    </row>
    <row r="81" spans="1:13" x14ac:dyDescent="0.3">
      <c r="A81" t="s">
        <v>537</v>
      </c>
      <c r="B81" t="s">
        <v>22</v>
      </c>
      <c r="C81">
        <v>110</v>
      </c>
      <c r="D81" t="s">
        <v>10</v>
      </c>
      <c r="E81" s="27">
        <v>45075</v>
      </c>
      <c r="F81">
        <v>100</v>
      </c>
      <c r="G81">
        <v>4.4000000000000004</v>
      </c>
      <c r="H81">
        <v>2023</v>
      </c>
      <c r="I81" t="s">
        <v>1063</v>
      </c>
      <c r="J81" t="s">
        <v>1084</v>
      </c>
      <c r="K81">
        <v>4</v>
      </c>
      <c r="L81" t="s">
        <v>1053</v>
      </c>
      <c r="M81">
        <v>5</v>
      </c>
    </row>
    <row r="82" spans="1:13" x14ac:dyDescent="0.3">
      <c r="A82" t="s">
        <v>552</v>
      </c>
      <c r="B82" t="s">
        <v>16</v>
      </c>
      <c r="C82">
        <v>48</v>
      </c>
      <c r="D82" t="s">
        <v>11</v>
      </c>
      <c r="E82" s="27">
        <v>45082</v>
      </c>
      <c r="F82">
        <v>120</v>
      </c>
      <c r="G82">
        <v>4.0999999999999996</v>
      </c>
      <c r="H82">
        <v>2023</v>
      </c>
      <c r="I82" t="s">
        <v>1063</v>
      </c>
      <c r="J82" t="s">
        <v>1085</v>
      </c>
      <c r="K82">
        <v>4</v>
      </c>
      <c r="L82" t="s">
        <v>1054</v>
      </c>
      <c r="M82">
        <v>6</v>
      </c>
    </row>
    <row r="83" spans="1:13" x14ac:dyDescent="0.3">
      <c r="A83" t="s">
        <v>553</v>
      </c>
      <c r="B83" t="s">
        <v>22</v>
      </c>
      <c r="C83">
        <v>48</v>
      </c>
      <c r="D83" t="s">
        <v>11</v>
      </c>
      <c r="E83" s="27">
        <v>45082</v>
      </c>
      <c r="F83">
        <v>120</v>
      </c>
      <c r="G83">
        <v>4.0999999999999996</v>
      </c>
      <c r="H83">
        <v>2023</v>
      </c>
      <c r="I83" t="s">
        <v>1063</v>
      </c>
      <c r="J83" t="s">
        <v>1085</v>
      </c>
      <c r="K83">
        <v>4</v>
      </c>
      <c r="L83" t="s">
        <v>1054</v>
      </c>
      <c r="M83">
        <v>6</v>
      </c>
    </row>
    <row r="84" spans="1:13" x14ac:dyDescent="0.3">
      <c r="A84" t="s">
        <v>554</v>
      </c>
      <c r="B84" t="s">
        <v>12</v>
      </c>
      <c r="C84">
        <v>138</v>
      </c>
      <c r="D84" t="s">
        <v>9</v>
      </c>
      <c r="E84" s="27">
        <v>45082</v>
      </c>
      <c r="F84">
        <v>29</v>
      </c>
      <c r="G84">
        <v>4.4000000000000004</v>
      </c>
      <c r="H84">
        <v>2023</v>
      </c>
      <c r="I84" t="s">
        <v>1063</v>
      </c>
      <c r="J84" t="s">
        <v>1082</v>
      </c>
      <c r="K84">
        <v>4</v>
      </c>
      <c r="L84" t="s">
        <v>1054</v>
      </c>
      <c r="M84">
        <v>6</v>
      </c>
    </row>
    <row r="85" spans="1:13" x14ac:dyDescent="0.3">
      <c r="A85" t="s">
        <v>566</v>
      </c>
      <c r="B85" t="s">
        <v>24</v>
      </c>
      <c r="C85">
        <v>71</v>
      </c>
      <c r="D85" t="s">
        <v>6</v>
      </c>
      <c r="E85" s="27">
        <v>45089</v>
      </c>
      <c r="F85">
        <v>52</v>
      </c>
      <c r="G85">
        <v>3.4</v>
      </c>
      <c r="H85">
        <v>2023</v>
      </c>
      <c r="I85" t="s">
        <v>1063</v>
      </c>
      <c r="J85" t="s">
        <v>1084</v>
      </c>
      <c r="K85">
        <v>3</v>
      </c>
      <c r="L85" t="s">
        <v>1054</v>
      </c>
      <c r="M85">
        <v>6</v>
      </c>
    </row>
    <row r="86" spans="1:13" x14ac:dyDescent="0.3">
      <c r="A86" t="s">
        <v>581</v>
      </c>
      <c r="B86" t="s">
        <v>15</v>
      </c>
      <c r="C86">
        <v>49</v>
      </c>
      <c r="D86" t="s">
        <v>6</v>
      </c>
      <c r="E86" s="27">
        <v>45096</v>
      </c>
      <c r="F86">
        <v>84</v>
      </c>
      <c r="G86">
        <v>2.9</v>
      </c>
      <c r="H86">
        <v>2023</v>
      </c>
      <c r="I86" t="s">
        <v>1063</v>
      </c>
      <c r="J86" t="s">
        <v>1085</v>
      </c>
      <c r="K86">
        <v>3</v>
      </c>
      <c r="L86" t="s">
        <v>1054</v>
      </c>
      <c r="M86">
        <v>6</v>
      </c>
    </row>
    <row r="87" spans="1:13" x14ac:dyDescent="0.3">
      <c r="A87" t="s">
        <v>598</v>
      </c>
      <c r="B87" t="s">
        <v>24</v>
      </c>
      <c r="C87">
        <v>133</v>
      </c>
      <c r="D87" t="s">
        <v>11</v>
      </c>
      <c r="E87" s="27">
        <v>45103</v>
      </c>
      <c r="F87">
        <v>21</v>
      </c>
      <c r="G87">
        <v>3.7</v>
      </c>
      <c r="H87">
        <v>2023</v>
      </c>
      <c r="I87" t="s">
        <v>1063</v>
      </c>
      <c r="J87" t="s">
        <v>1082</v>
      </c>
      <c r="K87">
        <v>4</v>
      </c>
      <c r="L87" t="s">
        <v>1054</v>
      </c>
      <c r="M87">
        <v>6</v>
      </c>
    </row>
    <row r="88" spans="1:13" x14ac:dyDescent="0.3">
      <c r="A88" t="s">
        <v>599</v>
      </c>
      <c r="B88" t="s">
        <v>23</v>
      </c>
      <c r="C88">
        <v>126</v>
      </c>
      <c r="D88" t="s">
        <v>9</v>
      </c>
      <c r="E88" s="27">
        <v>45103</v>
      </c>
      <c r="F88">
        <v>190</v>
      </c>
      <c r="G88">
        <v>2.4</v>
      </c>
      <c r="H88">
        <v>2023</v>
      </c>
      <c r="I88" t="s">
        <v>1063</v>
      </c>
      <c r="J88" t="s">
        <v>1082</v>
      </c>
      <c r="K88">
        <v>2</v>
      </c>
      <c r="L88" t="s">
        <v>1054</v>
      </c>
      <c r="M88">
        <v>6</v>
      </c>
    </row>
    <row r="89" spans="1:13" x14ac:dyDescent="0.3">
      <c r="A89" t="s">
        <v>600</v>
      </c>
      <c r="B89" t="s">
        <v>15</v>
      </c>
      <c r="C89">
        <v>39</v>
      </c>
      <c r="D89" t="s">
        <v>10</v>
      </c>
      <c r="E89" s="27">
        <v>45103</v>
      </c>
      <c r="F89">
        <v>176</v>
      </c>
      <c r="G89">
        <v>4.3</v>
      </c>
      <c r="H89">
        <v>2023</v>
      </c>
      <c r="I89" t="s">
        <v>1063</v>
      </c>
      <c r="J89" t="s">
        <v>1085</v>
      </c>
      <c r="K89">
        <v>4</v>
      </c>
      <c r="L89" t="s">
        <v>1054</v>
      </c>
      <c r="M89">
        <v>6</v>
      </c>
    </row>
    <row r="90" spans="1:13" x14ac:dyDescent="0.3">
      <c r="A90" t="s">
        <v>601</v>
      </c>
      <c r="B90" t="s">
        <v>19</v>
      </c>
      <c r="C90">
        <v>31</v>
      </c>
      <c r="D90" t="s">
        <v>6</v>
      </c>
      <c r="E90" s="27">
        <v>45103</v>
      </c>
      <c r="F90">
        <v>172</v>
      </c>
      <c r="G90">
        <v>3.9</v>
      </c>
      <c r="H90">
        <v>2023</v>
      </c>
      <c r="I90" t="s">
        <v>1063</v>
      </c>
      <c r="J90" t="s">
        <v>1085</v>
      </c>
      <c r="K90">
        <v>4</v>
      </c>
      <c r="L90" t="s">
        <v>1054</v>
      </c>
      <c r="M90">
        <v>6</v>
      </c>
    </row>
    <row r="91" spans="1:13" x14ac:dyDescent="0.3">
      <c r="A91" t="s">
        <v>602</v>
      </c>
      <c r="B91" t="s">
        <v>8</v>
      </c>
      <c r="C91">
        <v>25</v>
      </c>
      <c r="D91" t="s">
        <v>11</v>
      </c>
      <c r="E91" s="27">
        <v>45103</v>
      </c>
      <c r="F91">
        <v>84</v>
      </c>
      <c r="G91">
        <v>4.5</v>
      </c>
      <c r="H91">
        <v>2023</v>
      </c>
      <c r="I91" t="s">
        <v>1063</v>
      </c>
      <c r="J91" t="s">
        <v>1083</v>
      </c>
      <c r="K91">
        <v>5</v>
      </c>
      <c r="L91" t="s">
        <v>1054</v>
      </c>
      <c r="M91">
        <v>6</v>
      </c>
    </row>
    <row r="92" spans="1:13" x14ac:dyDescent="0.3">
      <c r="A92" t="s">
        <v>634</v>
      </c>
      <c r="B92" t="s">
        <v>22</v>
      </c>
      <c r="C92">
        <v>98</v>
      </c>
      <c r="D92" t="s">
        <v>6</v>
      </c>
      <c r="E92" s="27">
        <v>45117</v>
      </c>
      <c r="F92">
        <v>130</v>
      </c>
      <c r="G92">
        <v>3.4</v>
      </c>
      <c r="H92">
        <v>2024</v>
      </c>
      <c r="I92" t="s">
        <v>1063</v>
      </c>
      <c r="J92" t="s">
        <v>1084</v>
      </c>
      <c r="K92">
        <v>3</v>
      </c>
      <c r="L92" t="s">
        <v>1055</v>
      </c>
      <c r="M92">
        <v>7</v>
      </c>
    </row>
    <row r="93" spans="1:13" x14ac:dyDescent="0.3">
      <c r="A93" t="s">
        <v>635</v>
      </c>
      <c r="B93" t="s">
        <v>19</v>
      </c>
      <c r="C93">
        <v>52</v>
      </c>
      <c r="D93" t="s">
        <v>6</v>
      </c>
      <c r="E93" s="27">
        <v>45117</v>
      </c>
      <c r="F93">
        <v>190</v>
      </c>
      <c r="G93">
        <v>3.3</v>
      </c>
      <c r="H93">
        <v>2024</v>
      </c>
      <c r="I93" t="s">
        <v>1063</v>
      </c>
      <c r="J93" t="s">
        <v>1085</v>
      </c>
      <c r="K93">
        <v>3</v>
      </c>
      <c r="L93" t="s">
        <v>1055</v>
      </c>
      <c r="M93">
        <v>7</v>
      </c>
    </row>
    <row r="94" spans="1:13" x14ac:dyDescent="0.3">
      <c r="A94" t="s">
        <v>636</v>
      </c>
      <c r="B94" t="s">
        <v>8</v>
      </c>
      <c r="C94">
        <v>154</v>
      </c>
      <c r="D94" t="s">
        <v>11</v>
      </c>
      <c r="E94" s="27">
        <v>45117</v>
      </c>
      <c r="F94">
        <v>164</v>
      </c>
      <c r="G94">
        <v>4.9000000000000004</v>
      </c>
      <c r="H94">
        <v>2024</v>
      </c>
      <c r="I94" t="s">
        <v>1063</v>
      </c>
      <c r="J94" t="s">
        <v>1082</v>
      </c>
      <c r="K94">
        <v>5</v>
      </c>
      <c r="L94" t="s">
        <v>1055</v>
      </c>
      <c r="M94">
        <v>7</v>
      </c>
    </row>
    <row r="95" spans="1:13" x14ac:dyDescent="0.3">
      <c r="A95" t="s">
        <v>648</v>
      </c>
      <c r="B95" t="s">
        <v>17</v>
      </c>
      <c r="C95">
        <v>137</v>
      </c>
      <c r="D95" t="s">
        <v>11</v>
      </c>
      <c r="E95" s="27">
        <v>45124</v>
      </c>
      <c r="F95">
        <v>84</v>
      </c>
      <c r="G95">
        <v>2.6</v>
      </c>
      <c r="H95">
        <v>2024</v>
      </c>
      <c r="I95" t="s">
        <v>1063</v>
      </c>
      <c r="J95" t="s">
        <v>1082</v>
      </c>
      <c r="K95">
        <v>3</v>
      </c>
      <c r="L95" t="s">
        <v>1055</v>
      </c>
      <c r="M95">
        <v>7</v>
      </c>
    </row>
    <row r="96" spans="1:13" x14ac:dyDescent="0.3">
      <c r="A96" t="s">
        <v>649</v>
      </c>
      <c r="B96" t="s">
        <v>22</v>
      </c>
      <c r="C96">
        <v>123</v>
      </c>
      <c r="D96" t="s">
        <v>13</v>
      </c>
      <c r="E96" s="27">
        <v>45124</v>
      </c>
      <c r="F96">
        <v>80</v>
      </c>
      <c r="G96">
        <v>2.7</v>
      </c>
      <c r="H96">
        <v>2024</v>
      </c>
      <c r="I96" t="s">
        <v>1063</v>
      </c>
      <c r="J96" t="s">
        <v>1082</v>
      </c>
      <c r="K96">
        <v>3</v>
      </c>
      <c r="L96" t="s">
        <v>1055</v>
      </c>
      <c r="M96">
        <v>7</v>
      </c>
    </row>
    <row r="97" spans="1:13" x14ac:dyDescent="0.3">
      <c r="A97" t="s">
        <v>670</v>
      </c>
      <c r="B97" t="s">
        <v>17</v>
      </c>
      <c r="C97">
        <v>78</v>
      </c>
      <c r="D97" t="s">
        <v>13</v>
      </c>
      <c r="E97" s="27">
        <v>45138</v>
      </c>
      <c r="F97">
        <v>205</v>
      </c>
      <c r="G97">
        <v>4.4000000000000004</v>
      </c>
      <c r="H97">
        <v>2024</v>
      </c>
      <c r="I97" t="s">
        <v>1063</v>
      </c>
      <c r="J97" t="s">
        <v>1084</v>
      </c>
      <c r="K97">
        <v>4</v>
      </c>
      <c r="L97" t="s">
        <v>1055</v>
      </c>
      <c r="M97">
        <v>7</v>
      </c>
    </row>
    <row r="98" spans="1:13" x14ac:dyDescent="0.3">
      <c r="A98" t="s">
        <v>671</v>
      </c>
      <c r="B98" t="s">
        <v>24</v>
      </c>
      <c r="C98">
        <v>122</v>
      </c>
      <c r="D98" t="s">
        <v>13</v>
      </c>
      <c r="E98" s="27">
        <v>45138</v>
      </c>
      <c r="F98">
        <v>78</v>
      </c>
      <c r="G98">
        <v>2.7</v>
      </c>
      <c r="H98">
        <v>2024</v>
      </c>
      <c r="I98" t="s">
        <v>1063</v>
      </c>
      <c r="J98" t="s">
        <v>1082</v>
      </c>
      <c r="K98">
        <v>3</v>
      </c>
      <c r="L98" t="s">
        <v>1055</v>
      </c>
      <c r="M98">
        <v>7</v>
      </c>
    </row>
    <row r="99" spans="1:13" x14ac:dyDescent="0.3">
      <c r="A99" t="s">
        <v>672</v>
      </c>
      <c r="B99" t="s">
        <v>12</v>
      </c>
      <c r="C99">
        <v>58</v>
      </c>
      <c r="D99" t="s">
        <v>6</v>
      </c>
      <c r="E99" s="27">
        <v>45138</v>
      </c>
      <c r="F99">
        <v>38</v>
      </c>
      <c r="G99">
        <v>4.5</v>
      </c>
      <c r="H99">
        <v>2024</v>
      </c>
      <c r="I99" t="s">
        <v>1063</v>
      </c>
      <c r="J99" t="s">
        <v>1085</v>
      </c>
      <c r="K99">
        <v>5</v>
      </c>
      <c r="L99" t="s">
        <v>1055</v>
      </c>
      <c r="M99">
        <v>7</v>
      </c>
    </row>
    <row r="100" spans="1:13" x14ac:dyDescent="0.3">
      <c r="A100" t="s">
        <v>673</v>
      </c>
      <c r="B100" t="s">
        <v>17</v>
      </c>
      <c r="C100">
        <v>33</v>
      </c>
      <c r="D100" t="s">
        <v>11</v>
      </c>
      <c r="E100" s="27">
        <v>45138</v>
      </c>
      <c r="F100">
        <v>92</v>
      </c>
      <c r="G100">
        <v>1.7</v>
      </c>
      <c r="H100">
        <v>2024</v>
      </c>
      <c r="I100" t="s">
        <v>1063</v>
      </c>
      <c r="J100" t="s">
        <v>1085</v>
      </c>
      <c r="K100">
        <v>2</v>
      </c>
      <c r="L100" t="s">
        <v>1055</v>
      </c>
      <c r="M100">
        <v>7</v>
      </c>
    </row>
    <row r="101" spans="1:13" x14ac:dyDescent="0.3">
      <c r="A101" t="s">
        <v>674</v>
      </c>
      <c r="B101" t="s">
        <v>5</v>
      </c>
      <c r="C101">
        <v>164</v>
      </c>
      <c r="D101" t="s">
        <v>10</v>
      </c>
      <c r="E101" s="27">
        <v>45138</v>
      </c>
      <c r="F101">
        <v>36</v>
      </c>
      <c r="G101">
        <v>4.7</v>
      </c>
      <c r="H101">
        <v>2024</v>
      </c>
      <c r="I101" t="s">
        <v>1063</v>
      </c>
      <c r="J101" t="s">
        <v>1082</v>
      </c>
      <c r="K101">
        <v>5</v>
      </c>
      <c r="L101" t="s">
        <v>1055</v>
      </c>
      <c r="M101">
        <v>7</v>
      </c>
    </row>
    <row r="102" spans="1:13" x14ac:dyDescent="0.3">
      <c r="A102" t="s">
        <v>675</v>
      </c>
      <c r="B102" t="s">
        <v>16</v>
      </c>
      <c r="C102">
        <v>163</v>
      </c>
      <c r="D102" t="s">
        <v>9</v>
      </c>
      <c r="E102" s="27">
        <v>45138</v>
      </c>
      <c r="F102">
        <v>76</v>
      </c>
      <c r="G102">
        <v>4.4000000000000004</v>
      </c>
      <c r="H102">
        <v>2024</v>
      </c>
      <c r="I102" t="s">
        <v>1063</v>
      </c>
      <c r="J102" t="s">
        <v>1082</v>
      </c>
      <c r="K102">
        <v>4</v>
      </c>
      <c r="L102" t="s">
        <v>1055</v>
      </c>
      <c r="M102">
        <v>7</v>
      </c>
    </row>
    <row r="103" spans="1:13" x14ac:dyDescent="0.3">
      <c r="A103" t="s">
        <v>686</v>
      </c>
      <c r="B103" t="s">
        <v>8</v>
      </c>
      <c r="C103">
        <v>115</v>
      </c>
      <c r="D103" t="s">
        <v>6</v>
      </c>
      <c r="E103" s="27">
        <v>45145</v>
      </c>
      <c r="F103">
        <v>40</v>
      </c>
      <c r="G103">
        <v>3.3</v>
      </c>
      <c r="H103">
        <v>2024</v>
      </c>
      <c r="I103" t="s">
        <v>1063</v>
      </c>
      <c r="J103" t="s">
        <v>1084</v>
      </c>
      <c r="K103">
        <v>3</v>
      </c>
      <c r="L103" t="s">
        <v>1056</v>
      </c>
      <c r="M103">
        <v>8</v>
      </c>
    </row>
    <row r="104" spans="1:13" x14ac:dyDescent="0.3">
      <c r="A104" t="s">
        <v>705</v>
      </c>
      <c r="B104" t="s">
        <v>21</v>
      </c>
      <c r="C104">
        <v>151</v>
      </c>
      <c r="D104" t="s">
        <v>9</v>
      </c>
      <c r="E104" s="27">
        <v>45159</v>
      </c>
      <c r="F104">
        <v>63</v>
      </c>
      <c r="G104">
        <v>4.0999999999999996</v>
      </c>
      <c r="H104">
        <v>2024</v>
      </c>
      <c r="I104" t="s">
        <v>1063</v>
      </c>
      <c r="J104" t="s">
        <v>1082</v>
      </c>
      <c r="K104">
        <v>4</v>
      </c>
      <c r="L104" t="s">
        <v>1056</v>
      </c>
      <c r="M104">
        <v>8</v>
      </c>
    </row>
    <row r="105" spans="1:13" x14ac:dyDescent="0.3">
      <c r="A105" t="s">
        <v>706</v>
      </c>
      <c r="B105" t="s">
        <v>17</v>
      </c>
      <c r="C105">
        <v>116</v>
      </c>
      <c r="D105" t="s">
        <v>13</v>
      </c>
      <c r="E105" s="27">
        <v>45159</v>
      </c>
      <c r="F105">
        <v>44</v>
      </c>
      <c r="G105">
        <v>3.8</v>
      </c>
      <c r="H105">
        <v>2024</v>
      </c>
      <c r="I105" t="s">
        <v>1063</v>
      </c>
      <c r="J105" t="s">
        <v>1084</v>
      </c>
      <c r="K105">
        <v>4</v>
      </c>
      <c r="L105" t="s">
        <v>1056</v>
      </c>
      <c r="M105">
        <v>8</v>
      </c>
    </row>
    <row r="106" spans="1:13" x14ac:dyDescent="0.3">
      <c r="A106" t="s">
        <v>731</v>
      </c>
      <c r="B106" t="s">
        <v>22</v>
      </c>
      <c r="C106">
        <v>103</v>
      </c>
      <c r="D106" t="s">
        <v>10</v>
      </c>
      <c r="E106" s="27">
        <v>45173</v>
      </c>
      <c r="F106">
        <v>44</v>
      </c>
      <c r="G106">
        <v>4.5</v>
      </c>
      <c r="H106">
        <v>2024</v>
      </c>
      <c r="I106" t="s">
        <v>1063</v>
      </c>
      <c r="J106" t="s">
        <v>1084</v>
      </c>
      <c r="K106">
        <v>5</v>
      </c>
      <c r="L106" t="s">
        <v>1057</v>
      </c>
      <c r="M106">
        <v>9</v>
      </c>
    </row>
    <row r="107" spans="1:13" x14ac:dyDescent="0.3">
      <c r="A107" t="s">
        <v>732</v>
      </c>
      <c r="B107" t="s">
        <v>20</v>
      </c>
      <c r="C107">
        <v>61</v>
      </c>
      <c r="D107" t="s">
        <v>11</v>
      </c>
      <c r="E107" s="27">
        <v>45173</v>
      </c>
      <c r="F107">
        <v>132</v>
      </c>
      <c r="G107">
        <v>4.9000000000000004</v>
      </c>
      <c r="H107">
        <v>2024</v>
      </c>
      <c r="I107" t="s">
        <v>1063</v>
      </c>
      <c r="J107" t="s">
        <v>1084</v>
      </c>
      <c r="K107">
        <v>5</v>
      </c>
      <c r="L107" t="s">
        <v>1057</v>
      </c>
      <c r="M107">
        <v>9</v>
      </c>
    </row>
    <row r="108" spans="1:13" x14ac:dyDescent="0.3">
      <c r="A108" t="s">
        <v>733</v>
      </c>
      <c r="B108" t="s">
        <v>16</v>
      </c>
      <c r="C108">
        <v>113</v>
      </c>
      <c r="D108" t="s">
        <v>13</v>
      </c>
      <c r="E108" s="27">
        <v>45173</v>
      </c>
      <c r="F108">
        <v>46</v>
      </c>
      <c r="G108">
        <v>4.4000000000000004</v>
      </c>
      <c r="H108">
        <v>2024</v>
      </c>
      <c r="I108" t="s">
        <v>1063</v>
      </c>
      <c r="J108" t="s">
        <v>1084</v>
      </c>
      <c r="K108">
        <v>4</v>
      </c>
      <c r="L108" t="s">
        <v>1057</v>
      </c>
      <c r="M108">
        <v>9</v>
      </c>
    </row>
    <row r="109" spans="1:13" x14ac:dyDescent="0.3">
      <c r="A109" t="s">
        <v>734</v>
      </c>
      <c r="B109" t="s">
        <v>16</v>
      </c>
      <c r="C109">
        <v>96</v>
      </c>
      <c r="D109" t="s">
        <v>13</v>
      </c>
      <c r="E109" s="27">
        <v>45173</v>
      </c>
      <c r="F109">
        <v>96</v>
      </c>
      <c r="G109">
        <v>2.9</v>
      </c>
      <c r="H109">
        <v>2024</v>
      </c>
      <c r="I109" t="s">
        <v>1063</v>
      </c>
      <c r="J109" t="s">
        <v>1084</v>
      </c>
      <c r="K109">
        <v>3</v>
      </c>
      <c r="L109" t="s">
        <v>1057</v>
      </c>
      <c r="M109">
        <v>9</v>
      </c>
    </row>
    <row r="110" spans="1:13" x14ac:dyDescent="0.3">
      <c r="A110" t="s">
        <v>779</v>
      </c>
      <c r="B110" t="s">
        <v>8</v>
      </c>
      <c r="C110">
        <v>67</v>
      </c>
      <c r="D110" t="s">
        <v>11</v>
      </c>
      <c r="E110" s="27">
        <v>45194</v>
      </c>
      <c r="F110">
        <v>87</v>
      </c>
      <c r="G110">
        <v>3.9</v>
      </c>
      <c r="H110">
        <v>2024</v>
      </c>
      <c r="I110" t="s">
        <v>1063</v>
      </c>
      <c r="J110" t="s">
        <v>1084</v>
      </c>
      <c r="K110">
        <v>4</v>
      </c>
      <c r="L110" t="s">
        <v>1057</v>
      </c>
      <c r="M110">
        <v>9</v>
      </c>
    </row>
    <row r="111" spans="1:13" x14ac:dyDescent="0.3">
      <c r="A111" t="s">
        <v>812</v>
      </c>
      <c r="B111" t="s">
        <v>22</v>
      </c>
      <c r="C111">
        <v>114</v>
      </c>
      <c r="D111" t="s">
        <v>6</v>
      </c>
      <c r="E111" s="27">
        <v>45201</v>
      </c>
      <c r="F111">
        <v>135</v>
      </c>
      <c r="G111">
        <v>2</v>
      </c>
      <c r="H111">
        <v>2024</v>
      </c>
      <c r="I111" t="s">
        <v>1063</v>
      </c>
      <c r="J111" t="s">
        <v>1084</v>
      </c>
      <c r="K111">
        <v>2</v>
      </c>
      <c r="L111" t="s">
        <v>1058</v>
      </c>
      <c r="M111">
        <v>10</v>
      </c>
    </row>
    <row r="112" spans="1:13" x14ac:dyDescent="0.3">
      <c r="A112" t="s">
        <v>813</v>
      </c>
      <c r="B112" t="s">
        <v>21</v>
      </c>
      <c r="C112">
        <v>93</v>
      </c>
      <c r="D112" t="s">
        <v>11</v>
      </c>
      <c r="E112" s="27">
        <v>45201</v>
      </c>
      <c r="F112">
        <v>45</v>
      </c>
      <c r="G112">
        <v>3.9</v>
      </c>
      <c r="H112">
        <v>2024</v>
      </c>
      <c r="I112" t="s">
        <v>1063</v>
      </c>
      <c r="J112" t="s">
        <v>1084</v>
      </c>
      <c r="K112">
        <v>4</v>
      </c>
      <c r="L112" t="s">
        <v>1058</v>
      </c>
      <c r="M112">
        <v>10</v>
      </c>
    </row>
    <row r="113" spans="1:13" x14ac:dyDescent="0.3">
      <c r="A113" t="s">
        <v>814</v>
      </c>
      <c r="B113" t="s">
        <v>17</v>
      </c>
      <c r="C113">
        <v>43</v>
      </c>
      <c r="D113" t="s">
        <v>11</v>
      </c>
      <c r="E113" s="27">
        <v>45201</v>
      </c>
      <c r="F113">
        <v>87</v>
      </c>
      <c r="G113">
        <v>3</v>
      </c>
      <c r="H113">
        <v>2024</v>
      </c>
      <c r="I113" t="s">
        <v>1063</v>
      </c>
      <c r="J113" t="s">
        <v>1085</v>
      </c>
      <c r="K113">
        <v>3</v>
      </c>
      <c r="L113" t="s">
        <v>1058</v>
      </c>
      <c r="M113">
        <v>10</v>
      </c>
    </row>
    <row r="114" spans="1:13" x14ac:dyDescent="0.3">
      <c r="A114" t="s">
        <v>836</v>
      </c>
      <c r="B114" t="s">
        <v>14</v>
      </c>
      <c r="C114">
        <v>94</v>
      </c>
      <c r="D114" t="s">
        <v>6</v>
      </c>
      <c r="E114" s="27">
        <v>45208</v>
      </c>
      <c r="F114">
        <v>120</v>
      </c>
      <c r="G114">
        <v>3.4</v>
      </c>
      <c r="H114">
        <v>2024</v>
      </c>
      <c r="I114" t="s">
        <v>1063</v>
      </c>
      <c r="J114" t="s">
        <v>1084</v>
      </c>
      <c r="K114">
        <v>3</v>
      </c>
      <c r="L114" t="s">
        <v>1058</v>
      </c>
      <c r="M114">
        <v>10</v>
      </c>
    </row>
    <row r="115" spans="1:13" x14ac:dyDescent="0.3">
      <c r="A115" t="s">
        <v>837</v>
      </c>
      <c r="B115" t="s">
        <v>16</v>
      </c>
      <c r="C115">
        <v>56</v>
      </c>
      <c r="D115" t="s">
        <v>6</v>
      </c>
      <c r="E115" s="27">
        <v>45208</v>
      </c>
      <c r="F115">
        <v>205</v>
      </c>
      <c r="G115">
        <v>3.3</v>
      </c>
      <c r="H115">
        <v>2024</v>
      </c>
      <c r="I115" t="s">
        <v>1063</v>
      </c>
      <c r="J115" t="s">
        <v>1085</v>
      </c>
      <c r="K115">
        <v>3</v>
      </c>
      <c r="L115" t="s">
        <v>1058</v>
      </c>
      <c r="M115">
        <v>10</v>
      </c>
    </row>
    <row r="116" spans="1:13" x14ac:dyDescent="0.3">
      <c r="A116" t="s">
        <v>863</v>
      </c>
      <c r="B116" t="s">
        <v>21</v>
      </c>
      <c r="C116">
        <v>133</v>
      </c>
      <c r="D116" t="s">
        <v>6</v>
      </c>
      <c r="E116" s="27">
        <v>45215</v>
      </c>
      <c r="F116">
        <v>40</v>
      </c>
      <c r="G116">
        <v>3.9</v>
      </c>
      <c r="H116">
        <v>2024</v>
      </c>
      <c r="I116" t="s">
        <v>1063</v>
      </c>
      <c r="J116" t="s">
        <v>1082</v>
      </c>
      <c r="K116">
        <v>4</v>
      </c>
      <c r="L116" t="s">
        <v>1058</v>
      </c>
      <c r="M116">
        <v>10</v>
      </c>
    </row>
    <row r="117" spans="1:13" x14ac:dyDescent="0.3">
      <c r="A117" t="s">
        <v>864</v>
      </c>
      <c r="B117" t="s">
        <v>15</v>
      </c>
      <c r="C117">
        <v>77</v>
      </c>
      <c r="D117" t="s">
        <v>9</v>
      </c>
      <c r="E117" s="27">
        <v>45215</v>
      </c>
      <c r="F117">
        <v>176</v>
      </c>
      <c r="G117">
        <v>1.5</v>
      </c>
      <c r="H117">
        <v>2024</v>
      </c>
      <c r="I117" t="s">
        <v>1063</v>
      </c>
      <c r="J117" t="s">
        <v>1084</v>
      </c>
      <c r="K117">
        <v>2</v>
      </c>
      <c r="L117" t="s">
        <v>1058</v>
      </c>
      <c r="M117">
        <v>10</v>
      </c>
    </row>
    <row r="118" spans="1:13" x14ac:dyDescent="0.3">
      <c r="A118" t="s">
        <v>865</v>
      </c>
      <c r="B118" t="s">
        <v>19</v>
      </c>
      <c r="C118">
        <v>103</v>
      </c>
      <c r="D118" t="s">
        <v>6</v>
      </c>
      <c r="E118" s="27">
        <v>45215</v>
      </c>
      <c r="F118">
        <v>78</v>
      </c>
      <c r="G118">
        <v>3</v>
      </c>
      <c r="H118">
        <v>2024</v>
      </c>
      <c r="I118" t="s">
        <v>1063</v>
      </c>
      <c r="J118" t="s">
        <v>1084</v>
      </c>
      <c r="K118">
        <v>3</v>
      </c>
      <c r="L118" t="s">
        <v>1058</v>
      </c>
      <c r="M118">
        <v>10</v>
      </c>
    </row>
    <row r="119" spans="1:13" x14ac:dyDescent="0.3">
      <c r="A119" t="s">
        <v>866</v>
      </c>
      <c r="B119" t="s">
        <v>5</v>
      </c>
      <c r="C119">
        <v>32</v>
      </c>
      <c r="D119" t="s">
        <v>9</v>
      </c>
      <c r="E119" s="27">
        <v>45215</v>
      </c>
      <c r="F119">
        <v>42</v>
      </c>
      <c r="G119">
        <v>4.2</v>
      </c>
      <c r="H119">
        <v>2024</v>
      </c>
      <c r="I119" t="s">
        <v>1063</v>
      </c>
      <c r="J119" t="s">
        <v>1085</v>
      </c>
      <c r="K119">
        <v>4</v>
      </c>
      <c r="L119" t="s">
        <v>1058</v>
      </c>
      <c r="M119">
        <v>10</v>
      </c>
    </row>
    <row r="120" spans="1:13" x14ac:dyDescent="0.3">
      <c r="A120" t="s">
        <v>867</v>
      </c>
      <c r="B120" t="s">
        <v>21</v>
      </c>
      <c r="C120">
        <v>30</v>
      </c>
      <c r="D120" t="s">
        <v>6</v>
      </c>
      <c r="E120" s="27">
        <v>45215</v>
      </c>
      <c r="F120">
        <v>38</v>
      </c>
      <c r="G120">
        <v>3.7</v>
      </c>
      <c r="H120">
        <v>2024</v>
      </c>
      <c r="I120" t="s">
        <v>1063</v>
      </c>
      <c r="J120" t="s">
        <v>1083</v>
      </c>
      <c r="K120">
        <v>4</v>
      </c>
      <c r="L120" t="s">
        <v>1058</v>
      </c>
      <c r="M120">
        <v>10</v>
      </c>
    </row>
    <row r="121" spans="1:13" x14ac:dyDescent="0.3">
      <c r="A121" t="s">
        <v>868</v>
      </c>
      <c r="B121" t="s">
        <v>23</v>
      </c>
      <c r="C121">
        <v>87</v>
      </c>
      <c r="D121" t="s">
        <v>13</v>
      </c>
      <c r="E121" s="27">
        <v>45215</v>
      </c>
      <c r="F121">
        <v>27</v>
      </c>
      <c r="G121">
        <v>4.2</v>
      </c>
      <c r="H121">
        <v>2024</v>
      </c>
      <c r="I121" t="s">
        <v>1063</v>
      </c>
      <c r="J121" t="s">
        <v>1084</v>
      </c>
      <c r="K121">
        <v>4</v>
      </c>
      <c r="L121" t="s">
        <v>1058</v>
      </c>
      <c r="M121">
        <v>10</v>
      </c>
    </row>
    <row r="122" spans="1:13" x14ac:dyDescent="0.3">
      <c r="A122" t="s">
        <v>889</v>
      </c>
      <c r="B122" t="s">
        <v>5</v>
      </c>
      <c r="C122">
        <v>37</v>
      </c>
      <c r="D122" t="s">
        <v>10</v>
      </c>
      <c r="E122" s="27">
        <v>45222</v>
      </c>
      <c r="F122">
        <v>117</v>
      </c>
      <c r="G122">
        <v>4</v>
      </c>
      <c r="H122">
        <v>2024</v>
      </c>
      <c r="I122" t="s">
        <v>1063</v>
      </c>
      <c r="J122" t="s">
        <v>1085</v>
      </c>
      <c r="K122">
        <v>4</v>
      </c>
      <c r="L122" t="s">
        <v>1058</v>
      </c>
      <c r="M122">
        <v>10</v>
      </c>
    </row>
    <row r="123" spans="1:13" x14ac:dyDescent="0.3">
      <c r="A123" t="s">
        <v>890</v>
      </c>
      <c r="B123" t="s">
        <v>24</v>
      </c>
      <c r="C123">
        <v>96</v>
      </c>
      <c r="D123" t="s">
        <v>13</v>
      </c>
      <c r="E123" s="27">
        <v>45222</v>
      </c>
      <c r="F123">
        <v>60</v>
      </c>
      <c r="G123">
        <v>4.5</v>
      </c>
      <c r="H123">
        <v>2024</v>
      </c>
      <c r="I123" t="s">
        <v>1063</v>
      </c>
      <c r="J123" t="s">
        <v>1084</v>
      </c>
      <c r="K123">
        <v>5</v>
      </c>
      <c r="L123" t="s">
        <v>1058</v>
      </c>
      <c r="M123">
        <v>10</v>
      </c>
    </row>
    <row r="124" spans="1:13" x14ac:dyDescent="0.3">
      <c r="A124" t="s">
        <v>912</v>
      </c>
      <c r="B124" t="s">
        <v>12</v>
      </c>
      <c r="C124">
        <v>31</v>
      </c>
      <c r="D124" t="s">
        <v>6</v>
      </c>
      <c r="E124" s="27">
        <v>45229</v>
      </c>
      <c r="F124">
        <v>105</v>
      </c>
      <c r="G124">
        <v>3.6</v>
      </c>
      <c r="H124">
        <v>2024</v>
      </c>
      <c r="I124" t="s">
        <v>1063</v>
      </c>
      <c r="J124" t="s">
        <v>1085</v>
      </c>
      <c r="K124">
        <v>4</v>
      </c>
      <c r="L124" t="s">
        <v>1058</v>
      </c>
      <c r="M124">
        <v>10</v>
      </c>
    </row>
    <row r="125" spans="1:13" x14ac:dyDescent="0.3">
      <c r="A125" t="s">
        <v>913</v>
      </c>
      <c r="B125" t="s">
        <v>17</v>
      </c>
      <c r="C125">
        <v>142</v>
      </c>
      <c r="D125" t="s">
        <v>10</v>
      </c>
      <c r="E125" s="27">
        <v>45229</v>
      </c>
      <c r="F125">
        <v>40</v>
      </c>
      <c r="G125">
        <v>3.8</v>
      </c>
      <c r="H125">
        <v>2024</v>
      </c>
      <c r="I125" t="s">
        <v>1063</v>
      </c>
      <c r="J125" t="s">
        <v>1082</v>
      </c>
      <c r="K125">
        <v>4</v>
      </c>
      <c r="L125" t="s">
        <v>1058</v>
      </c>
      <c r="M125">
        <v>10</v>
      </c>
    </row>
    <row r="126" spans="1:13" x14ac:dyDescent="0.3">
      <c r="A126" t="s">
        <v>914</v>
      </c>
      <c r="B126" t="s">
        <v>22</v>
      </c>
      <c r="C126">
        <v>61</v>
      </c>
      <c r="D126" t="s">
        <v>10</v>
      </c>
      <c r="E126" s="27">
        <v>45229</v>
      </c>
      <c r="F126">
        <v>82</v>
      </c>
      <c r="G126">
        <v>3.1</v>
      </c>
      <c r="H126">
        <v>2024</v>
      </c>
      <c r="I126" t="s">
        <v>1063</v>
      </c>
      <c r="J126" t="s">
        <v>1084</v>
      </c>
      <c r="K126">
        <v>3</v>
      </c>
      <c r="L126" t="s">
        <v>1058</v>
      </c>
      <c r="M126">
        <v>10</v>
      </c>
    </row>
    <row r="127" spans="1:13" x14ac:dyDescent="0.3">
      <c r="A127" t="s">
        <v>922</v>
      </c>
      <c r="B127" t="s">
        <v>15</v>
      </c>
      <c r="C127">
        <v>52</v>
      </c>
      <c r="D127" t="s">
        <v>9</v>
      </c>
      <c r="E127" s="27">
        <v>45236</v>
      </c>
      <c r="F127">
        <v>220</v>
      </c>
      <c r="G127">
        <v>5</v>
      </c>
      <c r="H127">
        <v>2024</v>
      </c>
      <c r="I127" t="s">
        <v>1063</v>
      </c>
      <c r="J127" t="s">
        <v>1085</v>
      </c>
      <c r="K127">
        <v>5</v>
      </c>
      <c r="L127" t="s">
        <v>1059</v>
      </c>
      <c r="M127">
        <v>11</v>
      </c>
    </row>
    <row r="128" spans="1:13" x14ac:dyDescent="0.3">
      <c r="A128" t="s">
        <v>937</v>
      </c>
      <c r="B128" t="s">
        <v>14</v>
      </c>
      <c r="C128">
        <v>62</v>
      </c>
      <c r="D128" t="s">
        <v>6</v>
      </c>
      <c r="E128" s="27">
        <v>45243</v>
      </c>
      <c r="F128">
        <v>175</v>
      </c>
      <c r="G128">
        <v>4.4000000000000004</v>
      </c>
      <c r="H128">
        <v>2024</v>
      </c>
      <c r="I128" t="s">
        <v>1063</v>
      </c>
      <c r="J128" t="s">
        <v>1084</v>
      </c>
      <c r="K128">
        <v>4</v>
      </c>
      <c r="L128" t="s">
        <v>1059</v>
      </c>
      <c r="M128">
        <v>11</v>
      </c>
    </row>
    <row r="129" spans="1:13" x14ac:dyDescent="0.3">
      <c r="A129" t="s">
        <v>938</v>
      </c>
      <c r="B129" t="s">
        <v>17</v>
      </c>
      <c r="C129">
        <v>82</v>
      </c>
      <c r="D129" t="s">
        <v>10</v>
      </c>
      <c r="E129" s="27">
        <v>45243</v>
      </c>
      <c r="F129">
        <v>172</v>
      </c>
      <c r="G129">
        <v>4.0999999999999996</v>
      </c>
      <c r="H129">
        <v>2024</v>
      </c>
      <c r="I129" t="s">
        <v>1063</v>
      </c>
      <c r="J129" t="s">
        <v>1084</v>
      </c>
      <c r="K129">
        <v>4</v>
      </c>
      <c r="L129" t="s">
        <v>1059</v>
      </c>
      <c r="M129">
        <v>11</v>
      </c>
    </row>
    <row r="130" spans="1:13" x14ac:dyDescent="0.3">
      <c r="A130" t="s">
        <v>939</v>
      </c>
      <c r="B130" t="s">
        <v>22</v>
      </c>
      <c r="C130">
        <v>91</v>
      </c>
      <c r="D130" t="s">
        <v>11</v>
      </c>
      <c r="E130" s="27">
        <v>45243</v>
      </c>
      <c r="F130">
        <v>108</v>
      </c>
      <c r="G130">
        <v>3.8</v>
      </c>
      <c r="H130">
        <v>2024</v>
      </c>
      <c r="I130" t="s">
        <v>1063</v>
      </c>
      <c r="J130" t="s">
        <v>1084</v>
      </c>
      <c r="K130">
        <v>4</v>
      </c>
      <c r="L130" t="s">
        <v>1059</v>
      </c>
      <c r="M130">
        <v>11</v>
      </c>
    </row>
    <row r="131" spans="1:13" x14ac:dyDescent="0.3">
      <c r="A131" t="s">
        <v>956</v>
      </c>
      <c r="B131" t="s">
        <v>17</v>
      </c>
      <c r="C131">
        <v>69</v>
      </c>
      <c r="D131" t="s">
        <v>6</v>
      </c>
      <c r="E131" s="27">
        <v>45250</v>
      </c>
      <c r="F131">
        <v>225</v>
      </c>
      <c r="G131">
        <v>3.7</v>
      </c>
      <c r="H131">
        <v>2024</v>
      </c>
      <c r="I131" t="s">
        <v>1063</v>
      </c>
      <c r="J131" t="s">
        <v>1084</v>
      </c>
      <c r="K131">
        <v>4</v>
      </c>
      <c r="L131" t="s">
        <v>1059</v>
      </c>
      <c r="M131">
        <v>11</v>
      </c>
    </row>
    <row r="132" spans="1:13" x14ac:dyDescent="0.3">
      <c r="A132" t="s">
        <v>967</v>
      </c>
      <c r="B132" t="s">
        <v>22</v>
      </c>
      <c r="C132">
        <v>83</v>
      </c>
      <c r="D132" t="s">
        <v>9</v>
      </c>
      <c r="E132" s="27">
        <v>45257</v>
      </c>
      <c r="F132">
        <v>126</v>
      </c>
      <c r="G132">
        <v>1.5</v>
      </c>
      <c r="H132">
        <v>2024</v>
      </c>
      <c r="I132" t="s">
        <v>1063</v>
      </c>
      <c r="J132" t="s">
        <v>1084</v>
      </c>
      <c r="K132">
        <v>2</v>
      </c>
      <c r="L132" t="s">
        <v>1059</v>
      </c>
      <c r="M132">
        <v>11</v>
      </c>
    </row>
    <row r="133" spans="1:13" x14ac:dyDescent="0.3">
      <c r="A133" t="s">
        <v>982</v>
      </c>
      <c r="B133" t="s">
        <v>7</v>
      </c>
      <c r="C133">
        <v>110</v>
      </c>
      <c r="D133" t="s">
        <v>10</v>
      </c>
      <c r="E133" s="27">
        <v>45264</v>
      </c>
      <c r="F133">
        <v>72</v>
      </c>
      <c r="G133">
        <v>3.7</v>
      </c>
      <c r="H133">
        <v>2024</v>
      </c>
      <c r="I133" t="s">
        <v>1063</v>
      </c>
      <c r="J133" t="s">
        <v>1084</v>
      </c>
      <c r="K133">
        <v>4</v>
      </c>
      <c r="L133" t="s">
        <v>1060</v>
      </c>
      <c r="M133">
        <v>12</v>
      </c>
    </row>
    <row r="134" spans="1:13" x14ac:dyDescent="0.3">
      <c r="A134" t="s">
        <v>1018</v>
      </c>
      <c r="B134" t="s">
        <v>7</v>
      </c>
      <c r="C134">
        <v>7</v>
      </c>
      <c r="D134" t="s">
        <v>10</v>
      </c>
      <c r="E134" s="27">
        <v>45285</v>
      </c>
      <c r="F134">
        <v>64</v>
      </c>
      <c r="G134">
        <v>3.3</v>
      </c>
      <c r="H134">
        <v>2024</v>
      </c>
      <c r="I134" t="s">
        <v>1063</v>
      </c>
      <c r="J134" t="s">
        <v>1086</v>
      </c>
      <c r="K134">
        <v>3</v>
      </c>
      <c r="L134" t="s">
        <v>1060</v>
      </c>
      <c r="M134">
        <v>12</v>
      </c>
    </row>
    <row r="135" spans="1:13" x14ac:dyDescent="0.3">
      <c r="A135" t="s">
        <v>1019</v>
      </c>
      <c r="B135" t="s">
        <v>14</v>
      </c>
      <c r="C135">
        <v>140</v>
      </c>
      <c r="D135" t="s">
        <v>10</v>
      </c>
      <c r="E135" s="27">
        <v>45285</v>
      </c>
      <c r="F135">
        <v>105</v>
      </c>
      <c r="G135">
        <v>1.7</v>
      </c>
      <c r="H135">
        <v>2024</v>
      </c>
      <c r="I135" t="s">
        <v>1063</v>
      </c>
      <c r="J135" t="s">
        <v>1082</v>
      </c>
      <c r="K135">
        <v>2</v>
      </c>
      <c r="L135" t="s">
        <v>1060</v>
      </c>
      <c r="M135">
        <v>12</v>
      </c>
    </row>
    <row r="136" spans="1:13" x14ac:dyDescent="0.3">
      <c r="A136" t="s">
        <v>1020</v>
      </c>
      <c r="B136" t="s">
        <v>12</v>
      </c>
      <c r="C136">
        <v>58</v>
      </c>
      <c r="D136" t="s">
        <v>11</v>
      </c>
      <c r="E136" s="27">
        <v>45285</v>
      </c>
      <c r="F136">
        <v>25</v>
      </c>
      <c r="G136">
        <v>3.6</v>
      </c>
      <c r="H136">
        <v>2024</v>
      </c>
      <c r="I136" t="s">
        <v>1063</v>
      </c>
      <c r="J136" t="s">
        <v>1085</v>
      </c>
      <c r="K136">
        <v>4</v>
      </c>
      <c r="L136" t="s">
        <v>1060</v>
      </c>
      <c r="M136">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682A9-14B3-405F-B252-14D85256B130}">
  <dimension ref="A3:J90"/>
  <sheetViews>
    <sheetView topLeftCell="A39" zoomScale="127" workbookViewId="0">
      <selection activeCell="I59" sqref="I59"/>
    </sheetView>
  </sheetViews>
  <sheetFormatPr defaultRowHeight="14.4" x14ac:dyDescent="0.3"/>
  <cols>
    <col min="1" max="1" width="12.19921875" bestFit="1" customWidth="1"/>
    <col min="2" max="2" width="9" bestFit="1" customWidth="1"/>
    <col min="3" max="3" width="9.8984375" bestFit="1" customWidth="1"/>
    <col min="4" max="4" width="13.09765625" bestFit="1" customWidth="1"/>
    <col min="5" max="6" width="12.19921875" bestFit="1" customWidth="1"/>
    <col min="7" max="7" width="9" bestFit="1" customWidth="1"/>
    <col min="8" max="8" width="8.8984375" bestFit="1" customWidth="1"/>
    <col min="9" max="9" width="10.59765625" customWidth="1"/>
    <col min="10" max="10" width="8.8984375" bestFit="1" customWidth="1"/>
  </cols>
  <sheetData>
    <row r="3" spans="1:5" x14ac:dyDescent="0.3">
      <c r="A3" t="s">
        <v>1042</v>
      </c>
      <c r="B3" t="s">
        <v>1043</v>
      </c>
      <c r="C3" t="s">
        <v>1044</v>
      </c>
      <c r="D3" t="s">
        <v>1045</v>
      </c>
      <c r="E3" t="s">
        <v>1046</v>
      </c>
    </row>
    <row r="4" spans="1:5" x14ac:dyDescent="0.3">
      <c r="A4" s="21">
        <v>1000</v>
      </c>
      <c r="B4" s="22">
        <v>96623</v>
      </c>
      <c r="C4" s="23">
        <v>89850</v>
      </c>
      <c r="D4" s="24">
        <v>3.8854000000000033</v>
      </c>
      <c r="E4" s="21">
        <v>307</v>
      </c>
    </row>
    <row r="11" spans="1:5" x14ac:dyDescent="0.3">
      <c r="A11" t="s">
        <v>1042</v>
      </c>
      <c r="B11" t="s">
        <v>1043</v>
      </c>
      <c r="C11" t="s">
        <v>1044</v>
      </c>
      <c r="D11" t="s">
        <v>1045</v>
      </c>
      <c r="E11" t="s">
        <v>1046</v>
      </c>
    </row>
    <row r="12" spans="1:5" x14ac:dyDescent="0.3">
      <c r="A12" s="21">
        <v>614</v>
      </c>
      <c r="B12" s="22">
        <v>59868</v>
      </c>
      <c r="C12" s="23">
        <v>53834</v>
      </c>
      <c r="D12" s="24">
        <v>3.8827361563517937</v>
      </c>
      <c r="E12" s="21">
        <v>194</v>
      </c>
    </row>
    <row r="17" spans="1:7" x14ac:dyDescent="0.3">
      <c r="F17" s="25" t="s">
        <v>1047</v>
      </c>
      <c r="G17" t="s">
        <v>1042</v>
      </c>
    </row>
    <row r="18" spans="1:7" x14ac:dyDescent="0.3">
      <c r="F18" s="26" t="s">
        <v>1063</v>
      </c>
      <c r="G18" s="21">
        <v>88</v>
      </c>
    </row>
    <row r="19" spans="1:7" x14ac:dyDescent="0.3">
      <c r="A19" s="25" t="s">
        <v>1047</v>
      </c>
      <c r="B19" t="s">
        <v>1042</v>
      </c>
      <c r="C19" t="s">
        <v>1061</v>
      </c>
      <c r="F19" s="26" t="s">
        <v>1067</v>
      </c>
      <c r="G19" s="21">
        <v>83</v>
      </c>
    </row>
    <row r="20" spans="1:7" x14ac:dyDescent="0.3">
      <c r="A20" s="26" t="s">
        <v>1049</v>
      </c>
      <c r="B20" s="21">
        <v>48</v>
      </c>
      <c r="C20" s="21">
        <v>48</v>
      </c>
      <c r="F20" s="26" t="s">
        <v>1068</v>
      </c>
      <c r="G20" s="21">
        <v>97</v>
      </c>
    </row>
    <row r="21" spans="1:7" x14ac:dyDescent="0.3">
      <c r="A21" s="26" t="s">
        <v>1050</v>
      </c>
      <c r="B21" s="21">
        <v>37</v>
      </c>
      <c r="C21" s="21">
        <v>37</v>
      </c>
      <c r="F21" s="26" t="s">
        <v>1066</v>
      </c>
      <c r="G21" s="21">
        <v>83</v>
      </c>
    </row>
    <row r="22" spans="1:7" x14ac:dyDescent="0.3">
      <c r="A22" s="26" t="s">
        <v>1051</v>
      </c>
      <c r="B22" s="21">
        <v>94</v>
      </c>
      <c r="C22" s="21">
        <v>94</v>
      </c>
      <c r="F22" s="26" t="s">
        <v>1062</v>
      </c>
      <c r="G22" s="21">
        <v>80</v>
      </c>
    </row>
    <row r="23" spans="1:7" x14ac:dyDescent="0.3">
      <c r="A23" s="26" t="s">
        <v>1052</v>
      </c>
      <c r="B23" s="21">
        <v>93</v>
      </c>
      <c r="C23" s="21">
        <v>93</v>
      </c>
      <c r="F23" s="26" t="s">
        <v>1064</v>
      </c>
      <c r="G23" s="21">
        <v>89</v>
      </c>
    </row>
    <row r="24" spans="1:7" x14ac:dyDescent="0.3">
      <c r="A24" s="26" t="s">
        <v>1053</v>
      </c>
      <c r="B24" s="21">
        <v>53</v>
      </c>
      <c r="C24" s="21">
        <v>53</v>
      </c>
      <c r="F24" s="26" t="s">
        <v>1065</v>
      </c>
      <c r="G24" s="21">
        <v>94</v>
      </c>
    </row>
    <row r="25" spans="1:7" x14ac:dyDescent="0.3">
      <c r="A25" s="26" t="s">
        <v>1054</v>
      </c>
      <c r="B25" s="21">
        <v>44</v>
      </c>
      <c r="C25" s="21">
        <v>44</v>
      </c>
      <c r="F25" s="26" t="s">
        <v>1048</v>
      </c>
      <c r="G25" s="21">
        <v>614</v>
      </c>
    </row>
    <row r="26" spans="1:7" x14ac:dyDescent="0.3">
      <c r="A26" s="26" t="s">
        <v>1055</v>
      </c>
      <c r="B26" s="21">
        <v>35</v>
      </c>
      <c r="C26" s="21">
        <v>35</v>
      </c>
    </row>
    <row r="27" spans="1:7" x14ac:dyDescent="0.3">
      <c r="A27" s="26" t="s">
        <v>1056</v>
      </c>
      <c r="B27" s="21">
        <v>31</v>
      </c>
      <c r="C27" s="21">
        <v>31</v>
      </c>
    </row>
    <row r="28" spans="1:7" x14ac:dyDescent="0.3">
      <c r="A28" s="26" t="s">
        <v>1057</v>
      </c>
      <c r="B28" s="21">
        <v>43</v>
      </c>
      <c r="C28" s="21">
        <v>43</v>
      </c>
    </row>
    <row r="29" spans="1:7" x14ac:dyDescent="0.3">
      <c r="A29" s="26" t="s">
        <v>1058</v>
      </c>
      <c r="B29" s="21">
        <v>75</v>
      </c>
      <c r="C29" s="21">
        <v>75</v>
      </c>
    </row>
    <row r="30" spans="1:7" x14ac:dyDescent="0.3">
      <c r="A30" s="26" t="s">
        <v>1059</v>
      </c>
      <c r="B30" s="21">
        <v>37</v>
      </c>
      <c r="C30" s="21">
        <v>37</v>
      </c>
    </row>
    <row r="31" spans="1:7" x14ac:dyDescent="0.3">
      <c r="A31" s="26" t="s">
        <v>1060</v>
      </c>
      <c r="B31" s="21">
        <v>24</v>
      </c>
      <c r="C31" s="21">
        <v>24</v>
      </c>
    </row>
    <row r="32" spans="1:7" x14ac:dyDescent="0.3">
      <c r="A32" s="26" t="s">
        <v>1048</v>
      </c>
      <c r="B32" s="21">
        <v>614</v>
      </c>
      <c r="C32" s="21">
        <v>614</v>
      </c>
    </row>
    <row r="34" spans="1:10" x14ac:dyDescent="0.3">
      <c r="F34" t="s">
        <v>1088</v>
      </c>
      <c r="I34" t="s">
        <v>1094</v>
      </c>
      <c r="J34" t="str">
        <f>E48</f>
        <v>R01</v>
      </c>
    </row>
    <row r="36" spans="1:10" x14ac:dyDescent="0.3">
      <c r="A36" s="25" t="s">
        <v>1047</v>
      </c>
      <c r="B36" t="s">
        <v>1042</v>
      </c>
      <c r="C36" t="s">
        <v>1043</v>
      </c>
      <c r="F36" t="s">
        <v>1089</v>
      </c>
      <c r="G36" t="s">
        <v>1090</v>
      </c>
      <c r="H36" t="s">
        <v>1091</v>
      </c>
      <c r="I36" t="s">
        <v>1092</v>
      </c>
      <c r="J36" t="s">
        <v>1093</v>
      </c>
    </row>
    <row r="37" spans="1:10" x14ac:dyDescent="0.3">
      <c r="A37" s="26" t="s">
        <v>11</v>
      </c>
      <c r="B37" s="21">
        <v>189</v>
      </c>
      <c r="C37" s="22">
        <v>18415</v>
      </c>
      <c r="F37" t="str" cm="1">
        <f t="array" ref="F37:H41">A37:C41</f>
        <v>R01</v>
      </c>
      <c r="G37">
        <v>189</v>
      </c>
      <c r="H37" s="28">
        <v>18415</v>
      </c>
      <c r="I37">
        <f>IF(F37=$J$34,G37,NA())</f>
        <v>189</v>
      </c>
      <c r="J37">
        <f>IF(F37=$J$34,H37,NA())</f>
        <v>18415</v>
      </c>
    </row>
    <row r="38" spans="1:10" x14ac:dyDescent="0.3">
      <c r="A38" s="26" t="s">
        <v>9</v>
      </c>
      <c r="B38" s="21">
        <v>218</v>
      </c>
      <c r="C38" s="22">
        <v>20581</v>
      </c>
      <c r="F38" t="str">
        <v>R02</v>
      </c>
      <c r="G38">
        <v>218</v>
      </c>
      <c r="H38" s="28">
        <v>20581</v>
      </c>
      <c r="I38" t="e">
        <f t="shared" ref="I38:I41" si="0">IF(F38=$J$34,G38,NA())</f>
        <v>#N/A</v>
      </c>
      <c r="J38" t="e">
        <f t="shared" ref="J38:J41" si="1">IF(F38=$J$34,H38,NA())</f>
        <v>#N/A</v>
      </c>
    </row>
    <row r="39" spans="1:10" x14ac:dyDescent="0.3">
      <c r="A39" s="26" t="s">
        <v>6</v>
      </c>
      <c r="B39" s="21">
        <v>207</v>
      </c>
      <c r="C39" s="22">
        <v>20872</v>
      </c>
      <c r="F39" t="str">
        <v>R03</v>
      </c>
      <c r="G39">
        <v>207</v>
      </c>
      <c r="H39" s="28">
        <v>20872</v>
      </c>
      <c r="I39" t="e">
        <f t="shared" si="0"/>
        <v>#N/A</v>
      </c>
      <c r="J39" t="e">
        <f t="shared" si="1"/>
        <v>#N/A</v>
      </c>
    </row>
    <row r="40" spans="1:10" x14ac:dyDescent="0.3">
      <c r="A40" s="26" t="s">
        <v>13</v>
      </c>
      <c r="B40" s="21">
        <v>186</v>
      </c>
      <c r="C40" s="22">
        <v>16651</v>
      </c>
      <c r="F40" t="str">
        <v>R04</v>
      </c>
      <c r="G40">
        <v>186</v>
      </c>
      <c r="H40" s="28">
        <v>16651</v>
      </c>
      <c r="I40" t="e">
        <f t="shared" si="0"/>
        <v>#N/A</v>
      </c>
      <c r="J40" t="e">
        <f t="shared" si="1"/>
        <v>#N/A</v>
      </c>
    </row>
    <row r="41" spans="1:10" x14ac:dyDescent="0.3">
      <c r="A41" s="26" t="s">
        <v>10</v>
      </c>
      <c r="B41" s="21">
        <v>200</v>
      </c>
      <c r="C41" s="22">
        <v>20104</v>
      </c>
      <c r="F41" t="str">
        <v>R05</v>
      </c>
      <c r="G41">
        <v>200</v>
      </c>
      <c r="H41" s="28">
        <v>20104</v>
      </c>
      <c r="I41" t="e">
        <f t="shared" si="0"/>
        <v>#N/A</v>
      </c>
      <c r="J41" t="e">
        <f t="shared" si="1"/>
        <v>#N/A</v>
      </c>
    </row>
    <row r="42" spans="1:10" x14ac:dyDescent="0.3">
      <c r="A42" s="26" t="s">
        <v>1048</v>
      </c>
      <c r="B42" s="21">
        <v>1000</v>
      </c>
      <c r="C42" s="22">
        <v>96623</v>
      </c>
    </row>
    <row r="47" spans="1:10" x14ac:dyDescent="0.3">
      <c r="E47" s="25" t="s">
        <v>1047</v>
      </c>
      <c r="H47" t="s">
        <v>1097</v>
      </c>
    </row>
    <row r="48" spans="1:10" x14ac:dyDescent="0.3">
      <c r="E48" s="29" t="s">
        <v>11</v>
      </c>
    </row>
    <row r="49" spans="1:9" x14ac:dyDescent="0.3">
      <c r="E49" s="29" t="s">
        <v>9</v>
      </c>
      <c r="H49" t="s">
        <v>1098</v>
      </c>
      <c r="I49" s="45">
        <f>A12/A4</f>
        <v>0.61399999999999999</v>
      </c>
    </row>
    <row r="50" spans="1:9" x14ac:dyDescent="0.3">
      <c r="E50" s="29" t="s">
        <v>6</v>
      </c>
      <c r="H50" t="s">
        <v>1099</v>
      </c>
      <c r="I50">
        <f>_xlfn.XLOOKUP(E48,F37:F41,G37:G41)</f>
        <v>189</v>
      </c>
    </row>
    <row r="51" spans="1:9" x14ac:dyDescent="0.3">
      <c r="A51" s="25" t="s">
        <v>1042</v>
      </c>
      <c r="B51" s="25" t="s">
        <v>1095</v>
      </c>
      <c r="H51" t="s">
        <v>1091</v>
      </c>
      <c r="I51">
        <f>_xlfn.XLOOKUP(E48,F37:F41,H37:H41)</f>
        <v>18415</v>
      </c>
    </row>
    <row r="52" spans="1:9" x14ac:dyDescent="0.3">
      <c r="A52" s="25" t="s">
        <v>1047</v>
      </c>
      <c r="B52" t="s">
        <v>999</v>
      </c>
      <c r="C52" t="s">
        <v>998</v>
      </c>
      <c r="D52" t="s">
        <v>1048</v>
      </c>
    </row>
    <row r="53" spans="1:9" x14ac:dyDescent="0.3">
      <c r="A53" s="26" t="s">
        <v>1002</v>
      </c>
      <c r="B53" s="21">
        <v>144</v>
      </c>
      <c r="C53" s="21">
        <v>132</v>
      </c>
      <c r="D53" s="21">
        <v>276</v>
      </c>
      <c r="H53" t="s">
        <v>1100</v>
      </c>
      <c r="I53">
        <f>_xlfn.RANK.AVG(I50,G37:G41)</f>
        <v>4</v>
      </c>
    </row>
    <row r="54" spans="1:9" x14ac:dyDescent="0.3">
      <c r="A54" s="26" t="s">
        <v>1001</v>
      </c>
      <c r="B54" s="21">
        <v>326</v>
      </c>
      <c r="C54" s="21">
        <v>63</v>
      </c>
      <c r="D54" s="21">
        <v>389</v>
      </c>
      <c r="H54" t="s">
        <v>1101</v>
      </c>
      <c r="I54">
        <f>_xlfn.RANK.AVG(I51,H37:H41)</f>
        <v>4</v>
      </c>
    </row>
    <row r="55" spans="1:9" x14ac:dyDescent="0.3">
      <c r="A55" s="26" t="s">
        <v>1000</v>
      </c>
      <c r="B55" s="21">
        <v>129</v>
      </c>
      <c r="C55" s="21">
        <v>206</v>
      </c>
      <c r="D55" s="21">
        <v>335</v>
      </c>
    </row>
    <row r="56" spans="1:9" x14ac:dyDescent="0.3">
      <c r="A56" s="26" t="s">
        <v>1048</v>
      </c>
      <c r="B56" s="21">
        <v>599</v>
      </c>
      <c r="C56" s="21">
        <v>401</v>
      </c>
      <c r="D56" s="21">
        <v>1000</v>
      </c>
      <c r="H56" t="s">
        <v>1102</v>
      </c>
    </row>
    <row r="57" spans="1:9" x14ac:dyDescent="0.3">
      <c r="I57" t="str">
        <f>"% of calls:"&amp;TEXT(I49,"0%")</f>
        <v>% of calls:61%</v>
      </c>
    </row>
    <row r="58" spans="1:9" x14ac:dyDescent="0.3">
      <c r="I58" t="str">
        <f>"call rank:"&amp;I53</f>
        <v>call rank:4</v>
      </c>
    </row>
    <row r="61" spans="1:9" x14ac:dyDescent="0.3">
      <c r="A61" s="25" t="s">
        <v>1047</v>
      </c>
      <c r="B61" t="s">
        <v>1042</v>
      </c>
    </row>
    <row r="62" spans="1:9" x14ac:dyDescent="0.3">
      <c r="A62" s="26">
        <v>0</v>
      </c>
      <c r="B62" s="21">
        <v>1</v>
      </c>
    </row>
    <row r="63" spans="1:9" x14ac:dyDescent="0.3">
      <c r="A63" s="26">
        <v>1</v>
      </c>
      <c r="B63" s="21">
        <v>5</v>
      </c>
    </row>
    <row r="64" spans="1:9" x14ac:dyDescent="0.3">
      <c r="A64" s="26">
        <v>2</v>
      </c>
      <c r="B64" s="21">
        <v>39</v>
      </c>
    </row>
    <row r="65" spans="1:7" x14ac:dyDescent="0.3">
      <c r="A65" s="26">
        <v>3</v>
      </c>
      <c r="B65" s="21">
        <v>112</v>
      </c>
    </row>
    <row r="66" spans="1:7" x14ac:dyDescent="0.3">
      <c r="A66" s="26">
        <v>4</v>
      </c>
      <c r="B66" s="21">
        <v>263</v>
      </c>
    </row>
    <row r="67" spans="1:7" x14ac:dyDescent="0.3">
      <c r="A67" s="26">
        <v>5</v>
      </c>
      <c r="B67" s="21">
        <v>194</v>
      </c>
    </row>
    <row r="68" spans="1:7" x14ac:dyDescent="0.3">
      <c r="A68" s="26" t="s">
        <v>1048</v>
      </c>
      <c r="B68" s="21">
        <v>614</v>
      </c>
    </row>
    <row r="71" spans="1:7" x14ac:dyDescent="0.3">
      <c r="A71" s="25" t="s">
        <v>1043</v>
      </c>
      <c r="B71" s="25" t="s">
        <v>1095</v>
      </c>
    </row>
    <row r="72" spans="1:7" x14ac:dyDescent="0.3">
      <c r="A72" s="25" t="s">
        <v>1047</v>
      </c>
      <c r="B72" t="s">
        <v>11</v>
      </c>
      <c r="C72" t="s">
        <v>9</v>
      </c>
      <c r="D72" t="s">
        <v>6</v>
      </c>
      <c r="E72" t="s">
        <v>13</v>
      </c>
      <c r="F72" t="s">
        <v>10</v>
      </c>
      <c r="G72" t="s">
        <v>1048</v>
      </c>
    </row>
    <row r="73" spans="1:7" x14ac:dyDescent="0.3">
      <c r="A73" s="26" t="s">
        <v>1002</v>
      </c>
      <c r="B73" s="30"/>
      <c r="C73" s="30"/>
      <c r="D73" s="30"/>
      <c r="E73" s="30"/>
      <c r="F73" s="30"/>
      <c r="G73" s="30"/>
    </row>
    <row r="74" spans="1:7" x14ac:dyDescent="0.3">
      <c r="A74" s="31" t="s">
        <v>20</v>
      </c>
      <c r="B74" s="22">
        <v>891</v>
      </c>
      <c r="C74" s="22">
        <v>1332</v>
      </c>
      <c r="D74" s="22">
        <v>1282</v>
      </c>
      <c r="E74" s="22">
        <v>739</v>
      </c>
      <c r="F74" s="22">
        <v>560</v>
      </c>
      <c r="G74" s="22">
        <v>4804</v>
      </c>
    </row>
    <row r="75" spans="1:7" x14ac:dyDescent="0.3">
      <c r="A75" s="31" t="s">
        <v>12</v>
      </c>
      <c r="B75" s="22">
        <v>1991</v>
      </c>
      <c r="C75" s="22">
        <v>1886</v>
      </c>
      <c r="D75" s="22">
        <v>1206</v>
      </c>
      <c r="E75" s="22">
        <v>884</v>
      </c>
      <c r="F75" s="22">
        <v>1722</v>
      </c>
      <c r="G75" s="22">
        <v>7689</v>
      </c>
    </row>
    <row r="76" spans="1:7" x14ac:dyDescent="0.3">
      <c r="A76" s="31" t="s">
        <v>8</v>
      </c>
      <c r="B76" s="22">
        <v>1163</v>
      </c>
      <c r="C76" s="22">
        <v>1180</v>
      </c>
      <c r="D76" s="22">
        <v>1616</v>
      </c>
      <c r="E76" s="22">
        <v>1043</v>
      </c>
      <c r="F76" s="22">
        <v>1747</v>
      </c>
      <c r="G76" s="22">
        <v>6749</v>
      </c>
    </row>
    <row r="77" spans="1:7" x14ac:dyDescent="0.3">
      <c r="A77" s="31" t="s">
        <v>16</v>
      </c>
      <c r="B77" s="22">
        <v>1438</v>
      </c>
      <c r="C77" s="22">
        <v>1616</v>
      </c>
      <c r="D77" s="22">
        <v>866</v>
      </c>
      <c r="E77" s="22">
        <v>829</v>
      </c>
      <c r="F77" s="22">
        <v>2070</v>
      </c>
      <c r="G77" s="22">
        <v>6819</v>
      </c>
    </row>
    <row r="78" spans="1:7" x14ac:dyDescent="0.3">
      <c r="A78" s="26" t="s">
        <v>1001</v>
      </c>
      <c r="B78" s="30"/>
      <c r="C78" s="30"/>
      <c r="D78" s="30"/>
      <c r="E78" s="30"/>
      <c r="F78" s="30"/>
      <c r="G78" s="30"/>
    </row>
    <row r="79" spans="1:7" x14ac:dyDescent="0.3">
      <c r="A79" s="31" t="s">
        <v>24</v>
      </c>
      <c r="B79" s="22">
        <v>1233</v>
      </c>
      <c r="C79" s="22">
        <v>223</v>
      </c>
      <c r="D79" s="22">
        <v>1680</v>
      </c>
      <c r="E79" s="22">
        <v>990</v>
      </c>
      <c r="F79" s="22">
        <v>1508</v>
      </c>
      <c r="G79" s="22">
        <v>5634</v>
      </c>
    </row>
    <row r="80" spans="1:7" x14ac:dyDescent="0.3">
      <c r="A80" s="31" t="s">
        <v>15</v>
      </c>
      <c r="B80" s="22">
        <v>1598</v>
      </c>
      <c r="C80" s="22">
        <v>1907</v>
      </c>
      <c r="D80" s="22">
        <v>869</v>
      </c>
      <c r="E80" s="22">
        <v>1426</v>
      </c>
      <c r="F80" s="22">
        <v>1416</v>
      </c>
      <c r="G80" s="22">
        <v>7216</v>
      </c>
    </row>
    <row r="81" spans="1:7" x14ac:dyDescent="0.3">
      <c r="A81" s="31" t="s">
        <v>5</v>
      </c>
      <c r="B81" s="22">
        <v>900</v>
      </c>
      <c r="C81" s="22">
        <v>1016</v>
      </c>
      <c r="D81" s="22">
        <v>960</v>
      </c>
      <c r="E81" s="22">
        <v>940</v>
      </c>
      <c r="F81" s="22">
        <v>1193</v>
      </c>
      <c r="G81" s="22">
        <v>5009</v>
      </c>
    </row>
    <row r="82" spans="1:7" x14ac:dyDescent="0.3">
      <c r="A82" s="31" t="s">
        <v>18</v>
      </c>
      <c r="B82" s="22">
        <v>900</v>
      </c>
      <c r="C82" s="22">
        <v>1470</v>
      </c>
      <c r="D82" s="22">
        <v>1617</v>
      </c>
      <c r="E82" s="22">
        <v>1314</v>
      </c>
      <c r="F82" s="22">
        <v>941</v>
      </c>
      <c r="G82" s="22">
        <v>6242</v>
      </c>
    </row>
    <row r="83" spans="1:7" x14ac:dyDescent="0.3">
      <c r="A83" s="31" t="s">
        <v>14</v>
      </c>
      <c r="B83" s="22">
        <v>1255</v>
      </c>
      <c r="C83" s="22">
        <v>516</v>
      </c>
      <c r="D83" s="22">
        <v>1874</v>
      </c>
      <c r="E83" s="22">
        <v>1863</v>
      </c>
      <c r="F83" s="22">
        <v>1722</v>
      </c>
      <c r="G83" s="22">
        <v>7230</v>
      </c>
    </row>
    <row r="84" spans="1:7" x14ac:dyDescent="0.3">
      <c r="A84" s="31" t="s">
        <v>19</v>
      </c>
      <c r="B84" s="22">
        <v>1138</v>
      </c>
      <c r="C84" s="22">
        <v>1898</v>
      </c>
      <c r="D84" s="22">
        <v>1482</v>
      </c>
      <c r="E84" s="22">
        <v>846</v>
      </c>
      <c r="F84" s="22">
        <v>1154</v>
      </c>
      <c r="G84" s="22">
        <v>6518</v>
      </c>
    </row>
    <row r="85" spans="1:7" x14ac:dyDescent="0.3">
      <c r="A85" s="26" t="s">
        <v>1000</v>
      </c>
      <c r="B85" s="30"/>
      <c r="C85" s="30"/>
      <c r="D85" s="30"/>
      <c r="E85" s="30"/>
      <c r="F85" s="30"/>
      <c r="G85" s="30"/>
    </row>
    <row r="86" spans="1:7" x14ac:dyDescent="0.3">
      <c r="A86" s="31" t="s">
        <v>17</v>
      </c>
      <c r="B86" s="22">
        <v>1655</v>
      </c>
      <c r="C86" s="22">
        <v>805</v>
      </c>
      <c r="D86" s="22">
        <v>2263</v>
      </c>
      <c r="E86" s="22">
        <v>987</v>
      </c>
      <c r="F86" s="22">
        <v>1075</v>
      </c>
      <c r="G86" s="22">
        <v>6785</v>
      </c>
    </row>
    <row r="87" spans="1:7" x14ac:dyDescent="0.3">
      <c r="A87" s="31" t="s">
        <v>23</v>
      </c>
      <c r="B87" s="22">
        <v>1104</v>
      </c>
      <c r="C87" s="22">
        <v>2280</v>
      </c>
      <c r="D87" s="22">
        <v>1445</v>
      </c>
      <c r="E87" s="22">
        <v>1722</v>
      </c>
      <c r="F87" s="22">
        <v>1196</v>
      </c>
      <c r="G87" s="22">
        <v>7747</v>
      </c>
    </row>
    <row r="88" spans="1:7" x14ac:dyDescent="0.3">
      <c r="A88" s="31" t="s">
        <v>7</v>
      </c>
      <c r="B88" s="22">
        <v>372</v>
      </c>
      <c r="C88" s="22">
        <v>1818</v>
      </c>
      <c r="D88" s="22">
        <v>1346</v>
      </c>
      <c r="E88" s="22">
        <v>1156</v>
      </c>
      <c r="F88" s="22">
        <v>1484</v>
      </c>
      <c r="G88" s="22">
        <v>6176</v>
      </c>
    </row>
    <row r="89" spans="1:7" x14ac:dyDescent="0.3">
      <c r="A89" s="31" t="s">
        <v>22</v>
      </c>
      <c r="B89" s="22">
        <v>1415</v>
      </c>
      <c r="C89" s="22">
        <v>1271</v>
      </c>
      <c r="D89" s="22">
        <v>1214</v>
      </c>
      <c r="E89" s="22">
        <v>1135</v>
      </c>
      <c r="F89" s="22">
        <v>1566</v>
      </c>
      <c r="G89" s="22">
        <v>6601</v>
      </c>
    </row>
    <row r="90" spans="1:7" x14ac:dyDescent="0.3">
      <c r="A90" s="31" t="s">
        <v>21</v>
      </c>
      <c r="B90" s="22">
        <v>1362</v>
      </c>
      <c r="C90" s="22">
        <v>1363</v>
      </c>
      <c r="D90" s="22">
        <v>1152</v>
      </c>
      <c r="E90" s="22">
        <v>777</v>
      </c>
      <c r="F90" s="22">
        <v>750</v>
      </c>
      <c r="G90" s="22">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4" zoomScale="77" zoomScaleNormal="115" workbookViewId="0">
      <selection activeCell="G13" sqref="G13"/>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C6" sqref="C6"/>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0CD65-03F6-49A4-A9E7-B61AD65C75F5}">
  <dimension ref="A1:AH144"/>
  <sheetViews>
    <sheetView tabSelected="1" zoomScale="71" zoomScaleNormal="55" workbookViewId="0">
      <selection activeCell="L36" sqref="L36"/>
    </sheetView>
  </sheetViews>
  <sheetFormatPr defaultRowHeight="14.4" x14ac:dyDescent="0.3"/>
  <cols>
    <col min="15" max="15" width="15.5" customWidth="1"/>
    <col min="16" max="20" width="10.09765625" bestFit="1" customWidth="1"/>
  </cols>
  <sheetData>
    <row r="1" spans="1:34" ht="43.8" customHeight="1" x14ac:dyDescent="0.3">
      <c r="A1" s="20"/>
      <c r="B1" s="46" t="s">
        <v>1103</v>
      </c>
      <c r="C1" s="46"/>
      <c r="D1" s="46"/>
      <c r="E1" s="47"/>
      <c r="F1" s="47"/>
      <c r="G1" s="47"/>
      <c r="H1" s="47"/>
      <c r="I1" s="47"/>
      <c r="J1" s="20"/>
      <c r="K1" s="20"/>
      <c r="L1" s="20"/>
      <c r="M1" s="20"/>
      <c r="N1" s="20"/>
      <c r="O1" s="20"/>
      <c r="P1" s="20"/>
      <c r="Q1" s="20"/>
      <c r="R1" s="20"/>
      <c r="S1" s="20"/>
      <c r="T1" s="20"/>
      <c r="U1" s="20"/>
      <c r="V1" s="20"/>
      <c r="W1" s="20"/>
      <c r="X1" s="20"/>
      <c r="Y1" s="20"/>
      <c r="Z1" s="20"/>
      <c r="AA1" s="20"/>
      <c r="AB1" s="20"/>
      <c r="AC1" s="20"/>
      <c r="AD1" s="20"/>
      <c r="AE1" s="20"/>
      <c r="AF1" s="20"/>
      <c r="AG1" s="20"/>
      <c r="AH1" s="20"/>
    </row>
    <row r="2" spans="1:34"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row>
    <row r="3" spans="1:34"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row>
    <row r="4" spans="1:34"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row>
    <row r="5" spans="1:34"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row>
    <row r="6" spans="1:34"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row>
    <row r="7" spans="1:34"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row>
    <row r="8" spans="1:34"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row>
    <row r="9" spans="1:34"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row>
    <row r="10" spans="1:34"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row>
    <row r="11" spans="1:34"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row>
    <row r="12" spans="1:34"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row>
    <row r="13" spans="1:34"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row>
    <row r="14" spans="1:34"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row>
    <row r="15" spans="1:34"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row>
    <row r="16" spans="1:34"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row>
    <row r="17" spans="1:34"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row>
    <row r="18" spans="1:34"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row>
    <row r="19" spans="1:34" x14ac:dyDescent="0.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row>
    <row r="20" spans="1:34" x14ac:dyDescent="0.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row>
    <row r="21" spans="1:34" x14ac:dyDescent="0.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row>
    <row r="22" spans="1:34" x14ac:dyDescent="0.3">
      <c r="A22" s="20"/>
      <c r="B22" s="20"/>
      <c r="C22" s="20"/>
      <c r="D22" s="20"/>
      <c r="E22" s="20"/>
      <c r="F22" s="20"/>
      <c r="G22" s="20"/>
      <c r="H22" s="20"/>
      <c r="I22" s="20"/>
      <c r="J22" s="20"/>
      <c r="K22" s="20"/>
      <c r="L22" s="20"/>
      <c r="M22" s="20"/>
      <c r="N22" s="32"/>
      <c r="O22" s="33"/>
      <c r="P22" s="33"/>
      <c r="Q22" s="33"/>
      <c r="R22" s="33"/>
      <c r="S22" s="33"/>
      <c r="T22" s="34"/>
      <c r="U22" s="20"/>
      <c r="V22" s="20"/>
      <c r="W22" s="20"/>
      <c r="X22" s="20"/>
      <c r="Y22" s="20"/>
      <c r="Z22" s="20"/>
      <c r="AA22" s="20"/>
      <c r="AB22" s="20"/>
      <c r="AC22" s="20"/>
      <c r="AD22" s="20"/>
      <c r="AE22" s="20"/>
      <c r="AF22" s="20"/>
      <c r="AG22" s="20"/>
      <c r="AH22" s="20"/>
    </row>
    <row r="23" spans="1:34" x14ac:dyDescent="0.3">
      <c r="A23" s="20"/>
      <c r="B23" s="20"/>
      <c r="C23" s="20"/>
      <c r="D23" s="20"/>
      <c r="E23" s="20"/>
      <c r="F23" s="20"/>
      <c r="G23" s="20"/>
      <c r="H23" s="20"/>
      <c r="I23" s="20"/>
      <c r="J23" s="20"/>
      <c r="K23" s="20"/>
      <c r="L23" s="20"/>
      <c r="M23" s="20"/>
      <c r="N23" s="35" t="s">
        <v>1096</v>
      </c>
      <c r="O23" s="40" t="str" cm="1">
        <f t="array" ref="O23:T23">pivots!B72:G72</f>
        <v>R01</v>
      </c>
      <c r="P23" s="40" t="str">
        <v>R02</v>
      </c>
      <c r="Q23" s="40" t="str">
        <v>R03</v>
      </c>
      <c r="R23" s="40" t="str">
        <v>R04</v>
      </c>
      <c r="S23" s="40" t="str">
        <v>R05</v>
      </c>
      <c r="T23" s="41" t="str">
        <v>Grand Total</v>
      </c>
      <c r="U23" s="20"/>
      <c r="V23" s="20"/>
      <c r="W23" s="20"/>
      <c r="X23" s="20"/>
      <c r="Y23" s="20"/>
      <c r="Z23" s="20"/>
      <c r="AA23" s="20"/>
      <c r="AB23" s="20"/>
      <c r="AC23" s="20"/>
      <c r="AD23" s="20"/>
      <c r="AE23" s="20"/>
      <c r="AF23" s="20"/>
      <c r="AG23" s="20"/>
      <c r="AH23" s="20"/>
    </row>
    <row r="24" spans="1:34" x14ac:dyDescent="0.3">
      <c r="A24" s="20"/>
      <c r="B24" s="20"/>
      <c r="C24" s="20"/>
      <c r="D24" s="20"/>
      <c r="E24" s="20"/>
      <c r="F24" s="20"/>
      <c r="G24" s="20"/>
      <c r="H24" s="20"/>
      <c r="I24" s="20"/>
      <c r="J24" s="20"/>
      <c r="K24" s="20"/>
      <c r="L24" s="20"/>
      <c r="M24" s="20"/>
      <c r="N24" s="42" t="str" cm="1">
        <f t="array" ref="N24:T40">IF(pivots!A74:G90="","",pivots!A74:G90)</f>
        <v>C0003</v>
      </c>
      <c r="O24" s="36">
        <v>891</v>
      </c>
      <c r="P24" s="36">
        <v>1332</v>
      </c>
      <c r="Q24" s="36">
        <v>1282</v>
      </c>
      <c r="R24" s="36">
        <v>739</v>
      </c>
      <c r="S24" s="36">
        <v>560</v>
      </c>
      <c r="T24" s="37">
        <v>4804</v>
      </c>
      <c r="U24" s="20"/>
      <c r="V24" s="20"/>
      <c r="W24" s="20"/>
      <c r="X24" s="20"/>
      <c r="Y24" s="20"/>
      <c r="Z24" s="20"/>
      <c r="AA24" s="20"/>
      <c r="AB24" s="20"/>
      <c r="AC24" s="20"/>
      <c r="AD24" s="20"/>
      <c r="AE24" s="20"/>
      <c r="AF24" s="20"/>
      <c r="AG24" s="20"/>
      <c r="AH24" s="20"/>
    </row>
    <row r="25" spans="1:34" x14ac:dyDescent="0.3">
      <c r="A25" s="20"/>
      <c r="B25" s="20"/>
      <c r="C25" s="20"/>
      <c r="D25" s="20"/>
      <c r="E25" s="20"/>
      <c r="F25" s="20"/>
      <c r="G25" s="20"/>
      <c r="H25" s="20"/>
      <c r="I25" s="20"/>
      <c r="J25" s="20"/>
      <c r="K25" s="20"/>
      <c r="L25" s="20"/>
      <c r="M25" s="20"/>
      <c r="N25" s="43" t="str">
        <v>C0004</v>
      </c>
      <c r="O25" s="36">
        <v>1991</v>
      </c>
      <c r="P25" s="36">
        <v>1886</v>
      </c>
      <c r="Q25" s="36">
        <v>1206</v>
      </c>
      <c r="R25" s="36">
        <v>884</v>
      </c>
      <c r="S25" s="36">
        <v>1722</v>
      </c>
      <c r="T25" s="37">
        <v>7689</v>
      </c>
      <c r="U25" s="20"/>
      <c r="V25" s="20"/>
      <c r="W25" s="20"/>
      <c r="X25" s="20"/>
      <c r="Y25" s="20"/>
      <c r="Z25" s="20"/>
      <c r="AA25" s="20"/>
      <c r="AB25" s="20"/>
      <c r="AC25" s="20"/>
      <c r="AD25" s="20"/>
      <c r="AE25" s="20"/>
      <c r="AF25" s="20"/>
      <c r="AG25" s="20"/>
      <c r="AH25" s="20"/>
    </row>
    <row r="26" spans="1:34" x14ac:dyDescent="0.3">
      <c r="A26" s="20"/>
      <c r="B26" s="20"/>
      <c r="C26" s="20"/>
      <c r="D26" s="20"/>
      <c r="E26" s="20"/>
      <c r="F26" s="20"/>
      <c r="G26" s="20"/>
      <c r="H26" s="20"/>
      <c r="I26" s="20"/>
      <c r="J26" s="20"/>
      <c r="K26" s="20"/>
      <c r="L26" s="20"/>
      <c r="M26" s="20"/>
      <c r="N26" s="42" t="str">
        <v>C0011</v>
      </c>
      <c r="O26" s="36">
        <v>1163</v>
      </c>
      <c r="P26" s="36">
        <v>1180</v>
      </c>
      <c r="Q26" s="36">
        <v>1616</v>
      </c>
      <c r="R26" s="36">
        <v>1043</v>
      </c>
      <c r="S26" s="36">
        <v>1747</v>
      </c>
      <c r="T26" s="37">
        <v>6749</v>
      </c>
      <c r="U26" s="20"/>
      <c r="V26" s="20"/>
      <c r="W26" s="20"/>
      <c r="X26" s="20"/>
      <c r="Y26" s="20"/>
      <c r="Z26" s="20"/>
      <c r="AA26" s="20"/>
      <c r="AB26" s="20"/>
      <c r="AC26" s="20"/>
      <c r="AD26" s="20"/>
      <c r="AE26" s="20"/>
      <c r="AF26" s="20"/>
      <c r="AG26" s="20"/>
      <c r="AH26" s="20"/>
    </row>
    <row r="27" spans="1:34" x14ac:dyDescent="0.3">
      <c r="A27" s="20"/>
      <c r="B27" s="20"/>
      <c r="C27" s="20"/>
      <c r="D27" s="20"/>
      <c r="E27" s="20"/>
      <c r="F27" s="20"/>
      <c r="G27" s="20"/>
      <c r="H27" s="20"/>
      <c r="I27" s="20"/>
      <c r="J27" s="20"/>
      <c r="K27" s="20"/>
      <c r="L27" s="20"/>
      <c r="M27" s="20"/>
      <c r="N27" s="42" t="str">
        <v>C0012</v>
      </c>
      <c r="O27" s="36">
        <v>1438</v>
      </c>
      <c r="P27" s="36">
        <v>1616</v>
      </c>
      <c r="Q27" s="36">
        <v>866</v>
      </c>
      <c r="R27" s="36">
        <v>829</v>
      </c>
      <c r="S27" s="36">
        <v>2070</v>
      </c>
      <c r="T27" s="37">
        <v>6819</v>
      </c>
      <c r="U27" s="20"/>
      <c r="V27" s="20"/>
      <c r="W27" s="20"/>
      <c r="X27" s="20"/>
      <c r="Y27" s="20"/>
      <c r="Z27" s="20"/>
      <c r="AA27" s="20"/>
      <c r="AB27" s="20"/>
      <c r="AC27" s="20"/>
      <c r="AD27" s="20"/>
      <c r="AE27" s="20"/>
      <c r="AF27" s="20"/>
      <c r="AG27" s="20"/>
      <c r="AH27" s="20"/>
    </row>
    <row r="28" spans="1:34" x14ac:dyDescent="0.3">
      <c r="A28" s="20"/>
      <c r="B28" s="20"/>
      <c r="C28" s="20"/>
      <c r="D28" s="20"/>
      <c r="E28" s="20"/>
      <c r="F28" s="20"/>
      <c r="G28" s="20"/>
      <c r="H28" s="20"/>
      <c r="I28" s="20"/>
      <c r="J28" s="20"/>
      <c r="K28" s="20"/>
      <c r="L28" s="20"/>
      <c r="M28" s="20"/>
      <c r="N28" s="42" t="str">
        <v>Cleveland</v>
      </c>
      <c r="O28" s="36" t="str">
        <v/>
      </c>
      <c r="P28" s="36" t="str">
        <v/>
      </c>
      <c r="Q28" s="36" t="str">
        <v/>
      </c>
      <c r="R28" s="36" t="str">
        <v/>
      </c>
      <c r="S28" s="36" t="str">
        <v/>
      </c>
      <c r="T28" s="37" t="str">
        <v/>
      </c>
      <c r="U28" s="20"/>
      <c r="V28" s="20"/>
      <c r="W28" s="20"/>
      <c r="X28" s="20"/>
      <c r="Y28" s="20"/>
      <c r="Z28" s="20"/>
      <c r="AA28" s="20"/>
      <c r="AB28" s="20"/>
      <c r="AC28" s="20"/>
      <c r="AD28" s="20"/>
      <c r="AE28" s="20"/>
      <c r="AF28" s="20"/>
      <c r="AG28" s="20"/>
      <c r="AH28" s="20"/>
    </row>
    <row r="29" spans="1:34" x14ac:dyDescent="0.3">
      <c r="A29" s="20"/>
      <c r="B29" s="20"/>
      <c r="C29" s="20"/>
      <c r="D29" s="20"/>
      <c r="E29" s="20"/>
      <c r="F29" s="20"/>
      <c r="G29" s="20"/>
      <c r="H29" s="20"/>
      <c r="I29" s="20"/>
      <c r="J29" s="20"/>
      <c r="K29" s="20"/>
      <c r="L29" s="20"/>
      <c r="M29" s="20"/>
      <c r="N29" s="42" t="str">
        <v>C0002</v>
      </c>
      <c r="O29" s="36">
        <v>1233</v>
      </c>
      <c r="P29" s="36">
        <v>223</v>
      </c>
      <c r="Q29" s="36">
        <v>1680</v>
      </c>
      <c r="R29" s="36">
        <v>990</v>
      </c>
      <c r="S29" s="36">
        <v>1508</v>
      </c>
      <c r="T29" s="37">
        <v>5634</v>
      </c>
      <c r="U29" s="20"/>
      <c r="V29" s="20"/>
      <c r="W29" s="20"/>
      <c r="X29" s="20"/>
      <c r="Y29" s="20"/>
      <c r="Z29" s="20"/>
      <c r="AA29" s="20"/>
      <c r="AB29" s="20"/>
      <c r="AC29" s="20"/>
      <c r="AD29" s="20"/>
      <c r="AE29" s="20"/>
      <c r="AF29" s="20"/>
      <c r="AG29" s="20"/>
      <c r="AH29" s="20"/>
    </row>
    <row r="30" spans="1:34" x14ac:dyDescent="0.3">
      <c r="A30" s="20"/>
      <c r="B30" s="20"/>
      <c r="C30" s="20"/>
      <c r="D30" s="20"/>
      <c r="E30" s="20"/>
      <c r="F30" s="20"/>
      <c r="G30" s="20"/>
      <c r="H30" s="20"/>
      <c r="I30" s="20"/>
      <c r="J30" s="20"/>
      <c r="K30" s="20"/>
      <c r="L30" s="20"/>
      <c r="M30" s="20"/>
      <c r="N30" s="42" t="str">
        <v>C0007</v>
      </c>
      <c r="O30" s="36">
        <v>1598</v>
      </c>
      <c r="P30" s="36">
        <v>1907</v>
      </c>
      <c r="Q30" s="36">
        <v>869</v>
      </c>
      <c r="R30" s="36">
        <v>1426</v>
      </c>
      <c r="S30" s="36">
        <v>1416</v>
      </c>
      <c r="T30" s="37">
        <v>7216</v>
      </c>
      <c r="U30" s="20"/>
      <c r="V30" s="20"/>
      <c r="W30" s="20"/>
      <c r="X30" s="20"/>
      <c r="Y30" s="20"/>
      <c r="Z30" s="20"/>
      <c r="AA30" s="20"/>
      <c r="AB30" s="20"/>
      <c r="AC30" s="20"/>
      <c r="AD30" s="20"/>
      <c r="AE30" s="20"/>
      <c r="AF30" s="20"/>
      <c r="AG30" s="20"/>
      <c r="AH30" s="20"/>
    </row>
    <row r="31" spans="1:34" x14ac:dyDescent="0.3">
      <c r="A31" s="20"/>
      <c r="B31" s="20"/>
      <c r="C31" s="20"/>
      <c r="D31" s="20"/>
      <c r="E31" s="20"/>
      <c r="F31" s="20"/>
      <c r="G31" s="20"/>
      <c r="H31" s="20"/>
      <c r="I31" s="20"/>
      <c r="J31" s="20"/>
      <c r="K31" s="20"/>
      <c r="L31" s="20"/>
      <c r="M31" s="20"/>
      <c r="N31" s="42" t="str">
        <v>C0008</v>
      </c>
      <c r="O31" s="36">
        <v>900</v>
      </c>
      <c r="P31" s="36">
        <v>1016</v>
      </c>
      <c r="Q31" s="36">
        <v>960</v>
      </c>
      <c r="R31" s="36">
        <v>940</v>
      </c>
      <c r="S31" s="36">
        <v>1193</v>
      </c>
      <c r="T31" s="37">
        <v>5009</v>
      </c>
      <c r="U31" s="20"/>
      <c r="V31" s="20"/>
      <c r="W31" s="20"/>
      <c r="X31" s="20"/>
      <c r="Y31" s="20"/>
      <c r="Z31" s="20"/>
      <c r="AA31" s="20"/>
      <c r="AB31" s="20"/>
      <c r="AC31" s="20"/>
      <c r="AD31" s="20"/>
      <c r="AE31" s="20"/>
      <c r="AF31" s="20"/>
      <c r="AG31" s="20"/>
      <c r="AH31" s="20"/>
    </row>
    <row r="32" spans="1:34" x14ac:dyDescent="0.3">
      <c r="A32" s="20"/>
      <c r="B32" s="20"/>
      <c r="C32" s="20"/>
      <c r="D32" s="20"/>
      <c r="E32" s="20"/>
      <c r="F32" s="20"/>
      <c r="G32" s="20"/>
      <c r="H32" s="20"/>
      <c r="I32" s="20"/>
      <c r="J32" s="20"/>
      <c r="K32" s="20"/>
      <c r="L32" s="20"/>
      <c r="M32" s="20"/>
      <c r="N32" s="42" t="str">
        <v>C0010</v>
      </c>
      <c r="O32" s="36">
        <v>900</v>
      </c>
      <c r="P32" s="36">
        <v>1470</v>
      </c>
      <c r="Q32" s="36">
        <v>1617</v>
      </c>
      <c r="R32" s="36">
        <v>1314</v>
      </c>
      <c r="S32" s="36">
        <v>941</v>
      </c>
      <c r="T32" s="37">
        <v>6242</v>
      </c>
      <c r="U32" s="20"/>
      <c r="V32" s="20"/>
      <c r="W32" s="20"/>
      <c r="X32" s="20"/>
      <c r="Y32" s="20"/>
      <c r="Z32" s="20"/>
      <c r="AA32" s="20"/>
      <c r="AB32" s="20"/>
      <c r="AC32" s="20"/>
      <c r="AD32" s="20"/>
      <c r="AE32" s="20"/>
      <c r="AF32" s="20"/>
      <c r="AG32" s="20"/>
      <c r="AH32" s="20"/>
    </row>
    <row r="33" spans="1:34" x14ac:dyDescent="0.3">
      <c r="A33" s="20"/>
      <c r="B33" s="20"/>
      <c r="C33" s="20"/>
      <c r="D33" s="20"/>
      <c r="E33" s="20"/>
      <c r="F33" s="20"/>
      <c r="G33" s="20"/>
      <c r="H33" s="20"/>
      <c r="I33" s="20"/>
      <c r="J33" s="20"/>
      <c r="K33" s="20"/>
      <c r="L33" s="20"/>
      <c r="M33" s="20"/>
      <c r="N33" s="42" t="str">
        <v>C0013</v>
      </c>
      <c r="O33" s="36">
        <v>1255</v>
      </c>
      <c r="P33" s="36">
        <v>516</v>
      </c>
      <c r="Q33" s="36">
        <v>1874</v>
      </c>
      <c r="R33" s="36">
        <v>1863</v>
      </c>
      <c r="S33" s="36">
        <v>1722</v>
      </c>
      <c r="T33" s="37">
        <v>7230</v>
      </c>
      <c r="U33" s="20"/>
      <c r="V33" s="20"/>
      <c r="W33" s="20"/>
      <c r="X33" s="20"/>
      <c r="Y33" s="20"/>
      <c r="Z33" s="20"/>
      <c r="AA33" s="20"/>
      <c r="AB33" s="20"/>
      <c r="AC33" s="20"/>
      <c r="AD33" s="20"/>
      <c r="AE33" s="20"/>
      <c r="AF33" s="20"/>
      <c r="AG33" s="20"/>
      <c r="AH33" s="20"/>
    </row>
    <row r="34" spans="1:34" x14ac:dyDescent="0.3">
      <c r="A34" s="20"/>
      <c r="B34" s="20"/>
      <c r="C34" s="20"/>
      <c r="D34" s="20"/>
      <c r="E34" s="20"/>
      <c r="F34" s="20"/>
      <c r="G34" s="20"/>
      <c r="H34" s="20"/>
      <c r="I34" s="20"/>
      <c r="J34" s="20"/>
      <c r="K34" s="20"/>
      <c r="L34" s="20"/>
      <c r="M34" s="20"/>
      <c r="N34" s="42" t="str">
        <v>C0015</v>
      </c>
      <c r="O34" s="36">
        <v>1138</v>
      </c>
      <c r="P34" s="36">
        <v>1898</v>
      </c>
      <c r="Q34" s="36">
        <v>1482</v>
      </c>
      <c r="R34" s="36">
        <v>846</v>
      </c>
      <c r="S34" s="36">
        <v>1154</v>
      </c>
      <c r="T34" s="37">
        <v>6518</v>
      </c>
      <c r="U34" s="20"/>
      <c r="V34" s="20"/>
      <c r="W34" s="20"/>
      <c r="X34" s="20"/>
      <c r="Y34" s="20"/>
      <c r="Z34" s="20"/>
      <c r="AA34" s="20"/>
      <c r="AB34" s="20"/>
      <c r="AC34" s="20"/>
      <c r="AD34" s="20"/>
      <c r="AE34" s="20"/>
      <c r="AF34" s="20"/>
      <c r="AG34" s="20"/>
      <c r="AH34" s="20"/>
    </row>
    <row r="35" spans="1:34" x14ac:dyDescent="0.3">
      <c r="A35" s="20"/>
      <c r="B35" s="20"/>
      <c r="C35" s="20"/>
      <c r="D35" s="20"/>
      <c r="E35" s="20"/>
      <c r="F35" s="20"/>
      <c r="G35" s="20"/>
      <c r="H35" s="20"/>
      <c r="I35" s="20"/>
      <c r="J35" s="20"/>
      <c r="K35" s="20"/>
      <c r="L35" s="20"/>
      <c r="M35" s="20"/>
      <c r="N35" s="42" t="str">
        <v>Columbus</v>
      </c>
      <c r="O35" s="36" t="str">
        <v/>
      </c>
      <c r="P35" s="36" t="str">
        <v/>
      </c>
      <c r="Q35" s="36" t="str">
        <v/>
      </c>
      <c r="R35" s="36" t="str">
        <v/>
      </c>
      <c r="S35" s="36" t="str">
        <v/>
      </c>
      <c r="T35" s="37" t="str">
        <v/>
      </c>
      <c r="U35" s="20"/>
      <c r="V35" s="20"/>
      <c r="W35" s="20"/>
      <c r="X35" s="20"/>
      <c r="Y35" s="20"/>
      <c r="Z35" s="20"/>
      <c r="AA35" s="20"/>
      <c r="AB35" s="20"/>
      <c r="AC35" s="20"/>
      <c r="AD35" s="20"/>
      <c r="AE35" s="20"/>
      <c r="AF35" s="20"/>
      <c r="AG35" s="20"/>
      <c r="AH35" s="20"/>
    </row>
    <row r="36" spans="1:34" x14ac:dyDescent="0.3">
      <c r="A36" s="20"/>
      <c r="B36" s="20"/>
      <c r="C36" s="20"/>
      <c r="D36" s="20"/>
      <c r="E36" s="20"/>
      <c r="F36" s="20"/>
      <c r="G36" s="20"/>
      <c r="H36" s="20"/>
      <c r="I36" s="20"/>
      <c r="J36" s="20"/>
      <c r="K36" s="20"/>
      <c r="L36" s="20"/>
      <c r="M36" s="20"/>
      <c r="N36" s="42" t="str">
        <v>C0001</v>
      </c>
      <c r="O36" s="36">
        <v>1655</v>
      </c>
      <c r="P36" s="36">
        <v>805</v>
      </c>
      <c r="Q36" s="36">
        <v>2263</v>
      </c>
      <c r="R36" s="36">
        <v>987</v>
      </c>
      <c r="S36" s="36">
        <v>1075</v>
      </c>
      <c r="T36" s="37">
        <v>6785</v>
      </c>
      <c r="U36" s="20"/>
      <c r="V36" s="20"/>
      <c r="W36" s="20"/>
      <c r="X36" s="20"/>
      <c r="Y36" s="20"/>
      <c r="Z36" s="20"/>
      <c r="AA36" s="20"/>
      <c r="AB36" s="20"/>
      <c r="AC36" s="20"/>
      <c r="AD36" s="20"/>
      <c r="AE36" s="20"/>
      <c r="AF36" s="20"/>
      <c r="AG36" s="20"/>
      <c r="AH36" s="20"/>
    </row>
    <row r="37" spans="1:34" x14ac:dyDescent="0.3">
      <c r="A37" s="20"/>
      <c r="B37" s="20"/>
      <c r="C37" s="20"/>
      <c r="D37" s="20"/>
      <c r="E37" s="20"/>
      <c r="F37" s="20"/>
      <c r="G37" s="20"/>
      <c r="H37" s="20"/>
      <c r="I37" s="20"/>
      <c r="J37" s="20"/>
      <c r="K37" s="20"/>
      <c r="L37" s="20"/>
      <c r="M37" s="20"/>
      <c r="N37" s="42" t="str">
        <v>C0005</v>
      </c>
      <c r="O37" s="36">
        <v>1104</v>
      </c>
      <c r="P37" s="36">
        <v>2280</v>
      </c>
      <c r="Q37" s="36">
        <v>1445</v>
      </c>
      <c r="R37" s="36">
        <v>1722</v>
      </c>
      <c r="S37" s="36">
        <v>1196</v>
      </c>
      <c r="T37" s="37">
        <v>7747</v>
      </c>
      <c r="U37" s="20"/>
      <c r="V37" s="20"/>
      <c r="W37" s="20"/>
      <c r="X37" s="20"/>
      <c r="Y37" s="20"/>
      <c r="Z37" s="20"/>
      <c r="AA37" s="20"/>
      <c r="AB37" s="20"/>
      <c r="AC37" s="20"/>
      <c r="AD37" s="20"/>
      <c r="AE37" s="20"/>
      <c r="AF37" s="20"/>
      <c r="AG37" s="20"/>
      <c r="AH37" s="20"/>
    </row>
    <row r="38" spans="1:34" x14ac:dyDescent="0.3">
      <c r="A38" s="20"/>
      <c r="B38" s="20"/>
      <c r="C38" s="20"/>
      <c r="D38" s="20"/>
      <c r="E38" s="20"/>
      <c r="F38" s="20"/>
      <c r="G38" s="20"/>
      <c r="H38" s="20"/>
      <c r="I38" s="20"/>
      <c r="J38" s="20"/>
      <c r="K38" s="20"/>
      <c r="L38" s="20"/>
      <c r="M38" s="20"/>
      <c r="N38" s="42" t="str">
        <v>C0006</v>
      </c>
      <c r="O38" s="36">
        <v>372</v>
      </c>
      <c r="P38" s="36">
        <v>1818</v>
      </c>
      <c r="Q38" s="36">
        <v>1346</v>
      </c>
      <c r="R38" s="36">
        <v>1156</v>
      </c>
      <c r="S38" s="36">
        <v>1484</v>
      </c>
      <c r="T38" s="37">
        <v>6176</v>
      </c>
      <c r="U38" s="20"/>
      <c r="V38" s="20"/>
      <c r="W38" s="20"/>
      <c r="X38" s="20"/>
      <c r="Y38" s="20"/>
      <c r="Z38" s="20"/>
      <c r="AA38" s="20"/>
      <c r="AB38" s="20"/>
      <c r="AC38" s="20"/>
      <c r="AD38" s="20"/>
      <c r="AE38" s="20"/>
      <c r="AF38" s="20"/>
      <c r="AG38" s="20"/>
      <c r="AH38" s="20"/>
    </row>
    <row r="39" spans="1:34" x14ac:dyDescent="0.3">
      <c r="A39" s="20"/>
      <c r="B39" s="20"/>
      <c r="C39" s="20"/>
      <c r="D39" s="20"/>
      <c r="E39" s="20"/>
      <c r="F39" s="20"/>
      <c r="G39" s="20"/>
      <c r="H39" s="20"/>
      <c r="I39" s="20"/>
      <c r="J39" s="20"/>
      <c r="K39" s="20"/>
      <c r="L39" s="20"/>
      <c r="M39" s="20"/>
      <c r="N39" s="42" t="str">
        <v>C0009</v>
      </c>
      <c r="O39" s="36">
        <v>1415</v>
      </c>
      <c r="P39" s="36">
        <v>1271</v>
      </c>
      <c r="Q39" s="36">
        <v>1214</v>
      </c>
      <c r="R39" s="36">
        <v>1135</v>
      </c>
      <c r="S39" s="36">
        <v>1566</v>
      </c>
      <c r="T39" s="37">
        <v>6601</v>
      </c>
      <c r="U39" s="20"/>
      <c r="V39" s="20"/>
      <c r="W39" s="20"/>
      <c r="X39" s="20"/>
      <c r="Y39" s="20"/>
      <c r="Z39" s="20"/>
      <c r="AA39" s="20"/>
      <c r="AB39" s="20"/>
      <c r="AC39" s="20"/>
      <c r="AD39" s="20"/>
      <c r="AE39" s="20"/>
      <c r="AF39" s="20"/>
      <c r="AG39" s="20"/>
      <c r="AH39" s="20"/>
    </row>
    <row r="40" spans="1:34" x14ac:dyDescent="0.3">
      <c r="A40" s="20"/>
      <c r="B40" s="20"/>
      <c r="C40" s="20"/>
      <c r="D40" s="20"/>
      <c r="E40" s="20"/>
      <c r="F40" s="20"/>
      <c r="G40" s="20"/>
      <c r="H40" s="20"/>
      <c r="I40" s="20"/>
      <c r="J40" s="20"/>
      <c r="K40" s="20"/>
      <c r="L40" s="20"/>
      <c r="M40" s="20"/>
      <c r="N40" s="44" t="str">
        <v>C0014</v>
      </c>
      <c r="O40" s="38">
        <v>1362</v>
      </c>
      <c r="P40" s="38">
        <v>1363</v>
      </c>
      <c r="Q40" s="38">
        <v>1152</v>
      </c>
      <c r="R40" s="38">
        <v>777</v>
      </c>
      <c r="S40" s="38">
        <v>750</v>
      </c>
      <c r="T40" s="39">
        <v>5404</v>
      </c>
      <c r="U40" s="20"/>
      <c r="V40" s="20"/>
      <c r="W40" s="20"/>
      <c r="X40" s="20"/>
      <c r="Y40" s="20"/>
      <c r="Z40" s="20"/>
      <c r="AA40" s="20"/>
      <c r="AB40" s="20"/>
      <c r="AC40" s="20"/>
      <c r="AD40" s="20"/>
      <c r="AE40" s="20"/>
      <c r="AF40" s="20"/>
      <c r="AG40" s="20"/>
      <c r="AH40" s="20"/>
    </row>
    <row r="41" spans="1:34"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row>
    <row r="42" spans="1:34"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row>
    <row r="43" spans="1:34"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row>
    <row r="44" spans="1:34"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row>
    <row r="45" spans="1:34"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row>
    <row r="46" spans="1:34"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row>
    <row r="47" spans="1:34"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row>
    <row r="48" spans="1:34"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row>
    <row r="49" spans="1:34"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row>
    <row r="50" spans="1:34"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row>
    <row r="51" spans="1:34"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row>
    <row r="52" spans="1:34"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row>
    <row r="53" spans="1:34"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row>
    <row r="54" spans="1:34"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row>
    <row r="55" spans="1:34"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row>
    <row r="56" spans="1:34"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row>
    <row r="57" spans="1:34"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row>
    <row r="58" spans="1:34"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row>
    <row r="59" spans="1:34" x14ac:dyDescent="0.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row>
    <row r="60" spans="1:34" x14ac:dyDescent="0.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row>
    <row r="61" spans="1:34" x14ac:dyDescent="0.3">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row>
    <row r="62" spans="1:34" x14ac:dyDescent="0.3">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row>
    <row r="63" spans="1:34" x14ac:dyDescent="0.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row>
    <row r="64" spans="1:34" x14ac:dyDescent="0.3">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row>
    <row r="65" spans="1:34" x14ac:dyDescent="0.3">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row>
    <row r="66" spans="1:34" x14ac:dyDescent="0.3">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row>
    <row r="67" spans="1:34" x14ac:dyDescent="0.3">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row>
    <row r="68" spans="1:34" x14ac:dyDescent="0.3">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row>
    <row r="69" spans="1:34" x14ac:dyDescent="0.3">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row>
    <row r="70" spans="1:34" x14ac:dyDescent="0.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row>
    <row r="71" spans="1:34" x14ac:dyDescent="0.3">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row>
    <row r="72" spans="1:34" x14ac:dyDescent="0.3">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row>
    <row r="73" spans="1:34" x14ac:dyDescent="0.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row>
    <row r="74" spans="1:34" x14ac:dyDescent="0.3">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row>
    <row r="75" spans="1:34" x14ac:dyDescent="0.3">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row>
    <row r="76" spans="1:34"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row>
    <row r="77" spans="1:34" x14ac:dyDescent="0.3">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row>
    <row r="78" spans="1:34" x14ac:dyDescent="0.3">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row>
    <row r="79" spans="1:34" x14ac:dyDescent="0.3">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row>
    <row r="80" spans="1:34" x14ac:dyDescent="0.3">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row>
    <row r="81" spans="1:34" x14ac:dyDescent="0.3">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row>
    <row r="82" spans="1:34" x14ac:dyDescent="0.3">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row>
    <row r="83" spans="1:34" x14ac:dyDescent="0.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row>
    <row r="84" spans="1:34" x14ac:dyDescent="0.3">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row>
    <row r="85" spans="1:34" x14ac:dyDescent="0.3">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row>
    <row r="86" spans="1:34" x14ac:dyDescent="0.3">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row>
    <row r="87" spans="1:34" x14ac:dyDescent="0.3">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row>
    <row r="88" spans="1:34" x14ac:dyDescent="0.3">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row>
    <row r="89" spans="1:34" x14ac:dyDescent="0.3">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row>
    <row r="90" spans="1:34" x14ac:dyDescent="0.3">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row>
    <row r="91" spans="1:34" x14ac:dyDescent="0.3">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row>
    <row r="92" spans="1:34" x14ac:dyDescent="0.3">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row>
    <row r="93" spans="1:34" x14ac:dyDescent="0.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row>
    <row r="94" spans="1:34" x14ac:dyDescent="0.3">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row>
    <row r="95" spans="1:34" x14ac:dyDescent="0.3">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row>
    <row r="96" spans="1:34" x14ac:dyDescent="0.3">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row>
    <row r="97" spans="1:34" x14ac:dyDescent="0.3">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row>
    <row r="98" spans="1:34" x14ac:dyDescent="0.3">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row>
    <row r="99" spans="1:34" x14ac:dyDescent="0.3">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row>
    <row r="100" spans="1:34" x14ac:dyDescent="0.3">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row>
    <row r="101" spans="1:34" x14ac:dyDescent="0.3">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row>
    <row r="102" spans="1:34" x14ac:dyDescent="0.3">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row>
    <row r="103" spans="1:34" x14ac:dyDescent="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row>
    <row r="104" spans="1:34" x14ac:dyDescent="0.3">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row>
    <row r="105" spans="1:34" x14ac:dyDescent="0.3">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row>
    <row r="106" spans="1:34" x14ac:dyDescent="0.3">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row>
    <row r="107" spans="1:34" x14ac:dyDescent="0.3">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row>
    <row r="108" spans="1:34" x14ac:dyDescent="0.3">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row>
    <row r="109" spans="1:34" x14ac:dyDescent="0.3">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row>
    <row r="110" spans="1:34" x14ac:dyDescent="0.3">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row>
    <row r="111" spans="1:34" x14ac:dyDescent="0.3">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row>
    <row r="112" spans="1:34" x14ac:dyDescent="0.3">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row>
    <row r="113" spans="1:34" x14ac:dyDescent="0.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row>
    <row r="114" spans="1:34" x14ac:dyDescent="0.3">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row>
    <row r="115" spans="1:34" x14ac:dyDescent="0.3">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row>
    <row r="116" spans="1:34" x14ac:dyDescent="0.3">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row>
    <row r="117" spans="1:34" x14ac:dyDescent="0.3">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row>
    <row r="118" spans="1:34" x14ac:dyDescent="0.3">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row>
    <row r="119" spans="1:34" x14ac:dyDescent="0.3">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row>
    <row r="120" spans="1:34" x14ac:dyDescent="0.3">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row>
    <row r="121" spans="1:34" x14ac:dyDescent="0.3">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row>
    <row r="122" spans="1:34" x14ac:dyDescent="0.3">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row>
    <row r="123" spans="1:34" x14ac:dyDescent="0.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row>
    <row r="124" spans="1:34" x14ac:dyDescent="0.3">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row>
    <row r="125" spans="1:34" x14ac:dyDescent="0.3">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row>
    <row r="126" spans="1:34" x14ac:dyDescent="0.3">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row>
    <row r="127" spans="1:34" x14ac:dyDescent="0.3">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row>
    <row r="128" spans="1:34" x14ac:dyDescent="0.3">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row>
    <row r="129" spans="1:34" x14ac:dyDescent="0.3">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row>
    <row r="130" spans="1:34" x14ac:dyDescent="0.3">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row>
    <row r="131" spans="1:34" x14ac:dyDescent="0.3">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row>
    <row r="132" spans="1:34" x14ac:dyDescent="0.3">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row>
    <row r="133" spans="1:34" x14ac:dyDescent="0.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row>
    <row r="134" spans="1:34" x14ac:dyDescent="0.3">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row>
    <row r="135" spans="1:34" x14ac:dyDescent="0.3">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row>
    <row r="136" spans="1:34" x14ac:dyDescent="0.3">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row>
    <row r="137" spans="1:34" x14ac:dyDescent="0.3">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row>
    <row r="138" spans="1:34" x14ac:dyDescent="0.3">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row>
    <row r="139" spans="1:34" x14ac:dyDescent="0.3">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row>
    <row r="140" spans="1:34" x14ac:dyDescent="0.3">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row>
    <row r="141" spans="1:34" x14ac:dyDescent="0.3">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row>
    <row r="142" spans="1:34" x14ac:dyDescent="0.3">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row>
    <row r="143" spans="1:34" x14ac:dyDescent="0.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row>
    <row r="144" spans="1:34" x14ac:dyDescent="0.3">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row>
  </sheetData>
  <conditionalFormatting sqref="O24:S40">
    <cfRule type="colorScale" priority="2">
      <colorScale>
        <cfvo type="min"/>
        <cfvo type="max"/>
        <color rgb="FFFCFCFF"/>
        <color rgb="FFF8696B"/>
      </colorScale>
    </cfRule>
    <cfRule type="dataBar" priority="3">
      <dataBar>
        <cfvo type="num" val="0"/>
        <cfvo type="formula" val="MAX($O$24:$T$40*2)"/>
        <color theme="1"/>
      </dataBar>
      <extLst>
        <ext xmlns:x14="http://schemas.microsoft.com/office/spreadsheetml/2009/9/main" uri="{B025F937-C7B1-47D3-B67F-A62EFF666E3E}">
          <x14:id>{09DB3205-7FFF-44DD-A2D9-14DE7ACEF69D}</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9DB3205-7FFF-44DD-A2D9-14DE7ACEF69D}">
            <x14:dataBar minLength="0" maxLength="100" gradient="0">
              <x14:cfvo type="num">
                <xm:f>0</xm:f>
              </x14:cfvo>
              <x14:cfvo type="formula">
                <xm:f>MAX($O$24:$T$40*2)</xm:f>
              </x14:cfvo>
              <x14:negativeFillColor rgb="FFFF0000"/>
              <x14:axisColor rgb="FF000000"/>
            </x14:dataBar>
          </x14:cfRule>
          <xm:sqref>O24:S40</xm:sqref>
        </x14:conditionalFormatting>
        <x14:conditionalFormatting xmlns:xm="http://schemas.microsoft.com/office/excel/2006/main">
          <x14:cfRule type="expression" priority="1" id="{F3B23CD6-906C-4B95-B667-CC69733739A2}">
            <xm:f>O$23=pivots!$E$48</xm:f>
            <x14:dxf>
              <fill>
                <patternFill>
                  <bgColor theme="8" tint="0.59996337778862885"/>
                </patternFill>
              </fill>
              <border>
                <left style="thin">
                  <color theme="1" tint="0.499984740745262"/>
                </left>
                <right style="thin">
                  <color theme="1" tint="0.499984740745262"/>
                </right>
                <vertical/>
                <horizontal/>
              </border>
            </x14:dxf>
          </x14:cfRule>
          <xm:sqref>O23:S40</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pivots</vt:lpstr>
      <vt:lpstr>Data</vt:lpstr>
      <vt:lpstr>Assets</vt:lpstr>
      <vt:lpstr>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Aakarsh Shrivastava [Data Science - 2021]</cp:lastModifiedBy>
  <dcterms:created xsi:type="dcterms:W3CDTF">2021-03-14T20:21:32Z</dcterms:created>
  <dcterms:modified xsi:type="dcterms:W3CDTF">2025-02-08T02:37:08Z</dcterms:modified>
</cp:coreProperties>
</file>