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kash\Desktop\"/>
    </mc:Choice>
  </mc:AlternateContent>
  <xr:revisionPtr revIDLastSave="0" documentId="13_ncr:1_{78CA5C67-CB0F-4724-AEFC-DDEE8911B7B0}" xr6:coauthVersionLast="45" xr6:coauthVersionMax="45" xr10:uidLastSave="{00000000-0000-0000-0000-000000000000}"/>
  <bookViews>
    <workbookView xWindow="-108" yWindow="-108" windowWidth="23256" windowHeight="12576" xr2:uid="{CBAC9C30-9949-44AD-B990-C334823AFC85}"/>
  </bookViews>
  <sheets>
    <sheet name="Option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0" i="1" l="1"/>
  <c r="Q60" i="1" s="1"/>
  <c r="N60" i="1"/>
  <c r="L60" i="1"/>
  <c r="K60" i="1"/>
  <c r="M60" i="1" s="1"/>
  <c r="G60" i="1"/>
  <c r="P59" i="1"/>
  <c r="L59" i="1"/>
  <c r="N59" i="1" s="1"/>
  <c r="K59" i="1"/>
  <c r="M59" i="1" s="1"/>
  <c r="G59" i="1"/>
  <c r="Q58" i="1"/>
  <c r="P58" i="1"/>
  <c r="M58" i="1"/>
  <c r="L58" i="1"/>
  <c r="N58" i="1" s="1"/>
  <c r="K58" i="1"/>
  <c r="G58" i="1"/>
  <c r="R57" i="1"/>
  <c r="S57" i="1" s="1"/>
  <c r="Q57" i="1"/>
  <c r="P57" i="1"/>
  <c r="N57" i="1"/>
  <c r="M57" i="1"/>
  <c r="L57" i="1"/>
  <c r="K57" i="1"/>
  <c r="G57" i="1"/>
  <c r="P56" i="1"/>
  <c r="N56" i="1"/>
  <c r="M56" i="1"/>
  <c r="L56" i="1"/>
  <c r="K56" i="1"/>
  <c r="G56" i="1"/>
  <c r="P55" i="1"/>
  <c r="N55" i="1"/>
  <c r="L55" i="1"/>
  <c r="K55" i="1"/>
  <c r="M55" i="1" s="1"/>
  <c r="G55" i="1"/>
  <c r="Q54" i="1"/>
  <c r="R54" i="1" s="1"/>
  <c r="S54" i="1" s="1"/>
  <c r="P54" i="1"/>
  <c r="L54" i="1"/>
  <c r="N54" i="1" s="1"/>
  <c r="K54" i="1"/>
  <c r="M54" i="1" s="1"/>
  <c r="G54" i="1"/>
  <c r="Q53" i="1"/>
  <c r="P53" i="1"/>
  <c r="M53" i="1"/>
  <c r="L53" i="1"/>
  <c r="N53" i="1" s="1"/>
  <c r="K53" i="1"/>
  <c r="G53" i="1"/>
  <c r="Q52" i="1"/>
  <c r="P52" i="1"/>
  <c r="N52" i="1"/>
  <c r="L52" i="1"/>
  <c r="K52" i="1"/>
  <c r="M52" i="1" s="1"/>
  <c r="R52" i="1" s="1"/>
  <c r="S52" i="1" s="1"/>
  <c r="G52" i="1"/>
  <c r="P51" i="1"/>
  <c r="L51" i="1"/>
  <c r="N51" i="1" s="1"/>
  <c r="K51" i="1"/>
  <c r="M51" i="1" s="1"/>
  <c r="G51" i="1"/>
  <c r="Q50" i="1"/>
  <c r="P50" i="1"/>
  <c r="M50" i="1"/>
  <c r="L50" i="1"/>
  <c r="N50" i="1" s="1"/>
  <c r="K50" i="1"/>
  <c r="G50" i="1"/>
  <c r="R49" i="1"/>
  <c r="S49" i="1" s="1"/>
  <c r="Q49" i="1"/>
  <c r="P49" i="1"/>
  <c r="N49" i="1"/>
  <c r="M49" i="1"/>
  <c r="L49" i="1"/>
  <c r="K49" i="1"/>
  <c r="G49" i="1"/>
  <c r="P48" i="1"/>
  <c r="N48" i="1"/>
  <c r="M48" i="1"/>
  <c r="L48" i="1"/>
  <c r="K48" i="1"/>
  <c r="G48" i="1"/>
  <c r="P47" i="1"/>
  <c r="N47" i="1"/>
  <c r="L47" i="1"/>
  <c r="K47" i="1"/>
  <c r="M47" i="1" s="1"/>
  <c r="G47" i="1"/>
  <c r="Q46" i="1"/>
  <c r="P46" i="1"/>
  <c r="L46" i="1"/>
  <c r="N46" i="1" s="1"/>
  <c r="K46" i="1"/>
  <c r="M46" i="1" s="1"/>
  <c r="G46" i="1"/>
  <c r="Q45" i="1"/>
  <c r="P45" i="1"/>
  <c r="M45" i="1"/>
  <c r="L45" i="1"/>
  <c r="N45" i="1" s="1"/>
  <c r="K45" i="1"/>
  <c r="G45" i="1"/>
  <c r="Q44" i="1"/>
  <c r="P44" i="1"/>
  <c r="N44" i="1"/>
  <c r="L44" i="1"/>
  <c r="K44" i="1"/>
  <c r="M44" i="1" s="1"/>
  <c r="R44" i="1" s="1"/>
  <c r="S44" i="1" s="1"/>
  <c r="G44" i="1"/>
  <c r="P43" i="1"/>
  <c r="L43" i="1"/>
  <c r="N43" i="1" s="1"/>
  <c r="K43" i="1"/>
  <c r="M43" i="1" s="1"/>
  <c r="G43" i="1"/>
  <c r="Q42" i="1"/>
  <c r="P42" i="1"/>
  <c r="M42" i="1"/>
  <c r="L42" i="1"/>
  <c r="N42" i="1" s="1"/>
  <c r="K42" i="1"/>
  <c r="G42" i="1"/>
  <c r="Q41" i="1"/>
  <c r="P41" i="1"/>
  <c r="N41" i="1"/>
  <c r="M41" i="1"/>
  <c r="R41" i="1" s="1"/>
  <c r="S41" i="1" s="1"/>
  <c r="L41" i="1"/>
  <c r="K41" i="1"/>
  <c r="G41" i="1"/>
  <c r="P40" i="1"/>
  <c r="N40" i="1"/>
  <c r="M40" i="1"/>
  <c r="L40" i="1"/>
  <c r="K40" i="1"/>
  <c r="G40" i="1"/>
  <c r="P39" i="1"/>
  <c r="N39" i="1"/>
  <c r="L39" i="1"/>
  <c r="K39" i="1"/>
  <c r="M39" i="1" s="1"/>
  <c r="G39" i="1"/>
  <c r="Q38" i="1"/>
  <c r="P38" i="1"/>
  <c r="L38" i="1"/>
  <c r="N38" i="1" s="1"/>
  <c r="K38" i="1"/>
  <c r="M38" i="1" s="1"/>
  <c r="G38" i="1"/>
  <c r="Q37" i="1"/>
  <c r="P37" i="1"/>
  <c r="N37" i="1"/>
  <c r="L37" i="1"/>
  <c r="K37" i="1"/>
  <c r="M37" i="1" s="1"/>
  <c r="R37" i="1" s="1"/>
  <c r="S37" i="1" s="1"/>
  <c r="G37" i="1"/>
  <c r="Q36" i="1"/>
  <c r="P36" i="1"/>
  <c r="M36" i="1"/>
  <c r="L36" i="1"/>
  <c r="N36" i="1" s="1"/>
  <c r="K36" i="1"/>
  <c r="G36" i="1"/>
  <c r="Q35" i="1"/>
  <c r="P35" i="1"/>
  <c r="N35" i="1"/>
  <c r="M35" i="1"/>
  <c r="R35" i="1" s="1"/>
  <c r="S35" i="1" s="1"/>
  <c r="L35" i="1"/>
  <c r="K35" i="1"/>
  <c r="G35" i="1"/>
  <c r="P34" i="1"/>
  <c r="N34" i="1"/>
  <c r="L34" i="1"/>
  <c r="K34" i="1"/>
  <c r="M34" i="1" s="1"/>
  <c r="G34" i="1"/>
  <c r="Q33" i="1"/>
  <c r="P33" i="1"/>
  <c r="M33" i="1"/>
  <c r="L33" i="1"/>
  <c r="N33" i="1" s="1"/>
  <c r="R33" i="1" s="1"/>
  <c r="S33" i="1" s="1"/>
  <c r="K33" i="1"/>
  <c r="G33" i="1"/>
  <c r="Q32" i="1"/>
  <c r="R32" i="1" s="1"/>
  <c r="S32" i="1" s="1"/>
  <c r="P32" i="1"/>
  <c r="N32" i="1"/>
  <c r="L32" i="1"/>
  <c r="K32" i="1"/>
  <c r="M32" i="1" s="1"/>
  <c r="G32" i="1"/>
  <c r="P31" i="1"/>
  <c r="L31" i="1"/>
  <c r="N31" i="1" s="1"/>
  <c r="K31" i="1"/>
  <c r="M31" i="1" s="1"/>
  <c r="G31" i="1"/>
  <c r="Q30" i="1"/>
  <c r="P30" i="1"/>
  <c r="R30" i="1" s="1"/>
  <c r="S30" i="1" s="1"/>
  <c r="M30" i="1"/>
  <c r="L30" i="1"/>
  <c r="N30" i="1" s="1"/>
  <c r="K30" i="1"/>
  <c r="G30" i="1"/>
  <c r="Q29" i="1"/>
  <c r="P29" i="1"/>
  <c r="N29" i="1"/>
  <c r="M29" i="1"/>
  <c r="R29" i="1" s="1"/>
  <c r="S29" i="1" s="1"/>
  <c r="L29" i="1"/>
  <c r="K29" i="1"/>
  <c r="G29" i="1"/>
  <c r="P28" i="1"/>
  <c r="N28" i="1"/>
  <c r="M28" i="1"/>
  <c r="L28" i="1"/>
  <c r="K28" i="1"/>
  <c r="G28" i="1"/>
  <c r="P27" i="1"/>
  <c r="N27" i="1"/>
  <c r="L27" i="1"/>
  <c r="K27" i="1"/>
  <c r="M27" i="1" s="1"/>
  <c r="G27" i="1"/>
  <c r="Q26" i="1"/>
  <c r="R26" i="1" s="1"/>
  <c r="S26" i="1" s="1"/>
  <c r="P26" i="1"/>
  <c r="L26" i="1"/>
  <c r="N26" i="1" s="1"/>
  <c r="K26" i="1"/>
  <c r="M26" i="1" s="1"/>
  <c r="G26" i="1"/>
  <c r="Q25" i="1"/>
  <c r="P25" i="1"/>
  <c r="M25" i="1"/>
  <c r="L25" i="1"/>
  <c r="N25" i="1" s="1"/>
  <c r="R25" i="1" s="1"/>
  <c r="S25" i="1" s="1"/>
  <c r="K25" i="1"/>
  <c r="G25" i="1"/>
  <c r="Q24" i="1"/>
  <c r="R24" i="1" s="1"/>
  <c r="S24" i="1" s="1"/>
  <c r="P24" i="1"/>
  <c r="N24" i="1"/>
  <c r="L24" i="1"/>
  <c r="K24" i="1"/>
  <c r="M24" i="1" s="1"/>
  <c r="G24" i="1"/>
  <c r="P23" i="1"/>
  <c r="L23" i="1"/>
  <c r="N23" i="1" s="1"/>
  <c r="K23" i="1"/>
  <c r="M23" i="1" s="1"/>
  <c r="G23" i="1"/>
  <c r="Q22" i="1"/>
  <c r="P22" i="1"/>
  <c r="M22" i="1"/>
  <c r="L22" i="1"/>
  <c r="N22" i="1" s="1"/>
  <c r="K22" i="1"/>
  <c r="G22" i="1"/>
  <c r="Q21" i="1"/>
  <c r="P21" i="1"/>
  <c r="N21" i="1"/>
  <c r="M21" i="1"/>
  <c r="R21" i="1" s="1"/>
  <c r="S21" i="1" s="1"/>
  <c r="L21" i="1"/>
  <c r="K21" i="1"/>
  <c r="G21" i="1"/>
  <c r="P20" i="1"/>
  <c r="N20" i="1"/>
  <c r="M20" i="1"/>
  <c r="L20" i="1"/>
  <c r="K20" i="1"/>
  <c r="G20" i="1"/>
  <c r="P19" i="1"/>
  <c r="N19" i="1"/>
  <c r="L19" i="1"/>
  <c r="K19" i="1"/>
  <c r="M19" i="1" s="1"/>
  <c r="G19" i="1"/>
  <c r="Q18" i="1"/>
  <c r="P18" i="1"/>
  <c r="L18" i="1"/>
  <c r="N18" i="1" s="1"/>
  <c r="K18" i="1"/>
  <c r="M18" i="1" s="1"/>
  <c r="G18" i="1"/>
  <c r="P17" i="1"/>
  <c r="Q17" i="1" s="1"/>
  <c r="R17" i="1" s="1"/>
  <c r="S17" i="1" s="1"/>
  <c r="M17" i="1"/>
  <c r="L17" i="1"/>
  <c r="N17" i="1" s="1"/>
  <c r="K17" i="1"/>
  <c r="G17" i="1"/>
  <c r="Q16" i="1"/>
  <c r="P16" i="1"/>
  <c r="N16" i="1"/>
  <c r="L16" i="1"/>
  <c r="K16" i="1"/>
  <c r="M16" i="1" s="1"/>
  <c r="G16" i="1"/>
  <c r="P15" i="1"/>
  <c r="L15" i="1"/>
  <c r="N15" i="1" s="1"/>
  <c r="K15" i="1"/>
  <c r="M15" i="1" s="1"/>
  <c r="G15" i="1"/>
  <c r="Q14" i="1"/>
  <c r="P14" i="1"/>
  <c r="R14" i="1" s="1"/>
  <c r="S14" i="1" s="1"/>
  <c r="M14" i="1"/>
  <c r="L14" i="1"/>
  <c r="N14" i="1" s="1"/>
  <c r="K14" i="1"/>
  <c r="G14" i="1"/>
  <c r="Q13" i="1"/>
  <c r="P13" i="1"/>
  <c r="N13" i="1"/>
  <c r="M13" i="1"/>
  <c r="R13" i="1" s="1"/>
  <c r="S13" i="1" s="1"/>
  <c r="L13" i="1"/>
  <c r="K13" i="1"/>
  <c r="G13" i="1"/>
  <c r="P12" i="1"/>
  <c r="N12" i="1"/>
  <c r="M12" i="1"/>
  <c r="L12" i="1"/>
  <c r="K12" i="1"/>
  <c r="G12" i="1"/>
  <c r="P11" i="1"/>
  <c r="N11" i="1"/>
  <c r="L11" i="1"/>
  <c r="K11" i="1"/>
  <c r="M11" i="1" s="1"/>
  <c r="G11" i="1"/>
  <c r="Q10" i="1"/>
  <c r="R10" i="1" s="1"/>
  <c r="S10" i="1" s="1"/>
  <c r="P10" i="1"/>
  <c r="L10" i="1"/>
  <c r="N10" i="1" s="1"/>
  <c r="K10" i="1"/>
  <c r="M10" i="1" s="1"/>
  <c r="G10" i="1"/>
  <c r="P9" i="1"/>
  <c r="Q9" i="1" s="1"/>
  <c r="M9" i="1"/>
  <c r="L9" i="1"/>
  <c r="N9" i="1" s="1"/>
  <c r="K9" i="1"/>
  <c r="G9" i="1"/>
  <c r="Q8" i="1"/>
  <c r="R8" i="1" s="1"/>
  <c r="S8" i="1" s="1"/>
  <c r="P8" i="1"/>
  <c r="N8" i="1"/>
  <c r="L8" i="1"/>
  <c r="K8" i="1"/>
  <c r="M8" i="1" s="1"/>
  <c r="G8" i="1"/>
  <c r="P7" i="1"/>
  <c r="L7" i="1"/>
  <c r="N7" i="1" s="1"/>
  <c r="K7" i="1"/>
  <c r="M7" i="1" s="1"/>
  <c r="G7" i="1"/>
  <c r="Q6" i="1"/>
  <c r="P6" i="1"/>
  <c r="M6" i="1"/>
  <c r="L6" i="1"/>
  <c r="N6" i="1" s="1"/>
  <c r="K6" i="1"/>
  <c r="G6" i="1"/>
  <c r="Q5" i="1"/>
  <c r="P5" i="1"/>
  <c r="N5" i="1"/>
  <c r="M5" i="1"/>
  <c r="R5" i="1" s="1"/>
  <c r="S5" i="1" s="1"/>
  <c r="L5" i="1"/>
  <c r="K5" i="1"/>
  <c r="G5" i="1"/>
  <c r="P4" i="1"/>
  <c r="N4" i="1"/>
  <c r="M4" i="1"/>
  <c r="L4" i="1"/>
  <c r="K4" i="1"/>
  <c r="G4" i="1"/>
  <c r="P3" i="1"/>
  <c r="N3" i="1"/>
  <c r="L3" i="1"/>
  <c r="K3" i="1"/>
  <c r="M3" i="1" s="1"/>
  <c r="G3" i="1"/>
  <c r="Z33" i="1" s="1"/>
  <c r="Z34" i="1" s="1"/>
  <c r="Z35" i="1" s="1"/>
  <c r="Z36" i="1" s="1"/>
  <c r="Q2" i="1"/>
  <c r="P2" i="1"/>
  <c r="L2" i="1"/>
  <c r="N2" i="1" s="1"/>
  <c r="K2" i="1"/>
  <c r="M2" i="1" s="1"/>
  <c r="R3" i="1" l="1"/>
  <c r="S3" i="1" s="1"/>
  <c r="R12" i="1"/>
  <c r="S12" i="1" s="1"/>
  <c r="R22" i="1"/>
  <c r="S22" i="1" s="1"/>
  <c r="R2" i="1"/>
  <c r="S2" i="1" s="1"/>
  <c r="R18" i="1"/>
  <c r="S18" i="1" s="1"/>
  <c r="R45" i="1"/>
  <c r="S45" i="1" s="1"/>
  <c r="R23" i="1"/>
  <c r="S23" i="1" s="1"/>
  <c r="R11" i="1"/>
  <c r="S11" i="1" s="1"/>
  <c r="R31" i="1"/>
  <c r="S31" i="1" s="1"/>
  <c r="R42" i="1"/>
  <c r="S42" i="1" s="1"/>
  <c r="R9" i="1"/>
  <c r="S9" i="1" s="1"/>
  <c r="R34" i="1"/>
  <c r="S34" i="1" s="1"/>
  <c r="R38" i="1"/>
  <c r="S38" i="1" s="1"/>
  <c r="R48" i="1"/>
  <c r="S48" i="1" s="1"/>
  <c r="R55" i="1"/>
  <c r="S55" i="1" s="1"/>
  <c r="R4" i="1"/>
  <c r="S4" i="1" s="1"/>
  <c r="R20" i="1"/>
  <c r="S20" i="1" s="1"/>
  <c r="R40" i="1"/>
  <c r="S40" i="1" s="1"/>
  <c r="R16" i="1"/>
  <c r="S16" i="1" s="1"/>
  <c r="R36" i="1"/>
  <c r="S36" i="1" s="1"/>
  <c r="R53" i="1"/>
  <c r="S53" i="1" s="1"/>
  <c r="R58" i="1"/>
  <c r="S58" i="1" s="1"/>
  <c r="R6" i="1"/>
  <c r="S6" i="1" s="1"/>
  <c r="R39" i="1"/>
  <c r="S39" i="1" s="1"/>
  <c r="R46" i="1"/>
  <c r="S46" i="1" s="1"/>
  <c r="R50" i="1"/>
  <c r="S50" i="1" s="1"/>
  <c r="R60" i="1"/>
  <c r="S60" i="1" s="1"/>
  <c r="Q3" i="1"/>
  <c r="Q11" i="1"/>
  <c r="Q34" i="1"/>
  <c r="Q39" i="1"/>
  <c r="Q47" i="1"/>
  <c r="R47" i="1" s="1"/>
  <c r="S47" i="1" s="1"/>
  <c r="Q55" i="1"/>
  <c r="Q19" i="1"/>
  <c r="R19" i="1" s="1"/>
  <c r="S19" i="1" s="1"/>
  <c r="Q27" i="1"/>
  <c r="R27" i="1" s="1"/>
  <c r="S27" i="1" s="1"/>
  <c r="Q4" i="1"/>
  <c r="Q12" i="1"/>
  <c r="Q20" i="1"/>
  <c r="Q28" i="1"/>
  <c r="R28" i="1" s="1"/>
  <c r="S28" i="1" s="1"/>
  <c r="Q40" i="1"/>
  <c r="Q48" i="1"/>
  <c r="Q56" i="1"/>
  <c r="R56" i="1" s="1"/>
  <c r="S56" i="1" s="1"/>
  <c r="Q7" i="1"/>
  <c r="R7" i="1" s="1"/>
  <c r="S7" i="1" s="1"/>
  <c r="Q15" i="1"/>
  <c r="R15" i="1" s="1"/>
  <c r="S15" i="1" s="1"/>
  <c r="Q23" i="1"/>
  <c r="Q31" i="1"/>
  <c r="Q43" i="1"/>
  <c r="R43" i="1" s="1"/>
  <c r="S43" i="1" s="1"/>
  <c r="Q51" i="1"/>
  <c r="R51" i="1" s="1"/>
  <c r="S51" i="1" s="1"/>
  <c r="Q59" i="1"/>
  <c r="R59" i="1" s="1"/>
  <c r="S59" i="1" s="1"/>
</calcChain>
</file>

<file path=xl/sharedStrings.xml><?xml version="1.0" encoding="utf-8"?>
<sst xmlns="http://schemas.openxmlformats.org/spreadsheetml/2006/main" count="141" uniqueCount="23">
  <si>
    <t>Symbol</t>
  </si>
  <si>
    <t>Date</t>
  </si>
  <si>
    <t>Expiry</t>
  </si>
  <si>
    <t>Option Type</t>
  </si>
  <si>
    <t>Settle Price</t>
  </si>
  <si>
    <t>Underlying Value</t>
  </si>
  <si>
    <t>Returns</t>
  </si>
  <si>
    <t>Strike Price</t>
  </si>
  <si>
    <t>Upwards</t>
  </si>
  <si>
    <t>Downwards</t>
  </si>
  <si>
    <t>So*u</t>
  </si>
  <si>
    <t>So*d</t>
  </si>
  <si>
    <t>fu</t>
  </si>
  <si>
    <t>fd</t>
  </si>
  <si>
    <t>Rf (%)</t>
  </si>
  <si>
    <t>Annualized Rf</t>
  </si>
  <si>
    <t>p</t>
  </si>
  <si>
    <t>Theoretical option price</t>
  </si>
  <si>
    <t>Implied Volatility</t>
  </si>
  <si>
    <t>PVR</t>
  </si>
  <si>
    <t>CE</t>
  </si>
  <si>
    <t>Standard deviation</t>
  </si>
  <si>
    <t>Annualized Volatility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</si>
</sst>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1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Options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Options!$E$1</c:f>
              <c:strCache>
                <c:ptCount val="1"/>
                <c:pt idx="0">
                  <c:v>Settle Price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Options!$B$2:$B$60</c:f>
              <c:numCache>
                <c:formatCode>d\-mmm\-yy</c:formatCode>
                <c:ptCount val="59"/>
                <c:pt idx="0">
                  <c:v>43374</c:v>
                </c:pt>
                <c:pt idx="1">
                  <c:v>43376</c:v>
                </c:pt>
                <c:pt idx="2">
                  <c:v>43377</c:v>
                </c:pt>
                <c:pt idx="3">
                  <c:v>43378</c:v>
                </c:pt>
                <c:pt idx="4">
                  <c:v>43381</c:v>
                </c:pt>
                <c:pt idx="5">
                  <c:v>43382</c:v>
                </c:pt>
                <c:pt idx="6">
                  <c:v>43383</c:v>
                </c:pt>
                <c:pt idx="7">
                  <c:v>43384</c:v>
                </c:pt>
                <c:pt idx="8">
                  <c:v>43385</c:v>
                </c:pt>
                <c:pt idx="9">
                  <c:v>43388</c:v>
                </c:pt>
                <c:pt idx="10">
                  <c:v>43389</c:v>
                </c:pt>
                <c:pt idx="11">
                  <c:v>43390</c:v>
                </c:pt>
                <c:pt idx="12">
                  <c:v>43392</c:v>
                </c:pt>
                <c:pt idx="13">
                  <c:v>43395</c:v>
                </c:pt>
                <c:pt idx="14">
                  <c:v>43396</c:v>
                </c:pt>
                <c:pt idx="15">
                  <c:v>43397</c:v>
                </c:pt>
                <c:pt idx="16">
                  <c:v>43398</c:v>
                </c:pt>
                <c:pt idx="17">
                  <c:v>43399</c:v>
                </c:pt>
                <c:pt idx="18">
                  <c:v>43402</c:v>
                </c:pt>
                <c:pt idx="19">
                  <c:v>43403</c:v>
                </c:pt>
                <c:pt idx="20">
                  <c:v>43404</c:v>
                </c:pt>
                <c:pt idx="21">
                  <c:v>43405</c:v>
                </c:pt>
                <c:pt idx="22">
                  <c:v>43406</c:v>
                </c:pt>
                <c:pt idx="23">
                  <c:v>43409</c:v>
                </c:pt>
                <c:pt idx="24">
                  <c:v>43410</c:v>
                </c:pt>
                <c:pt idx="25">
                  <c:v>43411</c:v>
                </c:pt>
                <c:pt idx="26">
                  <c:v>43413</c:v>
                </c:pt>
                <c:pt idx="27">
                  <c:v>43416</c:v>
                </c:pt>
                <c:pt idx="28">
                  <c:v>43417</c:v>
                </c:pt>
                <c:pt idx="29">
                  <c:v>43418</c:v>
                </c:pt>
                <c:pt idx="30">
                  <c:v>43419</c:v>
                </c:pt>
                <c:pt idx="31">
                  <c:v>43420</c:v>
                </c:pt>
                <c:pt idx="32">
                  <c:v>43423</c:v>
                </c:pt>
                <c:pt idx="33">
                  <c:v>43424</c:v>
                </c:pt>
                <c:pt idx="34">
                  <c:v>43425</c:v>
                </c:pt>
                <c:pt idx="35">
                  <c:v>43426</c:v>
                </c:pt>
                <c:pt idx="36">
                  <c:v>43430</c:v>
                </c:pt>
                <c:pt idx="37">
                  <c:v>43431</c:v>
                </c:pt>
                <c:pt idx="38">
                  <c:v>43432</c:v>
                </c:pt>
                <c:pt idx="39">
                  <c:v>43433</c:v>
                </c:pt>
                <c:pt idx="40">
                  <c:v>43434</c:v>
                </c:pt>
                <c:pt idx="41">
                  <c:v>43437</c:v>
                </c:pt>
                <c:pt idx="42">
                  <c:v>43438</c:v>
                </c:pt>
                <c:pt idx="43">
                  <c:v>43439</c:v>
                </c:pt>
                <c:pt idx="44">
                  <c:v>43440</c:v>
                </c:pt>
                <c:pt idx="45">
                  <c:v>43441</c:v>
                </c:pt>
                <c:pt idx="46">
                  <c:v>43444</c:v>
                </c:pt>
                <c:pt idx="47">
                  <c:v>43445</c:v>
                </c:pt>
                <c:pt idx="48">
                  <c:v>43446</c:v>
                </c:pt>
                <c:pt idx="49">
                  <c:v>43447</c:v>
                </c:pt>
                <c:pt idx="50">
                  <c:v>43448</c:v>
                </c:pt>
                <c:pt idx="51">
                  <c:v>43451</c:v>
                </c:pt>
                <c:pt idx="52">
                  <c:v>43452</c:v>
                </c:pt>
                <c:pt idx="53">
                  <c:v>43453</c:v>
                </c:pt>
                <c:pt idx="54">
                  <c:v>43454</c:v>
                </c:pt>
                <c:pt idx="55">
                  <c:v>43455</c:v>
                </c:pt>
                <c:pt idx="56">
                  <c:v>43458</c:v>
                </c:pt>
                <c:pt idx="57">
                  <c:v>43460</c:v>
                </c:pt>
                <c:pt idx="58">
                  <c:v>43461</c:v>
                </c:pt>
              </c:numCache>
            </c:numRef>
          </c:cat>
          <c:val>
            <c:numRef>
              <c:f>Options!$E$2:$E$60</c:f>
              <c:numCache>
                <c:formatCode>General</c:formatCode>
                <c:ptCount val="59"/>
                <c:pt idx="0">
                  <c:v>90.25</c:v>
                </c:pt>
                <c:pt idx="1">
                  <c:v>86.8</c:v>
                </c:pt>
                <c:pt idx="2">
                  <c:v>73.2</c:v>
                </c:pt>
                <c:pt idx="3">
                  <c:v>60.5</c:v>
                </c:pt>
                <c:pt idx="4">
                  <c:v>60.4</c:v>
                </c:pt>
                <c:pt idx="5">
                  <c:v>71.349999999999994</c:v>
                </c:pt>
                <c:pt idx="6">
                  <c:v>138.69999999999999</c:v>
                </c:pt>
                <c:pt idx="7">
                  <c:v>116.55</c:v>
                </c:pt>
                <c:pt idx="8">
                  <c:v>161.65</c:v>
                </c:pt>
                <c:pt idx="9">
                  <c:v>146.69999999999999</c:v>
                </c:pt>
                <c:pt idx="10">
                  <c:v>162.85</c:v>
                </c:pt>
                <c:pt idx="11">
                  <c:v>143.44999999999999</c:v>
                </c:pt>
                <c:pt idx="12">
                  <c:v>125.6</c:v>
                </c:pt>
                <c:pt idx="13">
                  <c:v>124.1</c:v>
                </c:pt>
                <c:pt idx="14">
                  <c:v>109.9</c:v>
                </c:pt>
                <c:pt idx="15">
                  <c:v>107.6</c:v>
                </c:pt>
                <c:pt idx="16">
                  <c:v>103.8</c:v>
                </c:pt>
                <c:pt idx="17">
                  <c:v>106.2</c:v>
                </c:pt>
                <c:pt idx="18">
                  <c:v>114.6</c:v>
                </c:pt>
                <c:pt idx="19">
                  <c:v>126.1</c:v>
                </c:pt>
                <c:pt idx="20">
                  <c:v>137.94999999999999</c:v>
                </c:pt>
                <c:pt idx="21">
                  <c:v>138.80000000000001</c:v>
                </c:pt>
                <c:pt idx="22">
                  <c:v>154.75</c:v>
                </c:pt>
                <c:pt idx="23">
                  <c:v>171.15</c:v>
                </c:pt>
                <c:pt idx="24">
                  <c:v>156.35</c:v>
                </c:pt>
                <c:pt idx="25">
                  <c:v>163.30000000000001</c:v>
                </c:pt>
                <c:pt idx="26">
                  <c:v>184.45</c:v>
                </c:pt>
                <c:pt idx="27">
                  <c:v>141.75</c:v>
                </c:pt>
                <c:pt idx="28">
                  <c:v>145.94999999999999</c:v>
                </c:pt>
                <c:pt idx="29">
                  <c:v>161</c:v>
                </c:pt>
                <c:pt idx="30">
                  <c:v>151.05000000000001</c:v>
                </c:pt>
                <c:pt idx="31">
                  <c:v>153.69999999999999</c:v>
                </c:pt>
                <c:pt idx="32">
                  <c:v>163.44999999999999</c:v>
                </c:pt>
                <c:pt idx="33">
                  <c:v>138.9</c:v>
                </c:pt>
                <c:pt idx="34">
                  <c:v>147.85</c:v>
                </c:pt>
                <c:pt idx="35">
                  <c:v>143.75</c:v>
                </c:pt>
                <c:pt idx="36">
                  <c:v>157.15</c:v>
                </c:pt>
                <c:pt idx="37">
                  <c:v>159.75</c:v>
                </c:pt>
                <c:pt idx="38">
                  <c:v>176.3</c:v>
                </c:pt>
                <c:pt idx="39">
                  <c:v>166.45</c:v>
                </c:pt>
                <c:pt idx="40">
                  <c:v>178.05</c:v>
                </c:pt>
                <c:pt idx="41">
                  <c:v>232.7</c:v>
                </c:pt>
                <c:pt idx="42">
                  <c:v>199.8</c:v>
                </c:pt>
                <c:pt idx="43">
                  <c:v>190.35</c:v>
                </c:pt>
                <c:pt idx="44">
                  <c:v>200.5</c:v>
                </c:pt>
                <c:pt idx="45">
                  <c:v>194.4</c:v>
                </c:pt>
                <c:pt idx="46">
                  <c:v>184.1</c:v>
                </c:pt>
                <c:pt idx="47">
                  <c:v>205.7</c:v>
                </c:pt>
                <c:pt idx="48">
                  <c:v>248.75</c:v>
                </c:pt>
                <c:pt idx="49">
                  <c:v>239.1</c:v>
                </c:pt>
                <c:pt idx="50">
                  <c:v>260.85000000000002</c:v>
                </c:pt>
                <c:pt idx="51">
                  <c:v>264.60000000000002</c:v>
                </c:pt>
                <c:pt idx="52">
                  <c:v>257.8</c:v>
                </c:pt>
                <c:pt idx="53">
                  <c:v>256.64999999999998</c:v>
                </c:pt>
                <c:pt idx="54">
                  <c:v>289.55</c:v>
                </c:pt>
                <c:pt idx="55">
                  <c:v>266.05</c:v>
                </c:pt>
                <c:pt idx="56">
                  <c:v>244.5</c:v>
                </c:pt>
                <c:pt idx="57">
                  <c:v>249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0-42B0-8736-2A8D438021EE}"/>
            </c:ext>
          </c:extLst>
        </c:ser>
        <c:ser>
          <c:idx val="1"/>
          <c:order val="1"/>
          <c:tx>
            <c:strRef>
              <c:f>Options!$R$1</c:f>
              <c:strCache>
                <c:ptCount val="1"/>
                <c:pt idx="0">
                  <c:v>Theoretical option price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Options!$B$2:$B$60</c:f>
              <c:numCache>
                <c:formatCode>d\-mmm\-yy</c:formatCode>
                <c:ptCount val="59"/>
                <c:pt idx="0">
                  <c:v>43374</c:v>
                </c:pt>
                <c:pt idx="1">
                  <c:v>43376</c:v>
                </c:pt>
                <c:pt idx="2">
                  <c:v>43377</c:v>
                </c:pt>
                <c:pt idx="3">
                  <c:v>43378</c:v>
                </c:pt>
                <c:pt idx="4">
                  <c:v>43381</c:v>
                </c:pt>
                <c:pt idx="5">
                  <c:v>43382</c:v>
                </c:pt>
                <c:pt idx="6">
                  <c:v>43383</c:v>
                </c:pt>
                <c:pt idx="7">
                  <c:v>43384</c:v>
                </c:pt>
                <c:pt idx="8">
                  <c:v>43385</c:v>
                </c:pt>
                <c:pt idx="9">
                  <c:v>43388</c:v>
                </c:pt>
                <c:pt idx="10">
                  <c:v>43389</c:v>
                </c:pt>
                <c:pt idx="11">
                  <c:v>43390</c:v>
                </c:pt>
                <c:pt idx="12">
                  <c:v>43392</c:v>
                </c:pt>
                <c:pt idx="13">
                  <c:v>43395</c:v>
                </c:pt>
                <c:pt idx="14">
                  <c:v>43396</c:v>
                </c:pt>
                <c:pt idx="15">
                  <c:v>43397</c:v>
                </c:pt>
                <c:pt idx="16">
                  <c:v>43398</c:v>
                </c:pt>
                <c:pt idx="17">
                  <c:v>43399</c:v>
                </c:pt>
                <c:pt idx="18">
                  <c:v>43402</c:v>
                </c:pt>
                <c:pt idx="19">
                  <c:v>43403</c:v>
                </c:pt>
                <c:pt idx="20">
                  <c:v>43404</c:v>
                </c:pt>
                <c:pt idx="21">
                  <c:v>43405</c:v>
                </c:pt>
                <c:pt idx="22">
                  <c:v>43406</c:v>
                </c:pt>
                <c:pt idx="23">
                  <c:v>43409</c:v>
                </c:pt>
                <c:pt idx="24">
                  <c:v>43410</c:v>
                </c:pt>
                <c:pt idx="25">
                  <c:v>43411</c:v>
                </c:pt>
                <c:pt idx="26">
                  <c:v>43413</c:v>
                </c:pt>
                <c:pt idx="27">
                  <c:v>43416</c:v>
                </c:pt>
                <c:pt idx="28">
                  <c:v>43417</c:v>
                </c:pt>
                <c:pt idx="29">
                  <c:v>43418</c:v>
                </c:pt>
                <c:pt idx="30">
                  <c:v>43419</c:v>
                </c:pt>
                <c:pt idx="31">
                  <c:v>43420</c:v>
                </c:pt>
                <c:pt idx="32">
                  <c:v>43423</c:v>
                </c:pt>
                <c:pt idx="33">
                  <c:v>43424</c:v>
                </c:pt>
                <c:pt idx="34">
                  <c:v>43425</c:v>
                </c:pt>
                <c:pt idx="35">
                  <c:v>43426</c:v>
                </c:pt>
                <c:pt idx="36">
                  <c:v>43430</c:v>
                </c:pt>
                <c:pt idx="37">
                  <c:v>43431</c:v>
                </c:pt>
                <c:pt idx="38">
                  <c:v>43432</c:v>
                </c:pt>
                <c:pt idx="39">
                  <c:v>43433</c:v>
                </c:pt>
                <c:pt idx="40">
                  <c:v>43434</c:v>
                </c:pt>
                <c:pt idx="41">
                  <c:v>43437</c:v>
                </c:pt>
                <c:pt idx="42">
                  <c:v>43438</c:v>
                </c:pt>
                <c:pt idx="43">
                  <c:v>43439</c:v>
                </c:pt>
                <c:pt idx="44">
                  <c:v>43440</c:v>
                </c:pt>
                <c:pt idx="45">
                  <c:v>43441</c:v>
                </c:pt>
                <c:pt idx="46">
                  <c:v>43444</c:v>
                </c:pt>
                <c:pt idx="47">
                  <c:v>43445</c:v>
                </c:pt>
                <c:pt idx="48">
                  <c:v>43446</c:v>
                </c:pt>
                <c:pt idx="49">
                  <c:v>43447</c:v>
                </c:pt>
                <c:pt idx="50">
                  <c:v>43448</c:v>
                </c:pt>
                <c:pt idx="51">
                  <c:v>43451</c:v>
                </c:pt>
                <c:pt idx="52">
                  <c:v>43452</c:v>
                </c:pt>
                <c:pt idx="53">
                  <c:v>43453</c:v>
                </c:pt>
                <c:pt idx="54">
                  <c:v>43454</c:v>
                </c:pt>
                <c:pt idx="55">
                  <c:v>43455</c:v>
                </c:pt>
                <c:pt idx="56">
                  <c:v>43458</c:v>
                </c:pt>
                <c:pt idx="57">
                  <c:v>43460</c:v>
                </c:pt>
                <c:pt idx="58">
                  <c:v>43461</c:v>
                </c:pt>
              </c:numCache>
            </c:numRef>
          </c:cat>
          <c:val>
            <c:numRef>
              <c:f>Options!$R$2:$R$60</c:f>
              <c:numCache>
                <c:formatCode>General</c:formatCode>
                <c:ptCount val="59"/>
                <c:pt idx="0">
                  <c:v>41.409274970833962</c:v>
                </c:pt>
                <c:pt idx="1">
                  <c:v>43.189378448408704</c:v>
                </c:pt>
                <c:pt idx="2">
                  <c:v>26.087103468975894</c:v>
                </c:pt>
                <c:pt idx="3">
                  <c:v>7.0885960737345366</c:v>
                </c:pt>
                <c:pt idx="4">
                  <c:v>14.04107044029249</c:v>
                </c:pt>
                <c:pt idx="5">
                  <c:v>31.073108907138273</c:v>
                </c:pt>
                <c:pt idx="6">
                  <c:v>85.059418819821786</c:v>
                </c:pt>
                <c:pt idx="7">
                  <c:v>60.764828495898961</c:v>
                </c:pt>
                <c:pt idx="8">
                  <c:v>101.18422558717891</c:v>
                </c:pt>
                <c:pt idx="9">
                  <c:v>92.815203366242983</c:v>
                </c:pt>
                <c:pt idx="10">
                  <c:v>111.57492851107017</c:v>
                </c:pt>
                <c:pt idx="11">
                  <c:v>95.22180770162872</c:v>
                </c:pt>
                <c:pt idx="12">
                  <c:v>80.960895232913302</c:v>
                </c:pt>
                <c:pt idx="13">
                  <c:v>86.287016271265699</c:v>
                </c:pt>
                <c:pt idx="14">
                  <c:v>74.498639718847031</c:v>
                </c:pt>
                <c:pt idx="15">
                  <c:v>76.663683940606418</c:v>
                </c:pt>
                <c:pt idx="16">
                  <c:v>77.162194469657877</c:v>
                </c:pt>
                <c:pt idx="17">
                  <c:v>83.835790111569437</c:v>
                </c:pt>
                <c:pt idx="18">
                  <c:v>97.332665015575728</c:v>
                </c:pt>
                <c:pt idx="19">
                  <c:v>111.18305287774356</c:v>
                </c:pt>
                <c:pt idx="20">
                  <c:v>124.53824918306819</c:v>
                </c:pt>
                <c:pt idx="21">
                  <c:v>128.42463527644247</c:v>
                </c:pt>
                <c:pt idx="22">
                  <c:v>143.96293691329228</c:v>
                </c:pt>
                <c:pt idx="23">
                  <c:v>160.03728202815341</c:v>
                </c:pt>
                <c:pt idx="24">
                  <c:v>150.20285181963897</c:v>
                </c:pt>
                <c:pt idx="25">
                  <c:v>157.88702977547845</c:v>
                </c:pt>
                <c:pt idx="26">
                  <c:v>175.52282699090682</c:v>
                </c:pt>
                <c:pt idx="27">
                  <c:v>139.55693705320556</c:v>
                </c:pt>
                <c:pt idx="28">
                  <c:v>145.49256979887485</c:v>
                </c:pt>
                <c:pt idx="29">
                  <c:v>158.92386320427548</c:v>
                </c:pt>
                <c:pt idx="30">
                  <c:v>153.09869404602514</c:v>
                </c:pt>
                <c:pt idx="31">
                  <c:v>157.32227494521851</c:v>
                </c:pt>
                <c:pt idx="32">
                  <c:v>167.46962582419644</c:v>
                </c:pt>
                <c:pt idx="33">
                  <c:v>149.21406533780328</c:v>
                </c:pt>
                <c:pt idx="34">
                  <c:v>157.80904542884531</c:v>
                </c:pt>
                <c:pt idx="35">
                  <c:v>156.33448564246555</c:v>
                </c:pt>
                <c:pt idx="36">
                  <c:v>168.78851843562427</c:v>
                </c:pt>
                <c:pt idx="37">
                  <c:v>172.13701051703802</c:v>
                </c:pt>
                <c:pt idx="38">
                  <c:v>184.39575156294427</c:v>
                </c:pt>
                <c:pt idx="39">
                  <c:v>178.47268058155035</c:v>
                </c:pt>
                <c:pt idx="40">
                  <c:v>168.51836011266241</c:v>
                </c:pt>
                <c:pt idx="41">
                  <c:v>244.39327891899467</c:v>
                </c:pt>
                <c:pt idx="42">
                  <c:v>209.55912635586844</c:v>
                </c:pt>
                <c:pt idx="43">
                  <c:v>200.74082870640825</c:v>
                </c:pt>
                <c:pt idx="44">
                  <c:v>213.20912635586836</c:v>
                </c:pt>
                <c:pt idx="45">
                  <c:v>207.95912635586828</c:v>
                </c:pt>
                <c:pt idx="46">
                  <c:v>199.42497628505666</c:v>
                </c:pt>
                <c:pt idx="47">
                  <c:v>222.57497628505672</c:v>
                </c:pt>
                <c:pt idx="48">
                  <c:v>266.65668361987025</c:v>
                </c:pt>
                <c:pt idx="49">
                  <c:v>257.45912635586836</c:v>
                </c:pt>
                <c:pt idx="50">
                  <c:v>279.72497628505687</c:v>
                </c:pt>
                <c:pt idx="51">
                  <c:v>284.15426331204469</c:v>
                </c:pt>
                <c:pt idx="52">
                  <c:v>277.58599556565463</c:v>
                </c:pt>
                <c:pt idx="53">
                  <c:v>276.68599556565448</c:v>
                </c:pt>
                <c:pt idx="54">
                  <c:v>295.38840092277218</c:v>
                </c:pt>
                <c:pt idx="55">
                  <c:v>286.68840092277213</c:v>
                </c:pt>
                <c:pt idx="56">
                  <c:v>265.92254102537674</c:v>
                </c:pt>
                <c:pt idx="57">
                  <c:v>270.9225410253768</c:v>
                </c:pt>
                <c:pt idx="58">
                  <c:v>305.87254102537685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30-42B0-8736-2A8D43802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055864"/>
        <c:axId val="565059144"/>
      </c:lineChart>
      <c:dateAx>
        <c:axId val="56505586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059144"/>
        <c:crosses val="autoZero"/>
        <c:auto val="1"/>
        <c:lblOffset val="100"/>
        <c:baseTimeUnit val="days"/>
      </c:dateAx>
      <c:valAx>
        <c:axId val="56505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05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7</xdr:row>
      <xdr:rowOff>0</xdr:rowOff>
    </xdr:from>
    <xdr:to>
      <xdr:col>30</xdr:col>
      <xdr:colOff>45720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AFE05-C32B-465B-AB0D-CBC8961549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5975E-0275-4042-AE47-28ECE77B46AF}">
  <dimension ref="A1:Z64"/>
  <sheetViews>
    <sheetView tabSelected="1" topLeftCell="H1" zoomScaleNormal="100" workbookViewId="0">
      <selection activeCell="X33" sqref="X33"/>
    </sheetView>
  </sheetViews>
  <sheetFormatPr defaultRowHeight="14.4" x14ac:dyDescent="0.3"/>
  <cols>
    <col min="2" max="2" width="9.6640625" bestFit="1" customWidth="1"/>
    <col min="3" max="3" width="9.44140625" bestFit="1" customWidth="1"/>
    <col min="4" max="4" width="11.109375" customWidth="1"/>
    <col min="6" max="6" width="12.21875" customWidth="1"/>
    <col min="7" max="7" width="13.5546875" customWidth="1"/>
    <col min="8" max="8" width="10.44140625" customWidth="1"/>
    <col min="9" max="9" width="8.44140625" customWidth="1"/>
    <col min="10" max="10" width="10.77734375" customWidth="1"/>
    <col min="11" max="11" width="11.5546875" customWidth="1"/>
    <col min="12" max="12" width="11.88671875" customWidth="1"/>
    <col min="13" max="13" width="9.77734375" customWidth="1"/>
    <col min="14" max="14" width="10.21875" customWidth="1"/>
    <col min="15" max="16" width="13.33203125" customWidth="1"/>
    <col min="17" max="17" width="13.44140625" customWidth="1"/>
    <col min="18" max="18" width="13.21875" customWidth="1"/>
    <col min="19" max="19" width="10" customWidth="1"/>
    <col min="25" max="25" width="17.6640625" bestFit="1" customWidth="1"/>
  </cols>
  <sheetData>
    <row r="1" spans="1:19" s="1" customFormat="1" ht="30.6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</row>
    <row r="2" spans="1:19" x14ac:dyDescent="0.3">
      <c r="A2" t="s">
        <v>19</v>
      </c>
      <c r="B2" s="3">
        <v>43374</v>
      </c>
      <c r="C2" s="3">
        <v>43461</v>
      </c>
      <c r="D2" t="s">
        <v>20</v>
      </c>
      <c r="E2">
        <v>90.25</v>
      </c>
      <c r="F2">
        <v>1224.9000000000001</v>
      </c>
      <c r="H2">
        <v>1300</v>
      </c>
      <c r="I2" s="4">
        <v>1.1240000000000001</v>
      </c>
      <c r="J2" s="4">
        <v>0.88970000000000005</v>
      </c>
      <c r="K2">
        <f t="shared" ref="K2:K60" si="0">F2*I2</f>
        <v>1376.7876000000003</v>
      </c>
      <c r="L2">
        <f t="shared" ref="L2:L60" si="1">F2*J2</f>
        <v>1089.7935300000001</v>
      </c>
      <c r="M2">
        <f t="shared" ref="M2:M60" si="2">MAX((K2-H2),0)</f>
        <v>76.787600000000339</v>
      </c>
      <c r="N2">
        <f t="shared" ref="N2:N60" si="3">MAX((L2-H2),0)</f>
        <v>0</v>
      </c>
      <c r="O2">
        <v>1.9260273972602739E-2</v>
      </c>
      <c r="P2">
        <f t="shared" ref="P2:P60" si="4">POWER((O2/100)+1,365)-1</f>
        <v>7.2822719889047649E-2</v>
      </c>
      <c r="Q2">
        <f t="shared" ref="Q2:Q60" si="5">(EXP(P2*0.25)-J2)/(I2-J2)</f>
        <v>0.54917803525532782</v>
      </c>
      <c r="R2">
        <f t="shared" ref="R2:R60" si="6">EXP(-P2*0.25)*(Q2*M2+(1-Q2)*N2)</f>
        <v>41.409274970833962</v>
      </c>
      <c r="S2">
        <f t="shared" ref="S2:S60" si="7">E2-R2</f>
        <v>48.840725029166038</v>
      </c>
    </row>
    <row r="3" spans="1:19" x14ac:dyDescent="0.3">
      <c r="A3" t="s">
        <v>19</v>
      </c>
      <c r="B3" s="3">
        <v>43376</v>
      </c>
      <c r="C3" s="3">
        <v>43461</v>
      </c>
      <c r="D3" t="s">
        <v>20</v>
      </c>
      <c r="E3">
        <v>86.8</v>
      </c>
      <c r="F3">
        <v>1227.8499999999999</v>
      </c>
      <c r="G3">
        <f t="shared" ref="G3:G60" si="8">(F3-F2)/F2</f>
        <v>2.4083598661113707E-3</v>
      </c>
      <c r="H3">
        <v>1300</v>
      </c>
      <c r="I3" s="4">
        <v>1.1240000000000001</v>
      </c>
      <c r="J3" s="4">
        <v>0.88970000000000005</v>
      </c>
      <c r="K3">
        <f t="shared" si="0"/>
        <v>1380.1034</v>
      </c>
      <c r="L3">
        <f t="shared" si="1"/>
        <v>1092.4181449999999</v>
      </c>
      <c r="M3">
        <f t="shared" si="2"/>
        <v>80.103399999999965</v>
      </c>
      <c r="N3">
        <f t="shared" si="3"/>
        <v>0</v>
      </c>
      <c r="O3">
        <v>1.9232876712328765E-2</v>
      </c>
      <c r="P3">
        <f t="shared" si="4"/>
        <v>7.2715463623081122E-2</v>
      </c>
      <c r="Q3">
        <f t="shared" si="5"/>
        <v>0.54906149091254319</v>
      </c>
      <c r="R3">
        <f t="shared" si="6"/>
        <v>43.189378448408704</v>
      </c>
      <c r="S3">
        <f t="shared" si="7"/>
        <v>43.610621551591294</v>
      </c>
    </row>
    <row r="4" spans="1:19" x14ac:dyDescent="0.3">
      <c r="A4" t="s">
        <v>19</v>
      </c>
      <c r="B4" s="3">
        <v>43377</v>
      </c>
      <c r="C4" s="3">
        <v>43461</v>
      </c>
      <c r="D4" t="s">
        <v>20</v>
      </c>
      <c r="E4">
        <v>73.2</v>
      </c>
      <c r="F4">
        <v>1199.55</v>
      </c>
      <c r="G4">
        <f t="shared" si="8"/>
        <v>-2.3048417966363935E-2</v>
      </c>
      <c r="H4">
        <v>1300</v>
      </c>
      <c r="I4" s="4">
        <v>1.1240000000000001</v>
      </c>
      <c r="J4" s="4">
        <v>0.88970000000000005</v>
      </c>
      <c r="K4">
        <f t="shared" si="0"/>
        <v>1348.2942</v>
      </c>
      <c r="L4">
        <f t="shared" si="1"/>
        <v>1067.2396349999999</v>
      </c>
      <c r="M4">
        <f t="shared" si="2"/>
        <v>48.294200000000046</v>
      </c>
      <c r="N4">
        <f t="shared" si="3"/>
        <v>0</v>
      </c>
      <c r="O4">
        <v>1.9506849315068492E-2</v>
      </c>
      <c r="P4">
        <f t="shared" si="4"/>
        <v>7.3788507672198245E-2</v>
      </c>
      <c r="Q4">
        <f t="shared" si="5"/>
        <v>0.55022759818823685</v>
      </c>
      <c r="R4">
        <f t="shared" si="6"/>
        <v>26.087103468975894</v>
      </c>
      <c r="S4">
        <f t="shared" si="7"/>
        <v>47.112896531024106</v>
      </c>
    </row>
    <row r="5" spans="1:19" x14ac:dyDescent="0.3">
      <c r="A5" t="s">
        <v>19</v>
      </c>
      <c r="B5" s="3">
        <v>43378</v>
      </c>
      <c r="C5" s="3">
        <v>43461</v>
      </c>
      <c r="D5" t="s">
        <v>20</v>
      </c>
      <c r="E5">
        <v>60.5</v>
      </c>
      <c r="F5">
        <v>1168.3</v>
      </c>
      <c r="G5">
        <f t="shared" si="8"/>
        <v>-2.6051435955149849E-2</v>
      </c>
      <c r="H5">
        <v>1300</v>
      </c>
      <c r="I5" s="4">
        <v>1.1240000000000001</v>
      </c>
      <c r="J5" s="4">
        <v>0.88970000000000005</v>
      </c>
      <c r="K5">
        <f t="shared" si="0"/>
        <v>1313.1692</v>
      </c>
      <c r="L5">
        <f t="shared" si="1"/>
        <v>1039.43651</v>
      </c>
      <c r="M5">
        <f t="shared" si="2"/>
        <v>13.169200000000046</v>
      </c>
      <c r="N5">
        <f t="shared" si="3"/>
        <v>0</v>
      </c>
      <c r="O5">
        <v>1.8986301369863012E-2</v>
      </c>
      <c r="P5">
        <f t="shared" si="4"/>
        <v>7.1750638316529836E-2</v>
      </c>
      <c r="Q5">
        <f t="shared" si="5"/>
        <v>0.54801325505655274</v>
      </c>
      <c r="R5">
        <f t="shared" si="6"/>
        <v>7.0885960737345366</v>
      </c>
      <c r="S5">
        <f t="shared" si="7"/>
        <v>53.411403926265464</v>
      </c>
    </row>
    <row r="6" spans="1:19" x14ac:dyDescent="0.3">
      <c r="A6" t="s">
        <v>19</v>
      </c>
      <c r="B6" s="3">
        <v>43381</v>
      </c>
      <c r="C6" s="3">
        <v>43461</v>
      </c>
      <c r="D6" t="s">
        <v>20</v>
      </c>
      <c r="E6">
        <v>60.4</v>
      </c>
      <c r="F6">
        <v>1179.8</v>
      </c>
      <c r="G6">
        <f t="shared" si="8"/>
        <v>9.8433621501326715E-3</v>
      </c>
      <c r="H6">
        <v>1300</v>
      </c>
      <c r="I6" s="4">
        <v>1.1240000000000001</v>
      </c>
      <c r="J6" s="4">
        <v>0.88970000000000005</v>
      </c>
      <c r="K6">
        <f t="shared" si="0"/>
        <v>1326.0952</v>
      </c>
      <c r="L6">
        <f t="shared" si="1"/>
        <v>1049.66806</v>
      </c>
      <c r="M6">
        <f t="shared" si="2"/>
        <v>26.095199999999977</v>
      </c>
      <c r="N6">
        <f t="shared" si="3"/>
        <v>0</v>
      </c>
      <c r="O6">
        <v>1.893150684931507E-2</v>
      </c>
      <c r="P6">
        <f t="shared" si="4"/>
        <v>7.1536350245011482E-2</v>
      </c>
      <c r="Q6">
        <f t="shared" si="5"/>
        <v>0.54778047578214584</v>
      </c>
      <c r="R6">
        <f t="shared" si="6"/>
        <v>14.04107044029249</v>
      </c>
      <c r="S6">
        <f t="shared" si="7"/>
        <v>46.358929559707505</v>
      </c>
    </row>
    <row r="7" spans="1:19" x14ac:dyDescent="0.3">
      <c r="A7" t="s">
        <v>19</v>
      </c>
      <c r="B7" s="3">
        <v>43382</v>
      </c>
      <c r="C7" s="3">
        <v>43461</v>
      </c>
      <c r="D7" t="s">
        <v>20</v>
      </c>
      <c r="E7">
        <v>71.349999999999994</v>
      </c>
      <c r="F7">
        <v>1208</v>
      </c>
      <c r="G7">
        <f t="shared" si="8"/>
        <v>2.3902356331581665E-2</v>
      </c>
      <c r="H7">
        <v>1300</v>
      </c>
      <c r="I7" s="4">
        <v>1.1240000000000001</v>
      </c>
      <c r="J7" s="4">
        <v>0.88970000000000005</v>
      </c>
      <c r="K7">
        <f t="shared" si="0"/>
        <v>1357.7920000000001</v>
      </c>
      <c r="L7">
        <f t="shared" si="1"/>
        <v>1074.7576000000001</v>
      </c>
      <c r="M7">
        <f t="shared" si="2"/>
        <v>57.792000000000144</v>
      </c>
      <c r="N7">
        <f t="shared" si="3"/>
        <v>0</v>
      </c>
      <c r="O7">
        <v>1.882191780821918E-2</v>
      </c>
      <c r="P7">
        <f t="shared" si="4"/>
        <v>7.1107902277157464E-2</v>
      </c>
      <c r="Q7">
        <f t="shared" si="5"/>
        <v>0.54731509385997446</v>
      </c>
      <c r="R7">
        <f t="shared" si="6"/>
        <v>31.073108907138273</v>
      </c>
      <c r="S7">
        <f t="shared" si="7"/>
        <v>40.276891092861717</v>
      </c>
    </row>
    <row r="8" spans="1:19" x14ac:dyDescent="0.3">
      <c r="A8" t="s">
        <v>19</v>
      </c>
      <c r="B8" s="3">
        <v>43383</v>
      </c>
      <c r="C8" s="3">
        <v>43461</v>
      </c>
      <c r="D8" t="s">
        <v>20</v>
      </c>
      <c r="E8">
        <v>138.69999999999999</v>
      </c>
      <c r="F8">
        <v>1297.2</v>
      </c>
      <c r="G8">
        <f t="shared" si="8"/>
        <v>7.3841059602649042E-2</v>
      </c>
      <c r="H8">
        <v>1300</v>
      </c>
      <c r="I8" s="4">
        <v>1.1240000000000001</v>
      </c>
      <c r="J8" s="4">
        <v>0.88970000000000005</v>
      </c>
      <c r="K8">
        <f t="shared" si="0"/>
        <v>1458.0528000000002</v>
      </c>
      <c r="L8">
        <f t="shared" si="1"/>
        <v>1154.1188400000001</v>
      </c>
      <c r="M8">
        <f t="shared" si="2"/>
        <v>158.05280000000016</v>
      </c>
      <c r="N8">
        <f t="shared" si="3"/>
        <v>0</v>
      </c>
      <c r="O8">
        <v>1.8958904109589041E-2</v>
      </c>
      <c r="P8">
        <f t="shared" si="4"/>
        <v>7.1643488939248323E-2</v>
      </c>
      <c r="Q8">
        <f t="shared" si="5"/>
        <v>0.54789685805809296</v>
      </c>
      <c r="R8">
        <f t="shared" si="6"/>
        <v>85.059418819821786</v>
      </c>
      <c r="S8">
        <f t="shared" si="7"/>
        <v>53.640581180178202</v>
      </c>
    </row>
    <row r="9" spans="1:19" x14ac:dyDescent="0.3">
      <c r="A9" t="s">
        <v>19</v>
      </c>
      <c r="B9" s="3">
        <v>43384</v>
      </c>
      <c r="C9" s="3">
        <v>43461</v>
      </c>
      <c r="D9" t="s">
        <v>20</v>
      </c>
      <c r="E9">
        <v>116.55</v>
      </c>
      <c r="F9">
        <v>1257</v>
      </c>
      <c r="G9">
        <f t="shared" si="8"/>
        <v>-3.0989824236817794E-2</v>
      </c>
      <c r="H9">
        <v>1300</v>
      </c>
      <c r="I9" s="4">
        <v>1.1240000000000001</v>
      </c>
      <c r="J9" s="4">
        <v>0.88970000000000005</v>
      </c>
      <c r="K9">
        <f t="shared" si="0"/>
        <v>1412.8680000000002</v>
      </c>
      <c r="L9">
        <f t="shared" si="1"/>
        <v>1118.3529000000001</v>
      </c>
      <c r="M9">
        <f t="shared" si="2"/>
        <v>112.86800000000017</v>
      </c>
      <c r="N9">
        <f t="shared" si="3"/>
        <v>0</v>
      </c>
      <c r="O9">
        <v>1.9013698630136987E-2</v>
      </c>
      <c r="P9">
        <f t="shared" si="4"/>
        <v>7.1857798377812809E-2</v>
      </c>
      <c r="Q9">
        <f t="shared" si="5"/>
        <v>0.54812966677958053</v>
      </c>
      <c r="R9">
        <f t="shared" si="6"/>
        <v>60.764828495898961</v>
      </c>
      <c r="S9">
        <f t="shared" si="7"/>
        <v>55.785171504101037</v>
      </c>
    </row>
    <row r="10" spans="1:19" x14ac:dyDescent="0.3">
      <c r="A10" t="s">
        <v>19</v>
      </c>
      <c r="B10" s="3">
        <v>43385</v>
      </c>
      <c r="C10" s="3">
        <v>43461</v>
      </c>
      <c r="D10" t="s">
        <v>20</v>
      </c>
      <c r="E10">
        <v>161.65</v>
      </c>
      <c r="F10">
        <v>1323.95</v>
      </c>
      <c r="G10">
        <f t="shared" si="8"/>
        <v>5.3261734287987306E-2</v>
      </c>
      <c r="H10">
        <v>1300</v>
      </c>
      <c r="I10" s="4">
        <v>1.1240000000000001</v>
      </c>
      <c r="J10" s="4">
        <v>0.88970000000000005</v>
      </c>
      <c r="K10">
        <f t="shared" si="0"/>
        <v>1488.1198000000002</v>
      </c>
      <c r="L10">
        <f t="shared" si="1"/>
        <v>1177.9183150000001</v>
      </c>
      <c r="M10">
        <f t="shared" si="2"/>
        <v>188.11980000000017</v>
      </c>
      <c r="N10">
        <f t="shared" si="3"/>
        <v>0</v>
      </c>
      <c r="O10">
        <v>1.8876712328767122E-2</v>
      </c>
      <c r="P10">
        <f t="shared" si="4"/>
        <v>7.1322104901363925E-2</v>
      </c>
      <c r="Q10">
        <f t="shared" si="5"/>
        <v>0.54754775538904676</v>
      </c>
      <c r="R10">
        <f t="shared" si="6"/>
        <v>101.18422558717891</v>
      </c>
      <c r="S10">
        <f t="shared" si="7"/>
        <v>60.465774412821091</v>
      </c>
    </row>
    <row r="11" spans="1:19" x14ac:dyDescent="0.3">
      <c r="A11" t="s">
        <v>19</v>
      </c>
      <c r="B11" s="3">
        <v>43388</v>
      </c>
      <c r="C11" s="3">
        <v>43461</v>
      </c>
      <c r="D11" t="s">
        <v>20</v>
      </c>
      <c r="E11">
        <v>146.69999999999999</v>
      </c>
      <c r="F11">
        <v>1310.05</v>
      </c>
      <c r="G11">
        <f t="shared" si="8"/>
        <v>-1.04988859095888E-2</v>
      </c>
      <c r="H11">
        <v>1300</v>
      </c>
      <c r="I11" s="4">
        <v>1.1240000000000001</v>
      </c>
      <c r="J11" s="4">
        <v>0.88970000000000005</v>
      </c>
      <c r="K11">
        <f t="shared" si="0"/>
        <v>1472.4962</v>
      </c>
      <c r="L11">
        <f t="shared" si="1"/>
        <v>1165.551485</v>
      </c>
      <c r="M11">
        <f t="shared" si="2"/>
        <v>172.49620000000004</v>
      </c>
      <c r="N11">
        <f t="shared" si="3"/>
        <v>0</v>
      </c>
      <c r="O11">
        <v>1.893150684931507E-2</v>
      </c>
      <c r="P11">
        <f t="shared" si="4"/>
        <v>7.1536350245011482E-2</v>
      </c>
      <c r="Q11">
        <f t="shared" si="5"/>
        <v>0.54778047578214584</v>
      </c>
      <c r="R11">
        <f t="shared" si="6"/>
        <v>92.815203366242983</v>
      </c>
      <c r="S11">
        <f t="shared" si="7"/>
        <v>53.884796633757006</v>
      </c>
    </row>
    <row r="12" spans="1:19" x14ac:dyDescent="0.3">
      <c r="A12" t="s">
        <v>19</v>
      </c>
      <c r="B12" s="3">
        <v>43389</v>
      </c>
      <c r="C12" s="3">
        <v>43461</v>
      </c>
      <c r="D12" t="s">
        <v>20</v>
      </c>
      <c r="E12">
        <v>162.85</v>
      </c>
      <c r="F12">
        <v>1341</v>
      </c>
      <c r="G12">
        <f t="shared" si="8"/>
        <v>2.3625052478913056E-2</v>
      </c>
      <c r="H12">
        <v>1300</v>
      </c>
      <c r="I12" s="4">
        <v>1.1240000000000001</v>
      </c>
      <c r="J12" s="4">
        <v>0.88970000000000005</v>
      </c>
      <c r="K12">
        <f t="shared" si="0"/>
        <v>1507.2840000000001</v>
      </c>
      <c r="L12">
        <f t="shared" si="1"/>
        <v>1193.0877</v>
      </c>
      <c r="M12">
        <f t="shared" si="2"/>
        <v>207.28400000000011</v>
      </c>
      <c r="N12">
        <f t="shared" si="3"/>
        <v>0</v>
      </c>
      <c r="O12">
        <v>1.8986301369863012E-2</v>
      </c>
      <c r="P12">
        <f t="shared" si="4"/>
        <v>7.1750638316529836E-2</v>
      </c>
      <c r="Q12">
        <f t="shared" si="5"/>
        <v>0.54801325505655274</v>
      </c>
      <c r="R12">
        <f t="shared" si="6"/>
        <v>111.57492851107017</v>
      </c>
      <c r="S12">
        <f t="shared" si="7"/>
        <v>51.275071488929825</v>
      </c>
    </row>
    <row r="13" spans="1:19" x14ac:dyDescent="0.3">
      <c r="A13" t="s">
        <v>19</v>
      </c>
      <c r="B13" s="3">
        <v>43390</v>
      </c>
      <c r="C13" s="3">
        <v>43461</v>
      </c>
      <c r="D13" t="s">
        <v>20</v>
      </c>
      <c r="E13">
        <v>143.44999999999999</v>
      </c>
      <c r="F13">
        <v>1314</v>
      </c>
      <c r="G13">
        <f t="shared" si="8"/>
        <v>-2.0134228187919462E-2</v>
      </c>
      <c r="H13">
        <v>1300</v>
      </c>
      <c r="I13" s="4">
        <v>1.1240000000000001</v>
      </c>
      <c r="J13" s="4">
        <v>0.88970000000000005</v>
      </c>
      <c r="K13">
        <f t="shared" si="0"/>
        <v>1476.9360000000001</v>
      </c>
      <c r="L13">
        <f t="shared" si="1"/>
        <v>1169.0658000000001</v>
      </c>
      <c r="M13">
        <f t="shared" si="2"/>
        <v>176.93600000000015</v>
      </c>
      <c r="N13">
        <f t="shared" si="3"/>
        <v>0</v>
      </c>
      <c r="O13">
        <v>1.8958904109589041E-2</v>
      </c>
      <c r="P13">
        <f t="shared" si="4"/>
        <v>7.1643488939248323E-2</v>
      </c>
      <c r="Q13">
        <f t="shared" si="5"/>
        <v>0.54789685805809296</v>
      </c>
      <c r="R13">
        <f t="shared" si="6"/>
        <v>95.22180770162872</v>
      </c>
      <c r="S13">
        <f t="shared" si="7"/>
        <v>48.228192298371269</v>
      </c>
    </row>
    <row r="14" spans="1:19" x14ac:dyDescent="0.3">
      <c r="A14" t="s">
        <v>19</v>
      </c>
      <c r="B14" s="3">
        <v>43392</v>
      </c>
      <c r="C14" s="3">
        <v>43461</v>
      </c>
      <c r="D14" t="s">
        <v>20</v>
      </c>
      <c r="E14">
        <v>125.6</v>
      </c>
      <c r="F14">
        <v>1290.3499999999999</v>
      </c>
      <c r="G14">
        <f t="shared" si="8"/>
        <v>-1.7998477929984848E-2</v>
      </c>
      <c r="H14">
        <v>1300</v>
      </c>
      <c r="I14" s="4">
        <v>1.1240000000000001</v>
      </c>
      <c r="J14" s="4">
        <v>0.88970000000000005</v>
      </c>
      <c r="K14">
        <f t="shared" si="0"/>
        <v>1450.3534</v>
      </c>
      <c r="L14">
        <f t="shared" si="1"/>
        <v>1148.0243949999999</v>
      </c>
      <c r="M14">
        <f t="shared" si="2"/>
        <v>150.35339999999997</v>
      </c>
      <c r="N14">
        <f t="shared" si="3"/>
        <v>0</v>
      </c>
      <c r="O14">
        <v>1.9041095890410958E-2</v>
      </c>
      <c r="P14">
        <f t="shared" si="4"/>
        <v>7.196496912433048E-2</v>
      </c>
      <c r="Q14">
        <f t="shared" si="5"/>
        <v>0.54824609322953344</v>
      </c>
      <c r="R14">
        <f t="shared" si="6"/>
        <v>80.960895232913302</v>
      </c>
      <c r="S14">
        <f t="shared" si="7"/>
        <v>44.639104767086693</v>
      </c>
    </row>
    <row r="15" spans="1:19" x14ac:dyDescent="0.3">
      <c r="A15" t="s">
        <v>19</v>
      </c>
      <c r="B15" s="3">
        <v>43395</v>
      </c>
      <c r="C15" s="3">
        <v>43461</v>
      </c>
      <c r="D15" t="s">
        <v>20</v>
      </c>
      <c r="E15">
        <v>124.1</v>
      </c>
      <c r="F15">
        <v>1299.1500000000001</v>
      </c>
      <c r="G15">
        <f t="shared" si="8"/>
        <v>6.8198550780797325E-3</v>
      </c>
      <c r="H15">
        <v>1300</v>
      </c>
      <c r="I15" s="4">
        <v>1.1240000000000001</v>
      </c>
      <c r="J15" s="4">
        <v>0.88970000000000005</v>
      </c>
      <c r="K15">
        <f t="shared" si="0"/>
        <v>1460.2446000000002</v>
      </c>
      <c r="L15">
        <f t="shared" si="1"/>
        <v>1155.8537550000001</v>
      </c>
      <c r="M15">
        <f t="shared" si="2"/>
        <v>160.24460000000022</v>
      </c>
      <c r="N15">
        <f t="shared" si="3"/>
        <v>0</v>
      </c>
      <c r="O15">
        <v>1.9041095890410958E-2</v>
      </c>
      <c r="P15">
        <f t="shared" si="4"/>
        <v>7.196496912433048E-2</v>
      </c>
      <c r="Q15">
        <f t="shared" si="5"/>
        <v>0.54824609322953344</v>
      </c>
      <c r="R15">
        <f t="shared" si="6"/>
        <v>86.287016271265699</v>
      </c>
      <c r="S15">
        <f t="shared" si="7"/>
        <v>37.812983728734295</v>
      </c>
    </row>
    <row r="16" spans="1:19" x14ac:dyDescent="0.3">
      <c r="A16" t="s">
        <v>19</v>
      </c>
      <c r="B16" s="3">
        <v>43396</v>
      </c>
      <c r="C16" s="3">
        <v>43461</v>
      </c>
      <c r="D16" t="s">
        <v>20</v>
      </c>
      <c r="E16">
        <v>109.9</v>
      </c>
      <c r="F16">
        <v>1279.6500000000001</v>
      </c>
      <c r="G16">
        <f t="shared" si="8"/>
        <v>-1.5009814109225262E-2</v>
      </c>
      <c r="H16">
        <v>1300</v>
      </c>
      <c r="I16" s="4">
        <v>1.1240000000000001</v>
      </c>
      <c r="J16" s="4">
        <v>0.88970000000000005</v>
      </c>
      <c r="K16">
        <f t="shared" si="0"/>
        <v>1438.3266000000003</v>
      </c>
      <c r="L16">
        <f t="shared" si="1"/>
        <v>1138.5046050000001</v>
      </c>
      <c r="M16">
        <f t="shared" si="2"/>
        <v>138.32660000000033</v>
      </c>
      <c r="N16">
        <f t="shared" si="3"/>
        <v>0</v>
      </c>
      <c r="O16">
        <v>1.9068493150684932E-2</v>
      </c>
      <c r="P16">
        <f t="shared" si="4"/>
        <v>7.2072150556970582E-2</v>
      </c>
      <c r="Q16">
        <f t="shared" si="5"/>
        <v>0.54836253440839111</v>
      </c>
      <c r="R16">
        <f t="shared" si="6"/>
        <v>74.498639718847031</v>
      </c>
      <c r="S16">
        <f t="shared" si="7"/>
        <v>35.401360281152975</v>
      </c>
    </row>
    <row r="17" spans="1:19" x14ac:dyDescent="0.3">
      <c r="A17" t="s">
        <v>19</v>
      </c>
      <c r="B17" s="3">
        <v>43397</v>
      </c>
      <c r="C17" s="3">
        <v>43461</v>
      </c>
      <c r="D17" t="s">
        <v>20</v>
      </c>
      <c r="E17">
        <v>107.6</v>
      </c>
      <c r="F17">
        <v>1283.25</v>
      </c>
      <c r="G17">
        <f t="shared" si="8"/>
        <v>2.8132692533113812E-3</v>
      </c>
      <c r="H17">
        <v>1300</v>
      </c>
      <c r="I17" s="4">
        <v>1.1240000000000001</v>
      </c>
      <c r="J17" s="4">
        <v>0.88970000000000005</v>
      </c>
      <c r="K17">
        <f t="shared" si="0"/>
        <v>1442.373</v>
      </c>
      <c r="L17">
        <f t="shared" si="1"/>
        <v>1141.707525</v>
      </c>
      <c r="M17">
        <f t="shared" si="2"/>
        <v>142.37300000000005</v>
      </c>
      <c r="N17">
        <f t="shared" si="3"/>
        <v>0</v>
      </c>
      <c r="O17">
        <v>1.9041095890410958E-2</v>
      </c>
      <c r="P17">
        <f t="shared" si="4"/>
        <v>7.196496912433048E-2</v>
      </c>
      <c r="Q17">
        <f t="shared" si="5"/>
        <v>0.54824609322953344</v>
      </c>
      <c r="R17">
        <f t="shared" si="6"/>
        <v>76.663683940606418</v>
      </c>
      <c r="S17">
        <f t="shared" si="7"/>
        <v>30.936316059393576</v>
      </c>
    </row>
    <row r="18" spans="1:19" x14ac:dyDescent="0.3">
      <c r="A18" t="s">
        <v>19</v>
      </c>
      <c r="B18" s="3">
        <v>43398</v>
      </c>
      <c r="C18" s="3">
        <v>43461</v>
      </c>
      <c r="D18" t="s">
        <v>20</v>
      </c>
      <c r="E18">
        <v>103.8</v>
      </c>
      <c r="F18">
        <v>1284.05</v>
      </c>
      <c r="G18">
        <f t="shared" si="8"/>
        <v>6.2341710500678324E-4</v>
      </c>
      <c r="H18">
        <v>1300</v>
      </c>
      <c r="I18" s="4">
        <v>1.1240000000000001</v>
      </c>
      <c r="J18" s="4">
        <v>0.88970000000000005</v>
      </c>
      <c r="K18">
        <f t="shared" si="0"/>
        <v>1443.2722000000001</v>
      </c>
      <c r="L18">
        <f t="shared" si="1"/>
        <v>1142.4192849999999</v>
      </c>
      <c r="M18">
        <f t="shared" si="2"/>
        <v>143.27220000000011</v>
      </c>
      <c r="N18">
        <f t="shared" si="3"/>
        <v>0</v>
      </c>
      <c r="O18">
        <v>1.9068493150684932E-2</v>
      </c>
      <c r="P18">
        <f t="shared" si="4"/>
        <v>7.2072150556970582E-2</v>
      </c>
      <c r="Q18">
        <f t="shared" si="5"/>
        <v>0.54836253440839111</v>
      </c>
      <c r="R18">
        <f t="shared" si="6"/>
        <v>77.162194469657877</v>
      </c>
      <c r="S18">
        <f t="shared" si="7"/>
        <v>26.637805530342121</v>
      </c>
    </row>
    <row r="19" spans="1:19" x14ac:dyDescent="0.3">
      <c r="A19" t="s">
        <v>19</v>
      </c>
      <c r="B19" s="3">
        <v>43399</v>
      </c>
      <c r="C19" s="3">
        <v>43461</v>
      </c>
      <c r="D19" t="s">
        <v>20</v>
      </c>
      <c r="E19">
        <v>106.2</v>
      </c>
      <c r="F19">
        <v>1295.0999999999999</v>
      </c>
      <c r="G19">
        <f t="shared" si="8"/>
        <v>8.6055838947081149E-3</v>
      </c>
      <c r="H19">
        <v>1300</v>
      </c>
      <c r="I19" s="4">
        <v>1.1240000000000001</v>
      </c>
      <c r="J19" s="4">
        <v>0.88970000000000005</v>
      </c>
      <c r="K19">
        <f t="shared" si="0"/>
        <v>1455.6924000000001</v>
      </c>
      <c r="L19">
        <f t="shared" si="1"/>
        <v>1152.25047</v>
      </c>
      <c r="M19">
        <f t="shared" si="2"/>
        <v>155.69240000000013</v>
      </c>
      <c r="N19">
        <f t="shared" si="3"/>
        <v>0</v>
      </c>
      <c r="O19">
        <v>1.9041095890410958E-2</v>
      </c>
      <c r="P19">
        <f t="shared" si="4"/>
        <v>7.196496912433048E-2</v>
      </c>
      <c r="Q19">
        <f t="shared" si="5"/>
        <v>0.54824609322953344</v>
      </c>
      <c r="R19">
        <f t="shared" si="6"/>
        <v>83.835790111569437</v>
      </c>
      <c r="S19">
        <f t="shared" si="7"/>
        <v>22.364209888430565</v>
      </c>
    </row>
    <row r="20" spans="1:19" x14ac:dyDescent="0.3">
      <c r="A20" t="s">
        <v>19</v>
      </c>
      <c r="B20" s="3">
        <v>43402</v>
      </c>
      <c r="C20" s="3">
        <v>43461</v>
      </c>
      <c r="D20" t="s">
        <v>20</v>
      </c>
      <c r="E20">
        <v>114.6</v>
      </c>
      <c r="F20">
        <v>1317.4</v>
      </c>
      <c r="G20">
        <f t="shared" si="8"/>
        <v>1.7218747587059057E-2</v>
      </c>
      <c r="H20">
        <v>1300</v>
      </c>
      <c r="I20" s="4">
        <v>1.1240000000000001</v>
      </c>
      <c r="J20" s="4">
        <v>0.88970000000000005</v>
      </c>
      <c r="K20">
        <f t="shared" si="0"/>
        <v>1480.7576000000001</v>
      </c>
      <c r="L20">
        <f t="shared" si="1"/>
        <v>1172.0907800000002</v>
      </c>
      <c r="M20">
        <f t="shared" si="2"/>
        <v>180.75760000000014</v>
      </c>
      <c r="N20">
        <f t="shared" si="3"/>
        <v>0</v>
      </c>
      <c r="O20">
        <v>1.9041095890410958E-2</v>
      </c>
      <c r="P20">
        <f t="shared" si="4"/>
        <v>7.196496912433048E-2</v>
      </c>
      <c r="Q20">
        <f t="shared" si="5"/>
        <v>0.54824609322953344</v>
      </c>
      <c r="R20">
        <f t="shared" si="6"/>
        <v>97.332665015575728</v>
      </c>
      <c r="S20">
        <f t="shared" si="7"/>
        <v>17.267334984424267</v>
      </c>
    </row>
    <row r="21" spans="1:19" x14ac:dyDescent="0.3">
      <c r="A21" t="s">
        <v>19</v>
      </c>
      <c r="B21" s="3">
        <v>43403</v>
      </c>
      <c r="C21" s="3">
        <v>43461</v>
      </c>
      <c r="D21" t="s">
        <v>20</v>
      </c>
      <c r="E21">
        <v>126.1</v>
      </c>
      <c r="F21">
        <v>1340.25</v>
      </c>
      <c r="G21">
        <f t="shared" si="8"/>
        <v>1.7344770001518073E-2</v>
      </c>
      <c r="H21">
        <v>1300</v>
      </c>
      <c r="I21" s="4">
        <v>1.1240000000000001</v>
      </c>
      <c r="J21" s="4">
        <v>0.88970000000000005</v>
      </c>
      <c r="K21">
        <f t="shared" si="0"/>
        <v>1506.4410000000003</v>
      </c>
      <c r="L21">
        <f t="shared" si="1"/>
        <v>1192.420425</v>
      </c>
      <c r="M21">
        <f t="shared" si="2"/>
        <v>206.44100000000026</v>
      </c>
      <c r="N21">
        <f t="shared" si="3"/>
        <v>0</v>
      </c>
      <c r="O21">
        <v>1.9068493150684932E-2</v>
      </c>
      <c r="P21">
        <f t="shared" si="4"/>
        <v>7.2072150556970582E-2</v>
      </c>
      <c r="Q21">
        <f t="shared" si="5"/>
        <v>0.54836253440839111</v>
      </c>
      <c r="R21">
        <f t="shared" si="6"/>
        <v>111.18305287774356</v>
      </c>
      <c r="S21">
        <f t="shared" si="7"/>
        <v>14.916947122256431</v>
      </c>
    </row>
    <row r="22" spans="1:19" x14ac:dyDescent="0.3">
      <c r="A22" t="s">
        <v>19</v>
      </c>
      <c r="B22" s="3">
        <v>43404</v>
      </c>
      <c r="C22" s="3">
        <v>43461</v>
      </c>
      <c r="D22" t="s">
        <v>20</v>
      </c>
      <c r="E22">
        <v>137.94999999999999</v>
      </c>
      <c r="F22">
        <v>1362.35</v>
      </c>
      <c r="G22">
        <f t="shared" si="8"/>
        <v>1.6489460921469808E-2</v>
      </c>
      <c r="H22">
        <v>1300</v>
      </c>
      <c r="I22" s="4">
        <v>1.1240000000000001</v>
      </c>
      <c r="J22" s="4">
        <v>0.88970000000000005</v>
      </c>
      <c r="K22">
        <f t="shared" si="0"/>
        <v>1531.2814000000001</v>
      </c>
      <c r="L22">
        <f t="shared" si="1"/>
        <v>1212.082795</v>
      </c>
      <c r="M22">
        <f t="shared" si="2"/>
        <v>231.28140000000008</v>
      </c>
      <c r="N22">
        <f t="shared" si="3"/>
        <v>0</v>
      </c>
      <c r="O22">
        <v>1.9041095890410958E-2</v>
      </c>
      <c r="P22">
        <f t="shared" si="4"/>
        <v>7.196496912433048E-2</v>
      </c>
      <c r="Q22">
        <f t="shared" si="5"/>
        <v>0.54824609322953344</v>
      </c>
      <c r="R22">
        <f t="shared" si="6"/>
        <v>124.53824918306819</v>
      </c>
      <c r="S22">
        <f t="shared" si="7"/>
        <v>13.4117508169318</v>
      </c>
    </row>
    <row r="23" spans="1:19" x14ac:dyDescent="0.3">
      <c r="A23" t="s">
        <v>19</v>
      </c>
      <c r="B23" s="3">
        <v>43405</v>
      </c>
      <c r="C23" s="3">
        <v>43461</v>
      </c>
      <c r="D23" t="s">
        <v>20</v>
      </c>
      <c r="E23">
        <v>138.80000000000001</v>
      </c>
      <c r="F23">
        <v>1368.85</v>
      </c>
      <c r="G23">
        <f t="shared" si="8"/>
        <v>4.7711674679781265E-3</v>
      </c>
      <c r="H23">
        <v>1300</v>
      </c>
      <c r="I23" s="4">
        <v>1.1240000000000001</v>
      </c>
      <c r="J23" s="4">
        <v>0.88970000000000005</v>
      </c>
      <c r="K23">
        <f t="shared" si="0"/>
        <v>1538.5874000000001</v>
      </c>
      <c r="L23">
        <f t="shared" si="1"/>
        <v>1217.865845</v>
      </c>
      <c r="M23">
        <f t="shared" si="2"/>
        <v>238.58740000000012</v>
      </c>
      <c r="N23">
        <f t="shared" si="3"/>
        <v>0</v>
      </c>
      <c r="O23">
        <v>1.8986301369863012E-2</v>
      </c>
      <c r="P23">
        <f t="shared" si="4"/>
        <v>7.1750638316529836E-2</v>
      </c>
      <c r="Q23">
        <f t="shared" si="5"/>
        <v>0.54801325505655274</v>
      </c>
      <c r="R23">
        <f t="shared" si="6"/>
        <v>128.42463527644247</v>
      </c>
      <c r="S23">
        <f t="shared" si="7"/>
        <v>10.375364723557539</v>
      </c>
    </row>
    <row r="24" spans="1:19" x14ac:dyDescent="0.3">
      <c r="A24" t="s">
        <v>19</v>
      </c>
      <c r="B24" s="3">
        <v>43406</v>
      </c>
      <c r="C24" s="3">
        <v>43461</v>
      </c>
      <c r="D24" t="s">
        <v>20</v>
      </c>
      <c r="E24">
        <v>154.75</v>
      </c>
      <c r="F24">
        <v>1394.4</v>
      </c>
      <c r="G24">
        <f t="shared" si="8"/>
        <v>1.8665302991562393E-2</v>
      </c>
      <c r="H24">
        <v>1300</v>
      </c>
      <c r="I24" s="4">
        <v>1.1240000000000001</v>
      </c>
      <c r="J24" s="4">
        <v>0.88970000000000005</v>
      </c>
      <c r="K24">
        <f t="shared" si="0"/>
        <v>1567.3056000000004</v>
      </c>
      <c r="L24">
        <f t="shared" si="1"/>
        <v>1240.5976800000001</v>
      </c>
      <c r="M24">
        <f t="shared" si="2"/>
        <v>267.30560000000037</v>
      </c>
      <c r="N24">
        <f t="shared" si="3"/>
        <v>0</v>
      </c>
      <c r="O24">
        <v>1.9068493150684932E-2</v>
      </c>
      <c r="P24">
        <f t="shared" si="4"/>
        <v>7.2072150556970582E-2</v>
      </c>
      <c r="Q24">
        <f t="shared" si="5"/>
        <v>0.54836253440839111</v>
      </c>
      <c r="R24">
        <f t="shared" si="6"/>
        <v>143.96293691329228</v>
      </c>
      <c r="S24">
        <f t="shared" si="7"/>
        <v>10.787063086707718</v>
      </c>
    </row>
    <row r="25" spans="1:19" x14ac:dyDescent="0.3">
      <c r="A25" t="s">
        <v>19</v>
      </c>
      <c r="B25" s="3">
        <v>43409</v>
      </c>
      <c r="C25" s="3">
        <v>43461</v>
      </c>
      <c r="D25" t="s">
        <v>20</v>
      </c>
      <c r="E25">
        <v>171.15</v>
      </c>
      <c r="F25">
        <v>1421.15</v>
      </c>
      <c r="G25">
        <f t="shared" si="8"/>
        <v>1.9183878370625358E-2</v>
      </c>
      <c r="H25">
        <v>1300</v>
      </c>
      <c r="I25" s="4">
        <v>1.1240000000000001</v>
      </c>
      <c r="J25" s="4">
        <v>0.88970000000000005</v>
      </c>
      <c r="K25">
        <f t="shared" si="0"/>
        <v>1597.3726000000001</v>
      </c>
      <c r="L25">
        <f t="shared" si="1"/>
        <v>1264.3971550000001</v>
      </c>
      <c r="M25">
        <f t="shared" si="2"/>
        <v>297.37260000000015</v>
      </c>
      <c r="N25">
        <f t="shared" si="3"/>
        <v>0</v>
      </c>
      <c r="O25">
        <v>1.8958904109589041E-2</v>
      </c>
      <c r="P25">
        <f t="shared" si="4"/>
        <v>7.1643488939248323E-2</v>
      </c>
      <c r="Q25">
        <f t="shared" si="5"/>
        <v>0.54789685805809296</v>
      </c>
      <c r="R25">
        <f t="shared" si="6"/>
        <v>160.03728202815341</v>
      </c>
      <c r="S25">
        <f t="shared" si="7"/>
        <v>11.112717971846592</v>
      </c>
    </row>
    <row r="26" spans="1:19" x14ac:dyDescent="0.3">
      <c r="A26" t="s">
        <v>19</v>
      </c>
      <c r="B26" s="3">
        <v>43410</v>
      </c>
      <c r="C26" s="3">
        <v>43461</v>
      </c>
      <c r="D26" t="s">
        <v>20</v>
      </c>
      <c r="E26">
        <v>156.35</v>
      </c>
      <c r="F26">
        <v>1404.8</v>
      </c>
      <c r="G26">
        <f t="shared" si="8"/>
        <v>-1.1504767265946687E-2</v>
      </c>
      <c r="H26">
        <v>1300</v>
      </c>
      <c r="I26" s="4">
        <v>1.1240000000000001</v>
      </c>
      <c r="J26" s="4">
        <v>0.88970000000000005</v>
      </c>
      <c r="K26">
        <f t="shared" si="0"/>
        <v>1578.9952000000001</v>
      </c>
      <c r="L26">
        <f t="shared" si="1"/>
        <v>1249.8505600000001</v>
      </c>
      <c r="M26">
        <f t="shared" si="2"/>
        <v>278.99520000000007</v>
      </c>
      <c r="N26">
        <f t="shared" si="3"/>
        <v>0</v>
      </c>
      <c r="O26">
        <v>1.9013698630136987E-2</v>
      </c>
      <c r="P26">
        <f t="shared" si="4"/>
        <v>7.1857798377812809E-2</v>
      </c>
      <c r="Q26">
        <f t="shared" si="5"/>
        <v>0.54812966677958053</v>
      </c>
      <c r="R26">
        <f t="shared" si="6"/>
        <v>150.20285181963897</v>
      </c>
      <c r="S26">
        <f t="shared" si="7"/>
        <v>6.1471481803610288</v>
      </c>
    </row>
    <row r="27" spans="1:19" x14ac:dyDescent="0.3">
      <c r="A27" t="s">
        <v>19</v>
      </c>
      <c r="B27" s="3">
        <v>43411</v>
      </c>
      <c r="C27" s="3">
        <v>43461</v>
      </c>
      <c r="D27" t="s">
        <v>20</v>
      </c>
      <c r="E27">
        <v>163.30000000000001</v>
      </c>
      <c r="F27">
        <v>1417.45</v>
      </c>
      <c r="G27">
        <f t="shared" si="8"/>
        <v>9.0048405466971043E-3</v>
      </c>
      <c r="H27">
        <v>1300</v>
      </c>
      <c r="I27" s="4">
        <v>1.1240000000000001</v>
      </c>
      <c r="J27" s="4">
        <v>0.88970000000000005</v>
      </c>
      <c r="K27">
        <f t="shared" si="0"/>
        <v>1593.2138000000002</v>
      </c>
      <c r="L27">
        <f t="shared" si="1"/>
        <v>1261.1052650000001</v>
      </c>
      <c r="M27">
        <f t="shared" si="2"/>
        <v>293.21380000000022</v>
      </c>
      <c r="N27">
        <f t="shared" si="3"/>
        <v>0</v>
      </c>
      <c r="O27">
        <v>1.9041095890410958E-2</v>
      </c>
      <c r="P27">
        <f t="shared" si="4"/>
        <v>7.196496912433048E-2</v>
      </c>
      <c r="Q27">
        <f t="shared" si="5"/>
        <v>0.54824609322953344</v>
      </c>
      <c r="R27">
        <f t="shared" si="6"/>
        <v>157.88702977547845</v>
      </c>
      <c r="S27">
        <f t="shared" si="7"/>
        <v>5.4129702245215583</v>
      </c>
    </row>
    <row r="28" spans="1:19" x14ac:dyDescent="0.3">
      <c r="A28" t="s">
        <v>19</v>
      </c>
      <c r="B28" s="3">
        <v>43413</v>
      </c>
      <c r="C28" s="3">
        <v>43461</v>
      </c>
      <c r="D28" t="s">
        <v>20</v>
      </c>
      <c r="E28">
        <v>184.45</v>
      </c>
      <c r="F28">
        <v>1446.75</v>
      </c>
      <c r="G28">
        <f t="shared" si="8"/>
        <v>2.0670923136618544E-2</v>
      </c>
      <c r="H28">
        <v>1300</v>
      </c>
      <c r="I28" s="4">
        <v>1.1240000000000001</v>
      </c>
      <c r="J28" s="4">
        <v>0.88970000000000005</v>
      </c>
      <c r="K28">
        <f t="shared" si="0"/>
        <v>1626.1470000000002</v>
      </c>
      <c r="L28">
        <f t="shared" si="1"/>
        <v>1287.1734750000001</v>
      </c>
      <c r="M28">
        <f t="shared" si="2"/>
        <v>326.14700000000016</v>
      </c>
      <c r="N28">
        <f t="shared" si="3"/>
        <v>0</v>
      </c>
      <c r="O28">
        <v>1.8958904109589041E-2</v>
      </c>
      <c r="P28">
        <f t="shared" si="4"/>
        <v>7.1643488939248323E-2</v>
      </c>
      <c r="Q28">
        <f t="shared" si="5"/>
        <v>0.54789685805809296</v>
      </c>
      <c r="R28">
        <f t="shared" si="6"/>
        <v>175.52282699090682</v>
      </c>
      <c r="S28">
        <f t="shared" si="7"/>
        <v>8.9271730090931669</v>
      </c>
    </row>
    <row r="29" spans="1:19" x14ac:dyDescent="0.3">
      <c r="A29" t="s">
        <v>19</v>
      </c>
      <c r="B29" s="3">
        <v>43416</v>
      </c>
      <c r="C29" s="3">
        <v>43461</v>
      </c>
      <c r="D29" t="s">
        <v>20</v>
      </c>
      <c r="E29">
        <v>141.75</v>
      </c>
      <c r="F29">
        <v>1387.25</v>
      </c>
      <c r="G29">
        <f t="shared" si="8"/>
        <v>-4.1126663210644551E-2</v>
      </c>
      <c r="H29">
        <v>1300</v>
      </c>
      <c r="I29" s="4">
        <v>1.1240000000000001</v>
      </c>
      <c r="J29" s="4">
        <v>0.88970000000000005</v>
      </c>
      <c r="K29">
        <f t="shared" si="0"/>
        <v>1559.2690000000002</v>
      </c>
      <c r="L29">
        <f t="shared" si="1"/>
        <v>1234.2363250000001</v>
      </c>
      <c r="M29">
        <f t="shared" si="2"/>
        <v>259.26900000000023</v>
      </c>
      <c r="N29">
        <f t="shared" si="3"/>
        <v>0</v>
      </c>
      <c r="O29">
        <v>1.8986301369863012E-2</v>
      </c>
      <c r="P29">
        <f t="shared" si="4"/>
        <v>7.1750638316529836E-2</v>
      </c>
      <c r="Q29">
        <f t="shared" si="5"/>
        <v>0.54801325505655274</v>
      </c>
      <c r="R29">
        <f t="shared" si="6"/>
        <v>139.55693705320556</v>
      </c>
      <c r="S29">
        <f t="shared" si="7"/>
        <v>2.1930629467944414</v>
      </c>
    </row>
    <row r="30" spans="1:19" x14ac:dyDescent="0.3">
      <c r="A30" t="s">
        <v>19</v>
      </c>
      <c r="B30" s="3">
        <v>43417</v>
      </c>
      <c r="C30" s="3">
        <v>43461</v>
      </c>
      <c r="D30" t="s">
        <v>20</v>
      </c>
      <c r="E30">
        <v>145.94999999999999</v>
      </c>
      <c r="F30">
        <v>1397.15</v>
      </c>
      <c r="G30">
        <f t="shared" si="8"/>
        <v>7.1364209767526337E-3</v>
      </c>
      <c r="H30">
        <v>1300</v>
      </c>
      <c r="I30" s="4">
        <v>1.1240000000000001</v>
      </c>
      <c r="J30" s="4">
        <v>0.88970000000000005</v>
      </c>
      <c r="K30">
        <f t="shared" si="0"/>
        <v>1570.3966000000003</v>
      </c>
      <c r="L30">
        <f t="shared" si="1"/>
        <v>1243.0443550000002</v>
      </c>
      <c r="M30">
        <f t="shared" si="2"/>
        <v>270.39660000000026</v>
      </c>
      <c r="N30">
        <f t="shared" si="3"/>
        <v>0</v>
      </c>
      <c r="O30">
        <v>1.893150684931507E-2</v>
      </c>
      <c r="P30">
        <f t="shared" si="4"/>
        <v>7.1536350245011482E-2</v>
      </c>
      <c r="Q30">
        <f t="shared" si="5"/>
        <v>0.54778047578214584</v>
      </c>
      <c r="R30">
        <f t="shared" si="6"/>
        <v>145.49256979887485</v>
      </c>
      <c r="S30">
        <f t="shared" si="7"/>
        <v>0.45743020112513477</v>
      </c>
    </row>
    <row r="31" spans="1:19" x14ac:dyDescent="0.3">
      <c r="A31" t="s">
        <v>19</v>
      </c>
      <c r="B31" s="3">
        <v>43418</v>
      </c>
      <c r="C31" s="3">
        <v>43461</v>
      </c>
      <c r="D31" t="s">
        <v>20</v>
      </c>
      <c r="E31">
        <v>161</v>
      </c>
      <c r="F31">
        <v>1419.7</v>
      </c>
      <c r="G31">
        <f t="shared" si="8"/>
        <v>1.6139999284257203E-2</v>
      </c>
      <c r="H31">
        <v>1300</v>
      </c>
      <c r="I31" s="4">
        <v>1.1240000000000001</v>
      </c>
      <c r="J31" s="4">
        <v>0.88970000000000005</v>
      </c>
      <c r="K31">
        <f t="shared" si="0"/>
        <v>1595.7428000000002</v>
      </c>
      <c r="L31">
        <f t="shared" si="1"/>
        <v>1263.1070900000002</v>
      </c>
      <c r="M31">
        <f t="shared" si="2"/>
        <v>295.74280000000022</v>
      </c>
      <c r="N31">
        <f t="shared" si="3"/>
        <v>0</v>
      </c>
      <c r="O31">
        <v>1.873972602739726E-2</v>
      </c>
      <c r="P31">
        <f t="shared" si="4"/>
        <v>7.0786678420908355E-2</v>
      </c>
      <c r="Q31">
        <f t="shared" si="5"/>
        <v>0.54696621189813188</v>
      </c>
      <c r="R31">
        <f t="shared" si="6"/>
        <v>158.92386320427548</v>
      </c>
      <c r="S31">
        <f t="shared" si="7"/>
        <v>2.0761367957245227</v>
      </c>
    </row>
    <row r="32" spans="1:19" x14ac:dyDescent="0.3">
      <c r="A32" t="s">
        <v>19</v>
      </c>
      <c r="B32" s="3">
        <v>43419</v>
      </c>
      <c r="C32" s="3">
        <v>43461</v>
      </c>
      <c r="D32" t="s">
        <v>20</v>
      </c>
      <c r="E32">
        <v>151.05000000000001</v>
      </c>
      <c r="F32">
        <v>1410.15</v>
      </c>
      <c r="G32">
        <f t="shared" si="8"/>
        <v>-6.7267732619567195E-3</v>
      </c>
      <c r="H32">
        <v>1300</v>
      </c>
      <c r="I32" s="4">
        <v>1.1240000000000001</v>
      </c>
      <c r="J32" s="4">
        <v>0.88970000000000005</v>
      </c>
      <c r="K32">
        <f t="shared" si="0"/>
        <v>1585.0086000000003</v>
      </c>
      <c r="L32">
        <f t="shared" si="1"/>
        <v>1254.6104550000002</v>
      </c>
      <c r="M32">
        <f t="shared" si="2"/>
        <v>285.00860000000034</v>
      </c>
      <c r="N32">
        <f t="shared" si="3"/>
        <v>0</v>
      </c>
      <c r="O32">
        <v>1.8684931506849314E-2</v>
      </c>
      <c r="P32">
        <f t="shared" si="4"/>
        <v>7.0572582557856478E-2</v>
      </c>
      <c r="Q32">
        <f t="shared" si="5"/>
        <v>0.54673369745293066</v>
      </c>
      <c r="R32">
        <f t="shared" si="6"/>
        <v>153.09869404602514</v>
      </c>
      <c r="S32">
        <f t="shared" si="7"/>
        <v>-2.0486940460251333</v>
      </c>
    </row>
    <row r="33" spans="1:26" x14ac:dyDescent="0.3">
      <c r="A33" t="s">
        <v>19</v>
      </c>
      <c r="B33" s="3">
        <v>43420</v>
      </c>
      <c r="C33" s="3">
        <v>43461</v>
      </c>
      <c r="D33" t="s">
        <v>20</v>
      </c>
      <c r="E33">
        <v>153.69999999999999</v>
      </c>
      <c r="F33">
        <v>1417</v>
      </c>
      <c r="G33">
        <f t="shared" si="8"/>
        <v>4.8576392582348749E-3</v>
      </c>
      <c r="H33">
        <v>1300</v>
      </c>
      <c r="I33" s="4">
        <v>1.1240000000000001</v>
      </c>
      <c r="J33" s="4">
        <v>0.88970000000000005</v>
      </c>
      <c r="K33">
        <f t="shared" si="0"/>
        <v>1592.7080000000001</v>
      </c>
      <c r="L33">
        <f t="shared" si="1"/>
        <v>1260.7049</v>
      </c>
      <c r="M33">
        <f t="shared" si="2"/>
        <v>292.70800000000008</v>
      </c>
      <c r="N33">
        <f t="shared" si="3"/>
        <v>0</v>
      </c>
      <c r="O33">
        <v>1.8767123287671231E-2</v>
      </c>
      <c r="P33">
        <f t="shared" si="4"/>
        <v>7.0893742363734358E-2</v>
      </c>
      <c r="Q33">
        <f t="shared" si="5"/>
        <v>0.54708249117740304</v>
      </c>
      <c r="R33">
        <f t="shared" si="6"/>
        <v>157.32227494521851</v>
      </c>
      <c r="S33">
        <f t="shared" si="7"/>
        <v>-3.6222749452185212</v>
      </c>
      <c r="Y33" t="s">
        <v>21</v>
      </c>
      <c r="Z33">
        <f>_xlfn.STDEV.S(G3:G64)</f>
        <v>2.0410610506696261E-2</v>
      </c>
    </row>
    <row r="34" spans="1:26" x14ac:dyDescent="0.3">
      <c r="A34" t="s">
        <v>19</v>
      </c>
      <c r="B34" s="3">
        <v>43423</v>
      </c>
      <c r="C34" s="3">
        <v>43461</v>
      </c>
      <c r="D34" t="s">
        <v>20</v>
      </c>
      <c r="E34">
        <v>163.44999999999999</v>
      </c>
      <c r="F34">
        <v>1433.9</v>
      </c>
      <c r="G34">
        <f t="shared" si="8"/>
        <v>1.1926605504587221E-2</v>
      </c>
      <c r="H34">
        <v>1300</v>
      </c>
      <c r="I34" s="4">
        <v>1.1240000000000001</v>
      </c>
      <c r="J34" s="4">
        <v>0.88970000000000005</v>
      </c>
      <c r="K34">
        <f t="shared" si="0"/>
        <v>1611.7036000000003</v>
      </c>
      <c r="L34">
        <f t="shared" si="1"/>
        <v>1275.7408300000002</v>
      </c>
      <c r="M34">
        <f t="shared" si="2"/>
        <v>311.70360000000028</v>
      </c>
      <c r="N34">
        <f t="shared" si="3"/>
        <v>0</v>
      </c>
      <c r="O34">
        <v>1.8712328767123289E-2</v>
      </c>
      <c r="P34">
        <f t="shared" si="4"/>
        <v>7.0679625152682668E-2</v>
      </c>
      <c r="Q34">
        <f t="shared" si="5"/>
        <v>0.54684994732408077</v>
      </c>
      <c r="R34">
        <f t="shared" si="6"/>
        <v>167.46962582419644</v>
      </c>
      <c r="S34">
        <f t="shared" si="7"/>
        <v>-4.0196258241964529</v>
      </c>
      <c r="Y34" t="s">
        <v>22</v>
      </c>
      <c r="Z34">
        <f>Z33*SQRT(252)</f>
        <v>0.32400839704632206</v>
      </c>
    </row>
    <row r="35" spans="1:26" x14ac:dyDescent="0.3">
      <c r="A35" t="s">
        <v>19</v>
      </c>
      <c r="B35" s="3">
        <v>43424</v>
      </c>
      <c r="C35" s="3">
        <v>43461</v>
      </c>
      <c r="D35" t="s">
        <v>20</v>
      </c>
      <c r="E35">
        <v>138.9</v>
      </c>
      <c r="F35">
        <v>1403.9</v>
      </c>
      <c r="G35">
        <f t="shared" si="8"/>
        <v>-2.0921961085152381E-2</v>
      </c>
      <c r="H35">
        <v>1300</v>
      </c>
      <c r="I35" s="4">
        <v>1.1240000000000001</v>
      </c>
      <c r="J35" s="4">
        <v>0.88970000000000005</v>
      </c>
      <c r="K35">
        <f t="shared" si="0"/>
        <v>1577.9836000000003</v>
      </c>
      <c r="L35">
        <f t="shared" si="1"/>
        <v>1249.0498300000002</v>
      </c>
      <c r="M35">
        <f t="shared" si="2"/>
        <v>277.98360000000025</v>
      </c>
      <c r="N35">
        <f t="shared" si="3"/>
        <v>0</v>
      </c>
      <c r="O35">
        <v>1.8575342465753427E-2</v>
      </c>
      <c r="P35">
        <f t="shared" si="4"/>
        <v>7.0144518892060637E-2</v>
      </c>
      <c r="Q35">
        <f t="shared" si="5"/>
        <v>0.54626884495482775</v>
      </c>
      <c r="R35">
        <f t="shared" si="6"/>
        <v>149.21406533780328</v>
      </c>
      <c r="S35">
        <f t="shared" si="7"/>
        <v>-10.314065337803271</v>
      </c>
      <c r="Y35" t="s">
        <v>8</v>
      </c>
      <c r="Z35" s="4">
        <f>EXP(Z34*SQRT(0.25))</f>
        <v>1.1758651782078209</v>
      </c>
    </row>
    <row r="36" spans="1:26" x14ac:dyDescent="0.3">
      <c r="A36" t="s">
        <v>19</v>
      </c>
      <c r="B36" s="3">
        <v>43425</v>
      </c>
      <c r="C36" s="3">
        <v>43461</v>
      </c>
      <c r="D36" t="s">
        <v>20</v>
      </c>
      <c r="E36">
        <v>147.85</v>
      </c>
      <c r="F36">
        <v>1418</v>
      </c>
      <c r="G36">
        <f t="shared" si="8"/>
        <v>1.0043450388204223E-2</v>
      </c>
      <c r="H36">
        <v>1300</v>
      </c>
      <c r="I36" s="4">
        <v>1.1240000000000001</v>
      </c>
      <c r="J36" s="4">
        <v>0.88970000000000005</v>
      </c>
      <c r="K36">
        <f t="shared" si="0"/>
        <v>1593.8320000000001</v>
      </c>
      <c r="L36">
        <f t="shared" si="1"/>
        <v>1261.5946000000001</v>
      </c>
      <c r="M36">
        <f t="shared" si="2"/>
        <v>293.83200000000011</v>
      </c>
      <c r="N36">
        <f t="shared" si="3"/>
        <v>0</v>
      </c>
      <c r="O36">
        <v>1.865753424657534E-2</v>
      </c>
      <c r="P36">
        <f t="shared" si="4"/>
        <v>7.0465550635416374E-2</v>
      </c>
      <c r="Q36">
        <f t="shared" si="5"/>
        <v>0.54661746228256813</v>
      </c>
      <c r="R36">
        <f t="shared" si="6"/>
        <v>157.80904542884531</v>
      </c>
      <c r="S36">
        <f t="shared" si="7"/>
        <v>-9.9590454288453145</v>
      </c>
      <c r="Y36" t="s">
        <v>9</v>
      </c>
      <c r="Z36" s="4">
        <f>1/Z35</f>
        <v>0.85043763395063421</v>
      </c>
    </row>
    <row r="37" spans="1:26" x14ac:dyDescent="0.3">
      <c r="A37" t="s">
        <v>19</v>
      </c>
      <c r="B37" s="3">
        <v>43426</v>
      </c>
      <c r="C37" s="3">
        <v>43461</v>
      </c>
      <c r="D37" t="s">
        <v>20</v>
      </c>
      <c r="E37">
        <v>143.75</v>
      </c>
      <c r="F37">
        <v>1415.75</v>
      </c>
      <c r="G37">
        <f t="shared" si="8"/>
        <v>-1.5867418899858955E-3</v>
      </c>
      <c r="H37">
        <v>1300</v>
      </c>
      <c r="I37" s="4">
        <v>1.1240000000000001</v>
      </c>
      <c r="J37" s="4">
        <v>0.88970000000000005</v>
      </c>
      <c r="K37">
        <f t="shared" si="0"/>
        <v>1591.3030000000001</v>
      </c>
      <c r="L37">
        <f t="shared" si="1"/>
        <v>1259.5927750000001</v>
      </c>
      <c r="M37">
        <f t="shared" si="2"/>
        <v>291.30300000000011</v>
      </c>
      <c r="N37">
        <f t="shared" si="3"/>
        <v>0</v>
      </c>
      <c r="O37">
        <v>1.8547945205479453E-2</v>
      </c>
      <c r="P37">
        <f t="shared" si="4"/>
        <v>7.0037529648764973E-2</v>
      </c>
      <c r="Q37">
        <f t="shared" si="5"/>
        <v>0.5461526685661876</v>
      </c>
      <c r="R37">
        <f t="shared" si="6"/>
        <v>156.33448564246555</v>
      </c>
      <c r="S37">
        <f t="shared" si="7"/>
        <v>-12.584485642465552</v>
      </c>
    </row>
    <row r="38" spans="1:26" x14ac:dyDescent="0.3">
      <c r="A38" t="s">
        <v>19</v>
      </c>
      <c r="B38" s="3">
        <v>43430</v>
      </c>
      <c r="C38" s="3">
        <v>43461</v>
      </c>
      <c r="D38" t="s">
        <v>20</v>
      </c>
      <c r="E38">
        <v>157.15</v>
      </c>
      <c r="F38">
        <v>1436.5</v>
      </c>
      <c r="G38">
        <f t="shared" si="8"/>
        <v>1.465654246865619E-2</v>
      </c>
      <c r="H38">
        <v>1300</v>
      </c>
      <c r="I38" s="4">
        <v>1.1240000000000001</v>
      </c>
      <c r="J38" s="4">
        <v>0.88970000000000005</v>
      </c>
      <c r="K38">
        <f t="shared" si="0"/>
        <v>1614.6260000000002</v>
      </c>
      <c r="L38">
        <f t="shared" si="1"/>
        <v>1278.05405</v>
      </c>
      <c r="M38">
        <f t="shared" si="2"/>
        <v>314.6260000000002</v>
      </c>
      <c r="N38">
        <f t="shared" si="3"/>
        <v>0</v>
      </c>
      <c r="O38">
        <v>1.8493150684931507E-2</v>
      </c>
      <c r="P38">
        <f t="shared" si="4"/>
        <v>6.9823583162248237E-2</v>
      </c>
      <c r="Q38">
        <f t="shared" si="5"/>
        <v>0.54592035985650689</v>
      </c>
      <c r="R38">
        <f t="shared" si="6"/>
        <v>168.78851843562427</v>
      </c>
      <c r="S38">
        <f t="shared" si="7"/>
        <v>-11.638518435624263</v>
      </c>
    </row>
    <row r="39" spans="1:26" x14ac:dyDescent="0.3">
      <c r="A39" t="s">
        <v>19</v>
      </c>
      <c r="B39" s="3">
        <v>43431</v>
      </c>
      <c r="C39" s="3">
        <v>43461</v>
      </c>
      <c r="D39" t="s">
        <v>20</v>
      </c>
      <c r="E39">
        <v>159.75</v>
      </c>
      <c r="F39">
        <v>1442</v>
      </c>
      <c r="G39">
        <f t="shared" si="8"/>
        <v>3.8287504350852765E-3</v>
      </c>
      <c r="H39">
        <v>1300</v>
      </c>
      <c r="I39" s="4">
        <v>1.1240000000000001</v>
      </c>
      <c r="J39" s="4">
        <v>0.88970000000000005</v>
      </c>
      <c r="K39">
        <f t="shared" si="0"/>
        <v>1620.8080000000002</v>
      </c>
      <c r="L39">
        <f t="shared" si="1"/>
        <v>1282.9474</v>
      </c>
      <c r="M39">
        <f t="shared" si="2"/>
        <v>320.80800000000022</v>
      </c>
      <c r="N39">
        <f t="shared" si="3"/>
        <v>0</v>
      </c>
      <c r="O39">
        <v>1.8520547945205478E-2</v>
      </c>
      <c r="P39">
        <f t="shared" si="4"/>
        <v>6.9930551072432845E-2</v>
      </c>
      <c r="Q39">
        <f t="shared" si="5"/>
        <v>0.5460365068673797</v>
      </c>
      <c r="R39">
        <f t="shared" si="6"/>
        <v>172.13701051703802</v>
      </c>
      <c r="S39">
        <f t="shared" si="7"/>
        <v>-12.387010517038021</v>
      </c>
    </row>
    <row r="40" spans="1:26" x14ac:dyDescent="0.3">
      <c r="A40" t="s">
        <v>19</v>
      </c>
      <c r="B40" s="3">
        <v>43432</v>
      </c>
      <c r="C40" s="3">
        <v>43461</v>
      </c>
      <c r="D40" t="s">
        <v>20</v>
      </c>
      <c r="E40">
        <v>176.3</v>
      </c>
      <c r="F40">
        <v>1461.9</v>
      </c>
      <c r="G40">
        <f t="shared" si="8"/>
        <v>1.3800277392510465E-2</v>
      </c>
      <c r="H40">
        <v>1300</v>
      </c>
      <c r="I40" s="4">
        <v>1.1240000000000001</v>
      </c>
      <c r="J40" s="4">
        <v>0.88970000000000005</v>
      </c>
      <c r="K40">
        <f t="shared" si="0"/>
        <v>1643.1756000000003</v>
      </c>
      <c r="L40">
        <f t="shared" si="1"/>
        <v>1300.6524300000001</v>
      </c>
      <c r="M40">
        <f t="shared" si="2"/>
        <v>343.17560000000026</v>
      </c>
      <c r="N40">
        <f t="shared" si="3"/>
        <v>0.65243000000009488</v>
      </c>
      <c r="O40">
        <v>1.8493150684931507E-2</v>
      </c>
      <c r="P40">
        <f t="shared" si="4"/>
        <v>6.9823583162248237E-2</v>
      </c>
      <c r="Q40">
        <f t="shared" si="5"/>
        <v>0.54592035985650689</v>
      </c>
      <c r="R40">
        <f t="shared" si="6"/>
        <v>184.39575156294427</v>
      </c>
      <c r="S40">
        <f t="shared" si="7"/>
        <v>-8.0957515629442582</v>
      </c>
    </row>
    <row r="41" spans="1:26" x14ac:dyDescent="0.3">
      <c r="A41" t="s">
        <v>19</v>
      </c>
      <c r="B41" s="3">
        <v>43433</v>
      </c>
      <c r="C41" s="3">
        <v>43461</v>
      </c>
      <c r="D41" t="s">
        <v>20</v>
      </c>
      <c r="E41">
        <v>166.45</v>
      </c>
      <c r="F41">
        <v>1452.45</v>
      </c>
      <c r="G41">
        <f t="shared" si="8"/>
        <v>-6.4641904371024314E-3</v>
      </c>
      <c r="H41">
        <v>1300</v>
      </c>
      <c r="I41" s="4">
        <v>1.1240000000000001</v>
      </c>
      <c r="J41" s="4">
        <v>0.88970000000000005</v>
      </c>
      <c r="K41">
        <f t="shared" si="0"/>
        <v>1632.5538000000001</v>
      </c>
      <c r="L41">
        <f t="shared" si="1"/>
        <v>1292.2447650000001</v>
      </c>
      <c r="M41">
        <f t="shared" si="2"/>
        <v>332.55380000000014</v>
      </c>
      <c r="N41">
        <f t="shared" si="3"/>
        <v>0</v>
      </c>
      <c r="O41">
        <v>1.8547945205479453E-2</v>
      </c>
      <c r="P41">
        <f t="shared" si="4"/>
        <v>7.0037529648764973E-2</v>
      </c>
      <c r="Q41">
        <f t="shared" si="5"/>
        <v>0.5461526685661876</v>
      </c>
      <c r="R41">
        <f t="shared" si="6"/>
        <v>178.47268058155035</v>
      </c>
      <c r="S41">
        <f t="shared" si="7"/>
        <v>-12.022680581550361</v>
      </c>
    </row>
    <row r="42" spans="1:26" x14ac:dyDescent="0.3">
      <c r="A42" t="s">
        <v>19</v>
      </c>
      <c r="B42" s="3">
        <v>43434</v>
      </c>
      <c r="C42" s="3">
        <v>43461</v>
      </c>
      <c r="D42" t="s">
        <v>20</v>
      </c>
      <c r="E42">
        <v>178.05</v>
      </c>
      <c r="F42">
        <v>1436</v>
      </c>
      <c r="G42">
        <f t="shared" si="8"/>
        <v>-1.1325691073703084E-2</v>
      </c>
      <c r="H42">
        <v>1300</v>
      </c>
      <c r="I42" s="4">
        <v>1.1240000000000001</v>
      </c>
      <c r="J42" s="4">
        <v>0.88970000000000005</v>
      </c>
      <c r="K42">
        <f t="shared" si="0"/>
        <v>1614.0640000000001</v>
      </c>
      <c r="L42">
        <f t="shared" si="1"/>
        <v>1277.6092000000001</v>
      </c>
      <c r="M42">
        <f t="shared" si="2"/>
        <v>314.06400000000008</v>
      </c>
      <c r="N42">
        <f t="shared" si="3"/>
        <v>0</v>
      </c>
      <c r="O42">
        <v>1.8520547945205478E-2</v>
      </c>
      <c r="P42">
        <f t="shared" si="4"/>
        <v>6.9930551072432845E-2</v>
      </c>
      <c r="Q42">
        <f t="shared" si="5"/>
        <v>0.5460365068673797</v>
      </c>
      <c r="R42">
        <f t="shared" si="6"/>
        <v>168.51836011266241</v>
      </c>
      <c r="S42">
        <f t="shared" si="7"/>
        <v>9.5316398873376045</v>
      </c>
    </row>
    <row r="43" spans="1:26" x14ac:dyDescent="0.3">
      <c r="A43" t="s">
        <v>19</v>
      </c>
      <c r="B43" s="3">
        <v>43437</v>
      </c>
      <c r="C43" s="3">
        <v>43461</v>
      </c>
      <c r="D43" t="s">
        <v>20</v>
      </c>
      <c r="E43">
        <v>232.7</v>
      </c>
      <c r="F43">
        <v>1522</v>
      </c>
      <c r="G43">
        <f t="shared" si="8"/>
        <v>5.9888579387186627E-2</v>
      </c>
      <c r="H43">
        <v>1300</v>
      </c>
      <c r="I43" s="4">
        <v>1.1240000000000001</v>
      </c>
      <c r="J43" s="4">
        <v>0.88970000000000005</v>
      </c>
      <c r="K43">
        <f t="shared" si="0"/>
        <v>1710.7280000000001</v>
      </c>
      <c r="L43">
        <f t="shared" si="1"/>
        <v>1354.1234000000002</v>
      </c>
      <c r="M43">
        <f t="shared" si="2"/>
        <v>410.72800000000007</v>
      </c>
      <c r="N43">
        <f t="shared" si="3"/>
        <v>54.123400000000174</v>
      </c>
      <c r="O43">
        <v>1.8410958904109587E-2</v>
      </c>
      <c r="P43">
        <f t="shared" si="4"/>
        <v>6.950274341719731E-2</v>
      </c>
      <c r="Q43">
        <f t="shared" si="5"/>
        <v>0.54557200692902041</v>
      </c>
      <c r="R43">
        <f t="shared" si="6"/>
        <v>244.39327891899467</v>
      </c>
      <c r="S43">
        <f t="shared" si="7"/>
        <v>-11.693278918994679</v>
      </c>
    </row>
    <row r="44" spans="1:26" x14ac:dyDescent="0.3">
      <c r="A44" t="s">
        <v>19</v>
      </c>
      <c r="B44" s="3">
        <v>43438</v>
      </c>
      <c r="C44" s="3">
        <v>43461</v>
      </c>
      <c r="D44" t="s">
        <v>20</v>
      </c>
      <c r="E44">
        <v>199.8</v>
      </c>
      <c r="F44">
        <v>1487.2</v>
      </c>
      <c r="G44">
        <f t="shared" si="8"/>
        <v>-2.2864651773981573E-2</v>
      </c>
      <c r="H44">
        <v>1300</v>
      </c>
      <c r="I44" s="4">
        <v>1.1240000000000001</v>
      </c>
      <c r="J44" s="4">
        <v>0.88970000000000005</v>
      </c>
      <c r="K44">
        <f t="shared" si="0"/>
        <v>1671.6128000000001</v>
      </c>
      <c r="L44">
        <f t="shared" si="1"/>
        <v>1323.1618400000002</v>
      </c>
      <c r="M44">
        <f t="shared" si="2"/>
        <v>371.61280000000011</v>
      </c>
      <c r="N44">
        <f t="shared" si="3"/>
        <v>23.161840000000211</v>
      </c>
      <c r="O44">
        <v>1.8383561643835616E-2</v>
      </c>
      <c r="P44">
        <f t="shared" si="4"/>
        <v>6.9395818160486344E-2</v>
      </c>
      <c r="Q44">
        <f t="shared" si="5"/>
        <v>0.54545591864769849</v>
      </c>
      <c r="R44">
        <f t="shared" si="6"/>
        <v>209.55912635586844</v>
      </c>
      <c r="S44">
        <f t="shared" si="7"/>
        <v>-9.7591263558684318</v>
      </c>
    </row>
    <row r="45" spans="1:26" x14ac:dyDescent="0.3">
      <c r="A45" t="s">
        <v>19</v>
      </c>
      <c r="B45" s="3">
        <v>43439</v>
      </c>
      <c r="C45" s="3">
        <v>43461</v>
      </c>
      <c r="D45" t="s">
        <v>20</v>
      </c>
      <c r="E45">
        <v>190.35</v>
      </c>
      <c r="F45">
        <v>1478.45</v>
      </c>
      <c r="G45">
        <f t="shared" si="8"/>
        <v>-5.8835395373856908E-3</v>
      </c>
      <c r="H45">
        <v>1300</v>
      </c>
      <c r="I45" s="4">
        <v>1.1240000000000001</v>
      </c>
      <c r="J45" s="4">
        <v>0.88970000000000005</v>
      </c>
      <c r="K45">
        <f t="shared" si="0"/>
        <v>1661.7778000000003</v>
      </c>
      <c r="L45">
        <f t="shared" si="1"/>
        <v>1315.3769650000002</v>
      </c>
      <c r="M45">
        <f t="shared" si="2"/>
        <v>361.7778000000003</v>
      </c>
      <c r="N45">
        <f t="shared" si="3"/>
        <v>15.376965000000155</v>
      </c>
      <c r="O45">
        <v>1.8328767123287671E-2</v>
      </c>
      <c r="P45">
        <f t="shared" si="4"/>
        <v>6.9181999628306956E-2</v>
      </c>
      <c r="Q45">
        <f t="shared" si="5"/>
        <v>0.5452237861139988</v>
      </c>
      <c r="R45">
        <f t="shared" si="6"/>
        <v>200.74082870640825</v>
      </c>
      <c r="S45">
        <f t="shared" si="7"/>
        <v>-10.390828706408257</v>
      </c>
    </row>
    <row r="46" spans="1:26" x14ac:dyDescent="0.3">
      <c r="A46" t="s">
        <v>19</v>
      </c>
      <c r="B46" s="3">
        <v>43440</v>
      </c>
      <c r="C46" s="3">
        <v>43461</v>
      </c>
      <c r="D46" t="s">
        <v>20</v>
      </c>
      <c r="E46">
        <v>200.5</v>
      </c>
      <c r="F46">
        <v>1490.85</v>
      </c>
      <c r="G46">
        <f t="shared" si="8"/>
        <v>8.3871622307145066E-3</v>
      </c>
      <c r="H46">
        <v>1300</v>
      </c>
      <c r="I46" s="4">
        <v>1.1240000000000001</v>
      </c>
      <c r="J46" s="4">
        <v>0.88970000000000005</v>
      </c>
      <c r="K46">
        <f t="shared" si="0"/>
        <v>1675.7154</v>
      </c>
      <c r="L46">
        <f t="shared" si="1"/>
        <v>1326.4092450000001</v>
      </c>
      <c r="M46">
        <f t="shared" si="2"/>
        <v>375.71540000000005</v>
      </c>
      <c r="N46">
        <f t="shared" si="3"/>
        <v>26.409245000000055</v>
      </c>
      <c r="O46">
        <v>1.8383561643835616E-2</v>
      </c>
      <c r="P46">
        <f t="shared" si="4"/>
        <v>6.9395818160486344E-2</v>
      </c>
      <c r="Q46">
        <f t="shared" si="5"/>
        <v>0.54545591864769849</v>
      </c>
      <c r="R46">
        <f t="shared" si="6"/>
        <v>213.20912635586836</v>
      </c>
      <c r="S46">
        <f t="shared" si="7"/>
        <v>-12.709126355868364</v>
      </c>
    </row>
    <row r="47" spans="1:26" x14ac:dyDescent="0.3">
      <c r="A47" t="s">
        <v>19</v>
      </c>
      <c r="B47" s="3">
        <v>43441</v>
      </c>
      <c r="C47" s="3">
        <v>43461</v>
      </c>
      <c r="D47" t="s">
        <v>20</v>
      </c>
      <c r="E47">
        <v>194.4</v>
      </c>
      <c r="F47">
        <v>1485.6</v>
      </c>
      <c r="G47">
        <f t="shared" si="8"/>
        <v>-3.5214810343092867E-3</v>
      </c>
      <c r="H47">
        <v>1300</v>
      </c>
      <c r="I47" s="4">
        <v>1.1240000000000001</v>
      </c>
      <c r="J47" s="4">
        <v>0.88970000000000005</v>
      </c>
      <c r="K47">
        <f t="shared" si="0"/>
        <v>1669.8144</v>
      </c>
      <c r="L47">
        <f t="shared" si="1"/>
        <v>1321.7383199999999</v>
      </c>
      <c r="M47">
        <f t="shared" si="2"/>
        <v>369.81439999999998</v>
      </c>
      <c r="N47">
        <f t="shared" si="3"/>
        <v>21.738319999999931</v>
      </c>
      <c r="O47">
        <v>1.8383561643835616E-2</v>
      </c>
      <c r="P47">
        <f t="shared" si="4"/>
        <v>6.9395818160486344E-2</v>
      </c>
      <c r="Q47">
        <f t="shared" si="5"/>
        <v>0.54545591864769849</v>
      </c>
      <c r="R47">
        <f t="shared" si="6"/>
        <v>207.95912635586828</v>
      </c>
      <c r="S47">
        <f t="shared" si="7"/>
        <v>-13.559126355868273</v>
      </c>
    </row>
    <row r="48" spans="1:26" x14ac:dyDescent="0.3">
      <c r="A48" t="s">
        <v>19</v>
      </c>
      <c r="B48" s="3">
        <v>43444</v>
      </c>
      <c r="C48" s="3">
        <v>43461</v>
      </c>
      <c r="D48" t="s">
        <v>20</v>
      </c>
      <c r="E48">
        <v>184.1</v>
      </c>
      <c r="F48">
        <v>1477.1</v>
      </c>
      <c r="G48">
        <f t="shared" si="8"/>
        <v>-5.7215939687668286E-3</v>
      </c>
      <c r="H48">
        <v>1300</v>
      </c>
      <c r="I48" s="4">
        <v>1.1240000000000001</v>
      </c>
      <c r="J48" s="4">
        <v>0.88970000000000005</v>
      </c>
      <c r="K48">
        <f t="shared" si="0"/>
        <v>1660.2604000000001</v>
      </c>
      <c r="L48">
        <f t="shared" si="1"/>
        <v>1314.17587</v>
      </c>
      <c r="M48">
        <f t="shared" si="2"/>
        <v>360.26040000000012</v>
      </c>
      <c r="N48">
        <f t="shared" si="3"/>
        <v>14.175870000000032</v>
      </c>
      <c r="O48">
        <v>1.8356164383561645E-2</v>
      </c>
      <c r="P48">
        <f t="shared" si="4"/>
        <v>6.9288903564607152E-2</v>
      </c>
      <c r="Q48">
        <f t="shared" si="5"/>
        <v>0.54533984504348132</v>
      </c>
      <c r="R48">
        <f t="shared" si="6"/>
        <v>199.42497628505666</v>
      </c>
      <c r="S48">
        <f t="shared" si="7"/>
        <v>-15.324976285056664</v>
      </c>
    </row>
    <row r="49" spans="1:19" x14ac:dyDescent="0.3">
      <c r="A49" t="s">
        <v>19</v>
      </c>
      <c r="B49" s="3">
        <v>43445</v>
      </c>
      <c r="C49" s="3">
        <v>43461</v>
      </c>
      <c r="D49" t="s">
        <v>20</v>
      </c>
      <c r="E49">
        <v>205.7</v>
      </c>
      <c r="F49">
        <v>1500.25</v>
      </c>
      <c r="G49">
        <f t="shared" si="8"/>
        <v>1.5672601719585736E-2</v>
      </c>
      <c r="H49">
        <v>1300</v>
      </c>
      <c r="I49" s="4">
        <v>1.1240000000000001</v>
      </c>
      <c r="J49" s="4">
        <v>0.88970000000000005</v>
      </c>
      <c r="K49">
        <f t="shared" si="0"/>
        <v>1686.2810000000002</v>
      </c>
      <c r="L49">
        <f t="shared" si="1"/>
        <v>1334.7724250000001</v>
      </c>
      <c r="M49">
        <f t="shared" si="2"/>
        <v>386.28100000000018</v>
      </c>
      <c r="N49">
        <f t="shared" si="3"/>
        <v>34.772425000000112</v>
      </c>
      <c r="O49">
        <v>1.8356164383561645E-2</v>
      </c>
      <c r="P49">
        <f t="shared" si="4"/>
        <v>6.9288903564607152E-2</v>
      </c>
      <c r="Q49">
        <f t="shared" si="5"/>
        <v>0.54533984504348132</v>
      </c>
      <c r="R49">
        <f t="shared" si="6"/>
        <v>222.57497628505672</v>
      </c>
      <c r="S49">
        <f t="shared" si="7"/>
        <v>-16.874976285056732</v>
      </c>
    </row>
    <row r="50" spans="1:19" x14ac:dyDescent="0.3">
      <c r="A50" t="s">
        <v>19</v>
      </c>
      <c r="B50" s="3">
        <v>43446</v>
      </c>
      <c r="C50" s="3">
        <v>43461</v>
      </c>
      <c r="D50" t="s">
        <v>20</v>
      </c>
      <c r="E50">
        <v>248.75</v>
      </c>
      <c r="F50">
        <v>1544.4</v>
      </c>
      <c r="G50">
        <f t="shared" si="8"/>
        <v>2.9428428595234188E-2</v>
      </c>
      <c r="H50">
        <v>1300</v>
      </c>
      <c r="I50" s="4">
        <v>1.1240000000000001</v>
      </c>
      <c r="J50" s="4">
        <v>0.88970000000000005</v>
      </c>
      <c r="K50">
        <f t="shared" si="0"/>
        <v>1735.9056000000003</v>
      </c>
      <c r="L50">
        <f t="shared" si="1"/>
        <v>1374.0526800000002</v>
      </c>
      <c r="M50">
        <f t="shared" si="2"/>
        <v>435.90560000000028</v>
      </c>
      <c r="N50">
        <f t="shared" si="3"/>
        <v>74.052680000000237</v>
      </c>
      <c r="O50">
        <v>1.8301369863013697E-2</v>
      </c>
      <c r="P50">
        <f t="shared" si="4"/>
        <v>6.9075106350643845E-2</v>
      </c>
      <c r="Q50">
        <f t="shared" si="5"/>
        <v>0.54510774185721611</v>
      </c>
      <c r="R50">
        <f t="shared" si="6"/>
        <v>266.65668361987025</v>
      </c>
      <c r="S50">
        <f t="shared" si="7"/>
        <v>-17.90668361987025</v>
      </c>
    </row>
    <row r="51" spans="1:19" x14ac:dyDescent="0.3">
      <c r="A51" t="s">
        <v>19</v>
      </c>
      <c r="B51" s="3">
        <v>43447</v>
      </c>
      <c r="C51" s="3">
        <v>43461</v>
      </c>
      <c r="D51" t="s">
        <v>20</v>
      </c>
      <c r="E51">
        <v>239.1</v>
      </c>
      <c r="F51">
        <v>1535.1</v>
      </c>
      <c r="G51">
        <f t="shared" si="8"/>
        <v>-6.0217560217561391E-3</v>
      </c>
      <c r="H51">
        <v>1300</v>
      </c>
      <c r="I51" s="4">
        <v>1.1240000000000001</v>
      </c>
      <c r="J51" s="4">
        <v>0.88970000000000005</v>
      </c>
      <c r="K51">
        <f t="shared" si="0"/>
        <v>1725.4524000000001</v>
      </c>
      <c r="L51">
        <f t="shared" si="1"/>
        <v>1365.77847</v>
      </c>
      <c r="M51">
        <f t="shared" si="2"/>
        <v>425.45240000000013</v>
      </c>
      <c r="N51">
        <f t="shared" si="3"/>
        <v>65.77846999999997</v>
      </c>
      <c r="O51">
        <v>1.8383561643835616E-2</v>
      </c>
      <c r="P51">
        <f t="shared" si="4"/>
        <v>6.9395818160486344E-2</v>
      </c>
      <c r="Q51">
        <f t="shared" si="5"/>
        <v>0.54545591864769849</v>
      </c>
      <c r="R51">
        <f t="shared" si="6"/>
        <v>257.45912635586836</v>
      </c>
      <c r="S51">
        <f t="shared" si="7"/>
        <v>-18.359126355868369</v>
      </c>
    </row>
    <row r="52" spans="1:19" x14ac:dyDescent="0.3">
      <c r="A52" t="s">
        <v>19</v>
      </c>
      <c r="B52" s="3">
        <v>43448</v>
      </c>
      <c r="C52" s="3">
        <v>43461</v>
      </c>
      <c r="D52" t="s">
        <v>20</v>
      </c>
      <c r="E52">
        <v>260.85000000000002</v>
      </c>
      <c r="F52">
        <v>1557.4</v>
      </c>
      <c r="G52">
        <f t="shared" si="8"/>
        <v>1.452674092892983E-2</v>
      </c>
      <c r="H52">
        <v>1300</v>
      </c>
      <c r="I52" s="4">
        <v>1.1240000000000001</v>
      </c>
      <c r="J52" s="4">
        <v>0.88970000000000005</v>
      </c>
      <c r="K52">
        <f t="shared" si="0"/>
        <v>1750.5176000000004</v>
      </c>
      <c r="L52">
        <f t="shared" si="1"/>
        <v>1385.6187800000002</v>
      </c>
      <c r="M52">
        <f t="shared" si="2"/>
        <v>450.51760000000036</v>
      </c>
      <c r="N52">
        <f t="shared" si="3"/>
        <v>85.618780000000243</v>
      </c>
      <c r="O52">
        <v>1.8356164383561645E-2</v>
      </c>
      <c r="P52">
        <f t="shared" si="4"/>
        <v>6.9288903564607152E-2</v>
      </c>
      <c r="Q52">
        <f t="shared" si="5"/>
        <v>0.54533984504348132</v>
      </c>
      <c r="R52">
        <f t="shared" si="6"/>
        <v>279.72497628505687</v>
      </c>
      <c r="S52">
        <f t="shared" si="7"/>
        <v>-18.874976285056846</v>
      </c>
    </row>
    <row r="53" spans="1:19" x14ac:dyDescent="0.3">
      <c r="A53" t="s">
        <v>19</v>
      </c>
      <c r="B53" s="3">
        <v>43451</v>
      </c>
      <c r="C53" s="3">
        <v>43461</v>
      </c>
      <c r="D53" t="s">
        <v>20</v>
      </c>
      <c r="E53">
        <v>264.60000000000002</v>
      </c>
      <c r="F53">
        <v>1562</v>
      </c>
      <c r="G53">
        <f t="shared" si="8"/>
        <v>2.9536406831898732E-3</v>
      </c>
      <c r="H53">
        <v>1300</v>
      </c>
      <c r="I53" s="4">
        <v>1.1240000000000001</v>
      </c>
      <c r="J53" s="4">
        <v>0.88970000000000005</v>
      </c>
      <c r="K53">
        <f t="shared" si="0"/>
        <v>1755.6880000000001</v>
      </c>
      <c r="L53">
        <f t="shared" si="1"/>
        <v>1389.7114000000001</v>
      </c>
      <c r="M53">
        <f t="shared" si="2"/>
        <v>455.6880000000001</v>
      </c>
      <c r="N53">
        <f t="shared" si="3"/>
        <v>89.71140000000014</v>
      </c>
      <c r="O53">
        <v>1.821917808219178E-2</v>
      </c>
      <c r="P53">
        <f t="shared" si="4"/>
        <v>6.8754490458953654E-2</v>
      </c>
      <c r="Q53">
        <f t="shared" si="5"/>
        <v>0.54475969710154559</v>
      </c>
      <c r="R53">
        <f t="shared" si="6"/>
        <v>284.15426331204469</v>
      </c>
      <c r="S53">
        <f t="shared" si="7"/>
        <v>-19.554263312044668</v>
      </c>
    </row>
    <row r="54" spans="1:19" x14ac:dyDescent="0.3">
      <c r="A54" t="s">
        <v>19</v>
      </c>
      <c r="B54" s="3">
        <v>43452</v>
      </c>
      <c r="C54" s="3">
        <v>43461</v>
      </c>
      <c r="D54" t="s">
        <v>20</v>
      </c>
      <c r="E54">
        <v>257.8</v>
      </c>
      <c r="F54">
        <v>1555.5</v>
      </c>
      <c r="G54">
        <f t="shared" si="8"/>
        <v>-4.1613316261203586E-3</v>
      </c>
      <c r="H54">
        <v>1300</v>
      </c>
      <c r="I54" s="4">
        <v>1.1240000000000001</v>
      </c>
      <c r="J54" s="4">
        <v>0.88970000000000005</v>
      </c>
      <c r="K54">
        <f t="shared" si="0"/>
        <v>1748.3820000000001</v>
      </c>
      <c r="L54">
        <f t="shared" si="1"/>
        <v>1383.9283500000001</v>
      </c>
      <c r="M54">
        <f t="shared" si="2"/>
        <v>448.38200000000006</v>
      </c>
      <c r="N54">
        <f t="shared" si="3"/>
        <v>83.928350000000137</v>
      </c>
      <c r="O54">
        <v>1.8164383561643835E-2</v>
      </c>
      <c r="P54">
        <f t="shared" si="4"/>
        <v>6.8540799804678754E-2</v>
      </c>
      <c r="Q54">
        <f t="shared" si="5"/>
        <v>0.54452774058806575</v>
      </c>
      <c r="R54">
        <f t="shared" si="6"/>
        <v>277.58599556565463</v>
      </c>
      <c r="S54">
        <f t="shared" si="7"/>
        <v>-19.785995565654616</v>
      </c>
    </row>
    <row r="55" spans="1:19" x14ac:dyDescent="0.3">
      <c r="A55" t="s">
        <v>19</v>
      </c>
      <c r="B55" s="3">
        <v>43453</v>
      </c>
      <c r="C55" s="3">
        <v>43461</v>
      </c>
      <c r="D55" t="s">
        <v>20</v>
      </c>
      <c r="E55">
        <v>256.64999999999998</v>
      </c>
      <c r="F55">
        <v>1554.6</v>
      </c>
      <c r="G55">
        <f t="shared" si="8"/>
        <v>-5.7859209257479327E-4</v>
      </c>
      <c r="H55">
        <v>1300</v>
      </c>
      <c r="I55" s="4">
        <v>1.1240000000000001</v>
      </c>
      <c r="J55" s="4">
        <v>0.88970000000000005</v>
      </c>
      <c r="K55">
        <f t="shared" si="0"/>
        <v>1747.3704</v>
      </c>
      <c r="L55">
        <f t="shared" si="1"/>
        <v>1383.12762</v>
      </c>
      <c r="M55">
        <f t="shared" si="2"/>
        <v>447.37040000000002</v>
      </c>
      <c r="N55">
        <f t="shared" si="3"/>
        <v>83.127619999999979</v>
      </c>
      <c r="O55">
        <v>1.8164383561643835E-2</v>
      </c>
      <c r="P55">
        <f t="shared" si="4"/>
        <v>6.8540799804678754E-2</v>
      </c>
      <c r="Q55">
        <f t="shared" si="5"/>
        <v>0.54452774058806575</v>
      </c>
      <c r="R55">
        <f t="shared" si="6"/>
        <v>276.68599556565448</v>
      </c>
      <c r="S55">
        <f t="shared" si="7"/>
        <v>-20.035995565654503</v>
      </c>
    </row>
    <row r="56" spans="1:19" x14ac:dyDescent="0.3">
      <c r="A56" t="s">
        <v>19</v>
      </c>
      <c r="B56" s="3">
        <v>43454</v>
      </c>
      <c r="C56" s="3">
        <v>43461</v>
      </c>
      <c r="D56" t="s">
        <v>20</v>
      </c>
      <c r="E56">
        <v>289.55</v>
      </c>
      <c r="F56">
        <v>1573.2</v>
      </c>
      <c r="G56">
        <f t="shared" si="8"/>
        <v>1.196449247394837E-2</v>
      </c>
      <c r="H56">
        <v>1300</v>
      </c>
      <c r="I56" s="4">
        <v>1.1240000000000001</v>
      </c>
      <c r="J56" s="4">
        <v>0.88970000000000005</v>
      </c>
      <c r="K56">
        <f t="shared" si="0"/>
        <v>1768.2768000000003</v>
      </c>
      <c r="L56">
        <f t="shared" si="1"/>
        <v>1399.6760400000001</v>
      </c>
      <c r="M56">
        <f t="shared" si="2"/>
        <v>468.27680000000032</v>
      </c>
      <c r="N56">
        <f t="shared" si="3"/>
        <v>99.676040000000057</v>
      </c>
      <c r="O56">
        <v>1.8246575342465755E-2</v>
      </c>
      <c r="P56">
        <f t="shared" si="4"/>
        <v>6.8861351767006695E-2</v>
      </c>
      <c r="Q56">
        <f t="shared" si="5"/>
        <v>0.54487569735312846</v>
      </c>
      <c r="R56">
        <f t="shared" si="6"/>
        <v>295.38840092277218</v>
      </c>
      <c r="S56">
        <f t="shared" si="7"/>
        <v>-5.8384009227721663</v>
      </c>
    </row>
    <row r="57" spans="1:19" x14ac:dyDescent="0.3">
      <c r="A57" t="s">
        <v>19</v>
      </c>
      <c r="B57" s="3">
        <v>43455</v>
      </c>
      <c r="C57" s="3">
        <v>43461</v>
      </c>
      <c r="D57" t="s">
        <v>20</v>
      </c>
      <c r="E57">
        <v>266.05</v>
      </c>
      <c r="F57">
        <v>1564.5</v>
      </c>
      <c r="G57">
        <f t="shared" si="8"/>
        <v>-5.5301296720061312E-3</v>
      </c>
      <c r="H57">
        <v>1300</v>
      </c>
      <c r="I57" s="4">
        <v>1.1240000000000001</v>
      </c>
      <c r="J57" s="4">
        <v>0.88970000000000005</v>
      </c>
      <c r="K57">
        <f t="shared" si="0"/>
        <v>1758.4980000000003</v>
      </c>
      <c r="L57">
        <f t="shared" si="1"/>
        <v>1391.9356500000001</v>
      </c>
      <c r="M57">
        <f t="shared" si="2"/>
        <v>458.49800000000027</v>
      </c>
      <c r="N57">
        <f t="shared" si="3"/>
        <v>91.935650000000123</v>
      </c>
      <c r="O57">
        <v>1.8246575342465755E-2</v>
      </c>
      <c r="P57">
        <f t="shared" si="4"/>
        <v>6.8861351767006695E-2</v>
      </c>
      <c r="Q57">
        <f t="shared" si="5"/>
        <v>0.54487569735312846</v>
      </c>
      <c r="R57">
        <f t="shared" si="6"/>
        <v>286.68840092277213</v>
      </c>
      <c r="S57">
        <f t="shared" si="7"/>
        <v>-20.638400922772121</v>
      </c>
    </row>
    <row r="58" spans="1:19" x14ac:dyDescent="0.3">
      <c r="A58" t="s">
        <v>19</v>
      </c>
      <c r="B58" s="3">
        <v>43458</v>
      </c>
      <c r="C58" s="3">
        <v>43461</v>
      </c>
      <c r="D58" t="s">
        <v>20</v>
      </c>
      <c r="E58">
        <v>244.5</v>
      </c>
      <c r="F58">
        <v>1543.7</v>
      </c>
      <c r="G58">
        <f t="shared" si="8"/>
        <v>-1.3294982422499171E-2</v>
      </c>
      <c r="H58">
        <v>1300</v>
      </c>
      <c r="I58" s="4">
        <v>1.1240000000000001</v>
      </c>
      <c r="J58" s="4">
        <v>0.88970000000000005</v>
      </c>
      <c r="K58">
        <f t="shared" si="0"/>
        <v>1735.1188000000002</v>
      </c>
      <c r="L58">
        <f t="shared" si="1"/>
        <v>1373.4298900000001</v>
      </c>
      <c r="M58">
        <f t="shared" si="2"/>
        <v>435.11880000000019</v>
      </c>
      <c r="N58">
        <f t="shared" si="3"/>
        <v>73.429890000000114</v>
      </c>
      <c r="O58">
        <v>1.8273972602739726E-2</v>
      </c>
      <c r="P58">
        <f t="shared" si="4"/>
        <v>6.8968223730631939E-2</v>
      </c>
      <c r="Q58">
        <f t="shared" si="5"/>
        <v>0.54499171227105414</v>
      </c>
      <c r="R58">
        <f t="shared" si="6"/>
        <v>265.92254102537674</v>
      </c>
      <c r="S58">
        <f t="shared" si="7"/>
        <v>-21.422541025376745</v>
      </c>
    </row>
    <row r="59" spans="1:19" x14ac:dyDescent="0.3">
      <c r="A59" t="s">
        <v>19</v>
      </c>
      <c r="B59" s="3">
        <v>43460</v>
      </c>
      <c r="C59" s="3">
        <v>43461</v>
      </c>
      <c r="D59" t="s">
        <v>20</v>
      </c>
      <c r="E59">
        <v>249</v>
      </c>
      <c r="F59">
        <v>1548.7</v>
      </c>
      <c r="G59">
        <f t="shared" si="8"/>
        <v>3.238971302714258E-3</v>
      </c>
      <c r="H59">
        <v>1300</v>
      </c>
      <c r="I59" s="4">
        <v>1.1240000000000001</v>
      </c>
      <c r="J59" s="4">
        <v>0.88970000000000005</v>
      </c>
      <c r="K59">
        <f t="shared" si="0"/>
        <v>1740.7388000000003</v>
      </c>
      <c r="L59">
        <f t="shared" si="1"/>
        <v>1377.8783900000001</v>
      </c>
      <c r="M59">
        <f t="shared" si="2"/>
        <v>440.73880000000031</v>
      </c>
      <c r="N59">
        <f t="shared" si="3"/>
        <v>77.878390000000081</v>
      </c>
      <c r="O59">
        <v>1.8273972602739726E-2</v>
      </c>
      <c r="P59">
        <f t="shared" si="4"/>
        <v>6.8968223730631939E-2</v>
      </c>
      <c r="Q59">
        <f t="shared" si="5"/>
        <v>0.54499171227105414</v>
      </c>
      <c r="R59">
        <f t="shared" si="6"/>
        <v>270.9225410253768</v>
      </c>
      <c r="S59">
        <f t="shared" si="7"/>
        <v>-21.922541025376802</v>
      </c>
    </row>
    <row r="60" spans="1:19" x14ac:dyDescent="0.3">
      <c r="A60" t="s">
        <v>19</v>
      </c>
      <c r="B60" s="3">
        <v>43461</v>
      </c>
      <c r="C60" s="3">
        <v>43461</v>
      </c>
      <c r="D60" t="s">
        <v>20</v>
      </c>
      <c r="E60">
        <v>0</v>
      </c>
      <c r="F60">
        <v>1583.65</v>
      </c>
      <c r="G60">
        <f t="shared" si="8"/>
        <v>2.2567314521857069E-2</v>
      </c>
      <c r="H60">
        <v>1300</v>
      </c>
      <c r="I60" s="4">
        <v>1.1240000000000001</v>
      </c>
      <c r="J60" s="4">
        <v>0.88970000000000005</v>
      </c>
      <c r="K60">
        <f t="shared" si="0"/>
        <v>1780.0226000000002</v>
      </c>
      <c r="L60">
        <f t="shared" si="1"/>
        <v>1408.9734050000002</v>
      </c>
      <c r="M60">
        <f t="shared" si="2"/>
        <v>480.02260000000024</v>
      </c>
      <c r="N60">
        <f t="shared" si="3"/>
        <v>108.97340500000018</v>
      </c>
      <c r="O60">
        <v>1.8273972602739726E-2</v>
      </c>
      <c r="P60">
        <f t="shared" si="4"/>
        <v>6.8968223730631939E-2</v>
      </c>
      <c r="Q60">
        <f t="shared" si="5"/>
        <v>0.54499171227105414</v>
      </c>
      <c r="R60">
        <f t="shared" si="6"/>
        <v>305.87254102537685</v>
      </c>
      <c r="S60">
        <f t="shared" si="7"/>
        <v>-305.87254102537685</v>
      </c>
    </row>
    <row r="61" spans="1:19" x14ac:dyDescent="0.3">
      <c r="I61" s="4"/>
      <c r="J61" s="4"/>
    </row>
    <row r="62" spans="1:19" x14ac:dyDescent="0.3">
      <c r="I62" s="4"/>
      <c r="J62" s="4"/>
    </row>
    <row r="63" spans="1:19" x14ac:dyDescent="0.3">
      <c r="I63" s="4"/>
      <c r="J63" s="4"/>
    </row>
    <row r="64" spans="1:19" x14ac:dyDescent="0.3">
      <c r="I64" s="4"/>
      <c r="J64" s="4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Aakash Sunkara</dc:creator>
  <cp:lastModifiedBy>Aakash Sunkara</cp:lastModifiedBy>
  <dcterms:created xsi:type="dcterms:W3CDTF">2020-04-20T10:24:26Z</dcterms:created>
  <dcterms:modified xsi:type="dcterms:W3CDTF">2020-04-20T11:18:12Z</dcterms:modified>
</cp:coreProperties>
</file>