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\Desktop\New folder\"/>
    </mc:Choice>
  </mc:AlternateContent>
  <xr:revisionPtr revIDLastSave="0" documentId="13_ncr:1_{514AC523-BC58-4541-82B9-9BF23A7D3FB8}" xr6:coauthVersionLast="45" xr6:coauthVersionMax="45" xr10:uidLastSave="{00000000-0000-0000-0000-000000000000}"/>
  <bookViews>
    <workbookView xWindow="-108" yWindow="-108" windowWidth="23256" windowHeight="12576" activeTab="2" xr2:uid="{6825E894-2C4C-4673-8CB6-BA7C4018013B}"/>
  </bookViews>
  <sheets>
    <sheet name="Equity (Daily)" sheetId="1" r:id="rId1"/>
    <sheet name="Equity (Weekly)" sheetId="2" r:id="rId2"/>
    <sheet name="Equity (Monthly)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3" l="1"/>
  <c r="E18" i="3" s="1"/>
  <c r="B18" i="3"/>
  <c r="D17" i="3"/>
  <c r="E17" i="3" s="1"/>
  <c r="B17" i="3"/>
  <c r="D16" i="3"/>
  <c r="E16" i="3" s="1"/>
  <c r="B16" i="3"/>
  <c r="D15" i="3"/>
  <c r="E15" i="3" s="1"/>
  <c r="B15" i="3"/>
  <c r="D14" i="3"/>
  <c r="E14" i="3" s="1"/>
  <c r="B14" i="3"/>
  <c r="D13" i="3"/>
  <c r="E13" i="3" s="1"/>
  <c r="B13" i="3"/>
  <c r="D12" i="3"/>
  <c r="E12" i="3" s="1"/>
  <c r="B12" i="3"/>
  <c r="D11" i="3"/>
  <c r="E11" i="3" s="1"/>
  <c r="B11" i="3"/>
  <c r="D10" i="3"/>
  <c r="E10" i="3" s="1"/>
  <c r="B10" i="3"/>
  <c r="D9" i="3"/>
  <c r="E9" i="3" s="1"/>
  <c r="B9" i="3"/>
  <c r="E8" i="3"/>
  <c r="D8" i="3"/>
  <c r="B8" i="3"/>
  <c r="D7" i="3"/>
  <c r="E7" i="3" s="1"/>
  <c r="B7" i="3"/>
  <c r="D58" i="2"/>
  <c r="E58" i="2" s="1"/>
  <c r="E57" i="2"/>
  <c r="D57" i="2"/>
  <c r="E56" i="2"/>
  <c r="D56" i="2"/>
  <c r="D55" i="2"/>
  <c r="E55" i="2" s="1"/>
  <c r="D54" i="2"/>
  <c r="E54" i="2" s="1"/>
  <c r="E53" i="2"/>
  <c r="D53" i="2"/>
  <c r="E52" i="2"/>
  <c r="D52" i="2"/>
  <c r="D51" i="2"/>
  <c r="E51" i="2" s="1"/>
  <c r="D50" i="2"/>
  <c r="E50" i="2" s="1"/>
  <c r="E49" i="2"/>
  <c r="D49" i="2"/>
  <c r="E48" i="2"/>
  <c r="D48" i="2"/>
  <c r="D47" i="2"/>
  <c r="E47" i="2" s="1"/>
  <c r="D46" i="2"/>
  <c r="E46" i="2" s="1"/>
  <c r="E45" i="2"/>
  <c r="D45" i="2"/>
  <c r="E44" i="2"/>
  <c r="D44" i="2"/>
  <c r="D43" i="2"/>
  <c r="E43" i="2" s="1"/>
  <c r="D42" i="2"/>
  <c r="E42" i="2" s="1"/>
  <c r="E41" i="2"/>
  <c r="D41" i="2"/>
  <c r="E40" i="2"/>
  <c r="D40" i="2"/>
  <c r="D39" i="2"/>
  <c r="E39" i="2" s="1"/>
  <c r="D38" i="2"/>
  <c r="E38" i="2" s="1"/>
  <c r="E37" i="2"/>
  <c r="D37" i="2"/>
  <c r="E36" i="2"/>
  <c r="D36" i="2"/>
  <c r="D35" i="2"/>
  <c r="E35" i="2" s="1"/>
  <c r="D34" i="2"/>
  <c r="E34" i="2" s="1"/>
  <c r="E33" i="2"/>
  <c r="D33" i="2"/>
  <c r="E32" i="2"/>
  <c r="D32" i="2"/>
  <c r="D31" i="2"/>
  <c r="E31" i="2" s="1"/>
  <c r="D30" i="2"/>
  <c r="E30" i="2" s="1"/>
  <c r="E29" i="2"/>
  <c r="D29" i="2"/>
  <c r="E28" i="2"/>
  <c r="D28" i="2"/>
  <c r="D27" i="2"/>
  <c r="E27" i="2" s="1"/>
  <c r="D26" i="2"/>
  <c r="E26" i="2" s="1"/>
  <c r="E25" i="2"/>
  <c r="D25" i="2"/>
  <c r="E24" i="2"/>
  <c r="D24" i="2"/>
  <c r="D23" i="2"/>
  <c r="E23" i="2" s="1"/>
  <c r="D22" i="2"/>
  <c r="E22" i="2" s="1"/>
  <c r="E21" i="2"/>
  <c r="D21" i="2"/>
  <c r="E20" i="2"/>
  <c r="D20" i="2"/>
  <c r="D19" i="2"/>
  <c r="E19" i="2" s="1"/>
  <c r="D18" i="2"/>
  <c r="E18" i="2" s="1"/>
  <c r="E17" i="2"/>
  <c r="D17" i="2"/>
  <c r="E16" i="2"/>
  <c r="D16" i="2"/>
  <c r="D15" i="2"/>
  <c r="E15" i="2" s="1"/>
  <c r="D14" i="2"/>
  <c r="E14" i="2" s="1"/>
  <c r="D13" i="2"/>
  <c r="E13" i="2" s="1"/>
  <c r="E12" i="2"/>
  <c r="D12" i="2"/>
  <c r="E11" i="2"/>
  <c r="D11" i="2"/>
  <c r="I10" i="2"/>
  <c r="D10" i="2"/>
  <c r="E10" i="2" s="1"/>
  <c r="D9" i="2"/>
  <c r="E9" i="2" s="1"/>
  <c r="E8" i="2"/>
  <c r="D8" i="2"/>
  <c r="D7" i="2"/>
  <c r="E7" i="2" s="1"/>
  <c r="D246" i="1"/>
  <c r="E246" i="1" s="1"/>
  <c r="D245" i="1"/>
  <c r="E245" i="1" s="1"/>
  <c r="E244" i="1"/>
  <c r="D244" i="1"/>
  <c r="E243" i="1"/>
  <c r="D243" i="1"/>
  <c r="D242" i="1"/>
  <c r="E242" i="1" s="1"/>
  <c r="D241" i="1"/>
  <c r="E241" i="1" s="1"/>
  <c r="E240" i="1"/>
  <c r="D240" i="1"/>
  <c r="E239" i="1"/>
  <c r="D239" i="1"/>
  <c r="D238" i="1"/>
  <c r="E238" i="1" s="1"/>
  <c r="D237" i="1"/>
  <c r="E237" i="1" s="1"/>
  <c r="E236" i="1"/>
  <c r="D236" i="1"/>
  <c r="E235" i="1"/>
  <c r="D235" i="1"/>
  <c r="D234" i="1"/>
  <c r="E234" i="1" s="1"/>
  <c r="D233" i="1"/>
  <c r="E233" i="1" s="1"/>
  <c r="E232" i="1"/>
  <c r="D232" i="1"/>
  <c r="E231" i="1"/>
  <c r="D231" i="1"/>
  <c r="D230" i="1"/>
  <c r="E230" i="1" s="1"/>
  <c r="D229" i="1"/>
  <c r="E229" i="1" s="1"/>
  <c r="E228" i="1"/>
  <c r="D228" i="1"/>
  <c r="E227" i="1"/>
  <c r="D227" i="1"/>
  <c r="D226" i="1"/>
  <c r="E226" i="1" s="1"/>
  <c r="D225" i="1"/>
  <c r="E225" i="1" s="1"/>
  <c r="E224" i="1"/>
  <c r="D224" i="1"/>
  <c r="E223" i="1"/>
  <c r="D223" i="1"/>
  <c r="D222" i="1"/>
  <c r="E222" i="1" s="1"/>
  <c r="D221" i="1"/>
  <c r="E221" i="1" s="1"/>
  <c r="E220" i="1"/>
  <c r="D220" i="1"/>
  <c r="E219" i="1"/>
  <c r="D219" i="1"/>
  <c r="D218" i="1"/>
  <c r="E218" i="1" s="1"/>
  <c r="D217" i="1"/>
  <c r="E217" i="1" s="1"/>
  <c r="E216" i="1"/>
  <c r="D216" i="1"/>
  <c r="E215" i="1"/>
  <c r="D215" i="1"/>
  <c r="D214" i="1"/>
  <c r="E214" i="1" s="1"/>
  <c r="D213" i="1"/>
  <c r="E213" i="1" s="1"/>
  <c r="E212" i="1"/>
  <c r="D212" i="1"/>
  <c r="E211" i="1"/>
  <c r="D211" i="1"/>
  <c r="D210" i="1"/>
  <c r="E210" i="1" s="1"/>
  <c r="D209" i="1"/>
  <c r="E209" i="1" s="1"/>
  <c r="E208" i="1"/>
  <c r="D208" i="1"/>
  <c r="E207" i="1"/>
  <c r="D207" i="1"/>
  <c r="D206" i="1"/>
  <c r="E206" i="1" s="1"/>
  <c r="D205" i="1"/>
  <c r="E205" i="1" s="1"/>
  <c r="E204" i="1"/>
  <c r="D204" i="1"/>
  <c r="E203" i="1"/>
  <c r="D203" i="1"/>
  <c r="D202" i="1"/>
  <c r="E202" i="1" s="1"/>
  <c r="D201" i="1"/>
  <c r="E201" i="1" s="1"/>
  <c r="E200" i="1"/>
  <c r="D200" i="1"/>
  <c r="E199" i="1"/>
  <c r="D199" i="1"/>
  <c r="D198" i="1"/>
  <c r="E198" i="1" s="1"/>
  <c r="D197" i="1"/>
  <c r="E197" i="1" s="1"/>
  <c r="E196" i="1"/>
  <c r="D196" i="1"/>
  <c r="E195" i="1"/>
  <c r="D195" i="1"/>
  <c r="D194" i="1"/>
  <c r="E194" i="1" s="1"/>
  <c r="D193" i="1"/>
  <c r="E193" i="1" s="1"/>
  <c r="E192" i="1"/>
  <c r="D192" i="1"/>
  <c r="E191" i="1"/>
  <c r="D191" i="1"/>
  <c r="D190" i="1"/>
  <c r="E190" i="1" s="1"/>
  <c r="D189" i="1"/>
  <c r="E189" i="1" s="1"/>
  <c r="E188" i="1"/>
  <c r="D188" i="1"/>
  <c r="E187" i="1"/>
  <c r="D187" i="1"/>
  <c r="D186" i="1"/>
  <c r="E186" i="1" s="1"/>
  <c r="D185" i="1"/>
  <c r="E185" i="1" s="1"/>
  <c r="E184" i="1"/>
  <c r="D184" i="1"/>
  <c r="E183" i="1"/>
  <c r="D183" i="1"/>
  <c r="D182" i="1"/>
  <c r="E182" i="1" s="1"/>
  <c r="D181" i="1"/>
  <c r="E181" i="1" s="1"/>
  <c r="E180" i="1"/>
  <c r="D180" i="1"/>
  <c r="E179" i="1"/>
  <c r="D179" i="1"/>
  <c r="D178" i="1"/>
  <c r="E178" i="1" s="1"/>
  <c r="D177" i="1"/>
  <c r="E177" i="1" s="1"/>
  <c r="E176" i="1"/>
  <c r="D176" i="1"/>
  <c r="E175" i="1"/>
  <c r="D175" i="1"/>
  <c r="D174" i="1"/>
  <c r="E174" i="1" s="1"/>
  <c r="D173" i="1"/>
  <c r="E173" i="1" s="1"/>
  <c r="E172" i="1"/>
  <c r="D172" i="1"/>
  <c r="E171" i="1"/>
  <c r="D171" i="1"/>
  <c r="D170" i="1"/>
  <c r="E170" i="1" s="1"/>
  <c r="D169" i="1"/>
  <c r="E169" i="1" s="1"/>
  <c r="E168" i="1"/>
  <c r="D168" i="1"/>
  <c r="E167" i="1"/>
  <c r="D167" i="1"/>
  <c r="D166" i="1"/>
  <c r="E166" i="1" s="1"/>
  <c r="D165" i="1"/>
  <c r="E165" i="1" s="1"/>
  <c r="E164" i="1"/>
  <c r="D164" i="1"/>
  <c r="E163" i="1"/>
  <c r="D163" i="1"/>
  <c r="D162" i="1"/>
  <c r="E162" i="1" s="1"/>
  <c r="D161" i="1"/>
  <c r="E161" i="1" s="1"/>
  <c r="E160" i="1"/>
  <c r="D160" i="1"/>
  <c r="E159" i="1"/>
  <c r="D159" i="1"/>
  <c r="D158" i="1"/>
  <c r="E158" i="1" s="1"/>
  <c r="D157" i="1"/>
  <c r="E157" i="1" s="1"/>
  <c r="E156" i="1"/>
  <c r="D156" i="1"/>
  <c r="E155" i="1"/>
  <c r="D155" i="1"/>
  <c r="D154" i="1"/>
  <c r="E154" i="1" s="1"/>
  <c r="D153" i="1"/>
  <c r="E153" i="1" s="1"/>
  <c r="E152" i="1"/>
  <c r="D152" i="1"/>
  <c r="E151" i="1"/>
  <c r="D151" i="1"/>
  <c r="D150" i="1"/>
  <c r="E150" i="1" s="1"/>
  <c r="D149" i="1"/>
  <c r="E149" i="1" s="1"/>
  <c r="E148" i="1"/>
  <c r="D148" i="1"/>
  <c r="E147" i="1"/>
  <c r="D147" i="1"/>
  <c r="D146" i="1"/>
  <c r="E146" i="1" s="1"/>
  <c r="D145" i="1"/>
  <c r="E145" i="1" s="1"/>
  <c r="E144" i="1"/>
  <c r="D144" i="1"/>
  <c r="E143" i="1"/>
  <c r="D143" i="1"/>
  <c r="D142" i="1"/>
  <c r="E142" i="1" s="1"/>
  <c r="D141" i="1"/>
  <c r="E141" i="1" s="1"/>
  <c r="E140" i="1"/>
  <c r="D140" i="1"/>
  <c r="E139" i="1"/>
  <c r="D139" i="1"/>
  <c r="D138" i="1"/>
  <c r="E138" i="1" s="1"/>
  <c r="D137" i="1"/>
  <c r="E137" i="1" s="1"/>
  <c r="E136" i="1"/>
  <c r="D136" i="1"/>
  <c r="E135" i="1"/>
  <c r="D135" i="1"/>
  <c r="D134" i="1"/>
  <c r="E134" i="1" s="1"/>
  <c r="D133" i="1"/>
  <c r="E133" i="1" s="1"/>
  <c r="E132" i="1"/>
  <c r="D132" i="1"/>
  <c r="E131" i="1"/>
  <c r="D131" i="1"/>
  <c r="D130" i="1"/>
  <c r="E130" i="1" s="1"/>
  <c r="D129" i="1"/>
  <c r="E129" i="1" s="1"/>
  <c r="E128" i="1"/>
  <c r="D128" i="1"/>
  <c r="E127" i="1"/>
  <c r="D127" i="1"/>
  <c r="D126" i="1"/>
  <c r="E126" i="1" s="1"/>
  <c r="D125" i="1"/>
  <c r="E125" i="1" s="1"/>
  <c r="E124" i="1"/>
  <c r="D124" i="1"/>
  <c r="E123" i="1"/>
  <c r="D123" i="1"/>
  <c r="D122" i="1"/>
  <c r="E122" i="1" s="1"/>
  <c r="D121" i="1"/>
  <c r="E121" i="1" s="1"/>
  <c r="E120" i="1"/>
  <c r="D120" i="1"/>
  <c r="E119" i="1"/>
  <c r="D119" i="1"/>
  <c r="D118" i="1"/>
  <c r="E118" i="1" s="1"/>
  <c r="D117" i="1"/>
  <c r="E117" i="1" s="1"/>
  <c r="E116" i="1"/>
  <c r="D116" i="1"/>
  <c r="E115" i="1"/>
  <c r="D115" i="1"/>
  <c r="D114" i="1"/>
  <c r="E114" i="1" s="1"/>
  <c r="D113" i="1"/>
  <c r="E113" i="1" s="1"/>
  <c r="E112" i="1"/>
  <c r="D112" i="1"/>
  <c r="E111" i="1"/>
  <c r="D111" i="1"/>
  <c r="D110" i="1"/>
  <c r="E110" i="1" s="1"/>
  <c r="D109" i="1"/>
  <c r="E109" i="1" s="1"/>
  <c r="E108" i="1"/>
  <c r="D108" i="1"/>
  <c r="E107" i="1"/>
  <c r="D107" i="1"/>
  <c r="D106" i="1"/>
  <c r="E106" i="1" s="1"/>
  <c r="D105" i="1"/>
  <c r="E105" i="1" s="1"/>
  <c r="E104" i="1"/>
  <c r="D104" i="1"/>
  <c r="E103" i="1"/>
  <c r="D103" i="1"/>
  <c r="D102" i="1"/>
  <c r="E102" i="1" s="1"/>
  <c r="D101" i="1"/>
  <c r="E101" i="1" s="1"/>
  <c r="E100" i="1"/>
  <c r="D100" i="1"/>
  <c r="E99" i="1"/>
  <c r="D99" i="1"/>
  <c r="D98" i="1"/>
  <c r="E98" i="1" s="1"/>
  <c r="D97" i="1"/>
  <c r="E97" i="1" s="1"/>
  <c r="E96" i="1"/>
  <c r="D96" i="1"/>
  <c r="E95" i="1"/>
  <c r="D95" i="1"/>
  <c r="D94" i="1"/>
  <c r="E94" i="1" s="1"/>
  <c r="D93" i="1"/>
  <c r="E93" i="1" s="1"/>
  <c r="E92" i="1"/>
  <c r="D92" i="1"/>
  <c r="E91" i="1"/>
  <c r="D91" i="1"/>
  <c r="D90" i="1"/>
  <c r="E90" i="1" s="1"/>
  <c r="D89" i="1"/>
  <c r="E89" i="1" s="1"/>
  <c r="E88" i="1"/>
  <c r="D88" i="1"/>
  <c r="E87" i="1"/>
  <c r="D87" i="1"/>
  <c r="D86" i="1"/>
  <c r="E86" i="1" s="1"/>
  <c r="D85" i="1"/>
  <c r="E85" i="1" s="1"/>
  <c r="E84" i="1"/>
  <c r="D84" i="1"/>
  <c r="E83" i="1"/>
  <c r="D83" i="1"/>
  <c r="D82" i="1"/>
  <c r="E82" i="1" s="1"/>
  <c r="D81" i="1"/>
  <c r="E81" i="1" s="1"/>
  <c r="E80" i="1"/>
  <c r="D80" i="1"/>
  <c r="E79" i="1"/>
  <c r="D79" i="1"/>
  <c r="D78" i="1"/>
  <c r="E78" i="1" s="1"/>
  <c r="D77" i="1"/>
  <c r="E77" i="1" s="1"/>
  <c r="E76" i="1"/>
  <c r="D76" i="1"/>
  <c r="E75" i="1"/>
  <c r="D75" i="1"/>
  <c r="D74" i="1"/>
  <c r="E74" i="1" s="1"/>
  <c r="D73" i="1"/>
  <c r="E73" i="1" s="1"/>
  <c r="E72" i="1"/>
  <c r="D72" i="1"/>
  <c r="E71" i="1"/>
  <c r="D71" i="1"/>
  <c r="D70" i="1"/>
  <c r="E70" i="1" s="1"/>
  <c r="D69" i="1"/>
  <c r="E69" i="1" s="1"/>
  <c r="E68" i="1"/>
  <c r="D68" i="1"/>
  <c r="E67" i="1"/>
  <c r="D67" i="1"/>
  <c r="D66" i="1"/>
  <c r="E66" i="1" s="1"/>
  <c r="D65" i="1"/>
  <c r="E65" i="1" s="1"/>
  <c r="E64" i="1"/>
  <c r="D64" i="1"/>
  <c r="E63" i="1"/>
  <c r="D63" i="1"/>
  <c r="D62" i="1"/>
  <c r="E62" i="1" s="1"/>
  <c r="D61" i="1"/>
  <c r="E61" i="1" s="1"/>
  <c r="E60" i="1"/>
  <c r="D60" i="1"/>
  <c r="E59" i="1"/>
  <c r="D59" i="1"/>
  <c r="D58" i="1"/>
  <c r="E58" i="1" s="1"/>
  <c r="D57" i="1"/>
  <c r="E57" i="1" s="1"/>
  <c r="E56" i="1"/>
  <c r="D56" i="1"/>
  <c r="E55" i="1"/>
  <c r="D55" i="1"/>
  <c r="D54" i="1"/>
  <c r="E54" i="1" s="1"/>
  <c r="D53" i="1"/>
  <c r="E53" i="1" s="1"/>
  <c r="E52" i="1"/>
  <c r="D52" i="1"/>
  <c r="E51" i="1"/>
  <c r="D51" i="1"/>
  <c r="D50" i="1"/>
  <c r="E50" i="1" s="1"/>
  <c r="D49" i="1"/>
  <c r="E49" i="1" s="1"/>
  <c r="E48" i="1"/>
  <c r="D48" i="1"/>
  <c r="E47" i="1"/>
  <c r="D47" i="1"/>
  <c r="D46" i="1"/>
  <c r="E46" i="1" s="1"/>
  <c r="D45" i="1"/>
  <c r="E45" i="1" s="1"/>
  <c r="E44" i="1"/>
  <c r="D44" i="1"/>
  <c r="E43" i="1"/>
  <c r="D43" i="1"/>
  <c r="D42" i="1"/>
  <c r="E42" i="1" s="1"/>
  <c r="D41" i="1"/>
  <c r="E41" i="1" s="1"/>
  <c r="E40" i="1"/>
  <c r="D40" i="1"/>
  <c r="E39" i="1"/>
  <c r="D39" i="1"/>
  <c r="D38" i="1"/>
  <c r="E38" i="1" s="1"/>
  <c r="D37" i="1"/>
  <c r="E37" i="1" s="1"/>
  <c r="E36" i="1"/>
  <c r="D36" i="1"/>
  <c r="E35" i="1"/>
  <c r="D35" i="1"/>
  <c r="D34" i="1"/>
  <c r="E34" i="1" s="1"/>
  <c r="D33" i="1"/>
  <c r="E33" i="1" s="1"/>
  <c r="E32" i="1"/>
  <c r="D32" i="1"/>
  <c r="E31" i="1"/>
  <c r="D31" i="1"/>
  <c r="D30" i="1"/>
  <c r="E30" i="1" s="1"/>
  <c r="D29" i="1"/>
  <c r="E29" i="1" s="1"/>
  <c r="E28" i="1"/>
  <c r="D28" i="1"/>
  <c r="E27" i="1"/>
  <c r="D27" i="1"/>
  <c r="D26" i="1"/>
  <c r="E26" i="1" s="1"/>
  <c r="D25" i="1"/>
  <c r="E25" i="1" s="1"/>
  <c r="E24" i="1"/>
  <c r="D24" i="1"/>
  <c r="E23" i="1"/>
  <c r="D23" i="1"/>
  <c r="D22" i="1"/>
  <c r="E22" i="1" s="1"/>
  <c r="D21" i="1"/>
  <c r="E21" i="1" s="1"/>
  <c r="E20" i="1"/>
  <c r="D20" i="1"/>
  <c r="E19" i="1"/>
  <c r="D19" i="1"/>
  <c r="D18" i="1"/>
  <c r="E18" i="1" s="1"/>
  <c r="D17" i="1"/>
  <c r="E17" i="1" s="1"/>
  <c r="D16" i="1"/>
  <c r="E16" i="1" s="1"/>
  <c r="D15" i="1"/>
  <c r="E15" i="1" s="1"/>
  <c r="E14" i="1"/>
  <c r="D14" i="1"/>
  <c r="E13" i="1"/>
  <c r="D13" i="1"/>
  <c r="D12" i="1"/>
  <c r="E12" i="1" s="1"/>
  <c r="D11" i="1"/>
  <c r="E11" i="1" s="1"/>
  <c r="D10" i="1"/>
  <c r="I8" i="1" s="1"/>
  <c r="D9" i="1"/>
  <c r="E9" i="1" s="1"/>
  <c r="D8" i="1"/>
  <c r="E8" i="1" s="1"/>
  <c r="E7" i="1"/>
  <c r="D7" i="1"/>
  <c r="I9" i="1" s="1"/>
  <c r="I15" i="3" l="1"/>
  <c r="I13" i="3"/>
  <c r="I14" i="3"/>
  <c r="I12" i="3"/>
  <c r="I8" i="3"/>
  <c r="I10" i="3"/>
  <c r="I9" i="3"/>
  <c r="I11" i="3"/>
  <c r="I12" i="2"/>
  <c r="I14" i="2"/>
  <c r="I13" i="2"/>
  <c r="I15" i="2"/>
  <c r="I8" i="2"/>
  <c r="I11" i="2"/>
  <c r="I9" i="2"/>
  <c r="E10" i="1"/>
  <c r="I15" i="1" s="1"/>
  <c r="I10" i="1"/>
  <c r="I11" i="1"/>
  <c r="I16" i="3" l="1"/>
  <c r="I16" i="2"/>
  <c r="I12" i="1"/>
  <c r="I14" i="1"/>
  <c r="I13" i="1"/>
  <c r="I16" i="1" l="1"/>
</calcChain>
</file>

<file path=xl/sharedStrings.xml><?xml version="1.0" encoding="utf-8"?>
<sst xmlns="http://schemas.openxmlformats.org/spreadsheetml/2006/main" count="42" uniqueCount="19">
  <si>
    <t>Date - Daily</t>
  </si>
  <si>
    <t>Daily T-Bill Return%</t>
  </si>
  <si>
    <t>Closing price</t>
  </si>
  <si>
    <t>Returns of PVR (%)</t>
  </si>
  <si>
    <t>Risk Adjusted Returns of PVR (%)</t>
  </si>
  <si>
    <t>Mean of returns</t>
  </si>
  <si>
    <t>Max of returns</t>
  </si>
  <si>
    <t>Min of returns</t>
  </si>
  <si>
    <t>Standard deviation of returns</t>
  </si>
  <si>
    <t>Mean of risk adjusted returns</t>
  </si>
  <si>
    <t>Max of risk adjusted returns</t>
  </si>
  <si>
    <t>Min of risk adjusted returns</t>
  </si>
  <si>
    <t>Standard deviation of risk adjusted returns</t>
  </si>
  <si>
    <t>Sharpe ratio</t>
  </si>
  <si>
    <t>Date - Weekly</t>
  </si>
  <si>
    <t>Weekly T-Bill Return%</t>
  </si>
  <si>
    <t>Risk adjusted returns of PVR (%)</t>
  </si>
  <si>
    <t>Date - Monthly</t>
  </si>
  <si>
    <t>Monthly T-Bill Return%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</si>
</sst>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.00000_ ;_ * \-#,##0.00000_ ;_ * &quot;-&quot;??_ ;_ @_ "/>
    <numFmt numFmtId="165" formatCode="_ * #,##0.0000_ ;_ * \-#,##0.0000_ ;_ * &quot;-&quot;??_ ;_ @_ "/>
    <numFmt numFmtId="166" formatCode="0.000%"/>
    <numFmt numFmtId="167" formatCode="0.000000000000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5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4" fontId="0" fillId="0" borderId="0" xfId="0" applyNumberFormat="1"/>
    <xf numFmtId="0" fontId="4" fillId="2" borderId="1" xfId="0" applyFont="1" applyFill="1" applyBorder="1"/>
    <xf numFmtId="165" fontId="4" fillId="2" borderId="2" xfId="1" applyNumberFormat="1" applyFont="1" applyFill="1" applyBorder="1"/>
    <xf numFmtId="43" fontId="0" fillId="0" borderId="0" xfId="0" applyNumberFormat="1"/>
    <xf numFmtId="0" fontId="4" fillId="2" borderId="3" xfId="0" applyFont="1" applyFill="1" applyBorder="1"/>
    <xf numFmtId="165" fontId="4" fillId="2" borderId="4" xfId="1" applyNumberFormat="1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15" fontId="2" fillId="0" borderId="0" xfId="0" applyNumberFormat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Risk Adjusted Returns of PVR on Daily Basis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'Equity (Daily)'!$A$7:$A$246</c:f>
              <c:numCache>
                <c:formatCode>d\-mmm\-yy</c:formatCode>
                <c:ptCount val="240"/>
                <c:pt idx="0">
                  <c:v>43193</c:v>
                </c:pt>
                <c:pt idx="1">
                  <c:v>43194</c:v>
                </c:pt>
                <c:pt idx="2">
                  <c:v>43195</c:v>
                </c:pt>
                <c:pt idx="3">
                  <c:v>43196</c:v>
                </c:pt>
                <c:pt idx="4">
                  <c:v>43199</c:v>
                </c:pt>
                <c:pt idx="5">
                  <c:v>43200</c:v>
                </c:pt>
                <c:pt idx="6">
                  <c:v>43201</c:v>
                </c:pt>
                <c:pt idx="7">
                  <c:v>43202</c:v>
                </c:pt>
                <c:pt idx="8">
                  <c:v>43203</c:v>
                </c:pt>
                <c:pt idx="9">
                  <c:v>43206</c:v>
                </c:pt>
                <c:pt idx="10">
                  <c:v>43207</c:v>
                </c:pt>
                <c:pt idx="11">
                  <c:v>43208</c:v>
                </c:pt>
                <c:pt idx="12">
                  <c:v>43209</c:v>
                </c:pt>
                <c:pt idx="13">
                  <c:v>43210</c:v>
                </c:pt>
                <c:pt idx="14">
                  <c:v>43213</c:v>
                </c:pt>
                <c:pt idx="15">
                  <c:v>43214</c:v>
                </c:pt>
                <c:pt idx="16">
                  <c:v>43215</c:v>
                </c:pt>
                <c:pt idx="17">
                  <c:v>43216</c:v>
                </c:pt>
                <c:pt idx="18">
                  <c:v>43217</c:v>
                </c:pt>
                <c:pt idx="19">
                  <c:v>43222</c:v>
                </c:pt>
                <c:pt idx="20">
                  <c:v>43223</c:v>
                </c:pt>
                <c:pt idx="21">
                  <c:v>43224</c:v>
                </c:pt>
                <c:pt idx="22">
                  <c:v>43227</c:v>
                </c:pt>
                <c:pt idx="23">
                  <c:v>43228</c:v>
                </c:pt>
                <c:pt idx="24">
                  <c:v>43229</c:v>
                </c:pt>
                <c:pt idx="25">
                  <c:v>43230</c:v>
                </c:pt>
                <c:pt idx="26">
                  <c:v>43231</c:v>
                </c:pt>
                <c:pt idx="27">
                  <c:v>43234</c:v>
                </c:pt>
                <c:pt idx="28">
                  <c:v>43235</c:v>
                </c:pt>
                <c:pt idx="29">
                  <c:v>43236</c:v>
                </c:pt>
                <c:pt idx="30">
                  <c:v>43237</c:v>
                </c:pt>
                <c:pt idx="31">
                  <c:v>43238</c:v>
                </c:pt>
                <c:pt idx="32">
                  <c:v>43241</c:v>
                </c:pt>
                <c:pt idx="33">
                  <c:v>43242</c:v>
                </c:pt>
                <c:pt idx="34">
                  <c:v>43243</c:v>
                </c:pt>
                <c:pt idx="35">
                  <c:v>43244</c:v>
                </c:pt>
                <c:pt idx="36">
                  <c:v>43245</c:v>
                </c:pt>
                <c:pt idx="37">
                  <c:v>43248</c:v>
                </c:pt>
                <c:pt idx="38">
                  <c:v>43249</c:v>
                </c:pt>
                <c:pt idx="39">
                  <c:v>43250</c:v>
                </c:pt>
                <c:pt idx="40">
                  <c:v>43251</c:v>
                </c:pt>
                <c:pt idx="41">
                  <c:v>43252</c:v>
                </c:pt>
                <c:pt idx="42">
                  <c:v>43255</c:v>
                </c:pt>
                <c:pt idx="43">
                  <c:v>43256</c:v>
                </c:pt>
                <c:pt idx="44">
                  <c:v>43257</c:v>
                </c:pt>
                <c:pt idx="45">
                  <c:v>43258</c:v>
                </c:pt>
                <c:pt idx="46">
                  <c:v>43259</c:v>
                </c:pt>
                <c:pt idx="47">
                  <c:v>43262</c:v>
                </c:pt>
                <c:pt idx="48">
                  <c:v>43263</c:v>
                </c:pt>
                <c:pt idx="49">
                  <c:v>43264</c:v>
                </c:pt>
                <c:pt idx="50">
                  <c:v>43265</c:v>
                </c:pt>
                <c:pt idx="51">
                  <c:v>43266</c:v>
                </c:pt>
                <c:pt idx="52">
                  <c:v>43269</c:v>
                </c:pt>
                <c:pt idx="53">
                  <c:v>43270</c:v>
                </c:pt>
                <c:pt idx="54">
                  <c:v>43271</c:v>
                </c:pt>
                <c:pt idx="55">
                  <c:v>43272</c:v>
                </c:pt>
                <c:pt idx="56">
                  <c:v>43273</c:v>
                </c:pt>
                <c:pt idx="57">
                  <c:v>43276</c:v>
                </c:pt>
                <c:pt idx="58">
                  <c:v>43277</c:v>
                </c:pt>
                <c:pt idx="59">
                  <c:v>43278</c:v>
                </c:pt>
                <c:pt idx="60">
                  <c:v>43279</c:v>
                </c:pt>
                <c:pt idx="61">
                  <c:v>43280</c:v>
                </c:pt>
                <c:pt idx="62">
                  <c:v>43283</c:v>
                </c:pt>
                <c:pt idx="63">
                  <c:v>43284</c:v>
                </c:pt>
                <c:pt idx="64">
                  <c:v>43285</c:v>
                </c:pt>
                <c:pt idx="65">
                  <c:v>43286</c:v>
                </c:pt>
                <c:pt idx="66">
                  <c:v>43287</c:v>
                </c:pt>
                <c:pt idx="67">
                  <c:v>43290</c:v>
                </c:pt>
                <c:pt idx="68">
                  <c:v>43291</c:v>
                </c:pt>
                <c:pt idx="69">
                  <c:v>43292</c:v>
                </c:pt>
                <c:pt idx="70">
                  <c:v>43293</c:v>
                </c:pt>
                <c:pt idx="71">
                  <c:v>43294</c:v>
                </c:pt>
                <c:pt idx="72">
                  <c:v>43297</c:v>
                </c:pt>
                <c:pt idx="73">
                  <c:v>43298</c:v>
                </c:pt>
                <c:pt idx="74">
                  <c:v>43299</c:v>
                </c:pt>
                <c:pt idx="75">
                  <c:v>43300</c:v>
                </c:pt>
                <c:pt idx="76">
                  <c:v>43301</c:v>
                </c:pt>
                <c:pt idx="77">
                  <c:v>43304</c:v>
                </c:pt>
                <c:pt idx="78">
                  <c:v>43305</c:v>
                </c:pt>
                <c:pt idx="79">
                  <c:v>43306</c:v>
                </c:pt>
                <c:pt idx="80">
                  <c:v>43307</c:v>
                </c:pt>
                <c:pt idx="81">
                  <c:v>43308</c:v>
                </c:pt>
                <c:pt idx="82">
                  <c:v>43311</c:v>
                </c:pt>
                <c:pt idx="83">
                  <c:v>43312</c:v>
                </c:pt>
                <c:pt idx="84">
                  <c:v>43313</c:v>
                </c:pt>
                <c:pt idx="85">
                  <c:v>43314</c:v>
                </c:pt>
                <c:pt idx="86">
                  <c:v>43315</c:v>
                </c:pt>
                <c:pt idx="87">
                  <c:v>43318</c:v>
                </c:pt>
                <c:pt idx="88">
                  <c:v>43319</c:v>
                </c:pt>
                <c:pt idx="89">
                  <c:v>43320</c:v>
                </c:pt>
                <c:pt idx="90">
                  <c:v>43321</c:v>
                </c:pt>
                <c:pt idx="91">
                  <c:v>43322</c:v>
                </c:pt>
                <c:pt idx="92">
                  <c:v>43325</c:v>
                </c:pt>
                <c:pt idx="93">
                  <c:v>43326</c:v>
                </c:pt>
                <c:pt idx="94">
                  <c:v>43328</c:v>
                </c:pt>
                <c:pt idx="95">
                  <c:v>43332</c:v>
                </c:pt>
                <c:pt idx="96">
                  <c:v>43333</c:v>
                </c:pt>
                <c:pt idx="97">
                  <c:v>43335</c:v>
                </c:pt>
                <c:pt idx="98">
                  <c:v>43336</c:v>
                </c:pt>
                <c:pt idx="99">
                  <c:v>43339</c:v>
                </c:pt>
                <c:pt idx="100">
                  <c:v>43340</c:v>
                </c:pt>
                <c:pt idx="101">
                  <c:v>43341</c:v>
                </c:pt>
                <c:pt idx="102">
                  <c:v>43342</c:v>
                </c:pt>
                <c:pt idx="103">
                  <c:v>43343</c:v>
                </c:pt>
                <c:pt idx="104">
                  <c:v>43346</c:v>
                </c:pt>
                <c:pt idx="105">
                  <c:v>43347</c:v>
                </c:pt>
                <c:pt idx="106">
                  <c:v>43348</c:v>
                </c:pt>
                <c:pt idx="107">
                  <c:v>43349</c:v>
                </c:pt>
                <c:pt idx="108">
                  <c:v>43350</c:v>
                </c:pt>
                <c:pt idx="109">
                  <c:v>43353</c:v>
                </c:pt>
                <c:pt idx="110">
                  <c:v>43354</c:v>
                </c:pt>
                <c:pt idx="111">
                  <c:v>43355</c:v>
                </c:pt>
                <c:pt idx="112">
                  <c:v>43357</c:v>
                </c:pt>
                <c:pt idx="113">
                  <c:v>43360</c:v>
                </c:pt>
                <c:pt idx="114">
                  <c:v>43361</c:v>
                </c:pt>
                <c:pt idx="115">
                  <c:v>43362</c:v>
                </c:pt>
                <c:pt idx="116">
                  <c:v>43364</c:v>
                </c:pt>
                <c:pt idx="117">
                  <c:v>43367</c:v>
                </c:pt>
                <c:pt idx="118">
                  <c:v>43368</c:v>
                </c:pt>
                <c:pt idx="119">
                  <c:v>43369</c:v>
                </c:pt>
                <c:pt idx="120">
                  <c:v>43370</c:v>
                </c:pt>
                <c:pt idx="121">
                  <c:v>43371</c:v>
                </c:pt>
                <c:pt idx="122">
                  <c:v>43374</c:v>
                </c:pt>
                <c:pt idx="123">
                  <c:v>43376</c:v>
                </c:pt>
                <c:pt idx="124">
                  <c:v>43377</c:v>
                </c:pt>
                <c:pt idx="125">
                  <c:v>43378</c:v>
                </c:pt>
                <c:pt idx="126">
                  <c:v>43381</c:v>
                </c:pt>
                <c:pt idx="127">
                  <c:v>43382</c:v>
                </c:pt>
                <c:pt idx="128">
                  <c:v>43383</c:v>
                </c:pt>
                <c:pt idx="129">
                  <c:v>43384</c:v>
                </c:pt>
                <c:pt idx="130">
                  <c:v>43385</c:v>
                </c:pt>
                <c:pt idx="131">
                  <c:v>43388</c:v>
                </c:pt>
                <c:pt idx="132">
                  <c:v>43389</c:v>
                </c:pt>
                <c:pt idx="133">
                  <c:v>43390</c:v>
                </c:pt>
                <c:pt idx="134">
                  <c:v>43392</c:v>
                </c:pt>
                <c:pt idx="135">
                  <c:v>43395</c:v>
                </c:pt>
                <c:pt idx="136">
                  <c:v>43396</c:v>
                </c:pt>
                <c:pt idx="137">
                  <c:v>43397</c:v>
                </c:pt>
                <c:pt idx="138">
                  <c:v>43398</c:v>
                </c:pt>
                <c:pt idx="139">
                  <c:v>43399</c:v>
                </c:pt>
                <c:pt idx="140">
                  <c:v>43402</c:v>
                </c:pt>
                <c:pt idx="141">
                  <c:v>43403</c:v>
                </c:pt>
                <c:pt idx="142">
                  <c:v>43404</c:v>
                </c:pt>
                <c:pt idx="143">
                  <c:v>43405</c:v>
                </c:pt>
                <c:pt idx="144">
                  <c:v>43406</c:v>
                </c:pt>
                <c:pt idx="145">
                  <c:v>43409</c:v>
                </c:pt>
                <c:pt idx="146">
                  <c:v>43410</c:v>
                </c:pt>
                <c:pt idx="147">
                  <c:v>43413</c:v>
                </c:pt>
                <c:pt idx="148">
                  <c:v>43416</c:v>
                </c:pt>
                <c:pt idx="149">
                  <c:v>43417</c:v>
                </c:pt>
                <c:pt idx="150">
                  <c:v>43418</c:v>
                </c:pt>
                <c:pt idx="151">
                  <c:v>43419</c:v>
                </c:pt>
                <c:pt idx="152">
                  <c:v>43420</c:v>
                </c:pt>
                <c:pt idx="153">
                  <c:v>43423</c:v>
                </c:pt>
                <c:pt idx="154">
                  <c:v>43424</c:v>
                </c:pt>
                <c:pt idx="155">
                  <c:v>43426</c:v>
                </c:pt>
                <c:pt idx="156">
                  <c:v>43430</c:v>
                </c:pt>
                <c:pt idx="157">
                  <c:v>43431</c:v>
                </c:pt>
                <c:pt idx="158">
                  <c:v>43432</c:v>
                </c:pt>
                <c:pt idx="159">
                  <c:v>43433</c:v>
                </c:pt>
                <c:pt idx="160">
                  <c:v>43434</c:v>
                </c:pt>
                <c:pt idx="161">
                  <c:v>43437</c:v>
                </c:pt>
                <c:pt idx="162">
                  <c:v>43438</c:v>
                </c:pt>
                <c:pt idx="163">
                  <c:v>43439</c:v>
                </c:pt>
                <c:pt idx="164">
                  <c:v>43440</c:v>
                </c:pt>
                <c:pt idx="165">
                  <c:v>43441</c:v>
                </c:pt>
                <c:pt idx="166">
                  <c:v>43444</c:v>
                </c:pt>
                <c:pt idx="167">
                  <c:v>43445</c:v>
                </c:pt>
                <c:pt idx="168">
                  <c:v>43446</c:v>
                </c:pt>
                <c:pt idx="169">
                  <c:v>43447</c:v>
                </c:pt>
                <c:pt idx="170">
                  <c:v>43448</c:v>
                </c:pt>
                <c:pt idx="171">
                  <c:v>43451</c:v>
                </c:pt>
                <c:pt idx="172">
                  <c:v>43452</c:v>
                </c:pt>
                <c:pt idx="173">
                  <c:v>43453</c:v>
                </c:pt>
                <c:pt idx="174">
                  <c:v>43454</c:v>
                </c:pt>
                <c:pt idx="175">
                  <c:v>43455</c:v>
                </c:pt>
                <c:pt idx="176">
                  <c:v>43458</c:v>
                </c:pt>
                <c:pt idx="177">
                  <c:v>43460</c:v>
                </c:pt>
                <c:pt idx="178">
                  <c:v>43461</c:v>
                </c:pt>
                <c:pt idx="179">
                  <c:v>43462</c:v>
                </c:pt>
                <c:pt idx="180">
                  <c:v>43465</c:v>
                </c:pt>
                <c:pt idx="181">
                  <c:v>43466</c:v>
                </c:pt>
                <c:pt idx="182">
                  <c:v>43467</c:v>
                </c:pt>
                <c:pt idx="183">
                  <c:v>43468</c:v>
                </c:pt>
                <c:pt idx="184">
                  <c:v>43469</c:v>
                </c:pt>
                <c:pt idx="185">
                  <c:v>43472</c:v>
                </c:pt>
                <c:pt idx="186">
                  <c:v>43473</c:v>
                </c:pt>
                <c:pt idx="187">
                  <c:v>43474</c:v>
                </c:pt>
                <c:pt idx="188">
                  <c:v>43475</c:v>
                </c:pt>
                <c:pt idx="189">
                  <c:v>43476</c:v>
                </c:pt>
                <c:pt idx="190">
                  <c:v>43479</c:v>
                </c:pt>
                <c:pt idx="191">
                  <c:v>43480</c:v>
                </c:pt>
                <c:pt idx="192">
                  <c:v>43481</c:v>
                </c:pt>
                <c:pt idx="193">
                  <c:v>43482</c:v>
                </c:pt>
                <c:pt idx="194">
                  <c:v>43483</c:v>
                </c:pt>
                <c:pt idx="195">
                  <c:v>43486</c:v>
                </c:pt>
                <c:pt idx="196">
                  <c:v>43487</c:v>
                </c:pt>
                <c:pt idx="197">
                  <c:v>43488</c:v>
                </c:pt>
                <c:pt idx="198">
                  <c:v>43489</c:v>
                </c:pt>
                <c:pt idx="199">
                  <c:v>43490</c:v>
                </c:pt>
                <c:pt idx="200">
                  <c:v>43493</c:v>
                </c:pt>
                <c:pt idx="201">
                  <c:v>43494</c:v>
                </c:pt>
                <c:pt idx="202">
                  <c:v>43495</c:v>
                </c:pt>
                <c:pt idx="203">
                  <c:v>43496</c:v>
                </c:pt>
                <c:pt idx="204">
                  <c:v>43497</c:v>
                </c:pt>
                <c:pt idx="205">
                  <c:v>43500</c:v>
                </c:pt>
                <c:pt idx="206">
                  <c:v>43501</c:v>
                </c:pt>
                <c:pt idx="207">
                  <c:v>43502</c:v>
                </c:pt>
                <c:pt idx="208">
                  <c:v>43503</c:v>
                </c:pt>
                <c:pt idx="209">
                  <c:v>43504</c:v>
                </c:pt>
                <c:pt idx="210">
                  <c:v>43507</c:v>
                </c:pt>
                <c:pt idx="211">
                  <c:v>43508</c:v>
                </c:pt>
                <c:pt idx="212">
                  <c:v>43510</c:v>
                </c:pt>
                <c:pt idx="213">
                  <c:v>43511</c:v>
                </c:pt>
                <c:pt idx="214">
                  <c:v>43514</c:v>
                </c:pt>
                <c:pt idx="215">
                  <c:v>43516</c:v>
                </c:pt>
                <c:pt idx="216">
                  <c:v>43517</c:v>
                </c:pt>
                <c:pt idx="217">
                  <c:v>43518</c:v>
                </c:pt>
                <c:pt idx="218">
                  <c:v>43521</c:v>
                </c:pt>
                <c:pt idx="219">
                  <c:v>43522</c:v>
                </c:pt>
                <c:pt idx="220">
                  <c:v>43523</c:v>
                </c:pt>
                <c:pt idx="221">
                  <c:v>43524</c:v>
                </c:pt>
                <c:pt idx="222">
                  <c:v>43525</c:v>
                </c:pt>
                <c:pt idx="223">
                  <c:v>43529</c:v>
                </c:pt>
                <c:pt idx="224">
                  <c:v>43530</c:v>
                </c:pt>
                <c:pt idx="225">
                  <c:v>43531</c:v>
                </c:pt>
                <c:pt idx="226">
                  <c:v>43532</c:v>
                </c:pt>
                <c:pt idx="227">
                  <c:v>43535</c:v>
                </c:pt>
                <c:pt idx="228">
                  <c:v>43536</c:v>
                </c:pt>
                <c:pt idx="229">
                  <c:v>43537</c:v>
                </c:pt>
                <c:pt idx="230">
                  <c:v>43538</c:v>
                </c:pt>
                <c:pt idx="231">
                  <c:v>43539</c:v>
                </c:pt>
                <c:pt idx="232">
                  <c:v>43542</c:v>
                </c:pt>
                <c:pt idx="233">
                  <c:v>43543</c:v>
                </c:pt>
                <c:pt idx="234">
                  <c:v>43544</c:v>
                </c:pt>
                <c:pt idx="235">
                  <c:v>43546</c:v>
                </c:pt>
                <c:pt idx="236">
                  <c:v>43549</c:v>
                </c:pt>
                <c:pt idx="237">
                  <c:v>43550</c:v>
                </c:pt>
                <c:pt idx="238">
                  <c:v>43551</c:v>
                </c:pt>
                <c:pt idx="239">
                  <c:v>43552</c:v>
                </c:pt>
              </c:numCache>
            </c:numRef>
          </c:cat>
          <c:val>
            <c:numRef>
              <c:f>'Equity (Daily)'!$E$7:$E$246</c:f>
              <c:numCache>
                <c:formatCode>_ * #,##0.0000_ ;_ * \-#,##0.0000_ ;_ * "-"??_ ;_ @_ </c:formatCode>
                <c:ptCount val="240"/>
                <c:pt idx="0">
                  <c:v>0.99100840016500524</c:v>
                </c:pt>
                <c:pt idx="1">
                  <c:v>1.0372389595901077</c:v>
                </c:pt>
                <c:pt idx="2">
                  <c:v>-0.46477833871091701</c:v>
                </c:pt>
                <c:pt idx="3">
                  <c:v>-0.81727415434912465</c:v>
                </c:pt>
                <c:pt idx="4">
                  <c:v>4.0827465708684789</c:v>
                </c:pt>
                <c:pt idx="5">
                  <c:v>-0.82662177099257095</c:v>
                </c:pt>
                <c:pt idx="6">
                  <c:v>1.3872247372158386</c:v>
                </c:pt>
                <c:pt idx="7">
                  <c:v>1.6015686622029137</c:v>
                </c:pt>
                <c:pt idx="8">
                  <c:v>-0.74497105767865546</c:v>
                </c:pt>
                <c:pt idx="9">
                  <c:v>1.2263800527372442</c:v>
                </c:pt>
                <c:pt idx="10">
                  <c:v>2.1721603513223491E-3</c:v>
                </c:pt>
                <c:pt idx="11">
                  <c:v>-0.69232677613406624</c:v>
                </c:pt>
                <c:pt idx="12">
                  <c:v>0.62573727488073361</c:v>
                </c:pt>
                <c:pt idx="13">
                  <c:v>-1.0007367103511857</c:v>
                </c:pt>
                <c:pt idx="14">
                  <c:v>4.0754115168776117</c:v>
                </c:pt>
                <c:pt idx="15">
                  <c:v>-0.35939061397125743</c:v>
                </c:pt>
                <c:pt idx="16">
                  <c:v>2.3887945755433018</c:v>
                </c:pt>
                <c:pt idx="17">
                  <c:v>-0.26695117980883837</c:v>
                </c:pt>
                <c:pt idx="18">
                  <c:v>2.2808000250738321</c:v>
                </c:pt>
                <c:pt idx="19">
                  <c:v>-1.4165104235819188</c:v>
                </c:pt>
                <c:pt idx="20">
                  <c:v>2.8925377895273283</c:v>
                </c:pt>
                <c:pt idx="21">
                  <c:v>-1.8169874973354914</c:v>
                </c:pt>
                <c:pt idx="22">
                  <c:v>0.7167105949357897</c:v>
                </c:pt>
                <c:pt idx="23">
                  <c:v>-0.48419437468443471</c:v>
                </c:pt>
                <c:pt idx="24">
                  <c:v>0.74634572302734681</c:v>
                </c:pt>
                <c:pt idx="25">
                  <c:v>-2.6967701474699513</c:v>
                </c:pt>
                <c:pt idx="26">
                  <c:v>0.96849252039415146</c:v>
                </c:pt>
                <c:pt idx="27">
                  <c:v>-9.8651766206795111E-2</c:v>
                </c:pt>
                <c:pt idx="28">
                  <c:v>0.21635543261424214</c:v>
                </c:pt>
                <c:pt idx="29">
                  <c:v>-4.909340449232831E-2</c:v>
                </c:pt>
                <c:pt idx="30">
                  <c:v>-0.50480405407182904</c:v>
                </c:pt>
                <c:pt idx="31">
                  <c:v>-2.6937527399636005</c:v>
                </c:pt>
                <c:pt idx="32">
                  <c:v>-2.5191938090681618</c:v>
                </c:pt>
                <c:pt idx="33">
                  <c:v>1.9053308876397956</c:v>
                </c:pt>
                <c:pt idx="34">
                  <c:v>-1.3091484832763598</c:v>
                </c:pt>
                <c:pt idx="35">
                  <c:v>-0.50824331800617861</c:v>
                </c:pt>
                <c:pt idx="36">
                  <c:v>0.61394444649520241</c:v>
                </c:pt>
                <c:pt idx="37">
                  <c:v>-0.46669181336889359</c:v>
                </c:pt>
                <c:pt idx="38">
                  <c:v>9.0715890644267883E-2</c:v>
                </c:pt>
                <c:pt idx="39">
                  <c:v>-1.7797448948215002</c:v>
                </c:pt>
                <c:pt idx="40">
                  <c:v>0.23651241064753772</c:v>
                </c:pt>
                <c:pt idx="41">
                  <c:v>-1.2092747329542557</c:v>
                </c:pt>
                <c:pt idx="42">
                  <c:v>-2.3148991573276576</c:v>
                </c:pt>
                <c:pt idx="43">
                  <c:v>1.6358186909719126</c:v>
                </c:pt>
                <c:pt idx="44">
                  <c:v>0.92273169715485781</c:v>
                </c:pt>
                <c:pt idx="45">
                  <c:v>1.4829806693347107</c:v>
                </c:pt>
                <c:pt idx="46">
                  <c:v>6.0019902356071464</c:v>
                </c:pt>
                <c:pt idx="47">
                  <c:v>-0.46869120150449761</c:v>
                </c:pt>
                <c:pt idx="48">
                  <c:v>1.8535785916465639</c:v>
                </c:pt>
                <c:pt idx="49">
                  <c:v>-0.53575673312460048</c:v>
                </c:pt>
                <c:pt idx="50">
                  <c:v>0.18615937549643832</c:v>
                </c:pt>
                <c:pt idx="51">
                  <c:v>-1.2886259701283389</c:v>
                </c:pt>
                <c:pt idx="52">
                  <c:v>-2.1120234827839512</c:v>
                </c:pt>
                <c:pt idx="53">
                  <c:v>-0.93290343264865205</c:v>
                </c:pt>
                <c:pt idx="54">
                  <c:v>0.50274117313300937</c:v>
                </c:pt>
                <c:pt idx="55">
                  <c:v>-0.85257354847565681</c:v>
                </c:pt>
                <c:pt idx="56">
                  <c:v>-0.78249684521064489</c:v>
                </c:pt>
                <c:pt idx="57">
                  <c:v>0.40470803061957417</c:v>
                </c:pt>
                <c:pt idx="58">
                  <c:v>-0.57851438350600726</c:v>
                </c:pt>
                <c:pt idx="59">
                  <c:v>1.5516872205392362</c:v>
                </c:pt>
                <c:pt idx="60">
                  <c:v>1.4763987765735878</c:v>
                </c:pt>
                <c:pt idx="61">
                  <c:v>-1.5834792172811889</c:v>
                </c:pt>
                <c:pt idx="62">
                  <c:v>-0.2735575335400468</c:v>
                </c:pt>
                <c:pt idx="63">
                  <c:v>0.80353037253007997</c:v>
                </c:pt>
                <c:pt idx="64">
                  <c:v>0.2370283458530523</c:v>
                </c:pt>
                <c:pt idx="65">
                  <c:v>2.57079872601161E-2</c:v>
                </c:pt>
                <c:pt idx="66">
                  <c:v>-0.60134407174503712</c:v>
                </c:pt>
                <c:pt idx="67">
                  <c:v>0.38348469755141884</c:v>
                </c:pt>
                <c:pt idx="68">
                  <c:v>2.6009179560436926</c:v>
                </c:pt>
                <c:pt idx="69">
                  <c:v>-1.7096242800843655</c:v>
                </c:pt>
                <c:pt idx="70">
                  <c:v>0.58687771352844775</c:v>
                </c:pt>
                <c:pt idx="71">
                  <c:v>-13.115533102435739</c:v>
                </c:pt>
                <c:pt idx="72">
                  <c:v>-5.0789001777632485</c:v>
                </c:pt>
                <c:pt idx="73">
                  <c:v>0.775828546221077</c:v>
                </c:pt>
                <c:pt idx="74">
                  <c:v>-5.0829240846722543</c:v>
                </c:pt>
                <c:pt idx="75">
                  <c:v>2.7561574701710483</c:v>
                </c:pt>
                <c:pt idx="76">
                  <c:v>1.9137143948807604</c:v>
                </c:pt>
                <c:pt idx="77">
                  <c:v>-0.14793740777754136</c:v>
                </c:pt>
                <c:pt idx="78">
                  <c:v>1.5414950193978583</c:v>
                </c:pt>
                <c:pt idx="79">
                  <c:v>-2.6503656420322668</c:v>
                </c:pt>
                <c:pt idx="80">
                  <c:v>-1.7841133640636895</c:v>
                </c:pt>
                <c:pt idx="81">
                  <c:v>-0.67849963722614359</c:v>
                </c:pt>
                <c:pt idx="82">
                  <c:v>1.2162894256026802</c:v>
                </c:pt>
                <c:pt idx="83">
                  <c:v>-2.2270051866488614</c:v>
                </c:pt>
                <c:pt idx="84">
                  <c:v>1.1017992228403544</c:v>
                </c:pt>
                <c:pt idx="85">
                  <c:v>-0.96492076412305849</c:v>
                </c:pt>
                <c:pt idx="86">
                  <c:v>6.754983650062881</c:v>
                </c:pt>
                <c:pt idx="87">
                  <c:v>1.6733853405874159</c:v>
                </c:pt>
                <c:pt idx="88">
                  <c:v>2.0705819045579412</c:v>
                </c:pt>
                <c:pt idx="89">
                  <c:v>1.6561977904966136</c:v>
                </c:pt>
                <c:pt idx="90">
                  <c:v>3.0710069224317542</c:v>
                </c:pt>
                <c:pt idx="91">
                  <c:v>2.643257933706995</c:v>
                </c:pt>
                <c:pt idx="92">
                  <c:v>-2.6185924790022295</c:v>
                </c:pt>
                <c:pt idx="93">
                  <c:v>2.3510322909997763</c:v>
                </c:pt>
                <c:pt idx="94">
                  <c:v>-1.5719030045259619</c:v>
                </c:pt>
                <c:pt idx="95">
                  <c:v>3.0982189784490033</c:v>
                </c:pt>
                <c:pt idx="96">
                  <c:v>-2.1075295651197825</c:v>
                </c:pt>
                <c:pt idx="97">
                  <c:v>1.3486450982603209</c:v>
                </c:pt>
                <c:pt idx="98">
                  <c:v>-0.46455809572597573</c:v>
                </c:pt>
                <c:pt idx="99">
                  <c:v>0.31151818599527109</c:v>
                </c:pt>
                <c:pt idx="100">
                  <c:v>0.65854745127056824</c:v>
                </c:pt>
                <c:pt idx="101">
                  <c:v>2.2884144621717954</c:v>
                </c:pt>
                <c:pt idx="102">
                  <c:v>0.51753363981807177</c:v>
                </c:pt>
                <c:pt idx="103">
                  <c:v>-1.865753424657534E-2</c:v>
                </c:pt>
                <c:pt idx="104">
                  <c:v>1.0188473317234661</c:v>
                </c:pt>
                <c:pt idx="105">
                  <c:v>-3.0449868573122263</c:v>
                </c:pt>
                <c:pt idx="106">
                  <c:v>-1.2006026041595446</c:v>
                </c:pt>
                <c:pt idx="107">
                  <c:v>1.2151873651396889</c:v>
                </c:pt>
                <c:pt idx="108">
                  <c:v>1.3975568035750447</c:v>
                </c:pt>
                <c:pt idx="109">
                  <c:v>-1.580763895011986</c:v>
                </c:pt>
                <c:pt idx="110">
                  <c:v>0.66056596201377682</c:v>
                </c:pt>
                <c:pt idx="111">
                  <c:v>2.8917945368472711</c:v>
                </c:pt>
                <c:pt idx="112">
                  <c:v>-0.58149074157693337</c:v>
                </c:pt>
                <c:pt idx="113">
                  <c:v>1.2960872660504028</c:v>
                </c:pt>
                <c:pt idx="114">
                  <c:v>-4.0166423068599926</c:v>
                </c:pt>
                <c:pt idx="115">
                  <c:v>-0.38873083374198858</c:v>
                </c:pt>
                <c:pt idx="116">
                  <c:v>0.28762118334782638</c:v>
                </c:pt>
                <c:pt idx="117">
                  <c:v>-3.9543722581650713</c:v>
                </c:pt>
                <c:pt idx="118">
                  <c:v>-2.611693962030897</c:v>
                </c:pt>
                <c:pt idx="119">
                  <c:v>2.4898274389037884</c:v>
                </c:pt>
                <c:pt idx="120">
                  <c:v>-2.4401645438770529</c:v>
                </c:pt>
                <c:pt idx="121">
                  <c:v>-4.1910738723121144</c:v>
                </c:pt>
                <c:pt idx="122">
                  <c:v>2.0410038870221983</c:v>
                </c:pt>
                <c:pt idx="123">
                  <c:v>-6.8173428004219105E-2</c:v>
                </c:pt>
                <c:pt idx="124">
                  <c:v>-2.1738169264892582</c:v>
                </c:pt>
                <c:pt idx="125">
                  <c:v>-2.8420624062546338</c:v>
                </c:pt>
                <c:pt idx="126">
                  <c:v>0.9851958388427976</c:v>
                </c:pt>
                <c:pt idx="127">
                  <c:v>2.5812290979925407</c:v>
                </c:pt>
                <c:pt idx="128">
                  <c:v>7.6166505203676209</c:v>
                </c:pt>
                <c:pt idx="129">
                  <c:v>-3.1658817499953877</c:v>
                </c:pt>
                <c:pt idx="130">
                  <c:v>5.140792198397147</c:v>
                </c:pt>
                <c:pt idx="131">
                  <c:v>-0.95567113247909519</c:v>
                </c:pt>
                <c:pt idx="132">
                  <c:v>2.161969397377292</c:v>
                </c:pt>
                <c:pt idx="133">
                  <c:v>-2.0488824383746937</c:v>
                </c:pt>
                <c:pt idx="134">
                  <c:v>-1.6796773903705433</c:v>
                </c:pt>
                <c:pt idx="135">
                  <c:v>0.48445948265311661</c:v>
                </c:pt>
                <c:pt idx="136">
                  <c:v>-1.4796175472605493</c:v>
                </c:pt>
                <c:pt idx="137">
                  <c:v>0.27426501637619205</c:v>
                </c:pt>
                <c:pt idx="138">
                  <c:v>0.12521623513724423</c:v>
                </c:pt>
                <c:pt idx="139">
                  <c:v>0.95051532462376265</c:v>
                </c:pt>
                <c:pt idx="140">
                  <c:v>1.685474437461423</c:v>
                </c:pt>
                <c:pt idx="141">
                  <c:v>1.3459622934620552</c:v>
                </c:pt>
                <c:pt idx="142">
                  <c:v>2.0046757897817349</c:v>
                </c:pt>
                <c:pt idx="143">
                  <c:v>0.35866597254112359</c:v>
                </c:pt>
                <c:pt idx="144">
                  <c:v>1.7853728184247804</c:v>
                </c:pt>
                <c:pt idx="145">
                  <c:v>2.0082348494744848</c:v>
                </c:pt>
                <c:pt idx="146">
                  <c:v>-1.1689688296937979</c:v>
                </c:pt>
                <c:pt idx="147">
                  <c:v>2.9444189033463686</c:v>
                </c:pt>
                <c:pt idx="148">
                  <c:v>-4.0096975171174094</c:v>
                </c:pt>
                <c:pt idx="149">
                  <c:v>0.43446394393402943</c:v>
                </c:pt>
                <c:pt idx="150">
                  <c:v>1.4320091142054205</c:v>
                </c:pt>
                <c:pt idx="151">
                  <c:v>-0.64732117660751143</c:v>
                </c:pt>
                <c:pt idx="152">
                  <c:v>0.43973424193864624</c:v>
                </c:pt>
                <c:pt idx="153">
                  <c:v>1.049550258179083</c:v>
                </c:pt>
                <c:pt idx="154">
                  <c:v>-1.7582499345574643</c:v>
                </c:pt>
                <c:pt idx="155">
                  <c:v>0.54779722885117832</c:v>
                </c:pt>
                <c:pt idx="156">
                  <c:v>1.7416881239259865</c:v>
                </c:pt>
                <c:pt idx="157">
                  <c:v>0.31211254811553524</c:v>
                </c:pt>
                <c:pt idx="158">
                  <c:v>1.4697984574664014</c:v>
                </c:pt>
                <c:pt idx="159">
                  <c:v>-0.82866877789017701</c:v>
                </c:pt>
                <c:pt idx="160">
                  <c:v>-0.86971739316023255</c:v>
                </c:pt>
                <c:pt idx="161">
                  <c:v>5.4176764145727283</c:v>
                </c:pt>
                <c:pt idx="162">
                  <c:v>-1.7888167087467388</c:v>
                </c:pt>
                <c:pt idx="163">
                  <c:v>-0.5990096601077135</c:v>
                </c:pt>
                <c:pt idx="164">
                  <c:v>0.52848668641993513</c:v>
                </c:pt>
                <c:pt idx="165">
                  <c:v>-0.2097012177548209</c:v>
                </c:pt>
                <c:pt idx="166">
                  <c:v>-0.85931714368611367</c:v>
                </c:pt>
                <c:pt idx="167">
                  <c:v>1.7286211784683152</c:v>
                </c:pt>
                <c:pt idx="168">
                  <c:v>2.8555558957960265</c:v>
                </c:pt>
                <c:pt idx="169">
                  <c:v>-0.28734128290923067</c:v>
                </c:pt>
                <c:pt idx="170">
                  <c:v>1.0930575670479445</c:v>
                </c:pt>
                <c:pt idx="171">
                  <c:v>0.38335374335962003</c:v>
                </c:pt>
                <c:pt idx="172">
                  <c:v>-0.39927087342154749</c:v>
                </c:pt>
                <c:pt idx="173">
                  <c:v>-0.12105509057491567</c:v>
                </c:pt>
                <c:pt idx="174">
                  <c:v>1.171962507636898</c:v>
                </c:pt>
                <c:pt idx="175">
                  <c:v>-0.68887094826163919</c:v>
                </c:pt>
                <c:pt idx="176">
                  <c:v>-1.1895212993110302</c:v>
                </c:pt>
                <c:pt idx="177">
                  <c:v>0.19870414504835815</c:v>
                </c:pt>
                <c:pt idx="178">
                  <c:v>1.9171750227860807</c:v>
                </c:pt>
                <c:pt idx="179">
                  <c:v>0.49205257242698336</c:v>
                </c:pt>
                <c:pt idx="180">
                  <c:v>1.0129907279468469</c:v>
                </c:pt>
                <c:pt idx="181">
                  <c:v>-0.51147320428773968</c:v>
                </c:pt>
                <c:pt idx="182">
                  <c:v>-0.33172171425752145</c:v>
                </c:pt>
                <c:pt idx="183">
                  <c:v>-3.5772396700792539</c:v>
                </c:pt>
                <c:pt idx="184">
                  <c:v>2.6673164064043777</c:v>
                </c:pt>
                <c:pt idx="185">
                  <c:v>0.45215184642952327</c:v>
                </c:pt>
                <c:pt idx="186">
                  <c:v>1.4873019868884942</c:v>
                </c:pt>
                <c:pt idx="187">
                  <c:v>0.51156343790899572</c:v>
                </c:pt>
                <c:pt idx="188">
                  <c:v>1.2525646089171039</c:v>
                </c:pt>
                <c:pt idx="189">
                  <c:v>0.54498083674636699</c:v>
                </c:pt>
                <c:pt idx="190">
                  <c:v>-0.45644513611481474</c:v>
                </c:pt>
                <c:pt idx="191">
                  <c:v>1.4582703208152228</c:v>
                </c:pt>
                <c:pt idx="192">
                  <c:v>-0.71108255095092165</c:v>
                </c:pt>
                <c:pt idx="193">
                  <c:v>-0.94942130136530045</c:v>
                </c:pt>
                <c:pt idx="194">
                  <c:v>-0.66413242480290469</c:v>
                </c:pt>
                <c:pt idx="195">
                  <c:v>-0.50797529137465247</c:v>
                </c:pt>
                <c:pt idx="196">
                  <c:v>-0.99660434555281741</c:v>
                </c:pt>
                <c:pt idx="197">
                  <c:v>0.53242737807128648</c:v>
                </c:pt>
                <c:pt idx="198">
                  <c:v>-0.25129171690995122</c:v>
                </c:pt>
                <c:pt idx="199">
                  <c:v>-2.540233401787555</c:v>
                </c:pt>
                <c:pt idx="200">
                  <c:v>0.90632603157684422</c:v>
                </c:pt>
                <c:pt idx="201">
                  <c:v>1.8993146012094151</c:v>
                </c:pt>
                <c:pt idx="202">
                  <c:v>-0.52794782671314067</c:v>
                </c:pt>
                <c:pt idx="203">
                  <c:v>0.25075446465244322</c:v>
                </c:pt>
                <c:pt idx="204">
                  <c:v>-2.1281685074665639</c:v>
                </c:pt>
                <c:pt idx="205">
                  <c:v>0.67294656329760816</c:v>
                </c:pt>
                <c:pt idx="206">
                  <c:v>0.8927588161863812</c:v>
                </c:pt>
                <c:pt idx="207">
                  <c:v>-0.16834219972447326</c:v>
                </c:pt>
                <c:pt idx="208">
                  <c:v>-1.8035456473526186</c:v>
                </c:pt>
                <c:pt idx="209">
                  <c:v>-3.6285133629593647</c:v>
                </c:pt>
                <c:pt idx="210">
                  <c:v>-0.90264292017730074</c:v>
                </c:pt>
                <c:pt idx="211">
                  <c:v>-2.7001946487870838</c:v>
                </c:pt>
                <c:pt idx="212">
                  <c:v>2.1547362664512195</c:v>
                </c:pt>
                <c:pt idx="213">
                  <c:v>0.2684921975336681</c:v>
                </c:pt>
                <c:pt idx="214">
                  <c:v>-3.2109917607020519</c:v>
                </c:pt>
                <c:pt idx="215">
                  <c:v>2.0996301191510574</c:v>
                </c:pt>
                <c:pt idx="216">
                  <c:v>0.39976146550434394</c:v>
                </c:pt>
                <c:pt idx="217">
                  <c:v>0.7832511556281091</c:v>
                </c:pt>
                <c:pt idx="218">
                  <c:v>-9.7994939391239266E-2</c:v>
                </c:pt>
                <c:pt idx="219">
                  <c:v>1.4519581289609593</c:v>
                </c:pt>
                <c:pt idx="220">
                  <c:v>-0.19272772227874899</c:v>
                </c:pt>
                <c:pt idx="221">
                  <c:v>-0.41837714815375171</c:v>
                </c:pt>
                <c:pt idx="222">
                  <c:v>-0.71596072300525537</c:v>
                </c:pt>
                <c:pt idx="223">
                  <c:v>1.9617020232153914</c:v>
                </c:pt>
                <c:pt idx="224">
                  <c:v>0.26483008115918466</c:v>
                </c:pt>
                <c:pt idx="225">
                  <c:v>-0.47932361077889957</c:v>
                </c:pt>
                <c:pt idx="226">
                  <c:v>1.4069634361502412</c:v>
                </c:pt>
                <c:pt idx="227">
                  <c:v>3.1092828757960343E-2</c:v>
                </c:pt>
                <c:pt idx="228">
                  <c:v>5.9803717163549956</c:v>
                </c:pt>
                <c:pt idx="229">
                  <c:v>-0.61401092488708175</c:v>
                </c:pt>
                <c:pt idx="230">
                  <c:v>0.47495489672799951</c:v>
                </c:pt>
                <c:pt idx="231">
                  <c:v>1.0247868197744932E-2</c:v>
                </c:pt>
                <c:pt idx="232">
                  <c:v>3.6008769454718603</c:v>
                </c:pt>
                <c:pt idx="233">
                  <c:v>0.16300371810814068</c:v>
                </c:pt>
                <c:pt idx="234">
                  <c:v>-3.8597041663892502</c:v>
                </c:pt>
                <c:pt idx="235">
                  <c:v>-1.0660157700993531</c:v>
                </c:pt>
                <c:pt idx="236">
                  <c:v>-1.8457366212935427</c:v>
                </c:pt>
                <c:pt idx="237">
                  <c:v>-0.95800542927364785</c:v>
                </c:pt>
                <c:pt idx="238">
                  <c:v>2.4622144012673792</c:v>
                </c:pt>
                <c:pt idx="239">
                  <c:v>1.7773283738583145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2-48C2-BA2B-44ECBEAE8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780184"/>
        <c:axId val="593780512"/>
      </c:lineChart>
      <c:dateAx>
        <c:axId val="593780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80512"/>
        <c:crosses val="autoZero"/>
        <c:auto val="1"/>
        <c:lblOffset val="100"/>
        <c:baseTimeUnit val="days"/>
      </c:dateAx>
      <c:valAx>
        <c:axId val="5937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Returns </a:t>
                </a:r>
                <a:r>
                  <a:rPr lang="en-IN" sz="1000" b="0" i="0" u="none" strike="noStrike" baseline="0">
                    <a:effectLst/>
                  </a:rPr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.0000_ ;_ * \-#,##0.00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8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Risk UnAdjusted Returns of PVR on Daily Basis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'Equity (Daily)'!$A$7:$A$246</c:f>
              <c:numCache>
                <c:formatCode>d\-mmm\-yy</c:formatCode>
                <c:ptCount val="240"/>
                <c:pt idx="0">
                  <c:v>43193</c:v>
                </c:pt>
                <c:pt idx="1">
                  <c:v>43194</c:v>
                </c:pt>
                <c:pt idx="2">
                  <c:v>43195</c:v>
                </c:pt>
                <c:pt idx="3">
                  <c:v>43196</c:v>
                </c:pt>
                <c:pt idx="4">
                  <c:v>43199</c:v>
                </c:pt>
                <c:pt idx="5">
                  <c:v>43200</c:v>
                </c:pt>
                <c:pt idx="6">
                  <c:v>43201</c:v>
                </c:pt>
                <c:pt idx="7">
                  <c:v>43202</c:v>
                </c:pt>
                <c:pt idx="8">
                  <c:v>43203</c:v>
                </c:pt>
                <c:pt idx="9">
                  <c:v>43206</c:v>
                </c:pt>
                <c:pt idx="10">
                  <c:v>43207</c:v>
                </c:pt>
                <c:pt idx="11">
                  <c:v>43208</c:v>
                </c:pt>
                <c:pt idx="12">
                  <c:v>43209</c:v>
                </c:pt>
                <c:pt idx="13">
                  <c:v>43210</c:v>
                </c:pt>
                <c:pt idx="14">
                  <c:v>43213</c:v>
                </c:pt>
                <c:pt idx="15">
                  <c:v>43214</c:v>
                </c:pt>
                <c:pt idx="16">
                  <c:v>43215</c:v>
                </c:pt>
                <c:pt idx="17">
                  <c:v>43216</c:v>
                </c:pt>
                <c:pt idx="18">
                  <c:v>43217</c:v>
                </c:pt>
                <c:pt idx="19">
                  <c:v>43222</c:v>
                </c:pt>
                <c:pt idx="20">
                  <c:v>43223</c:v>
                </c:pt>
                <c:pt idx="21">
                  <c:v>43224</c:v>
                </c:pt>
                <c:pt idx="22">
                  <c:v>43227</c:v>
                </c:pt>
                <c:pt idx="23">
                  <c:v>43228</c:v>
                </c:pt>
                <c:pt idx="24">
                  <c:v>43229</c:v>
                </c:pt>
                <c:pt idx="25">
                  <c:v>43230</c:v>
                </c:pt>
                <c:pt idx="26">
                  <c:v>43231</c:v>
                </c:pt>
                <c:pt idx="27">
                  <c:v>43234</c:v>
                </c:pt>
                <c:pt idx="28">
                  <c:v>43235</c:v>
                </c:pt>
                <c:pt idx="29">
                  <c:v>43236</c:v>
                </c:pt>
                <c:pt idx="30">
                  <c:v>43237</c:v>
                </c:pt>
                <c:pt idx="31">
                  <c:v>43238</c:v>
                </c:pt>
                <c:pt idx="32">
                  <c:v>43241</c:v>
                </c:pt>
                <c:pt idx="33">
                  <c:v>43242</c:v>
                </c:pt>
                <c:pt idx="34">
                  <c:v>43243</c:v>
                </c:pt>
                <c:pt idx="35">
                  <c:v>43244</c:v>
                </c:pt>
                <c:pt idx="36">
                  <c:v>43245</c:v>
                </c:pt>
                <c:pt idx="37">
                  <c:v>43248</c:v>
                </c:pt>
                <c:pt idx="38">
                  <c:v>43249</c:v>
                </c:pt>
                <c:pt idx="39">
                  <c:v>43250</c:v>
                </c:pt>
                <c:pt idx="40">
                  <c:v>43251</c:v>
                </c:pt>
                <c:pt idx="41">
                  <c:v>43252</c:v>
                </c:pt>
                <c:pt idx="42">
                  <c:v>43255</c:v>
                </c:pt>
                <c:pt idx="43">
                  <c:v>43256</c:v>
                </c:pt>
                <c:pt idx="44">
                  <c:v>43257</c:v>
                </c:pt>
                <c:pt idx="45">
                  <c:v>43258</c:v>
                </c:pt>
                <c:pt idx="46">
                  <c:v>43259</c:v>
                </c:pt>
                <c:pt idx="47">
                  <c:v>43262</c:v>
                </c:pt>
                <c:pt idx="48">
                  <c:v>43263</c:v>
                </c:pt>
                <c:pt idx="49">
                  <c:v>43264</c:v>
                </c:pt>
                <c:pt idx="50">
                  <c:v>43265</c:v>
                </c:pt>
                <c:pt idx="51">
                  <c:v>43266</c:v>
                </c:pt>
                <c:pt idx="52">
                  <c:v>43269</c:v>
                </c:pt>
                <c:pt idx="53">
                  <c:v>43270</c:v>
                </c:pt>
                <c:pt idx="54">
                  <c:v>43271</c:v>
                </c:pt>
                <c:pt idx="55">
                  <c:v>43272</c:v>
                </c:pt>
                <c:pt idx="56">
                  <c:v>43273</c:v>
                </c:pt>
                <c:pt idx="57">
                  <c:v>43276</c:v>
                </c:pt>
                <c:pt idx="58">
                  <c:v>43277</c:v>
                </c:pt>
                <c:pt idx="59">
                  <c:v>43278</c:v>
                </c:pt>
                <c:pt idx="60">
                  <c:v>43279</c:v>
                </c:pt>
                <c:pt idx="61">
                  <c:v>43280</c:v>
                </c:pt>
                <c:pt idx="62">
                  <c:v>43283</c:v>
                </c:pt>
                <c:pt idx="63">
                  <c:v>43284</c:v>
                </c:pt>
                <c:pt idx="64">
                  <c:v>43285</c:v>
                </c:pt>
                <c:pt idx="65">
                  <c:v>43286</c:v>
                </c:pt>
                <c:pt idx="66">
                  <c:v>43287</c:v>
                </c:pt>
                <c:pt idx="67">
                  <c:v>43290</c:v>
                </c:pt>
                <c:pt idx="68">
                  <c:v>43291</c:v>
                </c:pt>
                <c:pt idx="69">
                  <c:v>43292</c:v>
                </c:pt>
                <c:pt idx="70">
                  <c:v>43293</c:v>
                </c:pt>
                <c:pt idx="71">
                  <c:v>43294</c:v>
                </c:pt>
                <c:pt idx="72">
                  <c:v>43297</c:v>
                </c:pt>
                <c:pt idx="73">
                  <c:v>43298</c:v>
                </c:pt>
                <c:pt idx="74">
                  <c:v>43299</c:v>
                </c:pt>
                <c:pt idx="75">
                  <c:v>43300</c:v>
                </c:pt>
                <c:pt idx="76">
                  <c:v>43301</c:v>
                </c:pt>
                <c:pt idx="77">
                  <c:v>43304</c:v>
                </c:pt>
                <c:pt idx="78">
                  <c:v>43305</c:v>
                </c:pt>
                <c:pt idx="79">
                  <c:v>43306</c:v>
                </c:pt>
                <c:pt idx="80">
                  <c:v>43307</c:v>
                </c:pt>
                <c:pt idx="81">
                  <c:v>43308</c:v>
                </c:pt>
                <c:pt idx="82">
                  <c:v>43311</c:v>
                </c:pt>
                <c:pt idx="83">
                  <c:v>43312</c:v>
                </c:pt>
                <c:pt idx="84">
                  <c:v>43313</c:v>
                </c:pt>
                <c:pt idx="85">
                  <c:v>43314</c:v>
                </c:pt>
                <c:pt idx="86">
                  <c:v>43315</c:v>
                </c:pt>
                <c:pt idx="87">
                  <c:v>43318</c:v>
                </c:pt>
                <c:pt idx="88">
                  <c:v>43319</c:v>
                </c:pt>
                <c:pt idx="89">
                  <c:v>43320</c:v>
                </c:pt>
                <c:pt idx="90">
                  <c:v>43321</c:v>
                </c:pt>
                <c:pt idx="91">
                  <c:v>43322</c:v>
                </c:pt>
                <c:pt idx="92">
                  <c:v>43325</c:v>
                </c:pt>
                <c:pt idx="93">
                  <c:v>43326</c:v>
                </c:pt>
                <c:pt idx="94">
                  <c:v>43328</c:v>
                </c:pt>
                <c:pt idx="95">
                  <c:v>43332</c:v>
                </c:pt>
                <c:pt idx="96">
                  <c:v>43333</c:v>
                </c:pt>
                <c:pt idx="97">
                  <c:v>43335</c:v>
                </c:pt>
                <c:pt idx="98">
                  <c:v>43336</c:v>
                </c:pt>
                <c:pt idx="99">
                  <c:v>43339</c:v>
                </c:pt>
                <c:pt idx="100">
                  <c:v>43340</c:v>
                </c:pt>
                <c:pt idx="101">
                  <c:v>43341</c:v>
                </c:pt>
                <c:pt idx="102">
                  <c:v>43342</c:v>
                </c:pt>
                <c:pt idx="103">
                  <c:v>43343</c:v>
                </c:pt>
                <c:pt idx="104">
                  <c:v>43346</c:v>
                </c:pt>
                <c:pt idx="105">
                  <c:v>43347</c:v>
                </c:pt>
                <c:pt idx="106">
                  <c:v>43348</c:v>
                </c:pt>
                <c:pt idx="107">
                  <c:v>43349</c:v>
                </c:pt>
                <c:pt idx="108">
                  <c:v>43350</c:v>
                </c:pt>
                <c:pt idx="109">
                  <c:v>43353</c:v>
                </c:pt>
                <c:pt idx="110">
                  <c:v>43354</c:v>
                </c:pt>
                <c:pt idx="111">
                  <c:v>43355</c:v>
                </c:pt>
                <c:pt idx="112">
                  <c:v>43357</c:v>
                </c:pt>
                <c:pt idx="113">
                  <c:v>43360</c:v>
                </c:pt>
                <c:pt idx="114">
                  <c:v>43361</c:v>
                </c:pt>
                <c:pt idx="115">
                  <c:v>43362</c:v>
                </c:pt>
                <c:pt idx="116">
                  <c:v>43364</c:v>
                </c:pt>
                <c:pt idx="117">
                  <c:v>43367</c:v>
                </c:pt>
                <c:pt idx="118">
                  <c:v>43368</c:v>
                </c:pt>
                <c:pt idx="119">
                  <c:v>43369</c:v>
                </c:pt>
                <c:pt idx="120">
                  <c:v>43370</c:v>
                </c:pt>
                <c:pt idx="121">
                  <c:v>43371</c:v>
                </c:pt>
                <c:pt idx="122">
                  <c:v>43374</c:v>
                </c:pt>
                <c:pt idx="123">
                  <c:v>43376</c:v>
                </c:pt>
                <c:pt idx="124">
                  <c:v>43377</c:v>
                </c:pt>
                <c:pt idx="125">
                  <c:v>43378</c:v>
                </c:pt>
                <c:pt idx="126">
                  <c:v>43381</c:v>
                </c:pt>
                <c:pt idx="127">
                  <c:v>43382</c:v>
                </c:pt>
                <c:pt idx="128">
                  <c:v>43383</c:v>
                </c:pt>
                <c:pt idx="129">
                  <c:v>43384</c:v>
                </c:pt>
                <c:pt idx="130">
                  <c:v>43385</c:v>
                </c:pt>
                <c:pt idx="131">
                  <c:v>43388</c:v>
                </c:pt>
                <c:pt idx="132">
                  <c:v>43389</c:v>
                </c:pt>
                <c:pt idx="133">
                  <c:v>43390</c:v>
                </c:pt>
                <c:pt idx="134">
                  <c:v>43392</c:v>
                </c:pt>
                <c:pt idx="135">
                  <c:v>43395</c:v>
                </c:pt>
                <c:pt idx="136">
                  <c:v>43396</c:v>
                </c:pt>
                <c:pt idx="137">
                  <c:v>43397</c:v>
                </c:pt>
                <c:pt idx="138">
                  <c:v>43398</c:v>
                </c:pt>
                <c:pt idx="139">
                  <c:v>43399</c:v>
                </c:pt>
                <c:pt idx="140">
                  <c:v>43402</c:v>
                </c:pt>
                <c:pt idx="141">
                  <c:v>43403</c:v>
                </c:pt>
                <c:pt idx="142">
                  <c:v>43404</c:v>
                </c:pt>
                <c:pt idx="143">
                  <c:v>43405</c:v>
                </c:pt>
                <c:pt idx="144">
                  <c:v>43406</c:v>
                </c:pt>
                <c:pt idx="145">
                  <c:v>43409</c:v>
                </c:pt>
                <c:pt idx="146">
                  <c:v>43410</c:v>
                </c:pt>
                <c:pt idx="147">
                  <c:v>43413</c:v>
                </c:pt>
                <c:pt idx="148">
                  <c:v>43416</c:v>
                </c:pt>
                <c:pt idx="149">
                  <c:v>43417</c:v>
                </c:pt>
                <c:pt idx="150">
                  <c:v>43418</c:v>
                </c:pt>
                <c:pt idx="151">
                  <c:v>43419</c:v>
                </c:pt>
                <c:pt idx="152">
                  <c:v>43420</c:v>
                </c:pt>
                <c:pt idx="153">
                  <c:v>43423</c:v>
                </c:pt>
                <c:pt idx="154">
                  <c:v>43424</c:v>
                </c:pt>
                <c:pt idx="155">
                  <c:v>43426</c:v>
                </c:pt>
                <c:pt idx="156">
                  <c:v>43430</c:v>
                </c:pt>
                <c:pt idx="157">
                  <c:v>43431</c:v>
                </c:pt>
                <c:pt idx="158">
                  <c:v>43432</c:v>
                </c:pt>
                <c:pt idx="159">
                  <c:v>43433</c:v>
                </c:pt>
                <c:pt idx="160">
                  <c:v>43434</c:v>
                </c:pt>
                <c:pt idx="161">
                  <c:v>43437</c:v>
                </c:pt>
                <c:pt idx="162">
                  <c:v>43438</c:v>
                </c:pt>
                <c:pt idx="163">
                  <c:v>43439</c:v>
                </c:pt>
                <c:pt idx="164">
                  <c:v>43440</c:v>
                </c:pt>
                <c:pt idx="165">
                  <c:v>43441</c:v>
                </c:pt>
                <c:pt idx="166">
                  <c:v>43444</c:v>
                </c:pt>
                <c:pt idx="167">
                  <c:v>43445</c:v>
                </c:pt>
                <c:pt idx="168">
                  <c:v>43446</c:v>
                </c:pt>
                <c:pt idx="169">
                  <c:v>43447</c:v>
                </c:pt>
                <c:pt idx="170">
                  <c:v>43448</c:v>
                </c:pt>
                <c:pt idx="171">
                  <c:v>43451</c:v>
                </c:pt>
                <c:pt idx="172">
                  <c:v>43452</c:v>
                </c:pt>
                <c:pt idx="173">
                  <c:v>43453</c:v>
                </c:pt>
                <c:pt idx="174">
                  <c:v>43454</c:v>
                </c:pt>
                <c:pt idx="175">
                  <c:v>43455</c:v>
                </c:pt>
                <c:pt idx="176">
                  <c:v>43458</c:v>
                </c:pt>
                <c:pt idx="177">
                  <c:v>43460</c:v>
                </c:pt>
                <c:pt idx="178">
                  <c:v>43461</c:v>
                </c:pt>
                <c:pt idx="179">
                  <c:v>43462</c:v>
                </c:pt>
                <c:pt idx="180">
                  <c:v>43465</c:v>
                </c:pt>
                <c:pt idx="181">
                  <c:v>43466</c:v>
                </c:pt>
                <c:pt idx="182">
                  <c:v>43467</c:v>
                </c:pt>
                <c:pt idx="183">
                  <c:v>43468</c:v>
                </c:pt>
                <c:pt idx="184">
                  <c:v>43469</c:v>
                </c:pt>
                <c:pt idx="185">
                  <c:v>43472</c:v>
                </c:pt>
                <c:pt idx="186">
                  <c:v>43473</c:v>
                </c:pt>
                <c:pt idx="187">
                  <c:v>43474</c:v>
                </c:pt>
                <c:pt idx="188">
                  <c:v>43475</c:v>
                </c:pt>
                <c:pt idx="189">
                  <c:v>43476</c:v>
                </c:pt>
                <c:pt idx="190">
                  <c:v>43479</c:v>
                </c:pt>
                <c:pt idx="191">
                  <c:v>43480</c:v>
                </c:pt>
                <c:pt idx="192">
                  <c:v>43481</c:v>
                </c:pt>
                <c:pt idx="193">
                  <c:v>43482</c:v>
                </c:pt>
                <c:pt idx="194">
                  <c:v>43483</c:v>
                </c:pt>
                <c:pt idx="195">
                  <c:v>43486</c:v>
                </c:pt>
                <c:pt idx="196">
                  <c:v>43487</c:v>
                </c:pt>
                <c:pt idx="197">
                  <c:v>43488</c:v>
                </c:pt>
                <c:pt idx="198">
                  <c:v>43489</c:v>
                </c:pt>
                <c:pt idx="199">
                  <c:v>43490</c:v>
                </c:pt>
                <c:pt idx="200">
                  <c:v>43493</c:v>
                </c:pt>
                <c:pt idx="201">
                  <c:v>43494</c:v>
                </c:pt>
                <c:pt idx="202">
                  <c:v>43495</c:v>
                </c:pt>
                <c:pt idx="203">
                  <c:v>43496</c:v>
                </c:pt>
                <c:pt idx="204">
                  <c:v>43497</c:v>
                </c:pt>
                <c:pt idx="205">
                  <c:v>43500</c:v>
                </c:pt>
                <c:pt idx="206">
                  <c:v>43501</c:v>
                </c:pt>
                <c:pt idx="207">
                  <c:v>43502</c:v>
                </c:pt>
                <c:pt idx="208">
                  <c:v>43503</c:v>
                </c:pt>
                <c:pt idx="209">
                  <c:v>43504</c:v>
                </c:pt>
                <c:pt idx="210">
                  <c:v>43507</c:v>
                </c:pt>
                <c:pt idx="211">
                  <c:v>43508</c:v>
                </c:pt>
                <c:pt idx="212">
                  <c:v>43510</c:v>
                </c:pt>
                <c:pt idx="213">
                  <c:v>43511</c:v>
                </c:pt>
                <c:pt idx="214">
                  <c:v>43514</c:v>
                </c:pt>
                <c:pt idx="215">
                  <c:v>43516</c:v>
                </c:pt>
                <c:pt idx="216">
                  <c:v>43517</c:v>
                </c:pt>
                <c:pt idx="217">
                  <c:v>43518</c:v>
                </c:pt>
                <c:pt idx="218">
                  <c:v>43521</c:v>
                </c:pt>
                <c:pt idx="219">
                  <c:v>43522</c:v>
                </c:pt>
                <c:pt idx="220">
                  <c:v>43523</c:v>
                </c:pt>
                <c:pt idx="221">
                  <c:v>43524</c:v>
                </c:pt>
                <c:pt idx="222">
                  <c:v>43525</c:v>
                </c:pt>
                <c:pt idx="223">
                  <c:v>43529</c:v>
                </c:pt>
                <c:pt idx="224">
                  <c:v>43530</c:v>
                </c:pt>
                <c:pt idx="225">
                  <c:v>43531</c:v>
                </c:pt>
                <c:pt idx="226">
                  <c:v>43532</c:v>
                </c:pt>
                <c:pt idx="227">
                  <c:v>43535</c:v>
                </c:pt>
                <c:pt idx="228">
                  <c:v>43536</c:v>
                </c:pt>
                <c:pt idx="229">
                  <c:v>43537</c:v>
                </c:pt>
                <c:pt idx="230">
                  <c:v>43538</c:v>
                </c:pt>
                <c:pt idx="231">
                  <c:v>43539</c:v>
                </c:pt>
                <c:pt idx="232">
                  <c:v>43542</c:v>
                </c:pt>
                <c:pt idx="233">
                  <c:v>43543</c:v>
                </c:pt>
                <c:pt idx="234">
                  <c:v>43544</c:v>
                </c:pt>
                <c:pt idx="235">
                  <c:v>43546</c:v>
                </c:pt>
                <c:pt idx="236">
                  <c:v>43549</c:v>
                </c:pt>
                <c:pt idx="237">
                  <c:v>43550</c:v>
                </c:pt>
                <c:pt idx="238">
                  <c:v>43551</c:v>
                </c:pt>
                <c:pt idx="239">
                  <c:v>43552</c:v>
                </c:pt>
              </c:numCache>
            </c:numRef>
          </c:cat>
          <c:val>
            <c:numRef>
              <c:f>'Equity (Daily)'!$D$7:$D$246</c:f>
              <c:numCache>
                <c:formatCode>_ * #,##0.00000_ ;_ * \-#,##0.00000_ ;_ * "-"??_ ;_ @_ </c:formatCode>
                <c:ptCount val="240"/>
                <c:pt idx="0">
                  <c:v>1.0077755234526764</c:v>
                </c:pt>
                <c:pt idx="1">
                  <c:v>1.053814302055861</c:v>
                </c:pt>
                <c:pt idx="2">
                  <c:v>-0.4480660099437937</c:v>
                </c:pt>
                <c:pt idx="3">
                  <c:v>-0.8005618255820014</c:v>
                </c:pt>
                <c:pt idx="4">
                  <c:v>4.0994041051150543</c:v>
                </c:pt>
                <c:pt idx="5">
                  <c:v>-0.8099642367459956</c:v>
                </c:pt>
                <c:pt idx="6">
                  <c:v>1.4037452851610441</c:v>
                </c:pt>
                <c:pt idx="7">
                  <c:v>1.6182261964494891</c:v>
                </c:pt>
                <c:pt idx="8">
                  <c:v>-0.72831352343208011</c:v>
                </c:pt>
                <c:pt idx="9">
                  <c:v>1.2430101897235455</c:v>
                </c:pt>
                <c:pt idx="10">
                  <c:v>1.8774900077349745E-2</c:v>
                </c:pt>
                <c:pt idx="11">
                  <c:v>-0.6756966391477649</c:v>
                </c:pt>
                <c:pt idx="12">
                  <c:v>0.64250439816840488</c:v>
                </c:pt>
                <c:pt idx="13">
                  <c:v>-0.98388739528269265</c:v>
                </c:pt>
                <c:pt idx="14">
                  <c:v>4.0922334346858307</c:v>
                </c:pt>
                <c:pt idx="15">
                  <c:v>-0.34248650438221634</c:v>
                </c:pt>
                <c:pt idx="16">
                  <c:v>2.4056712878720687</c:v>
                </c:pt>
                <c:pt idx="17">
                  <c:v>-0.24991008391842739</c:v>
                </c:pt>
                <c:pt idx="18">
                  <c:v>2.2977863264436951</c:v>
                </c:pt>
                <c:pt idx="19">
                  <c:v>-1.3994967249517818</c:v>
                </c:pt>
                <c:pt idx="20">
                  <c:v>2.9096610771985612</c:v>
                </c:pt>
                <c:pt idx="21">
                  <c:v>-1.7998642096642585</c:v>
                </c:pt>
                <c:pt idx="22">
                  <c:v>0.73383388260702254</c:v>
                </c:pt>
                <c:pt idx="23">
                  <c:v>-0.46707108701320182</c:v>
                </c:pt>
                <c:pt idx="24">
                  <c:v>0.76344161343830574</c:v>
                </c:pt>
                <c:pt idx="25">
                  <c:v>-2.6795920652781704</c:v>
                </c:pt>
                <c:pt idx="26">
                  <c:v>0.9856432053256583</c:v>
                </c:pt>
                <c:pt idx="27">
                  <c:v>-8.1336697713644421E-2</c:v>
                </c:pt>
                <c:pt idx="28">
                  <c:v>0.2335883093265709</c:v>
                </c:pt>
                <c:pt idx="29">
                  <c:v>-3.1778335999177627E-2</c:v>
                </c:pt>
                <c:pt idx="30">
                  <c:v>-0.48743419105813046</c:v>
                </c:pt>
                <c:pt idx="31">
                  <c:v>-2.6762184933882582</c:v>
                </c:pt>
                <c:pt idx="32">
                  <c:v>-2.5018239460544631</c:v>
                </c:pt>
                <c:pt idx="33">
                  <c:v>1.9226459561329463</c:v>
                </c:pt>
                <c:pt idx="34">
                  <c:v>-1.2918334147832091</c:v>
                </c:pt>
                <c:pt idx="35">
                  <c:v>-0.49079126321165806</c:v>
                </c:pt>
                <c:pt idx="36">
                  <c:v>0.63145129581027093</c:v>
                </c:pt>
                <c:pt idx="37">
                  <c:v>-0.44926715583464699</c:v>
                </c:pt>
                <c:pt idx="38">
                  <c:v>0.10816794543878844</c:v>
                </c:pt>
                <c:pt idx="39">
                  <c:v>-1.7622380455064317</c:v>
                </c:pt>
                <c:pt idx="40">
                  <c:v>0.25410145174342813</c:v>
                </c:pt>
                <c:pt idx="41">
                  <c:v>-1.1916035000775433</c:v>
                </c:pt>
                <c:pt idx="42">
                  <c:v>-2.2970909381495752</c:v>
                </c:pt>
                <c:pt idx="43">
                  <c:v>1.6535995128897207</c:v>
                </c:pt>
                <c:pt idx="44">
                  <c:v>0.94056731359321399</c:v>
                </c:pt>
                <c:pt idx="45">
                  <c:v>1.5007888885127929</c:v>
                </c:pt>
                <c:pt idx="46">
                  <c:v>6.0197984547852288</c:v>
                </c:pt>
                <c:pt idx="47">
                  <c:v>-0.4506912015044976</c:v>
                </c:pt>
                <c:pt idx="48">
                  <c:v>1.8715237971260159</c:v>
                </c:pt>
                <c:pt idx="49">
                  <c:v>-0.5178937194259704</c:v>
                </c:pt>
                <c:pt idx="50">
                  <c:v>0.20402238919506846</c:v>
                </c:pt>
                <c:pt idx="51">
                  <c:v>-1.2707629564297087</c:v>
                </c:pt>
                <c:pt idx="52">
                  <c:v>-2.0942152636058688</c:v>
                </c:pt>
                <c:pt idx="53">
                  <c:v>-0.9151774052513918</c:v>
                </c:pt>
                <c:pt idx="54">
                  <c:v>0.52046720053026962</c:v>
                </c:pt>
                <c:pt idx="55">
                  <c:v>-0.83498450737976637</c:v>
                </c:pt>
                <c:pt idx="56">
                  <c:v>-0.76479821507365864</c:v>
                </c:pt>
                <c:pt idx="57">
                  <c:v>0.42240666075656047</c:v>
                </c:pt>
                <c:pt idx="58">
                  <c:v>-0.56081575336902101</c:v>
                </c:pt>
                <c:pt idx="59">
                  <c:v>1.5694954397173184</c:v>
                </c:pt>
                <c:pt idx="60">
                  <c:v>1.4941248039708481</c:v>
                </c:pt>
                <c:pt idx="61">
                  <c:v>-1.5656983953633807</c:v>
                </c:pt>
                <c:pt idx="62">
                  <c:v>-0.25596849244415637</c:v>
                </c:pt>
                <c:pt idx="63">
                  <c:v>0.82117420814651831</c:v>
                </c:pt>
                <c:pt idx="64">
                  <c:v>0.25453519516812079</c:v>
                </c:pt>
                <c:pt idx="65">
                  <c:v>4.3516206438198292E-2</c:v>
                </c:pt>
                <c:pt idx="66">
                  <c:v>-0.58367283886832477</c:v>
                </c:pt>
                <c:pt idx="67">
                  <c:v>0.40112853316785718</c:v>
                </c:pt>
                <c:pt idx="68">
                  <c:v>2.618671380701227</c:v>
                </c:pt>
                <c:pt idx="69">
                  <c:v>-1.6917886636460093</c:v>
                </c:pt>
                <c:pt idx="70">
                  <c:v>0.60482291900789986</c:v>
                </c:pt>
                <c:pt idx="71">
                  <c:v>-13.097615294216562</c:v>
                </c:pt>
                <c:pt idx="72">
                  <c:v>-5.0609549722837963</c:v>
                </c:pt>
                <c:pt idx="73">
                  <c:v>0.793773751700529</c:v>
                </c:pt>
                <c:pt idx="74">
                  <c:v>-5.0649788791928021</c:v>
                </c:pt>
                <c:pt idx="75">
                  <c:v>2.7741300729107743</c:v>
                </c:pt>
                <c:pt idx="76">
                  <c:v>1.9317965866615823</c:v>
                </c:pt>
                <c:pt idx="77">
                  <c:v>-0.12980042147617149</c:v>
                </c:pt>
                <c:pt idx="78">
                  <c:v>1.5597141974800501</c:v>
                </c:pt>
                <c:pt idx="79">
                  <c:v>-2.6321464639500749</c:v>
                </c:pt>
                <c:pt idx="80">
                  <c:v>-1.765675007899306</c:v>
                </c:pt>
                <c:pt idx="81">
                  <c:v>-0.66008867832203399</c:v>
                </c:pt>
                <c:pt idx="82">
                  <c:v>1.2346729872465159</c:v>
                </c:pt>
                <c:pt idx="83">
                  <c:v>-2.2086216250050259</c:v>
                </c:pt>
                <c:pt idx="84">
                  <c:v>1.1201827844841901</c:v>
                </c:pt>
                <c:pt idx="85">
                  <c:v>-0.94631802439703105</c:v>
                </c:pt>
                <c:pt idx="86">
                  <c:v>6.7735315952683601</c:v>
                </c:pt>
                <c:pt idx="87">
                  <c:v>1.6919606830531693</c:v>
                </c:pt>
                <c:pt idx="88">
                  <c:v>2.0891572470236945</c:v>
                </c:pt>
                <c:pt idx="89">
                  <c:v>1.6746909411815452</c:v>
                </c:pt>
                <c:pt idx="90">
                  <c:v>3.0893630868153159</c:v>
                </c:pt>
                <c:pt idx="91">
                  <c:v>2.6616140980905567</c:v>
                </c:pt>
                <c:pt idx="92">
                  <c:v>-2.600208917358394</c:v>
                </c:pt>
                <c:pt idx="93">
                  <c:v>2.3695254416847078</c:v>
                </c:pt>
                <c:pt idx="94">
                  <c:v>-1.5532728675396605</c:v>
                </c:pt>
                <c:pt idx="95">
                  <c:v>3.1169039099558526</c:v>
                </c:pt>
                <c:pt idx="96">
                  <c:v>-2.0888720308732074</c:v>
                </c:pt>
                <c:pt idx="97">
                  <c:v>1.367384824287718</c:v>
                </c:pt>
                <c:pt idx="98">
                  <c:v>-0.44587316421912643</c:v>
                </c:pt>
                <c:pt idx="99">
                  <c:v>0.33020311750212039</c:v>
                </c:pt>
                <c:pt idx="100">
                  <c:v>0.67717758825686958</c:v>
                </c:pt>
                <c:pt idx="101">
                  <c:v>2.3071267909389186</c:v>
                </c:pt>
                <c:pt idx="102">
                  <c:v>0.53624596858519502</c:v>
                </c:pt>
                <c:pt idx="103">
                  <c:v>0</c:v>
                </c:pt>
                <c:pt idx="104">
                  <c:v>1.0375048659700414</c:v>
                </c:pt>
                <c:pt idx="105">
                  <c:v>-3.026356720325925</c:v>
                </c:pt>
                <c:pt idx="106">
                  <c:v>-1.1819450699129692</c:v>
                </c:pt>
                <c:pt idx="107">
                  <c:v>1.2338175021259903</c:v>
                </c:pt>
                <c:pt idx="108">
                  <c:v>1.4163239268627159</c:v>
                </c:pt>
                <c:pt idx="109">
                  <c:v>-1.5619145799434928</c:v>
                </c:pt>
                <c:pt idx="110">
                  <c:v>0.67947007160281792</c:v>
                </c:pt>
                <c:pt idx="111">
                  <c:v>2.9109726190390517</c:v>
                </c:pt>
                <c:pt idx="112">
                  <c:v>-0.56212087856323478</c:v>
                </c:pt>
                <c:pt idx="113">
                  <c:v>1.3154023345435535</c:v>
                </c:pt>
                <c:pt idx="114">
                  <c:v>-3.9972724438462941</c:v>
                </c:pt>
                <c:pt idx="115">
                  <c:v>-0.36936097072828994</c:v>
                </c:pt>
                <c:pt idx="116">
                  <c:v>0.30707323814234694</c:v>
                </c:pt>
                <c:pt idx="117">
                  <c:v>-3.9348928061102768</c:v>
                </c:pt>
                <c:pt idx="118">
                  <c:v>-2.5921049209350064</c:v>
                </c:pt>
                <c:pt idx="119">
                  <c:v>2.509471274520227</c:v>
                </c:pt>
                <c:pt idx="120">
                  <c:v>-2.4207946808633545</c:v>
                </c:pt>
                <c:pt idx="121">
                  <c:v>-4.1719779819011551</c:v>
                </c:pt>
                <c:pt idx="122">
                  <c:v>2.0602641609948011</c:v>
                </c:pt>
                <c:pt idx="123">
                  <c:v>-4.8940551291890337E-2</c:v>
                </c:pt>
                <c:pt idx="124">
                  <c:v>-2.1543100771741899</c:v>
                </c:pt>
                <c:pt idx="125">
                  <c:v>-2.8230761048847706</c:v>
                </c:pt>
                <c:pt idx="126">
                  <c:v>1.0041273456921127</c:v>
                </c:pt>
                <c:pt idx="127">
                  <c:v>2.6000510158007599</c:v>
                </c:pt>
                <c:pt idx="128">
                  <c:v>7.6356094244772104</c:v>
                </c:pt>
                <c:pt idx="129">
                  <c:v>-3.1468680513652507</c:v>
                </c:pt>
                <c:pt idx="130">
                  <c:v>5.1596689107259142</c:v>
                </c:pt>
                <c:pt idx="131">
                  <c:v>-0.93673962562978008</c:v>
                </c:pt>
                <c:pt idx="132">
                  <c:v>2.1809556987471548</c:v>
                </c:pt>
                <c:pt idx="133">
                  <c:v>-2.0299235342651047</c:v>
                </c:pt>
                <c:pt idx="134">
                  <c:v>-1.6606362944801323</c:v>
                </c:pt>
                <c:pt idx="135">
                  <c:v>0.50350057854352759</c:v>
                </c:pt>
                <c:pt idx="136">
                  <c:v>-1.4605490541098642</c:v>
                </c:pt>
                <c:pt idx="137">
                  <c:v>0.29330611226660303</c:v>
                </c:pt>
                <c:pt idx="138">
                  <c:v>0.14428472828792915</c:v>
                </c:pt>
                <c:pt idx="139">
                  <c:v>0.96955642051417357</c:v>
                </c:pt>
                <c:pt idx="140">
                  <c:v>1.704515533351834</c:v>
                </c:pt>
                <c:pt idx="141">
                  <c:v>1.3650307866127402</c:v>
                </c:pt>
                <c:pt idx="142">
                  <c:v>2.0237168856721457</c:v>
                </c:pt>
                <c:pt idx="143">
                  <c:v>0.3776522739109866</c:v>
                </c:pt>
                <c:pt idx="144">
                  <c:v>1.8044413115754654</c:v>
                </c:pt>
                <c:pt idx="145">
                  <c:v>2.0271937535840738</c:v>
                </c:pt>
                <c:pt idx="146">
                  <c:v>-1.1499551310636609</c:v>
                </c:pt>
                <c:pt idx="147">
                  <c:v>2.9634599992367794</c:v>
                </c:pt>
                <c:pt idx="148">
                  <c:v>-3.99073861300782</c:v>
                </c:pt>
                <c:pt idx="149">
                  <c:v>0.45345024530389244</c:v>
                </c:pt>
                <c:pt idx="150">
                  <c:v>1.4509406210547355</c:v>
                </c:pt>
                <c:pt idx="151">
                  <c:v>-0.62858145058011416</c:v>
                </c:pt>
                <c:pt idx="152">
                  <c:v>0.45841917344549554</c:v>
                </c:pt>
                <c:pt idx="153">
                  <c:v>1.0683173814667541</c:v>
                </c:pt>
                <c:pt idx="154">
                  <c:v>-1.7395376057903409</c:v>
                </c:pt>
                <c:pt idx="155">
                  <c:v>0.56637257131693175</c:v>
                </c:pt>
                <c:pt idx="156">
                  <c:v>1.7603456581725618</c:v>
                </c:pt>
                <c:pt idx="157">
                  <c:v>0.33066049332101471</c:v>
                </c:pt>
                <c:pt idx="158">
                  <c:v>1.4882916081513329</c:v>
                </c:pt>
                <c:pt idx="159">
                  <c:v>-0.81014822994497149</c:v>
                </c:pt>
                <c:pt idx="160">
                  <c:v>-0.85122424247530104</c:v>
                </c:pt>
                <c:pt idx="161">
                  <c:v>5.4362243597782074</c:v>
                </c:pt>
                <c:pt idx="162">
                  <c:v>-1.7702961608015333</c:v>
                </c:pt>
                <c:pt idx="163">
                  <c:v>-0.58059870120360391</c:v>
                </c:pt>
                <c:pt idx="164">
                  <c:v>0.54687024806377071</c:v>
                </c:pt>
                <c:pt idx="165">
                  <c:v>-0.19137245063153321</c:v>
                </c:pt>
                <c:pt idx="166">
                  <c:v>-0.84093358204227808</c:v>
                </c:pt>
                <c:pt idx="167">
                  <c:v>1.7470047401121509</c:v>
                </c:pt>
                <c:pt idx="168">
                  <c:v>2.8739120601795882</c:v>
                </c:pt>
                <c:pt idx="169">
                  <c:v>-0.26898511852566903</c:v>
                </c:pt>
                <c:pt idx="170">
                  <c:v>1.1113589369109582</c:v>
                </c:pt>
                <c:pt idx="171">
                  <c:v>0.40173730500345567</c:v>
                </c:pt>
                <c:pt idx="172">
                  <c:v>-0.38091470903798585</c:v>
                </c:pt>
                <c:pt idx="173">
                  <c:v>-0.10283591249272389</c:v>
                </c:pt>
                <c:pt idx="174">
                  <c:v>1.1901268911985419</c:v>
                </c:pt>
                <c:pt idx="175">
                  <c:v>-0.67070656469999534</c:v>
                </c:pt>
                <c:pt idx="176">
                  <c:v>-1.1712747239685646</c:v>
                </c:pt>
                <c:pt idx="177">
                  <c:v>0.21695072039082391</c:v>
                </c:pt>
                <c:pt idx="178">
                  <c:v>1.9354489953888203</c:v>
                </c:pt>
                <c:pt idx="179">
                  <c:v>0.51032654502972308</c:v>
                </c:pt>
                <c:pt idx="180">
                  <c:v>1.0312647005495865</c:v>
                </c:pt>
                <c:pt idx="181">
                  <c:v>-0.49319923168499991</c:v>
                </c:pt>
                <c:pt idx="182">
                  <c:v>-0.31369431699724748</c:v>
                </c:pt>
                <c:pt idx="183">
                  <c:v>-3.5590752865176101</c:v>
                </c:pt>
                <c:pt idx="184">
                  <c:v>2.6854259954454736</c:v>
                </c:pt>
                <c:pt idx="185">
                  <c:v>0.47028883273089311</c:v>
                </c:pt>
                <c:pt idx="186">
                  <c:v>1.5054663704501381</c:v>
                </c:pt>
                <c:pt idx="187">
                  <c:v>0.52970042421036556</c:v>
                </c:pt>
                <c:pt idx="188">
                  <c:v>1.2707563897390217</c:v>
                </c:pt>
                <c:pt idx="189">
                  <c:v>0.56314522030801084</c:v>
                </c:pt>
                <c:pt idx="190">
                  <c:v>-0.43825335529289694</c:v>
                </c:pt>
                <c:pt idx="191">
                  <c:v>1.4764347043768666</c:v>
                </c:pt>
                <c:pt idx="192">
                  <c:v>-0.69283597560845589</c:v>
                </c:pt>
                <c:pt idx="193">
                  <c:v>-0.93122952054338259</c:v>
                </c:pt>
                <c:pt idx="194">
                  <c:v>-0.64605023302208275</c:v>
                </c:pt>
                <c:pt idx="195">
                  <c:v>-0.49000268863492641</c:v>
                </c:pt>
                <c:pt idx="196">
                  <c:v>-0.9786317428130914</c:v>
                </c:pt>
                <c:pt idx="197">
                  <c:v>0.55045477533156051</c:v>
                </c:pt>
                <c:pt idx="198">
                  <c:v>-0.23329171690995121</c:v>
                </c:pt>
                <c:pt idx="199">
                  <c:v>-2.5222060045272809</c:v>
                </c:pt>
                <c:pt idx="200">
                  <c:v>0.92432603157684423</c:v>
                </c:pt>
                <c:pt idx="201">
                  <c:v>1.9172872039491411</c:v>
                </c:pt>
                <c:pt idx="202">
                  <c:v>-0.50994782671314065</c:v>
                </c:pt>
                <c:pt idx="203">
                  <c:v>0.26878186191271719</c:v>
                </c:pt>
                <c:pt idx="204">
                  <c:v>-2.1102233019871117</c:v>
                </c:pt>
                <c:pt idx="205">
                  <c:v>0.69097396055788218</c:v>
                </c:pt>
                <c:pt idx="206">
                  <c:v>0.91075881618638121</c:v>
                </c:pt>
                <c:pt idx="207">
                  <c:v>-0.15042439150529519</c:v>
                </c:pt>
                <c:pt idx="208">
                  <c:v>-1.7858196199553582</c:v>
                </c:pt>
                <c:pt idx="209">
                  <c:v>-3.6110339109045699</c:v>
                </c:pt>
                <c:pt idx="210">
                  <c:v>-0.88519086538278025</c:v>
                </c:pt>
                <c:pt idx="211">
                  <c:v>-2.6826330049514673</c:v>
                </c:pt>
                <c:pt idx="212">
                  <c:v>2.1722705130265618</c:v>
                </c:pt>
                <c:pt idx="213">
                  <c:v>0.28594425232818865</c:v>
                </c:pt>
                <c:pt idx="214">
                  <c:v>-3.1934575141267096</c:v>
                </c:pt>
                <c:pt idx="215">
                  <c:v>2.1171917629866739</c:v>
                </c:pt>
                <c:pt idx="216">
                  <c:v>0.41737790386050833</c:v>
                </c:pt>
                <c:pt idx="217">
                  <c:v>0.80086759398427343</c:v>
                </c:pt>
                <c:pt idx="218">
                  <c:v>-8.0460692815896795E-2</c:v>
                </c:pt>
                <c:pt idx="219">
                  <c:v>1.4694923755363019</c:v>
                </c:pt>
                <c:pt idx="220">
                  <c:v>-0.1752208729636805</c:v>
                </c:pt>
                <c:pt idx="221">
                  <c:v>-0.40078810705786128</c:v>
                </c:pt>
                <c:pt idx="222">
                  <c:v>-0.69837168190936494</c:v>
                </c:pt>
                <c:pt idx="223">
                  <c:v>1.979236269790734</c:v>
                </c:pt>
                <c:pt idx="224">
                  <c:v>0.28241912225507509</c:v>
                </c:pt>
                <c:pt idx="225">
                  <c:v>-0.46173456968300913</c:v>
                </c:pt>
                <c:pt idx="226">
                  <c:v>1.4245250799858578</c:v>
                </c:pt>
                <c:pt idx="227">
                  <c:v>4.8654472593576782E-2</c:v>
                </c:pt>
                <c:pt idx="228">
                  <c:v>5.9979333601906122</c:v>
                </c:pt>
                <c:pt idx="229">
                  <c:v>-0.59644928105146533</c:v>
                </c:pt>
                <c:pt idx="230">
                  <c:v>0.49232475974169815</c:v>
                </c:pt>
                <c:pt idx="231">
                  <c:v>2.7562936690895618E-2</c:v>
                </c:pt>
                <c:pt idx="232">
                  <c:v>3.6182194112252848</c:v>
                </c:pt>
                <c:pt idx="233">
                  <c:v>0.18020919756019549</c:v>
                </c:pt>
                <c:pt idx="234">
                  <c:v>-3.8424164951563733</c:v>
                </c:pt>
                <c:pt idx="235">
                  <c:v>-1.0488102906472982</c:v>
                </c:pt>
                <c:pt idx="236">
                  <c:v>-1.8285585391017618</c:v>
                </c:pt>
                <c:pt idx="237">
                  <c:v>-0.94077255256131909</c:v>
                </c:pt>
                <c:pt idx="238">
                  <c:v>2.4794472779797081</c:v>
                </c:pt>
                <c:pt idx="239">
                  <c:v>1.7943694697487256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2-416C-BA7D-5A93D2281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768048"/>
        <c:axId val="593765096"/>
      </c:lineChart>
      <c:dateAx>
        <c:axId val="59376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65096"/>
        <c:crosses val="autoZero"/>
        <c:auto val="1"/>
        <c:lblOffset val="100"/>
        <c:baseTimeUnit val="days"/>
      </c:dateAx>
      <c:valAx>
        <c:axId val="59376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Returns (%)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.00000_ ;_ * \-#,##0.000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6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Risk UnAdjusted Returns of PVR on Weekly Basis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'Equity (Weekly)'!$A$7:$A$58</c:f>
              <c:numCache>
                <c:formatCode>m/d/yyyy</c:formatCode>
                <c:ptCount val="52"/>
                <c:pt idx="0">
                  <c:v>43192</c:v>
                </c:pt>
                <c:pt idx="1">
                  <c:v>43199</c:v>
                </c:pt>
                <c:pt idx="2">
                  <c:v>43206</c:v>
                </c:pt>
                <c:pt idx="3">
                  <c:v>43213</c:v>
                </c:pt>
                <c:pt idx="4">
                  <c:v>43220</c:v>
                </c:pt>
                <c:pt idx="5">
                  <c:v>43227</c:v>
                </c:pt>
                <c:pt idx="6">
                  <c:v>43234</c:v>
                </c:pt>
                <c:pt idx="7">
                  <c:v>43241</c:v>
                </c:pt>
                <c:pt idx="8">
                  <c:v>43248</c:v>
                </c:pt>
                <c:pt idx="9">
                  <c:v>43255</c:v>
                </c:pt>
                <c:pt idx="10">
                  <c:v>43262</c:v>
                </c:pt>
                <c:pt idx="11">
                  <c:v>43269</c:v>
                </c:pt>
                <c:pt idx="12">
                  <c:v>43276</c:v>
                </c:pt>
                <c:pt idx="13">
                  <c:v>43283</c:v>
                </c:pt>
                <c:pt idx="14">
                  <c:v>43290</c:v>
                </c:pt>
                <c:pt idx="15">
                  <c:v>43297</c:v>
                </c:pt>
                <c:pt idx="16">
                  <c:v>43304</c:v>
                </c:pt>
                <c:pt idx="17">
                  <c:v>43311</c:v>
                </c:pt>
                <c:pt idx="18">
                  <c:v>43318</c:v>
                </c:pt>
                <c:pt idx="19">
                  <c:v>43325</c:v>
                </c:pt>
                <c:pt idx="20">
                  <c:v>43332</c:v>
                </c:pt>
                <c:pt idx="21">
                  <c:v>43339</c:v>
                </c:pt>
                <c:pt idx="22">
                  <c:v>43346</c:v>
                </c:pt>
                <c:pt idx="23">
                  <c:v>43353</c:v>
                </c:pt>
                <c:pt idx="24">
                  <c:v>43360</c:v>
                </c:pt>
                <c:pt idx="25">
                  <c:v>43367</c:v>
                </c:pt>
                <c:pt idx="26">
                  <c:v>43374</c:v>
                </c:pt>
                <c:pt idx="27">
                  <c:v>43381</c:v>
                </c:pt>
                <c:pt idx="28">
                  <c:v>43388</c:v>
                </c:pt>
                <c:pt idx="29">
                  <c:v>43395</c:v>
                </c:pt>
                <c:pt idx="30">
                  <c:v>43402</c:v>
                </c:pt>
                <c:pt idx="31">
                  <c:v>43409</c:v>
                </c:pt>
                <c:pt idx="32">
                  <c:v>43416</c:v>
                </c:pt>
                <c:pt idx="33">
                  <c:v>43423</c:v>
                </c:pt>
                <c:pt idx="34">
                  <c:v>43430</c:v>
                </c:pt>
                <c:pt idx="35">
                  <c:v>43437</c:v>
                </c:pt>
                <c:pt idx="36">
                  <c:v>43444</c:v>
                </c:pt>
                <c:pt idx="37">
                  <c:v>43451</c:v>
                </c:pt>
                <c:pt idx="38">
                  <c:v>43458</c:v>
                </c:pt>
                <c:pt idx="39">
                  <c:v>43465</c:v>
                </c:pt>
                <c:pt idx="40">
                  <c:v>43472</c:v>
                </c:pt>
                <c:pt idx="41">
                  <c:v>43479</c:v>
                </c:pt>
                <c:pt idx="42">
                  <c:v>43486</c:v>
                </c:pt>
                <c:pt idx="43">
                  <c:v>43493</c:v>
                </c:pt>
                <c:pt idx="44">
                  <c:v>43500</c:v>
                </c:pt>
                <c:pt idx="45">
                  <c:v>43507</c:v>
                </c:pt>
                <c:pt idx="46">
                  <c:v>43514</c:v>
                </c:pt>
                <c:pt idx="47">
                  <c:v>43521</c:v>
                </c:pt>
                <c:pt idx="48">
                  <c:v>43528</c:v>
                </c:pt>
                <c:pt idx="49">
                  <c:v>43535</c:v>
                </c:pt>
                <c:pt idx="50">
                  <c:v>43542</c:v>
                </c:pt>
                <c:pt idx="51">
                  <c:v>43549</c:v>
                </c:pt>
              </c:numCache>
            </c:numRef>
          </c:cat>
          <c:val>
            <c:numRef>
              <c:f>'Equity (Weekly)'!$D$7:$D$58</c:f>
              <c:numCache>
                <c:formatCode>General</c:formatCode>
                <c:ptCount val="52"/>
                <c:pt idx="0">
                  <c:v>1.674174728602025</c:v>
                </c:pt>
                <c:pt idx="1">
                  <c:v>5.6251395572735241</c:v>
                </c:pt>
                <c:pt idx="2">
                  <c:v>0.2280808740715842</c:v>
                </c:pt>
                <c:pt idx="3">
                  <c:v>8.4006570561404086</c:v>
                </c:pt>
                <c:pt idx="4">
                  <c:v>-0.3568684608712358</c:v>
                </c:pt>
                <c:pt idx="5">
                  <c:v>-0.70927162878978911</c:v>
                </c:pt>
                <c:pt idx="6">
                  <c:v>-3.0341610526606888</c:v>
                </c:pt>
                <c:pt idx="7">
                  <c:v>-1.7760770963828281</c:v>
                </c:pt>
                <c:pt idx="8">
                  <c:v>-3.0186031337574843</c:v>
                </c:pt>
                <c:pt idx="9">
                  <c:v>7.8828446856347503</c:v>
                </c:pt>
                <c:pt idx="10">
                  <c:v>-0.19163085506850755</c:v>
                </c:pt>
                <c:pt idx="11">
                  <c:v>-4.0391185555149391</c:v>
                </c:pt>
                <c:pt idx="12">
                  <c:v>1.3301861270887696</c:v>
                </c:pt>
                <c:pt idx="13">
                  <c:v>0.27423528267602337</c:v>
                </c:pt>
                <c:pt idx="14">
                  <c:v>-11.446593696371144</c:v>
                </c:pt>
                <c:pt idx="15">
                  <c:v>-4.8303429741677961</c:v>
                </c:pt>
                <c:pt idx="16">
                  <c:v>-3.6259706062184991</c:v>
                </c:pt>
                <c:pt idx="17">
                  <c:v>5.8770735646210532</c:v>
                </c:pt>
                <c:pt idx="18">
                  <c:v>11.712313309522578</c:v>
                </c:pt>
                <c:pt idx="19">
                  <c:v>-0.7629801873151939</c:v>
                </c:pt>
                <c:pt idx="20">
                  <c:v>0.78031535316708589</c:v>
                </c:pt>
                <c:pt idx="21">
                  <c:v>3.8941934778515881</c:v>
                </c:pt>
                <c:pt idx="22">
                  <c:v>-0.59548629941632958</c:v>
                </c:pt>
                <c:pt idx="23">
                  <c:v>1.4186008469975864</c:v>
                </c:pt>
                <c:pt idx="24">
                  <c:v>-2.9352065221517454</c:v>
                </c:pt>
                <c:pt idx="25">
                  <c:v>-10.175375580330371</c:v>
                </c:pt>
                <c:pt idx="26">
                  <c:v>-3.0050915903875524</c:v>
                </c:pt>
                <c:pt idx="27">
                  <c:v>13.607120105192379</c:v>
                </c:pt>
                <c:pt idx="28">
                  <c:v>-2.4778160126801501</c:v>
                </c:pt>
                <c:pt idx="29">
                  <c:v>0.43379930298801228</c:v>
                </c:pt>
                <c:pt idx="30">
                  <c:v>7.4813944357938933</c:v>
                </c:pt>
                <c:pt idx="31">
                  <c:v>3.8426925824286093</c:v>
                </c:pt>
                <c:pt idx="32">
                  <c:v>-2.325343214889076</c:v>
                </c:pt>
                <c:pt idx="33">
                  <c:v>-0.12733829629752294</c:v>
                </c:pt>
                <c:pt idx="34">
                  <c:v>1.9020178851669134</c:v>
                </c:pt>
                <c:pt idx="35">
                  <c:v>3.3333392982553818</c:v>
                </c:pt>
                <c:pt idx="36">
                  <c:v>4.6621142789285619</c:v>
                </c:pt>
                <c:pt idx="37">
                  <c:v>0.42744725966065261</c:v>
                </c:pt>
                <c:pt idx="38">
                  <c:v>1.4752902748728611</c:v>
                </c:pt>
                <c:pt idx="39">
                  <c:v>-0.75372174874776121</c:v>
                </c:pt>
                <c:pt idx="40">
                  <c:v>4.4105471703597949</c:v>
                </c:pt>
                <c:pt idx="41">
                  <c:v>-1.2447490600259354</c:v>
                </c:pt>
                <c:pt idx="42">
                  <c:v>-3.6457196325955112</c:v>
                </c:pt>
                <c:pt idx="43">
                  <c:v>0.44456642004391828</c:v>
                </c:pt>
                <c:pt idx="44">
                  <c:v>-3.9547800283986563</c:v>
                </c:pt>
                <c:pt idx="45">
                  <c:v>-1.1669923748705489</c:v>
                </c:pt>
                <c:pt idx="46">
                  <c:v>6.3737301317044456E-2</c:v>
                </c:pt>
                <c:pt idx="47">
                  <c:v>0.10056772440436301</c:v>
                </c:pt>
                <c:pt idx="48">
                  <c:v>3.2451378116842964</c:v>
                </c:pt>
                <c:pt idx="49">
                  <c:v>5.9651675096995422</c:v>
                </c:pt>
                <c:pt idx="50">
                  <c:v>-1.2305534551072745</c:v>
                </c:pt>
                <c:pt idx="51">
                  <c:v>1.9122240685663947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7-48B8-A5CD-103333089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856856"/>
        <c:axId val="713859808"/>
      </c:lineChart>
      <c:dateAx>
        <c:axId val="713856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59808"/>
        <c:crosses val="autoZero"/>
        <c:auto val="1"/>
        <c:lblOffset val="100"/>
        <c:baseTimeUnit val="days"/>
      </c:dateAx>
      <c:valAx>
        <c:axId val="7138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5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Risk Adjusted Returns of PVR on Weekly Basis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'Equity (Weekly)'!$A$7:$A$58</c:f>
              <c:numCache>
                <c:formatCode>m/d/yyyy</c:formatCode>
                <c:ptCount val="52"/>
                <c:pt idx="0">
                  <c:v>43192</c:v>
                </c:pt>
                <c:pt idx="1">
                  <c:v>43199</c:v>
                </c:pt>
                <c:pt idx="2">
                  <c:v>43206</c:v>
                </c:pt>
                <c:pt idx="3">
                  <c:v>43213</c:v>
                </c:pt>
                <c:pt idx="4">
                  <c:v>43220</c:v>
                </c:pt>
                <c:pt idx="5">
                  <c:v>43227</c:v>
                </c:pt>
                <c:pt idx="6">
                  <c:v>43234</c:v>
                </c:pt>
                <c:pt idx="7">
                  <c:v>43241</c:v>
                </c:pt>
                <c:pt idx="8">
                  <c:v>43248</c:v>
                </c:pt>
                <c:pt idx="9">
                  <c:v>43255</c:v>
                </c:pt>
                <c:pt idx="10">
                  <c:v>43262</c:v>
                </c:pt>
                <c:pt idx="11">
                  <c:v>43269</c:v>
                </c:pt>
                <c:pt idx="12">
                  <c:v>43276</c:v>
                </c:pt>
                <c:pt idx="13">
                  <c:v>43283</c:v>
                </c:pt>
                <c:pt idx="14">
                  <c:v>43290</c:v>
                </c:pt>
                <c:pt idx="15">
                  <c:v>43297</c:v>
                </c:pt>
                <c:pt idx="16">
                  <c:v>43304</c:v>
                </c:pt>
                <c:pt idx="17">
                  <c:v>43311</c:v>
                </c:pt>
                <c:pt idx="18">
                  <c:v>43318</c:v>
                </c:pt>
                <c:pt idx="19">
                  <c:v>43325</c:v>
                </c:pt>
                <c:pt idx="20">
                  <c:v>43332</c:v>
                </c:pt>
                <c:pt idx="21">
                  <c:v>43339</c:v>
                </c:pt>
                <c:pt idx="22">
                  <c:v>43346</c:v>
                </c:pt>
                <c:pt idx="23">
                  <c:v>43353</c:v>
                </c:pt>
                <c:pt idx="24">
                  <c:v>43360</c:v>
                </c:pt>
                <c:pt idx="25">
                  <c:v>43367</c:v>
                </c:pt>
                <c:pt idx="26">
                  <c:v>43374</c:v>
                </c:pt>
                <c:pt idx="27">
                  <c:v>43381</c:v>
                </c:pt>
                <c:pt idx="28">
                  <c:v>43388</c:v>
                </c:pt>
                <c:pt idx="29">
                  <c:v>43395</c:v>
                </c:pt>
                <c:pt idx="30">
                  <c:v>43402</c:v>
                </c:pt>
                <c:pt idx="31">
                  <c:v>43409</c:v>
                </c:pt>
                <c:pt idx="32">
                  <c:v>43416</c:v>
                </c:pt>
                <c:pt idx="33">
                  <c:v>43423</c:v>
                </c:pt>
                <c:pt idx="34">
                  <c:v>43430</c:v>
                </c:pt>
                <c:pt idx="35">
                  <c:v>43437</c:v>
                </c:pt>
                <c:pt idx="36">
                  <c:v>43444</c:v>
                </c:pt>
                <c:pt idx="37">
                  <c:v>43451</c:v>
                </c:pt>
                <c:pt idx="38">
                  <c:v>43458</c:v>
                </c:pt>
                <c:pt idx="39">
                  <c:v>43465</c:v>
                </c:pt>
                <c:pt idx="40">
                  <c:v>43472</c:v>
                </c:pt>
                <c:pt idx="41">
                  <c:v>43479</c:v>
                </c:pt>
                <c:pt idx="42">
                  <c:v>43486</c:v>
                </c:pt>
                <c:pt idx="43">
                  <c:v>43493</c:v>
                </c:pt>
                <c:pt idx="44">
                  <c:v>43500</c:v>
                </c:pt>
                <c:pt idx="45">
                  <c:v>43507</c:v>
                </c:pt>
                <c:pt idx="46">
                  <c:v>43514</c:v>
                </c:pt>
                <c:pt idx="47">
                  <c:v>43521</c:v>
                </c:pt>
                <c:pt idx="48">
                  <c:v>43528</c:v>
                </c:pt>
                <c:pt idx="49">
                  <c:v>43535</c:v>
                </c:pt>
                <c:pt idx="50">
                  <c:v>43542</c:v>
                </c:pt>
                <c:pt idx="51">
                  <c:v>43549</c:v>
                </c:pt>
              </c:numCache>
            </c:numRef>
          </c:cat>
          <c:val>
            <c:numRef>
              <c:f>'Equity (Weekly)'!$E$7:$E$58</c:f>
              <c:numCache>
                <c:formatCode>_ * #,##0.0000_ ;_ * \-#,##0.0000_ ;_ * "-"??_ ;_ @_ </c:formatCode>
                <c:ptCount val="52"/>
                <c:pt idx="0">
                  <c:v>1.5572516516789481</c:v>
                </c:pt>
                <c:pt idx="1">
                  <c:v>5.5068703265042931</c:v>
                </c:pt>
                <c:pt idx="2">
                  <c:v>0.10885010484081496</c:v>
                </c:pt>
                <c:pt idx="3">
                  <c:v>8.2804647484481002</c:v>
                </c:pt>
                <c:pt idx="4">
                  <c:v>-0.47725307625585117</c:v>
                </c:pt>
                <c:pt idx="5">
                  <c:v>-0.83234855186671219</c:v>
                </c:pt>
                <c:pt idx="6">
                  <c:v>-3.1570456680453041</c:v>
                </c:pt>
                <c:pt idx="7">
                  <c:v>-1.9001155579212896</c:v>
                </c:pt>
                <c:pt idx="8">
                  <c:v>-3.1436031337574843</c:v>
                </c:pt>
                <c:pt idx="9">
                  <c:v>7.7574600702501346</c:v>
                </c:pt>
                <c:pt idx="10">
                  <c:v>-0.31586162429927678</c:v>
                </c:pt>
                <c:pt idx="11">
                  <c:v>-4.1639262478226318</c:v>
                </c:pt>
                <c:pt idx="12">
                  <c:v>1.2061476655503081</c:v>
                </c:pt>
                <c:pt idx="13">
                  <c:v>0.1484660519067926</c:v>
                </c:pt>
                <c:pt idx="14">
                  <c:v>-11.573516773294221</c:v>
                </c:pt>
                <c:pt idx="15">
                  <c:v>-4.9595737433985656</c:v>
                </c:pt>
                <c:pt idx="16">
                  <c:v>-3.7561629139108068</c:v>
                </c:pt>
                <c:pt idx="17">
                  <c:v>5.7482274107748994</c:v>
                </c:pt>
                <c:pt idx="18">
                  <c:v>11.581544078753348</c:v>
                </c:pt>
                <c:pt idx="19">
                  <c:v>-0.89413403346904008</c:v>
                </c:pt>
                <c:pt idx="20">
                  <c:v>0.64935381470554743</c:v>
                </c:pt>
                <c:pt idx="21">
                  <c:v>3.7624627086208187</c:v>
                </c:pt>
                <c:pt idx="22">
                  <c:v>-0.73144783787786805</c:v>
                </c:pt>
                <c:pt idx="23">
                  <c:v>1.2820623854591249</c:v>
                </c:pt>
                <c:pt idx="24">
                  <c:v>-3.0692449836902069</c:v>
                </c:pt>
                <c:pt idx="25">
                  <c:v>-10.308644811099603</c:v>
                </c:pt>
                <c:pt idx="26">
                  <c:v>-3.1375915903875522</c:v>
                </c:pt>
                <c:pt idx="27">
                  <c:v>13.473466259038533</c:v>
                </c:pt>
                <c:pt idx="28">
                  <c:v>-2.6114698588339964</c:v>
                </c:pt>
                <c:pt idx="29">
                  <c:v>0.29995314914185844</c:v>
                </c:pt>
                <c:pt idx="30">
                  <c:v>7.3477405896400469</c:v>
                </c:pt>
                <c:pt idx="31">
                  <c:v>3.7115387362747634</c:v>
                </c:pt>
                <c:pt idx="32">
                  <c:v>-2.4557278302736916</c:v>
                </c:pt>
                <c:pt idx="33">
                  <c:v>-0.25714598860521526</c:v>
                </c:pt>
                <c:pt idx="34">
                  <c:v>1.7733640390130672</c:v>
                </c:pt>
                <c:pt idx="35">
                  <c:v>3.2048777597938432</c:v>
                </c:pt>
                <c:pt idx="36">
                  <c:v>4.5346142789285615</c:v>
                </c:pt>
                <c:pt idx="37">
                  <c:v>0.29917802889142187</c:v>
                </c:pt>
                <c:pt idx="38">
                  <c:v>1.3481748902574764</c:v>
                </c:pt>
                <c:pt idx="39">
                  <c:v>-0.88122174874776116</c:v>
                </c:pt>
                <c:pt idx="40">
                  <c:v>4.2836240934367176</c:v>
                </c:pt>
                <c:pt idx="41">
                  <c:v>-1.3712875215643969</c:v>
                </c:pt>
                <c:pt idx="42">
                  <c:v>-3.7716811710570495</c:v>
                </c:pt>
                <c:pt idx="43">
                  <c:v>0.32187411235161056</c:v>
                </c:pt>
                <c:pt idx="44">
                  <c:v>-4.0772800283986559</c:v>
                </c:pt>
                <c:pt idx="45">
                  <c:v>-1.290646221024395</c:v>
                </c:pt>
                <c:pt idx="46">
                  <c:v>-5.9724237144494E-2</c:v>
                </c:pt>
                <c:pt idx="47">
                  <c:v>-2.2701506364867757E-2</c:v>
                </c:pt>
                <c:pt idx="48">
                  <c:v>3.123599350145835</c:v>
                </c:pt>
                <c:pt idx="49">
                  <c:v>5.8443982789303117</c:v>
                </c:pt>
                <c:pt idx="50">
                  <c:v>-1.3482457627995823</c:v>
                </c:pt>
                <c:pt idx="51">
                  <c:v>1.7928009916433179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B-4DD3-9A92-9928D5A15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878504"/>
        <c:axId val="713877520"/>
      </c:lineChart>
      <c:dateAx>
        <c:axId val="713878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77520"/>
        <c:crosses val="autoZero"/>
        <c:auto val="1"/>
        <c:lblOffset val="100"/>
        <c:baseTimeUnit val="days"/>
      </c:dateAx>
      <c:valAx>
        <c:axId val="7138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00_ ;_ * \-#,##0.00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78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Risk UnAdjusted Returns of PVR on Monthly Basis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'Equity (Monthly)'!$A$7:$A$18</c:f>
              <c:numCache>
                <c:formatCode>m/d/yyyy</c:formatCode>
                <c:ptCount val="12"/>
                <c:pt idx="0">
                  <c:v>43217</c:v>
                </c:pt>
                <c:pt idx="1">
                  <c:v>43251</c:v>
                </c:pt>
                <c:pt idx="2">
                  <c:v>43280</c:v>
                </c:pt>
                <c:pt idx="3">
                  <c:v>43312</c:v>
                </c:pt>
                <c:pt idx="4">
                  <c:v>43343</c:v>
                </c:pt>
                <c:pt idx="5">
                  <c:v>43371</c:v>
                </c:pt>
                <c:pt idx="6">
                  <c:v>43404</c:v>
                </c:pt>
                <c:pt idx="7">
                  <c:v>43434</c:v>
                </c:pt>
                <c:pt idx="8">
                  <c:v>43465</c:v>
                </c:pt>
                <c:pt idx="9">
                  <c:v>43496</c:v>
                </c:pt>
                <c:pt idx="10">
                  <c:v>43524</c:v>
                </c:pt>
                <c:pt idx="11">
                  <c:v>43552</c:v>
                </c:pt>
              </c:numCache>
            </c:numRef>
          </c:cat>
          <c:val>
            <c:numRef>
              <c:f>'Equity (Monthly)'!$D$7:$D$18</c:f>
              <c:numCache>
                <c:formatCode>General</c:formatCode>
                <c:ptCount val="12"/>
                <c:pt idx="0">
                  <c:v>10.8804848013481</c:v>
                </c:pt>
                <c:pt idx="1">
                  <c:v>-8.4819134863961381</c:v>
                </c:pt>
                <c:pt idx="2">
                  <c:v>3.4537575231727664</c:v>
                </c:pt>
                <c:pt idx="3">
                  <c:v>-19.372535377021844</c:v>
                </c:pt>
                <c:pt idx="4">
                  <c:v>24.14059559833694</c:v>
                </c:pt>
                <c:pt idx="5">
                  <c:v>-12.227373162056052</c:v>
                </c:pt>
                <c:pt idx="6">
                  <c:v>13.681318187172058</c:v>
                </c:pt>
                <c:pt idx="7">
                  <c:v>5.4850715115418627</c:v>
                </c:pt>
                <c:pt idx="8">
                  <c:v>11.35211831003601</c:v>
                </c:pt>
                <c:pt idx="9">
                  <c:v>0.14358432662608733</c:v>
                </c:pt>
                <c:pt idx="10">
                  <c:v>-6.2714291350937108</c:v>
                </c:pt>
                <c:pt idx="11">
                  <c:v>9.3548393608035738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4-4037-905F-D1F51751C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869976"/>
        <c:axId val="713863088"/>
      </c:lineChart>
      <c:dateAx>
        <c:axId val="713869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63088"/>
        <c:crosses val="autoZero"/>
        <c:auto val="1"/>
        <c:lblOffset val="100"/>
        <c:baseTimeUnit val="months"/>
      </c:dateAx>
      <c:valAx>
        <c:axId val="7138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6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Risk Adjusted Returns of PVR on Monthly Basis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'Equity (Monthly)'!$A$7:$A$18</c:f>
              <c:numCache>
                <c:formatCode>m/d/yyyy</c:formatCode>
                <c:ptCount val="12"/>
                <c:pt idx="0">
                  <c:v>43217</c:v>
                </c:pt>
                <c:pt idx="1">
                  <c:v>43251</c:v>
                </c:pt>
                <c:pt idx="2">
                  <c:v>43280</c:v>
                </c:pt>
                <c:pt idx="3">
                  <c:v>43312</c:v>
                </c:pt>
                <c:pt idx="4">
                  <c:v>43343</c:v>
                </c:pt>
                <c:pt idx="5">
                  <c:v>43371</c:v>
                </c:pt>
                <c:pt idx="6">
                  <c:v>43404</c:v>
                </c:pt>
                <c:pt idx="7">
                  <c:v>43434</c:v>
                </c:pt>
                <c:pt idx="8">
                  <c:v>43465</c:v>
                </c:pt>
                <c:pt idx="9">
                  <c:v>43496</c:v>
                </c:pt>
                <c:pt idx="10">
                  <c:v>43524</c:v>
                </c:pt>
                <c:pt idx="11">
                  <c:v>43552</c:v>
                </c:pt>
              </c:numCache>
            </c:numRef>
          </c:cat>
          <c:val>
            <c:numRef>
              <c:f>'Equity (Monthly)'!$E$7:$E$18</c:f>
              <c:numCache>
                <c:formatCode>General</c:formatCode>
                <c:ptCount val="12"/>
                <c:pt idx="0">
                  <c:v>10.378488715242424</c:v>
                </c:pt>
                <c:pt idx="1">
                  <c:v>-9.0183267284052704</c:v>
                </c:pt>
                <c:pt idx="2">
                  <c:v>2.9201763098655253</c:v>
                </c:pt>
                <c:pt idx="3">
                  <c:v>-19.929686061953351</c:v>
                </c:pt>
                <c:pt idx="4">
                  <c:v>23.564675050391735</c:v>
                </c:pt>
                <c:pt idx="5">
                  <c:v>-12.801254440594866</c:v>
                </c:pt>
                <c:pt idx="6">
                  <c:v>13.090963327419939</c:v>
                </c:pt>
                <c:pt idx="7">
                  <c:v>4.9215098677062459</c:v>
                </c:pt>
                <c:pt idx="8">
                  <c:v>10.783926529214092</c:v>
                </c:pt>
                <c:pt idx="9">
                  <c:v>-0.41744366622680251</c:v>
                </c:pt>
                <c:pt idx="10">
                  <c:v>-6.7652142828947213</c:v>
                </c:pt>
                <c:pt idx="11">
                  <c:v>8.8168653161027795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A-458B-B5C1-3E41261C9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875224"/>
        <c:axId val="713882440"/>
      </c:lineChart>
      <c:dateAx>
        <c:axId val="713875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82440"/>
        <c:crosses val="autoZero"/>
        <c:auto val="1"/>
        <c:lblOffset val="100"/>
        <c:baseTimeUnit val="months"/>
      </c:dateAx>
      <c:valAx>
        <c:axId val="71388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7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891540</xdr:colOff>
      <xdr:row>1</xdr:row>
      <xdr:rowOff>7620</xdr:rowOff>
    </xdr:from>
    <xdr:to>
      <xdr:col>9</xdr:col>
      <xdr:colOff>228600</xdr:colOff>
      <xdr:row>4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9987C8-4AE2-4447-8B2E-7A5D2D496028}"/>
            </a:ext>
          </a:extLst>
        </xdr:cNvPr>
        <xdr:cNvSpPr txBox="1"/>
      </xdr:nvSpPr>
      <xdr:spPr>
        <a:xfrm>
          <a:off x="3710940" y="190500"/>
          <a:ext cx="7764780" cy="716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4000" b="1">
              <a:solidFill>
                <a:srgbClr val="00B050"/>
              </a:solidFill>
            </a:rPr>
            <a:t>PVR</a:t>
          </a:r>
          <a:endParaRPr lang="en-IN" sz="1100" b="1">
            <a:solidFill>
              <a:srgbClr val="00B050"/>
            </a:solidFill>
          </a:endParaRPr>
        </a:p>
      </xdr:txBody>
    </xdr:sp>
    <xdr:clientData/>
  </xdr:twoCellAnchor>
  <xdr:twoCellAnchor>
    <xdr:from>
      <xdr:col>7</xdr:col>
      <xdr:colOff>7620</xdr:colOff>
      <xdr:row>38</xdr:row>
      <xdr:rowOff>11430</xdr:rowOff>
    </xdr:from>
    <xdr:to>
      <xdr:col>15</xdr:col>
      <xdr:colOff>381000</xdr:colOff>
      <xdr:row>59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F64188-7E6B-4879-B17A-3212413F6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274320</xdr:colOff>
      <xdr:row>1</xdr:row>
      <xdr:rowOff>15240</xdr:rowOff>
    </xdr:from>
    <xdr:to>
      <xdr:col>3</xdr:col>
      <xdr:colOff>83820</xdr:colOff>
      <xdr:row>4</xdr:row>
      <xdr:rowOff>160020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1CFD072-7D93-4C89-8C44-1DD130442457}"/>
            </a:ext>
          </a:extLst>
        </xdr:cNvPr>
        <xdr:cNvSpPr txBox="1"/>
      </xdr:nvSpPr>
      <xdr:spPr>
        <a:xfrm>
          <a:off x="274320" y="198120"/>
          <a:ext cx="2628900" cy="693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>
              <a:solidFill>
                <a:srgbClr val="00B0F0"/>
              </a:solidFill>
            </a:rPr>
            <a:t>Daily Equity</a:t>
          </a:r>
        </a:p>
        <a:p>
          <a:pPr algn="ctr"/>
          <a:r>
            <a:rPr lang="en-IN" sz="1800" b="1">
              <a:solidFill>
                <a:srgbClr val="00B0F0"/>
              </a:solidFill>
            </a:rPr>
            <a:t> Returns</a:t>
          </a:r>
        </a:p>
        <a:p>
          <a:pPr algn="ctr"/>
          <a:endParaRPr lang="en-IN" sz="1800" b="1"/>
        </a:p>
      </xdr:txBody>
    </xdr:sp>
    <xdr:clientData/>
  </xdr:twoCellAnchor>
  <xdr:twoCellAnchor>
    <xdr:from>
      <xdr:col>7</xdr:col>
      <xdr:colOff>0</xdr:colOff>
      <xdr:row>17</xdr:row>
      <xdr:rowOff>175260</xdr:rowOff>
    </xdr:from>
    <xdr:to>
      <xdr:col>15</xdr:col>
      <xdr:colOff>396240</xdr:colOff>
      <xdr:row>36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85ABE4-CA17-47E1-910D-F9C17BBDF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152400</xdr:colOff>
      <xdr:row>4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5FE7ED-34F1-49D6-A3B3-37109430A2A6}"/>
            </a:ext>
          </a:extLst>
        </xdr:cNvPr>
        <xdr:cNvSpPr txBox="1"/>
      </xdr:nvSpPr>
      <xdr:spPr>
        <a:xfrm>
          <a:off x="4213860" y="182880"/>
          <a:ext cx="8153400" cy="716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4000" b="1">
              <a:solidFill>
                <a:srgbClr val="00B050"/>
              </a:solidFill>
            </a:rPr>
            <a:t>PVR</a:t>
          </a:r>
          <a:endParaRPr lang="en-IN" sz="1100" b="1">
            <a:solidFill>
              <a:srgbClr val="00B050"/>
            </a:solidFill>
          </a:endParaRPr>
        </a:p>
      </xdr:txBody>
    </xdr:sp>
    <xdr:clientData/>
  </xdr:twoCellAnchor>
  <xdr:twoCellAnchor>
    <xdr:from>
      <xdr:col>0</xdr:col>
      <xdr:colOff>434340</xdr:colOff>
      <xdr:row>0</xdr:row>
      <xdr:rowOff>175260</xdr:rowOff>
    </xdr:from>
    <xdr:to>
      <xdr:col>2</xdr:col>
      <xdr:colOff>594360</xdr:colOff>
      <xdr:row>4</xdr:row>
      <xdr:rowOff>99060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5739079-DEEB-476A-A432-309D1DF87B69}"/>
            </a:ext>
          </a:extLst>
        </xdr:cNvPr>
        <xdr:cNvSpPr txBox="1"/>
      </xdr:nvSpPr>
      <xdr:spPr>
        <a:xfrm>
          <a:off x="434340" y="175260"/>
          <a:ext cx="233934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>
              <a:solidFill>
                <a:srgbClr val="00B0F0"/>
              </a:solidFill>
            </a:rPr>
            <a:t>Weekly</a:t>
          </a:r>
          <a:r>
            <a:rPr lang="en-IN" sz="1800" b="1" baseline="0">
              <a:solidFill>
                <a:srgbClr val="00B0F0"/>
              </a:solidFill>
            </a:rPr>
            <a:t> Equity</a:t>
          </a:r>
        </a:p>
        <a:p>
          <a:pPr algn="ctr"/>
          <a:r>
            <a:rPr lang="en-IN" sz="1800" b="1">
              <a:solidFill>
                <a:srgbClr val="00B0F0"/>
              </a:solidFill>
            </a:rPr>
            <a:t> Returns</a:t>
          </a:r>
        </a:p>
        <a:p>
          <a:pPr algn="ctr"/>
          <a:endParaRPr lang="en-IN" sz="1800" b="1"/>
        </a:p>
      </xdr:txBody>
    </xdr:sp>
    <xdr:clientData/>
  </xdr:twoCellAnchor>
  <xdr:twoCellAnchor>
    <xdr:from>
      <xdr:col>7</xdr:col>
      <xdr:colOff>7620</xdr:colOff>
      <xdr:row>17</xdr:row>
      <xdr:rowOff>11430</xdr:rowOff>
    </xdr:from>
    <xdr:to>
      <xdr:col>14</xdr:col>
      <xdr:colOff>563880</xdr:colOff>
      <xdr:row>35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6D6CA2-A3DD-46DB-A258-E2444CF0B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35</xdr:row>
      <xdr:rowOff>163830</xdr:rowOff>
    </xdr:from>
    <xdr:to>
      <xdr:col>14</xdr:col>
      <xdr:colOff>586740</xdr:colOff>
      <xdr:row>56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C5F7EC-0792-4AC1-98CE-EAB150254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152400</xdr:colOff>
      <xdr:row>4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16D9D44-AF1D-44A9-ACF0-7025DF084DFD}"/>
            </a:ext>
          </a:extLst>
        </xdr:cNvPr>
        <xdr:cNvSpPr txBox="1"/>
      </xdr:nvSpPr>
      <xdr:spPr>
        <a:xfrm>
          <a:off x="4267200" y="182880"/>
          <a:ext cx="8161020" cy="716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4000" b="1">
              <a:solidFill>
                <a:srgbClr val="00B050"/>
              </a:solidFill>
            </a:rPr>
            <a:t>PVR</a:t>
          </a:r>
          <a:endParaRPr lang="en-IN" sz="1100" b="1">
            <a:solidFill>
              <a:srgbClr val="00B050"/>
            </a:solidFill>
          </a:endParaRPr>
        </a:p>
      </xdr:txBody>
    </xdr:sp>
    <xdr:clientData/>
  </xdr:twoCellAnchor>
  <xdr:twoCellAnchor>
    <xdr:from>
      <xdr:col>0</xdr:col>
      <xdr:colOff>579120</xdr:colOff>
      <xdr:row>0</xdr:row>
      <xdr:rowOff>175260</xdr:rowOff>
    </xdr:from>
    <xdr:to>
      <xdr:col>3</xdr:col>
      <xdr:colOff>30480</xdr:colOff>
      <xdr:row>4</xdr:row>
      <xdr:rowOff>129540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2E353A7-143E-4A60-9684-2989B8641612}"/>
            </a:ext>
          </a:extLst>
        </xdr:cNvPr>
        <xdr:cNvSpPr txBox="1"/>
      </xdr:nvSpPr>
      <xdr:spPr>
        <a:xfrm>
          <a:off x="579120" y="175260"/>
          <a:ext cx="256032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>
              <a:solidFill>
                <a:srgbClr val="00B0F0"/>
              </a:solidFill>
            </a:rPr>
            <a:t>Monthly</a:t>
          </a:r>
          <a:r>
            <a:rPr lang="en-IN" sz="1800" b="1" baseline="0">
              <a:solidFill>
                <a:srgbClr val="00B0F0"/>
              </a:solidFill>
            </a:rPr>
            <a:t> Equity</a:t>
          </a:r>
          <a:r>
            <a:rPr lang="en-IN" sz="1800" b="1">
              <a:solidFill>
                <a:srgbClr val="00B0F0"/>
              </a:solidFill>
            </a:rPr>
            <a:t> Returns</a:t>
          </a:r>
        </a:p>
        <a:p>
          <a:pPr algn="ctr"/>
          <a:endParaRPr lang="en-IN" sz="1800" b="1"/>
        </a:p>
      </xdr:txBody>
    </xdr:sp>
    <xdr:clientData/>
  </xdr:twoCellAnchor>
  <xdr:twoCellAnchor>
    <xdr:from>
      <xdr:col>7</xdr:col>
      <xdr:colOff>7620</xdr:colOff>
      <xdr:row>16</xdr:row>
      <xdr:rowOff>171450</xdr:rowOff>
    </xdr:from>
    <xdr:to>
      <xdr:col>12</xdr:col>
      <xdr:colOff>320040</xdr:colOff>
      <xdr:row>36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EC5F3D-D8ED-4B3C-AC06-291BA2EA7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37</xdr:row>
      <xdr:rowOff>11430</xdr:rowOff>
    </xdr:from>
    <xdr:to>
      <xdr:col>12</xdr:col>
      <xdr:colOff>327660</xdr:colOff>
      <xdr:row>57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F1864D-A45B-4D54-A69B-D666652F5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35B03-B979-4500-B571-635FD7462D19}">
  <dimension ref="A6:J252"/>
  <sheetViews>
    <sheetView workbookViewId="0">
      <selection activeCell="F18" sqref="F18"/>
    </sheetView>
  </sheetViews>
  <sheetFormatPr defaultRowHeight="14.4" x14ac:dyDescent="0.3"/>
  <cols>
    <col min="1" max="1" width="10.5546875" bestFit="1" customWidth="1"/>
    <col min="2" max="2" width="17.44140625" bestFit="1" customWidth="1"/>
    <col min="3" max="3" width="13.109375" bestFit="1" customWidth="1"/>
    <col min="4" max="4" width="16.88671875" bestFit="1" customWidth="1"/>
    <col min="5" max="5" width="29" bestFit="1" customWidth="1"/>
    <col min="7" max="7" width="10.5546875" customWidth="1"/>
    <col min="8" max="8" width="46" bestFit="1" customWidth="1"/>
    <col min="9" max="9" width="11.5546875" bestFit="1" customWidth="1"/>
  </cols>
  <sheetData>
    <row r="6" spans="1:10" x14ac:dyDescent="0.3">
      <c r="A6" s="1" t="s">
        <v>0</v>
      </c>
      <c r="B6" s="2" t="s">
        <v>1</v>
      </c>
      <c r="C6" s="1" t="s">
        <v>2</v>
      </c>
      <c r="D6" s="1" t="s">
        <v>3</v>
      </c>
      <c r="E6" s="1" t="s">
        <v>4</v>
      </c>
    </row>
    <row r="7" spans="1:10" ht="15" thickBot="1" x14ac:dyDescent="0.35">
      <c r="A7" s="3">
        <v>43193</v>
      </c>
      <c r="B7" s="4">
        <v>1.6767123287671201E-2</v>
      </c>
      <c r="C7">
        <v>1241.6297609999999</v>
      </c>
      <c r="D7" s="4">
        <f>(1241.63-1229.242)/1229.242*100</f>
        <v>1.0077755234526764</v>
      </c>
      <c r="E7" s="5">
        <f>(D7-B7)</f>
        <v>0.99100840016500524</v>
      </c>
      <c r="F7" s="6"/>
      <c r="G7" s="7"/>
    </row>
    <row r="8" spans="1:10" ht="15.6" x14ac:dyDescent="0.3">
      <c r="A8" s="3">
        <v>43194</v>
      </c>
      <c r="B8" s="8">
        <v>1.6575342465753425E-2</v>
      </c>
      <c r="C8">
        <v>1254.7142329999999</v>
      </c>
      <c r="D8" s="4">
        <f>(C8-C7)/C7*100</f>
        <v>1.053814302055861</v>
      </c>
      <c r="E8" s="5">
        <f t="shared" ref="E8:E71" si="0">(D8-B8)</f>
        <v>1.0372389595901077</v>
      </c>
      <c r="G8" s="7"/>
      <c r="H8" s="9" t="s">
        <v>5</v>
      </c>
      <c r="I8" s="10">
        <f>AVERAGE(D7:D246)</f>
        <v>0.14036095190467929</v>
      </c>
      <c r="J8" s="11"/>
    </row>
    <row r="9" spans="1:10" ht="15.6" x14ac:dyDescent="0.3">
      <c r="A9" s="3">
        <v>43195</v>
      </c>
      <c r="B9" s="8">
        <v>1.6712328767123287E-2</v>
      </c>
      <c r="C9">
        <v>1249.0922849999999</v>
      </c>
      <c r="D9" s="4">
        <f>(C9-C8)/C8*100</f>
        <v>-0.4480660099437937</v>
      </c>
      <c r="E9" s="5">
        <f t="shared" si="0"/>
        <v>-0.46477833871091701</v>
      </c>
      <c r="H9" s="12" t="s">
        <v>6</v>
      </c>
      <c r="I9" s="13">
        <f>MAX(D7:D246)</f>
        <v>7.6356094244772104</v>
      </c>
      <c r="J9" s="11"/>
    </row>
    <row r="10" spans="1:10" ht="15.6" x14ac:dyDescent="0.3">
      <c r="A10" s="3">
        <v>43196</v>
      </c>
      <c r="B10" s="8">
        <v>1.6712328767123287E-2</v>
      </c>
      <c r="C10">
        <v>1239.092529</v>
      </c>
      <c r="D10" s="4">
        <f t="shared" ref="D10:D73" si="1">(C10-C9)/C9*100</f>
        <v>-0.8005618255820014</v>
      </c>
      <c r="E10" s="5">
        <f t="shared" si="0"/>
        <v>-0.81727415434912465</v>
      </c>
      <c r="H10" s="12" t="s">
        <v>7</v>
      </c>
      <c r="I10" s="13">
        <f>MIN(D7:D246)</f>
        <v>-13.097615294216562</v>
      </c>
      <c r="J10" s="11"/>
    </row>
    <row r="11" spans="1:10" ht="15.6" x14ac:dyDescent="0.3">
      <c r="A11" s="3">
        <v>43199</v>
      </c>
      <c r="B11" s="8">
        <v>1.6657534246575342E-2</v>
      </c>
      <c r="C11">
        <v>1289.887939</v>
      </c>
      <c r="D11" s="4">
        <f t="shared" si="1"/>
        <v>4.0994041051150543</v>
      </c>
      <c r="E11" s="5">
        <f t="shared" si="0"/>
        <v>4.0827465708684789</v>
      </c>
      <c r="H11" s="12" t="s">
        <v>8</v>
      </c>
      <c r="I11" s="13">
        <f>_xlfn.STDEV.S(D7:D246)</f>
        <v>2.1149128187099278</v>
      </c>
      <c r="J11" s="11"/>
    </row>
    <row r="12" spans="1:10" ht="15.6" x14ac:dyDescent="0.3">
      <c r="A12" s="3">
        <v>43200</v>
      </c>
      <c r="B12" s="8">
        <v>1.6657534246575342E-2</v>
      </c>
      <c r="C12">
        <v>1279.440308</v>
      </c>
      <c r="D12" s="4">
        <f t="shared" si="1"/>
        <v>-0.8099642367459956</v>
      </c>
      <c r="E12" s="5">
        <f t="shared" si="0"/>
        <v>-0.82662177099257095</v>
      </c>
      <c r="H12" s="12" t="s">
        <v>9</v>
      </c>
      <c r="I12" s="13">
        <f>AVERAGE(E7:E246)</f>
        <v>0.1222989656033094</v>
      </c>
      <c r="J12" s="11"/>
    </row>
    <row r="13" spans="1:10" ht="15.6" x14ac:dyDescent="0.3">
      <c r="A13" s="3">
        <v>43201</v>
      </c>
      <c r="B13" s="8">
        <v>1.652054794520548E-2</v>
      </c>
      <c r="C13">
        <v>1297.4003909999999</v>
      </c>
      <c r="D13" s="4">
        <f t="shared" si="1"/>
        <v>1.4037452851610441</v>
      </c>
      <c r="E13" s="5">
        <f t="shared" si="0"/>
        <v>1.3872247372158386</v>
      </c>
      <c r="H13" s="12" t="s">
        <v>10</v>
      </c>
      <c r="I13" s="13">
        <f>MAX(E7:E246)</f>
        <v>7.6166505203676209</v>
      </c>
    </row>
    <row r="14" spans="1:10" ht="15.6" x14ac:dyDescent="0.3">
      <c r="A14" s="3">
        <v>43202</v>
      </c>
      <c r="B14" s="8">
        <v>1.6657534246575342E-2</v>
      </c>
      <c r="C14">
        <v>1318.395264</v>
      </c>
      <c r="D14" s="4">
        <f t="shared" si="1"/>
        <v>1.6182261964494891</v>
      </c>
      <c r="E14" s="5">
        <f t="shared" si="0"/>
        <v>1.6015686622029137</v>
      </c>
      <c r="H14" s="12" t="s">
        <v>11</v>
      </c>
      <c r="I14" s="13">
        <f>MIN(E7:E246)</f>
        <v>-13.115533102435739</v>
      </c>
    </row>
    <row r="15" spans="1:10" ht="15.6" x14ac:dyDescent="0.3">
      <c r="A15" s="3">
        <v>43203</v>
      </c>
      <c r="B15" s="8">
        <v>1.6657534246575342E-2</v>
      </c>
      <c r="C15">
        <v>1308.7932129999999</v>
      </c>
      <c r="D15" s="4">
        <f t="shared" si="1"/>
        <v>-0.72831352343208011</v>
      </c>
      <c r="E15" s="5">
        <f t="shared" si="0"/>
        <v>-0.74497105767865546</v>
      </c>
      <c r="H15" s="12" t="s">
        <v>12</v>
      </c>
      <c r="I15" s="14">
        <f>_xlfn.STDEV.S(E7:E246)</f>
        <v>2.1149156648291494</v>
      </c>
    </row>
    <row r="16" spans="1:10" ht="16.2" thickBot="1" x14ac:dyDescent="0.35">
      <c r="A16" s="3">
        <v>43206</v>
      </c>
      <c r="B16" s="8">
        <v>1.6630136986301371E-2</v>
      </c>
      <c r="C16">
        <v>1325.0616460000001</v>
      </c>
      <c r="D16" s="4">
        <f t="shared" si="1"/>
        <v>1.2430101897235455</v>
      </c>
      <c r="E16" s="5">
        <f t="shared" si="0"/>
        <v>1.2263800527372442</v>
      </c>
      <c r="H16" s="15" t="s">
        <v>13</v>
      </c>
      <c r="I16" s="16">
        <f>I12/I15</f>
        <v>5.7826875859463243E-2</v>
      </c>
    </row>
    <row r="17" spans="1:5" x14ac:dyDescent="0.3">
      <c r="A17" s="3">
        <v>43207</v>
      </c>
      <c r="B17" s="8">
        <v>1.6602739726027396E-2</v>
      </c>
      <c r="C17">
        <v>1325.3104249999999</v>
      </c>
      <c r="D17" s="4">
        <f t="shared" si="1"/>
        <v>1.8774900077349745E-2</v>
      </c>
      <c r="E17" s="5">
        <f t="shared" si="0"/>
        <v>2.1721603513223491E-3</v>
      </c>
    </row>
    <row r="18" spans="1:5" x14ac:dyDescent="0.3">
      <c r="A18" s="3">
        <v>43208</v>
      </c>
      <c r="B18" s="8">
        <v>1.6630136986301371E-2</v>
      </c>
      <c r="C18">
        <v>1316.3553469999999</v>
      </c>
      <c r="D18" s="4">
        <f t="shared" si="1"/>
        <v>-0.6756966391477649</v>
      </c>
      <c r="E18" s="5">
        <f t="shared" si="0"/>
        <v>-0.69232677613406624</v>
      </c>
    </row>
    <row r="19" spans="1:5" x14ac:dyDescent="0.3">
      <c r="A19" s="3">
        <v>43209</v>
      </c>
      <c r="B19" s="8">
        <v>1.6767123287671232E-2</v>
      </c>
      <c r="C19">
        <v>1324.8129879999999</v>
      </c>
      <c r="D19" s="4">
        <f t="shared" si="1"/>
        <v>0.64250439816840488</v>
      </c>
      <c r="E19" s="5">
        <f t="shared" si="0"/>
        <v>0.62573727488073361</v>
      </c>
    </row>
    <row r="20" spans="1:5" x14ac:dyDescent="0.3">
      <c r="A20" s="3">
        <v>43210</v>
      </c>
      <c r="B20" s="8">
        <v>1.6849315068493152E-2</v>
      </c>
      <c r="C20">
        <v>1311.7783199999999</v>
      </c>
      <c r="D20" s="4">
        <f t="shared" si="1"/>
        <v>-0.98388739528269265</v>
      </c>
      <c r="E20" s="5">
        <f t="shared" si="0"/>
        <v>-1.0007367103511857</v>
      </c>
    </row>
    <row r="21" spans="1:5" x14ac:dyDescent="0.3">
      <c r="A21" s="3">
        <v>43213</v>
      </c>
      <c r="B21" s="8">
        <v>1.6821917808219178E-2</v>
      </c>
      <c r="C21">
        <v>1365.459351</v>
      </c>
      <c r="D21" s="4">
        <f t="shared" si="1"/>
        <v>4.0922334346858307</v>
      </c>
      <c r="E21" s="5">
        <f t="shared" si="0"/>
        <v>4.0754115168776117</v>
      </c>
    </row>
    <row r="22" spans="1:5" x14ac:dyDescent="0.3">
      <c r="A22" s="3">
        <v>43214</v>
      </c>
      <c r="B22" s="8">
        <v>1.6904109589041094E-2</v>
      </c>
      <c r="C22">
        <v>1360.782837</v>
      </c>
      <c r="D22" s="4">
        <f t="shared" si="1"/>
        <v>-0.34248650438221634</v>
      </c>
      <c r="E22" s="5">
        <f t="shared" si="0"/>
        <v>-0.35939061397125743</v>
      </c>
    </row>
    <row r="23" spans="1:5" x14ac:dyDescent="0.3">
      <c r="A23" s="3">
        <v>43215</v>
      </c>
      <c r="B23" s="8">
        <v>1.6876712328767123E-2</v>
      </c>
      <c r="C23">
        <v>1393.5187989999999</v>
      </c>
      <c r="D23" s="4">
        <f t="shared" si="1"/>
        <v>2.4056712878720687</v>
      </c>
      <c r="E23" s="5">
        <f t="shared" si="0"/>
        <v>2.3887945755433018</v>
      </c>
    </row>
    <row r="24" spans="1:5" x14ac:dyDescent="0.3">
      <c r="A24" s="3">
        <v>43216</v>
      </c>
      <c r="B24" s="8">
        <v>1.7041095890410959E-2</v>
      </c>
      <c r="C24">
        <v>1390.036255</v>
      </c>
      <c r="D24" s="4">
        <f t="shared" si="1"/>
        <v>-0.24991008391842739</v>
      </c>
      <c r="E24" s="5">
        <f t="shared" si="0"/>
        <v>-0.26695117980883837</v>
      </c>
    </row>
    <row r="25" spans="1:5" x14ac:dyDescent="0.3">
      <c r="A25" s="3">
        <v>43217</v>
      </c>
      <c r="B25" s="8">
        <v>1.6986301369863014E-2</v>
      </c>
      <c r="C25">
        <v>1421.976318</v>
      </c>
      <c r="D25" s="4">
        <f t="shared" si="1"/>
        <v>2.2977863264436951</v>
      </c>
      <c r="E25" s="5">
        <f t="shared" si="0"/>
        <v>2.2808000250738321</v>
      </c>
    </row>
    <row r="26" spans="1:5" x14ac:dyDescent="0.3">
      <c r="A26" s="3">
        <v>43222</v>
      </c>
      <c r="B26" s="8">
        <v>1.7013698630136985E-2</v>
      </c>
      <c r="C26">
        <v>1402.0758060000001</v>
      </c>
      <c r="D26" s="4">
        <f t="shared" si="1"/>
        <v>-1.3994967249517818</v>
      </c>
      <c r="E26" s="5">
        <f t="shared" si="0"/>
        <v>-1.4165104235819188</v>
      </c>
    </row>
    <row r="27" spans="1:5" x14ac:dyDescent="0.3">
      <c r="A27" s="3">
        <v>43223</v>
      </c>
      <c r="B27" s="8">
        <v>1.7123287671232876E-2</v>
      </c>
      <c r="C27">
        <v>1442.8714600000001</v>
      </c>
      <c r="D27" s="4">
        <f t="shared" si="1"/>
        <v>2.9096610771985612</v>
      </c>
      <c r="E27" s="5">
        <f t="shared" si="0"/>
        <v>2.8925377895273283</v>
      </c>
    </row>
    <row r="28" spans="1:5" x14ac:dyDescent="0.3">
      <c r="A28" s="3">
        <v>43224</v>
      </c>
      <c r="B28" s="8">
        <v>1.7123287671232876E-2</v>
      </c>
      <c r="C28">
        <v>1416.9017329999999</v>
      </c>
      <c r="D28" s="4">
        <f t="shared" si="1"/>
        <v>-1.7998642096642585</v>
      </c>
      <c r="E28" s="5">
        <f t="shared" si="0"/>
        <v>-1.8169874973354914</v>
      </c>
    </row>
    <row r="29" spans="1:5" x14ac:dyDescent="0.3">
      <c r="A29" s="3">
        <v>43227</v>
      </c>
      <c r="B29" s="8">
        <v>1.7123287671232876E-2</v>
      </c>
      <c r="C29">
        <v>1427.299438</v>
      </c>
      <c r="D29" s="4">
        <f t="shared" si="1"/>
        <v>0.73383388260702254</v>
      </c>
      <c r="E29" s="5">
        <f t="shared" si="0"/>
        <v>0.7167105949357897</v>
      </c>
    </row>
    <row r="30" spans="1:5" x14ac:dyDescent="0.3">
      <c r="A30" s="3">
        <v>43228</v>
      </c>
      <c r="B30" s="8">
        <v>1.7123287671232876E-2</v>
      </c>
      <c r="C30">
        <v>1420.6329350000001</v>
      </c>
      <c r="D30" s="4">
        <f t="shared" si="1"/>
        <v>-0.46707108701320182</v>
      </c>
      <c r="E30" s="5">
        <f t="shared" si="0"/>
        <v>-0.48419437468443471</v>
      </c>
    </row>
    <row r="31" spans="1:5" x14ac:dyDescent="0.3">
      <c r="A31" s="3">
        <v>43229</v>
      </c>
      <c r="B31" s="8">
        <v>1.7095890410958905E-2</v>
      </c>
      <c r="C31">
        <v>1431.478638</v>
      </c>
      <c r="D31" s="4">
        <f t="shared" si="1"/>
        <v>0.76344161343830574</v>
      </c>
      <c r="E31" s="5">
        <f t="shared" si="0"/>
        <v>0.74634572302734681</v>
      </c>
    </row>
    <row r="32" spans="1:5" x14ac:dyDescent="0.3">
      <c r="A32" s="3">
        <v>43230</v>
      </c>
      <c r="B32" s="8">
        <v>1.7178082191780821E-2</v>
      </c>
      <c r="C32">
        <v>1393.12085</v>
      </c>
      <c r="D32" s="4">
        <f t="shared" si="1"/>
        <v>-2.6795920652781704</v>
      </c>
      <c r="E32" s="5">
        <f t="shared" si="0"/>
        <v>-2.6967701474699513</v>
      </c>
    </row>
    <row r="33" spans="1:5" x14ac:dyDescent="0.3">
      <c r="A33" s="3">
        <v>43231</v>
      </c>
      <c r="B33" s="8">
        <v>1.715068493150685E-2</v>
      </c>
      <c r="C33">
        <v>1406.8520510000001</v>
      </c>
      <c r="D33" s="4">
        <f t="shared" si="1"/>
        <v>0.9856432053256583</v>
      </c>
      <c r="E33" s="5">
        <f t="shared" si="0"/>
        <v>0.96849252039415146</v>
      </c>
    </row>
    <row r="34" spans="1:5" x14ac:dyDescent="0.3">
      <c r="A34" s="3">
        <v>43234</v>
      </c>
      <c r="B34" s="8">
        <v>1.7315068493150686E-2</v>
      </c>
      <c r="C34">
        <v>1405.707764</v>
      </c>
      <c r="D34" s="4">
        <f t="shared" si="1"/>
        <v>-8.1336697713644421E-2</v>
      </c>
      <c r="E34" s="5">
        <f t="shared" si="0"/>
        <v>-9.8651766206795111E-2</v>
      </c>
    </row>
    <row r="35" spans="1:5" x14ac:dyDescent="0.3">
      <c r="A35" s="3">
        <v>43235</v>
      </c>
      <c r="B35" s="8">
        <v>1.7232876712328767E-2</v>
      </c>
      <c r="C35">
        <v>1408.9913329999999</v>
      </c>
      <c r="D35" s="4">
        <f t="shared" si="1"/>
        <v>0.2335883093265709</v>
      </c>
      <c r="E35" s="5">
        <f t="shared" si="0"/>
        <v>0.21635543261424214</v>
      </c>
    </row>
    <row r="36" spans="1:5" x14ac:dyDescent="0.3">
      <c r="A36" s="3">
        <v>43236</v>
      </c>
      <c r="B36" s="8">
        <v>1.7315068493150686E-2</v>
      </c>
      <c r="C36">
        <v>1408.5435789999999</v>
      </c>
      <c r="D36" s="4">
        <f t="shared" si="1"/>
        <v>-3.1778335999177627E-2</v>
      </c>
      <c r="E36" s="5">
        <f t="shared" si="0"/>
        <v>-4.909340449232831E-2</v>
      </c>
    </row>
    <row r="37" spans="1:5" x14ac:dyDescent="0.3">
      <c r="A37" s="3">
        <v>43237</v>
      </c>
      <c r="B37" s="8">
        <v>1.7369863013698628E-2</v>
      </c>
      <c r="C37">
        <v>1401.677856</v>
      </c>
      <c r="D37" s="4">
        <f t="shared" si="1"/>
        <v>-0.48743419105813046</v>
      </c>
      <c r="E37" s="5">
        <f t="shared" si="0"/>
        <v>-0.50480405407182904</v>
      </c>
    </row>
    <row r="38" spans="1:5" x14ac:dyDescent="0.3">
      <c r="A38" s="3">
        <v>43238</v>
      </c>
      <c r="B38" s="8">
        <v>1.7534246575342468E-2</v>
      </c>
      <c r="C38">
        <v>1364.165894</v>
      </c>
      <c r="D38" s="4">
        <f t="shared" si="1"/>
        <v>-2.6762184933882582</v>
      </c>
      <c r="E38" s="5">
        <f t="shared" si="0"/>
        <v>-2.6937527399636005</v>
      </c>
    </row>
    <row r="39" spans="1:5" x14ac:dyDescent="0.3">
      <c r="A39" s="3">
        <v>43241</v>
      </c>
      <c r="B39" s="8">
        <v>1.7369863013698628E-2</v>
      </c>
      <c r="C39">
        <v>1330.036865</v>
      </c>
      <c r="D39" s="4">
        <f t="shared" si="1"/>
        <v>-2.5018239460544631</v>
      </c>
      <c r="E39" s="5">
        <f t="shared" si="0"/>
        <v>-2.5191938090681618</v>
      </c>
    </row>
    <row r="40" spans="1:5" x14ac:dyDescent="0.3">
      <c r="A40" s="3">
        <v>43242</v>
      </c>
      <c r="B40" s="8">
        <v>1.7315068493150686E-2</v>
      </c>
      <c r="C40">
        <v>1355.6087649999999</v>
      </c>
      <c r="D40" s="4">
        <f t="shared" si="1"/>
        <v>1.9226459561329463</v>
      </c>
      <c r="E40" s="5">
        <f t="shared" si="0"/>
        <v>1.9053308876397956</v>
      </c>
    </row>
    <row r="41" spans="1:5" x14ac:dyDescent="0.3">
      <c r="A41" s="3">
        <v>43243</v>
      </c>
      <c r="B41" s="8">
        <v>1.7315068493150686E-2</v>
      </c>
      <c r="C41">
        <v>1338.096558</v>
      </c>
      <c r="D41" s="4">
        <f t="shared" si="1"/>
        <v>-1.2918334147832091</v>
      </c>
      <c r="E41" s="5">
        <f t="shared" si="0"/>
        <v>-1.3091484832763598</v>
      </c>
    </row>
    <row r="42" spans="1:5" x14ac:dyDescent="0.3">
      <c r="A42" s="3">
        <v>43244</v>
      </c>
      <c r="B42" s="8">
        <v>1.7452054794520548E-2</v>
      </c>
      <c r="C42">
        <v>1331.529297</v>
      </c>
      <c r="D42" s="4">
        <f t="shared" si="1"/>
        <v>-0.49079126321165806</v>
      </c>
      <c r="E42" s="5">
        <f t="shared" si="0"/>
        <v>-0.50824331800617861</v>
      </c>
    </row>
    <row r="43" spans="1:5" x14ac:dyDescent="0.3">
      <c r="A43" s="3">
        <v>43245</v>
      </c>
      <c r="B43" s="8">
        <v>1.7506849315068494E-2</v>
      </c>
      <c r="C43">
        <v>1339.9372559999999</v>
      </c>
      <c r="D43" s="4">
        <f t="shared" si="1"/>
        <v>0.63145129581027093</v>
      </c>
      <c r="E43" s="5">
        <f t="shared" si="0"/>
        <v>0.61394444649520241</v>
      </c>
    </row>
    <row r="44" spans="1:5" x14ac:dyDescent="0.3">
      <c r="A44" s="3">
        <v>43248</v>
      </c>
      <c r="B44" s="8">
        <v>1.7424657534246577E-2</v>
      </c>
      <c r="C44">
        <v>1333.9173579999999</v>
      </c>
      <c r="D44" s="4">
        <f t="shared" si="1"/>
        <v>-0.44926715583464699</v>
      </c>
      <c r="E44" s="5">
        <f t="shared" si="0"/>
        <v>-0.46669181336889359</v>
      </c>
    </row>
    <row r="45" spans="1:5" x14ac:dyDescent="0.3">
      <c r="A45" s="3">
        <v>43249</v>
      </c>
      <c r="B45" s="8">
        <v>1.7452054794520548E-2</v>
      </c>
      <c r="C45">
        <v>1335.3602289999999</v>
      </c>
      <c r="D45" s="4">
        <f t="shared" si="1"/>
        <v>0.10816794543878844</v>
      </c>
      <c r="E45" s="5">
        <f t="shared" si="0"/>
        <v>9.0715890644267883E-2</v>
      </c>
    </row>
    <row r="46" spans="1:5" x14ac:dyDescent="0.3">
      <c r="A46" s="3">
        <v>43250</v>
      </c>
      <c r="B46" s="8">
        <v>1.7506849315068494E-2</v>
      </c>
      <c r="C46">
        <v>1311.8280030000001</v>
      </c>
      <c r="D46" s="4">
        <f t="shared" si="1"/>
        <v>-1.7622380455064317</v>
      </c>
      <c r="E46" s="5">
        <f t="shared" si="0"/>
        <v>-1.7797448948215002</v>
      </c>
    </row>
    <row r="47" spans="1:5" x14ac:dyDescent="0.3">
      <c r="A47" s="3">
        <v>43251</v>
      </c>
      <c r="B47" s="8">
        <v>1.758904109589041E-2</v>
      </c>
      <c r="C47">
        <v>1315.1613769999999</v>
      </c>
      <c r="D47" s="4">
        <f t="shared" si="1"/>
        <v>0.25410145174342813</v>
      </c>
      <c r="E47" s="5">
        <f t="shared" si="0"/>
        <v>0.23651241064753772</v>
      </c>
    </row>
    <row r="48" spans="1:5" x14ac:dyDescent="0.3">
      <c r="A48" s="3">
        <v>43252</v>
      </c>
      <c r="B48" s="8">
        <v>1.767123287671233E-2</v>
      </c>
      <c r="C48">
        <v>1299.4898679999999</v>
      </c>
      <c r="D48" s="4">
        <f t="shared" si="1"/>
        <v>-1.1916035000775433</v>
      </c>
      <c r="E48" s="5">
        <f t="shared" si="0"/>
        <v>-1.2092747329542557</v>
      </c>
    </row>
    <row r="49" spans="1:5" x14ac:dyDescent="0.3">
      <c r="A49" s="3">
        <v>43255</v>
      </c>
      <c r="B49" s="8">
        <v>1.7808219178082191E-2</v>
      </c>
      <c r="C49">
        <v>1269.639404</v>
      </c>
      <c r="D49" s="4">
        <f t="shared" si="1"/>
        <v>-2.2970909381495752</v>
      </c>
      <c r="E49" s="5">
        <f t="shared" si="0"/>
        <v>-2.3148991573276576</v>
      </c>
    </row>
    <row r="50" spans="1:5" x14ac:dyDescent="0.3">
      <c r="A50" s="3">
        <v>43256</v>
      </c>
      <c r="B50" s="8">
        <v>1.7780821917808221E-2</v>
      </c>
      <c r="C50">
        <v>1290.634155</v>
      </c>
      <c r="D50" s="4">
        <f t="shared" si="1"/>
        <v>1.6535995128897207</v>
      </c>
      <c r="E50" s="5">
        <f t="shared" si="0"/>
        <v>1.6358186909719126</v>
      </c>
    </row>
    <row r="51" spans="1:5" x14ac:dyDescent="0.3">
      <c r="A51" s="3">
        <v>43257</v>
      </c>
      <c r="B51" s="8">
        <v>1.7835616438356162E-2</v>
      </c>
      <c r="C51">
        <v>1302.7734379999999</v>
      </c>
      <c r="D51" s="4">
        <f t="shared" si="1"/>
        <v>0.94056731359321399</v>
      </c>
      <c r="E51" s="5">
        <f t="shared" si="0"/>
        <v>0.92273169715485781</v>
      </c>
    </row>
    <row r="52" spans="1:5" x14ac:dyDescent="0.3">
      <c r="A52" s="3">
        <v>43258</v>
      </c>
      <c r="B52" s="8">
        <v>1.7808219178082191E-2</v>
      </c>
      <c r="C52">
        <v>1322.325317</v>
      </c>
      <c r="D52" s="4">
        <f t="shared" si="1"/>
        <v>1.5007888885127929</v>
      </c>
      <c r="E52" s="5">
        <f t="shared" si="0"/>
        <v>1.4829806693347107</v>
      </c>
    </row>
    <row r="53" spans="1:5" x14ac:dyDescent="0.3">
      <c r="A53" s="3">
        <v>43259</v>
      </c>
      <c r="B53" s="8">
        <v>1.7808219178082191E-2</v>
      </c>
      <c r="C53">
        <v>1401.9266359999999</v>
      </c>
      <c r="D53" s="4">
        <f t="shared" si="1"/>
        <v>6.0197984547852288</v>
      </c>
      <c r="E53" s="5">
        <f t="shared" si="0"/>
        <v>6.0019902356071464</v>
      </c>
    </row>
    <row r="54" spans="1:5" x14ac:dyDescent="0.3">
      <c r="A54" s="3">
        <v>43262</v>
      </c>
      <c r="B54" s="8">
        <v>1.8000000000000002E-2</v>
      </c>
      <c r="C54">
        <v>1395.6082759999999</v>
      </c>
      <c r="D54" s="4">
        <f t="shared" si="1"/>
        <v>-0.4506912015044976</v>
      </c>
      <c r="E54" s="5">
        <f t="shared" si="0"/>
        <v>-0.46869120150449761</v>
      </c>
    </row>
    <row r="55" spans="1:5" x14ac:dyDescent="0.3">
      <c r="A55" s="3">
        <v>43263</v>
      </c>
      <c r="B55" s="8">
        <v>1.7945205479452053E-2</v>
      </c>
      <c r="C55">
        <v>1421.7274170000001</v>
      </c>
      <c r="D55" s="4">
        <f t="shared" si="1"/>
        <v>1.8715237971260159</v>
      </c>
      <c r="E55" s="5">
        <f t="shared" si="0"/>
        <v>1.8535785916465639</v>
      </c>
    </row>
    <row r="56" spans="1:5" x14ac:dyDescent="0.3">
      <c r="A56" s="3">
        <v>43264</v>
      </c>
      <c r="B56" s="8">
        <v>1.7863013698630137E-2</v>
      </c>
      <c r="C56">
        <v>1414.36438</v>
      </c>
      <c r="D56" s="4">
        <f t="shared" si="1"/>
        <v>-0.5178937194259704</v>
      </c>
      <c r="E56" s="5">
        <f t="shared" si="0"/>
        <v>-0.53575673312460048</v>
      </c>
    </row>
    <row r="57" spans="1:5" x14ac:dyDescent="0.3">
      <c r="A57" s="3">
        <v>43265</v>
      </c>
      <c r="B57" s="8">
        <v>1.7863013698630137E-2</v>
      </c>
      <c r="C57">
        <v>1417.25</v>
      </c>
      <c r="D57" s="4">
        <f t="shared" si="1"/>
        <v>0.20402238919506846</v>
      </c>
      <c r="E57" s="5">
        <f t="shared" si="0"/>
        <v>0.18615937549643832</v>
      </c>
    </row>
    <row r="58" spans="1:5" x14ac:dyDescent="0.3">
      <c r="A58" s="3">
        <v>43266</v>
      </c>
      <c r="B58" s="8">
        <v>1.7863013698630137E-2</v>
      </c>
      <c r="C58">
        <v>1399.240112</v>
      </c>
      <c r="D58" s="4">
        <f t="shared" si="1"/>
        <v>-1.2707629564297087</v>
      </c>
      <c r="E58" s="5">
        <f t="shared" si="0"/>
        <v>-1.2886259701283389</v>
      </c>
    </row>
    <row r="59" spans="1:5" x14ac:dyDescent="0.3">
      <c r="A59" s="3">
        <v>43269</v>
      </c>
      <c r="B59" s="8">
        <v>1.7808219178082191E-2</v>
      </c>
      <c r="C59">
        <v>1369.9370120000001</v>
      </c>
      <c r="D59" s="4">
        <f t="shared" si="1"/>
        <v>-2.0942152636058688</v>
      </c>
      <c r="E59" s="5">
        <f t="shared" si="0"/>
        <v>-2.1120234827839512</v>
      </c>
    </row>
    <row r="60" spans="1:5" x14ac:dyDescent="0.3">
      <c r="A60" s="3">
        <v>43270</v>
      </c>
      <c r="B60" s="8">
        <v>1.7726027397260272E-2</v>
      </c>
      <c r="C60">
        <v>1357.399658</v>
      </c>
      <c r="D60" s="4">
        <f t="shared" si="1"/>
        <v>-0.9151774052513918</v>
      </c>
      <c r="E60" s="5">
        <f t="shared" si="0"/>
        <v>-0.93290343264865205</v>
      </c>
    </row>
    <row r="61" spans="1:5" x14ac:dyDescent="0.3">
      <c r="A61" s="3">
        <v>43271</v>
      </c>
      <c r="B61" s="8">
        <v>1.7726027397260272E-2</v>
      </c>
      <c r="C61">
        <v>1364.4644780000001</v>
      </c>
      <c r="D61" s="4">
        <f t="shared" si="1"/>
        <v>0.52046720053026962</v>
      </c>
      <c r="E61" s="5">
        <f t="shared" si="0"/>
        <v>0.50274117313300937</v>
      </c>
    </row>
    <row r="62" spans="1:5" x14ac:dyDescent="0.3">
      <c r="A62" s="3">
        <v>43272</v>
      </c>
      <c r="B62" s="8">
        <v>1.758904109589041E-2</v>
      </c>
      <c r="C62">
        <v>1353.0714109999999</v>
      </c>
      <c r="D62" s="4">
        <f t="shared" si="1"/>
        <v>-0.83498450737976637</v>
      </c>
      <c r="E62" s="5">
        <f t="shared" si="0"/>
        <v>-0.85257354847565681</v>
      </c>
    </row>
    <row r="63" spans="1:5" x14ac:dyDescent="0.3">
      <c r="A63" s="3">
        <v>43273</v>
      </c>
      <c r="B63" s="8">
        <v>1.7698630136986301E-2</v>
      </c>
      <c r="C63">
        <v>1342.7231449999999</v>
      </c>
      <c r="D63" s="4">
        <f t="shared" si="1"/>
        <v>-0.76479821507365864</v>
      </c>
      <c r="E63" s="5">
        <f t="shared" si="0"/>
        <v>-0.78249684521064489</v>
      </c>
    </row>
    <row r="64" spans="1:5" x14ac:dyDescent="0.3">
      <c r="A64" s="3">
        <v>43276</v>
      </c>
      <c r="B64" s="8">
        <v>1.7698630136986301E-2</v>
      </c>
      <c r="C64">
        <v>1348.3948969999999</v>
      </c>
      <c r="D64" s="4">
        <f t="shared" si="1"/>
        <v>0.42240666075656047</v>
      </c>
      <c r="E64" s="5">
        <f t="shared" si="0"/>
        <v>0.40470803061957417</v>
      </c>
    </row>
    <row r="65" spans="1:5" x14ac:dyDescent="0.3">
      <c r="A65" s="3">
        <v>43277</v>
      </c>
      <c r="B65" s="8">
        <v>1.7698630136986301E-2</v>
      </c>
      <c r="C65">
        <v>1340.8328859999999</v>
      </c>
      <c r="D65" s="4">
        <f t="shared" si="1"/>
        <v>-0.56081575336902101</v>
      </c>
      <c r="E65" s="5">
        <f t="shared" si="0"/>
        <v>-0.57851438350600726</v>
      </c>
    </row>
    <row r="66" spans="1:5" x14ac:dyDescent="0.3">
      <c r="A66" s="3">
        <v>43278</v>
      </c>
      <c r="B66" s="8">
        <v>1.7808219178082191E-2</v>
      </c>
      <c r="C66">
        <v>1361.877197</v>
      </c>
      <c r="D66" s="4">
        <f t="shared" si="1"/>
        <v>1.5694954397173184</v>
      </c>
      <c r="E66" s="5">
        <f t="shared" si="0"/>
        <v>1.5516872205392362</v>
      </c>
    </row>
    <row r="67" spans="1:5" x14ac:dyDescent="0.3">
      <c r="A67" s="3">
        <v>43279</v>
      </c>
      <c r="B67" s="8">
        <v>1.7726027397260272E-2</v>
      </c>
      <c r="C67">
        <v>1382.225342</v>
      </c>
      <c r="D67" s="4">
        <f t="shared" si="1"/>
        <v>1.4941248039708481</v>
      </c>
      <c r="E67" s="5">
        <f t="shared" si="0"/>
        <v>1.4763987765735878</v>
      </c>
    </row>
    <row r="68" spans="1:5" x14ac:dyDescent="0.3">
      <c r="A68" s="3">
        <v>43280</v>
      </c>
      <c r="B68" s="8">
        <v>1.7780821917808221E-2</v>
      </c>
      <c r="C68">
        <v>1360.583862</v>
      </c>
      <c r="D68" s="4">
        <f t="shared" si="1"/>
        <v>-1.5656983953633807</v>
      </c>
      <c r="E68" s="5">
        <f t="shared" si="0"/>
        <v>-1.5834792172811889</v>
      </c>
    </row>
    <row r="69" spans="1:5" x14ac:dyDescent="0.3">
      <c r="A69" s="3">
        <v>43283</v>
      </c>
      <c r="B69" s="8">
        <v>1.758904109589041E-2</v>
      </c>
      <c r="C69">
        <v>1357.1011960000001</v>
      </c>
      <c r="D69" s="4">
        <f t="shared" si="1"/>
        <v>-0.25596849244415637</v>
      </c>
      <c r="E69" s="5">
        <f t="shared" si="0"/>
        <v>-0.2735575335400468</v>
      </c>
    </row>
    <row r="70" spans="1:5" x14ac:dyDescent="0.3">
      <c r="A70" s="3">
        <v>43284</v>
      </c>
      <c r="B70" s="8">
        <v>1.7643835616438359E-2</v>
      </c>
      <c r="C70">
        <v>1368.245361</v>
      </c>
      <c r="D70" s="4">
        <f t="shared" si="1"/>
        <v>0.82117420814651831</v>
      </c>
      <c r="E70" s="5">
        <f t="shared" si="0"/>
        <v>0.80353037253007997</v>
      </c>
    </row>
    <row r="71" spans="1:5" x14ac:dyDescent="0.3">
      <c r="A71" s="3">
        <v>43285</v>
      </c>
      <c r="B71" s="8">
        <v>1.7506849315068494E-2</v>
      </c>
      <c r="C71">
        <v>1371.7280270000001</v>
      </c>
      <c r="D71" s="4">
        <f t="shared" si="1"/>
        <v>0.25453519516812079</v>
      </c>
      <c r="E71" s="5">
        <f t="shared" si="0"/>
        <v>0.2370283458530523</v>
      </c>
    </row>
    <row r="72" spans="1:5" x14ac:dyDescent="0.3">
      <c r="A72" s="3">
        <v>43286</v>
      </c>
      <c r="B72" s="8">
        <v>1.7808219178082191E-2</v>
      </c>
      <c r="C72">
        <v>1372.3249510000001</v>
      </c>
      <c r="D72" s="4">
        <f t="shared" si="1"/>
        <v>4.3516206438198292E-2</v>
      </c>
      <c r="E72" s="5">
        <f t="shared" ref="E72:E135" si="2">(D72-B72)</f>
        <v>2.57079872601161E-2</v>
      </c>
    </row>
    <row r="73" spans="1:5" x14ac:dyDescent="0.3">
      <c r="A73" s="3">
        <v>43287</v>
      </c>
      <c r="B73" s="8">
        <v>1.767123287671233E-2</v>
      </c>
      <c r="C73">
        <v>1364.315063</v>
      </c>
      <c r="D73" s="4">
        <f t="shared" si="1"/>
        <v>-0.58367283886832477</v>
      </c>
      <c r="E73" s="5">
        <f t="shared" si="2"/>
        <v>-0.60134407174503712</v>
      </c>
    </row>
    <row r="74" spans="1:5" x14ac:dyDescent="0.3">
      <c r="A74" s="3">
        <v>43290</v>
      </c>
      <c r="B74" s="8">
        <v>1.7643835616438359E-2</v>
      </c>
      <c r="C74">
        <v>1369.78772</v>
      </c>
      <c r="D74" s="4">
        <f t="shared" ref="D74:D137" si="3">(C74-C73)/C73*100</f>
        <v>0.40112853316785718</v>
      </c>
      <c r="E74" s="5">
        <f t="shared" si="2"/>
        <v>0.38348469755141884</v>
      </c>
    </row>
    <row r="75" spans="1:5" x14ac:dyDescent="0.3">
      <c r="A75" s="3">
        <v>43291</v>
      </c>
      <c r="B75" s="8">
        <v>1.7753424657534246E-2</v>
      </c>
      <c r="C75">
        <v>1405.6579589999999</v>
      </c>
      <c r="D75" s="4">
        <f t="shared" si="3"/>
        <v>2.618671380701227</v>
      </c>
      <c r="E75" s="5">
        <f t="shared" si="2"/>
        <v>2.6009179560436926</v>
      </c>
    </row>
    <row r="76" spans="1:5" x14ac:dyDescent="0.3">
      <c r="A76" s="3">
        <v>43292</v>
      </c>
      <c r="B76" s="8">
        <v>1.7835616438356162E-2</v>
      </c>
      <c r="C76">
        <v>1381.877197</v>
      </c>
      <c r="D76" s="4">
        <f t="shared" si="3"/>
        <v>-1.6917886636460093</v>
      </c>
      <c r="E76" s="5">
        <f t="shared" si="2"/>
        <v>-1.7096242800843655</v>
      </c>
    </row>
    <row r="77" spans="1:5" x14ac:dyDescent="0.3">
      <c r="A77" s="3">
        <v>43293</v>
      </c>
      <c r="B77" s="8">
        <v>1.7945205479452053E-2</v>
      </c>
      <c r="C77">
        <v>1390.235107</v>
      </c>
      <c r="D77" s="4">
        <f t="shared" si="3"/>
        <v>0.60482291900789986</v>
      </c>
      <c r="E77" s="5">
        <f t="shared" si="2"/>
        <v>0.58687771352844775</v>
      </c>
    </row>
    <row r="78" spans="1:5" x14ac:dyDescent="0.3">
      <c r="A78" s="3">
        <v>43294</v>
      </c>
      <c r="B78" s="8">
        <v>1.7917808219178082E-2</v>
      </c>
      <c r="C78">
        <v>1208.147461</v>
      </c>
      <c r="D78" s="4">
        <f t="shared" si="3"/>
        <v>-13.097615294216562</v>
      </c>
      <c r="E78" s="5">
        <f t="shared" si="2"/>
        <v>-13.115533102435739</v>
      </c>
    </row>
    <row r="79" spans="1:5" x14ac:dyDescent="0.3">
      <c r="A79" s="3">
        <v>43297</v>
      </c>
      <c r="B79" s="8">
        <v>1.7945205479452053E-2</v>
      </c>
      <c r="C79">
        <v>1147.0036620000001</v>
      </c>
      <c r="D79" s="4">
        <f t="shared" si="3"/>
        <v>-5.0609549722837963</v>
      </c>
      <c r="E79" s="5">
        <f t="shared" si="2"/>
        <v>-5.0789001777632485</v>
      </c>
    </row>
    <row r="80" spans="1:5" x14ac:dyDescent="0.3">
      <c r="A80" s="3">
        <v>43298</v>
      </c>
      <c r="B80" s="8">
        <v>1.7945205479452053E-2</v>
      </c>
      <c r="C80">
        <v>1156.1082759999999</v>
      </c>
      <c r="D80" s="4">
        <f t="shared" si="3"/>
        <v>0.793773751700529</v>
      </c>
      <c r="E80" s="5">
        <f t="shared" si="2"/>
        <v>0.775828546221077</v>
      </c>
    </row>
    <row r="81" spans="1:5" x14ac:dyDescent="0.3">
      <c r="A81" s="3">
        <v>43299</v>
      </c>
      <c r="B81" s="8">
        <v>1.7945205479452053E-2</v>
      </c>
      <c r="C81">
        <v>1097.5516359999999</v>
      </c>
      <c r="D81" s="4">
        <f t="shared" si="3"/>
        <v>-5.0649788791928021</v>
      </c>
      <c r="E81" s="5">
        <f t="shared" si="2"/>
        <v>-5.0829240846722543</v>
      </c>
    </row>
    <row r="82" spans="1:5" x14ac:dyDescent="0.3">
      <c r="A82" s="3">
        <v>43300</v>
      </c>
      <c r="B82" s="8">
        <v>1.7972602739726028E-2</v>
      </c>
      <c r="C82">
        <v>1127.9991460000001</v>
      </c>
      <c r="D82" s="4">
        <f t="shared" si="3"/>
        <v>2.7741300729107743</v>
      </c>
      <c r="E82" s="5">
        <f t="shared" si="2"/>
        <v>2.7561574701710483</v>
      </c>
    </row>
    <row r="83" spans="1:5" x14ac:dyDescent="0.3">
      <c r="A83" s="3">
        <v>43301</v>
      </c>
      <c r="B83" s="8">
        <v>1.8082191780821918E-2</v>
      </c>
      <c r="C83">
        <v>1149.7897949999999</v>
      </c>
      <c r="D83" s="4">
        <f t="shared" si="3"/>
        <v>1.9317965866615823</v>
      </c>
      <c r="E83" s="5">
        <f t="shared" si="2"/>
        <v>1.9137143948807604</v>
      </c>
    </row>
    <row r="84" spans="1:5" x14ac:dyDescent="0.3">
      <c r="A84" s="3">
        <v>43304</v>
      </c>
      <c r="B84" s="8">
        <v>1.8136986301369864E-2</v>
      </c>
      <c r="C84">
        <v>1148.2973629999999</v>
      </c>
      <c r="D84" s="4">
        <f t="shared" si="3"/>
        <v>-0.12980042147617149</v>
      </c>
      <c r="E84" s="5">
        <f t="shared" si="2"/>
        <v>-0.14793740777754136</v>
      </c>
    </row>
    <row r="85" spans="1:5" x14ac:dyDescent="0.3">
      <c r="A85" s="3">
        <v>43305</v>
      </c>
      <c r="B85" s="8">
        <v>1.821917808219178E-2</v>
      </c>
      <c r="C85">
        <v>1166.2075199999999</v>
      </c>
      <c r="D85" s="4">
        <f t="shared" si="3"/>
        <v>1.5597141974800501</v>
      </c>
      <c r="E85" s="5">
        <f t="shared" si="2"/>
        <v>1.5414950193978583</v>
      </c>
    </row>
    <row r="86" spans="1:5" x14ac:dyDescent="0.3">
      <c r="A86" s="3">
        <v>43306</v>
      </c>
      <c r="B86" s="8">
        <v>1.821917808219178E-2</v>
      </c>
      <c r="C86">
        <v>1135.5112300000001</v>
      </c>
      <c r="D86" s="4">
        <f t="shared" si="3"/>
        <v>-2.6321464639500749</v>
      </c>
      <c r="E86" s="5">
        <f t="shared" si="2"/>
        <v>-2.6503656420322668</v>
      </c>
    </row>
    <row r="87" spans="1:5" x14ac:dyDescent="0.3">
      <c r="A87" s="3">
        <v>43307</v>
      </c>
      <c r="B87" s="8">
        <v>1.8438356164383562E-2</v>
      </c>
      <c r="C87">
        <v>1115.4617920000001</v>
      </c>
      <c r="D87" s="4">
        <f t="shared" si="3"/>
        <v>-1.765675007899306</v>
      </c>
      <c r="E87" s="5">
        <f t="shared" si="2"/>
        <v>-1.7841133640636895</v>
      </c>
    </row>
    <row r="88" spans="1:5" x14ac:dyDescent="0.3">
      <c r="A88" s="3">
        <v>43308</v>
      </c>
      <c r="B88" s="8">
        <v>1.8410958904109587E-2</v>
      </c>
      <c r="C88">
        <v>1108.098755</v>
      </c>
      <c r="D88" s="4">
        <f t="shared" si="3"/>
        <v>-0.66008867832203399</v>
      </c>
      <c r="E88" s="5">
        <f t="shared" si="2"/>
        <v>-0.67849963722614359</v>
      </c>
    </row>
    <row r="89" spans="1:5" x14ac:dyDescent="0.3">
      <c r="A89" s="3">
        <v>43311</v>
      </c>
      <c r="B89" s="8">
        <v>1.8383561643835616E-2</v>
      </c>
      <c r="C89">
        <v>1121.7801509999999</v>
      </c>
      <c r="D89" s="4">
        <f t="shared" si="3"/>
        <v>1.2346729872465159</v>
      </c>
      <c r="E89" s="5">
        <f t="shared" si="2"/>
        <v>1.2162894256026802</v>
      </c>
    </row>
    <row r="90" spans="1:5" x14ac:dyDescent="0.3">
      <c r="A90" s="3">
        <v>43312</v>
      </c>
      <c r="B90" s="8">
        <v>1.8383561643835616E-2</v>
      </c>
      <c r="C90">
        <v>1097.0042719999999</v>
      </c>
      <c r="D90" s="4">
        <f t="shared" si="3"/>
        <v>-2.2086216250050259</v>
      </c>
      <c r="E90" s="5">
        <f t="shared" si="2"/>
        <v>-2.2270051866488614</v>
      </c>
    </row>
    <row r="91" spans="1:5" x14ac:dyDescent="0.3">
      <c r="A91" s="3">
        <v>43313</v>
      </c>
      <c r="B91" s="8">
        <v>1.8383561643835616E-2</v>
      </c>
      <c r="C91">
        <v>1109.292725</v>
      </c>
      <c r="D91" s="4">
        <f t="shared" si="3"/>
        <v>1.1201827844841901</v>
      </c>
      <c r="E91" s="5">
        <f t="shared" si="2"/>
        <v>1.1017992228403544</v>
      </c>
    </row>
    <row r="92" spans="1:5" x14ac:dyDescent="0.3">
      <c r="A92" s="3">
        <v>43314</v>
      </c>
      <c r="B92" s="8">
        <v>1.8602739726027398E-2</v>
      </c>
      <c r="C92">
        <v>1098.795288</v>
      </c>
      <c r="D92" s="4">
        <f t="shared" si="3"/>
        <v>-0.94631802439703105</v>
      </c>
      <c r="E92" s="5">
        <f t="shared" si="2"/>
        <v>-0.96492076412305849</v>
      </c>
    </row>
    <row r="93" spans="1:5" x14ac:dyDescent="0.3">
      <c r="A93" s="3">
        <v>43315</v>
      </c>
      <c r="B93" s="8">
        <v>1.8547945205479453E-2</v>
      </c>
      <c r="C93">
        <v>1173.222534</v>
      </c>
      <c r="D93" s="4">
        <f t="shared" si="3"/>
        <v>6.7735315952683601</v>
      </c>
      <c r="E93" s="5">
        <f t="shared" si="2"/>
        <v>6.754983650062881</v>
      </c>
    </row>
    <row r="94" spans="1:5" x14ac:dyDescent="0.3">
      <c r="A94" s="3">
        <v>43318</v>
      </c>
      <c r="B94" s="8">
        <v>1.8575342465753427E-2</v>
      </c>
      <c r="C94">
        <v>1193.0729980000001</v>
      </c>
      <c r="D94" s="4">
        <f t="shared" si="3"/>
        <v>1.6919606830531693</v>
      </c>
      <c r="E94" s="5">
        <f t="shared" si="2"/>
        <v>1.6733853405874159</v>
      </c>
    </row>
    <row r="95" spans="1:5" x14ac:dyDescent="0.3">
      <c r="A95" s="3">
        <v>43319</v>
      </c>
      <c r="B95" s="8">
        <v>1.8575342465753427E-2</v>
      </c>
      <c r="C95">
        <v>1217.998169</v>
      </c>
      <c r="D95" s="4">
        <f t="shared" si="3"/>
        <v>2.0891572470236945</v>
      </c>
      <c r="E95" s="5">
        <f t="shared" si="2"/>
        <v>2.0705819045579412</v>
      </c>
    </row>
    <row r="96" spans="1:5" x14ac:dyDescent="0.3">
      <c r="A96" s="3">
        <v>43320</v>
      </c>
      <c r="B96" s="8">
        <v>1.8493150684931507E-2</v>
      </c>
      <c r="C96">
        <v>1238.395874</v>
      </c>
      <c r="D96" s="4">
        <f t="shared" si="3"/>
        <v>1.6746909411815452</v>
      </c>
      <c r="E96" s="5">
        <f t="shared" si="2"/>
        <v>1.6561977904966136</v>
      </c>
    </row>
    <row r="97" spans="1:5" x14ac:dyDescent="0.3">
      <c r="A97" s="3">
        <v>43321</v>
      </c>
      <c r="B97" s="8">
        <v>1.8356164383561645E-2</v>
      </c>
      <c r="C97">
        <v>1276.654419</v>
      </c>
      <c r="D97" s="4">
        <f t="shared" si="3"/>
        <v>3.0893630868153159</v>
      </c>
      <c r="E97" s="5">
        <f t="shared" si="2"/>
        <v>3.0710069224317542</v>
      </c>
    </row>
    <row r="98" spans="1:5" x14ac:dyDescent="0.3">
      <c r="A98" s="3">
        <v>43322</v>
      </c>
      <c r="B98" s="8">
        <v>1.8356164383561645E-2</v>
      </c>
      <c r="C98">
        <v>1310.634033</v>
      </c>
      <c r="D98" s="4">
        <f t="shared" si="3"/>
        <v>2.6616140980905567</v>
      </c>
      <c r="E98" s="5">
        <f t="shared" si="2"/>
        <v>2.643257933706995</v>
      </c>
    </row>
    <row r="99" spans="1:5" x14ac:dyDescent="0.3">
      <c r="A99" s="3">
        <v>43325</v>
      </c>
      <c r="B99" s="8">
        <v>1.8383561643835616E-2</v>
      </c>
      <c r="C99">
        <v>1276.5548100000001</v>
      </c>
      <c r="D99" s="4">
        <f t="shared" si="3"/>
        <v>-2.600208917358394</v>
      </c>
      <c r="E99" s="5">
        <f t="shared" si="2"/>
        <v>-2.6185924790022295</v>
      </c>
    </row>
    <row r="100" spans="1:5" x14ac:dyDescent="0.3">
      <c r="A100" s="3">
        <v>43326</v>
      </c>
      <c r="B100" s="8">
        <v>1.8493150684931507E-2</v>
      </c>
      <c r="C100">
        <v>1306.803101</v>
      </c>
      <c r="D100" s="4">
        <f t="shared" si="3"/>
        <v>2.3695254416847078</v>
      </c>
      <c r="E100" s="5">
        <f t="shared" si="2"/>
        <v>2.3510322909997763</v>
      </c>
    </row>
    <row r="101" spans="1:5" x14ac:dyDescent="0.3">
      <c r="A101" s="3">
        <v>43328</v>
      </c>
      <c r="B101" s="8">
        <v>1.8630136986301369E-2</v>
      </c>
      <c r="C101">
        <v>1286.5048830000001</v>
      </c>
      <c r="D101" s="4">
        <f t="shared" si="3"/>
        <v>-1.5532728675396605</v>
      </c>
      <c r="E101" s="5">
        <f t="shared" si="2"/>
        <v>-1.5719030045259619</v>
      </c>
    </row>
    <row r="102" spans="1:5" x14ac:dyDescent="0.3">
      <c r="A102" s="3">
        <v>43332</v>
      </c>
      <c r="B102" s="8">
        <v>1.8684931506849314E-2</v>
      </c>
      <c r="C102">
        <v>1326.604004</v>
      </c>
      <c r="D102" s="4">
        <f t="shared" si="3"/>
        <v>3.1169039099558526</v>
      </c>
      <c r="E102" s="5">
        <f t="shared" si="2"/>
        <v>3.0982189784490033</v>
      </c>
    </row>
    <row r="103" spans="1:5" x14ac:dyDescent="0.3">
      <c r="A103" s="3">
        <v>43333</v>
      </c>
      <c r="B103" s="8">
        <v>1.865753424657534E-2</v>
      </c>
      <c r="C103">
        <v>1298.8929439999999</v>
      </c>
      <c r="D103" s="4">
        <f t="shared" si="3"/>
        <v>-2.0888720308732074</v>
      </c>
      <c r="E103" s="5">
        <f t="shared" si="2"/>
        <v>-2.1075295651197825</v>
      </c>
    </row>
    <row r="104" spans="1:5" x14ac:dyDescent="0.3">
      <c r="A104" s="3">
        <v>43335</v>
      </c>
      <c r="B104" s="8">
        <v>1.873972602739726E-2</v>
      </c>
      <c r="C104">
        <v>1316.6538089999999</v>
      </c>
      <c r="D104" s="4">
        <f t="shared" si="3"/>
        <v>1.367384824287718</v>
      </c>
      <c r="E104" s="5">
        <f t="shared" si="2"/>
        <v>1.3486450982603209</v>
      </c>
    </row>
    <row r="105" spans="1:5" x14ac:dyDescent="0.3">
      <c r="A105" s="3">
        <v>43336</v>
      </c>
      <c r="B105" s="8">
        <v>1.8684931506849314E-2</v>
      </c>
      <c r="C105">
        <v>1310.783203</v>
      </c>
      <c r="D105" s="4">
        <f t="shared" si="3"/>
        <v>-0.44587316421912643</v>
      </c>
      <c r="E105" s="5">
        <f t="shared" si="2"/>
        <v>-0.46455809572597573</v>
      </c>
    </row>
    <row r="106" spans="1:5" x14ac:dyDescent="0.3">
      <c r="A106" s="3">
        <v>43339</v>
      </c>
      <c r="B106" s="8">
        <v>1.8684931506849314E-2</v>
      </c>
      <c r="C106">
        <v>1315.1114500000001</v>
      </c>
      <c r="D106" s="4">
        <f t="shared" si="3"/>
        <v>0.33020311750212039</v>
      </c>
      <c r="E106" s="5">
        <f t="shared" si="2"/>
        <v>0.31151818599527109</v>
      </c>
    </row>
    <row r="107" spans="1:5" x14ac:dyDescent="0.3">
      <c r="A107" s="3">
        <v>43340</v>
      </c>
      <c r="B107" s="8">
        <v>1.8630136986301369E-2</v>
      </c>
      <c r="C107">
        <v>1324.0170900000001</v>
      </c>
      <c r="D107" s="4">
        <f t="shared" si="3"/>
        <v>0.67717758825686958</v>
      </c>
      <c r="E107" s="5">
        <f t="shared" si="2"/>
        <v>0.65854745127056824</v>
      </c>
    </row>
    <row r="108" spans="1:5" x14ac:dyDescent="0.3">
      <c r="A108" s="3">
        <v>43341</v>
      </c>
      <c r="B108" s="8">
        <v>1.8712328767123289E-2</v>
      </c>
      <c r="C108">
        <v>1354.5638429999999</v>
      </c>
      <c r="D108" s="4">
        <f t="shared" si="3"/>
        <v>2.3071267909389186</v>
      </c>
      <c r="E108" s="5">
        <f t="shared" si="2"/>
        <v>2.2884144621717954</v>
      </c>
    </row>
    <row r="109" spans="1:5" x14ac:dyDescent="0.3">
      <c r="A109" s="3">
        <v>43342</v>
      </c>
      <c r="B109" s="8">
        <v>1.8712328767123289E-2</v>
      </c>
      <c r="C109">
        <v>1361.8276370000001</v>
      </c>
      <c r="D109" s="4">
        <f t="shared" si="3"/>
        <v>0.53624596858519502</v>
      </c>
      <c r="E109" s="5">
        <f t="shared" si="2"/>
        <v>0.51753363981807177</v>
      </c>
    </row>
    <row r="110" spans="1:5" x14ac:dyDescent="0.3">
      <c r="A110" s="3">
        <v>43343</v>
      </c>
      <c r="B110" s="8">
        <v>1.865753424657534E-2</v>
      </c>
      <c r="C110">
        <v>1361.8276370000001</v>
      </c>
      <c r="D110" s="4">
        <f t="shared" si="3"/>
        <v>0</v>
      </c>
      <c r="E110" s="5">
        <f t="shared" si="2"/>
        <v>-1.865753424657534E-2</v>
      </c>
    </row>
    <row r="111" spans="1:5" x14ac:dyDescent="0.3">
      <c r="A111" s="3">
        <v>43346</v>
      </c>
      <c r="B111" s="8">
        <v>1.865753424657534E-2</v>
      </c>
      <c r="C111">
        <v>1375.9566649999999</v>
      </c>
      <c r="D111" s="4">
        <f t="shared" si="3"/>
        <v>1.0375048659700414</v>
      </c>
      <c r="E111" s="5">
        <f t="shared" si="2"/>
        <v>1.0188473317234661</v>
      </c>
    </row>
    <row r="112" spans="1:5" x14ac:dyDescent="0.3">
      <c r="A112" s="3">
        <v>43347</v>
      </c>
      <c r="B112" s="8">
        <v>1.8630136986301369E-2</v>
      </c>
      <c r="C112">
        <v>1334.315308</v>
      </c>
      <c r="D112" s="4">
        <f t="shared" si="3"/>
        <v>-3.026356720325925</v>
      </c>
      <c r="E112" s="5">
        <f t="shared" si="2"/>
        <v>-3.0449868573122263</v>
      </c>
    </row>
    <row r="113" spans="1:5" x14ac:dyDescent="0.3">
      <c r="A113" s="3">
        <v>43348</v>
      </c>
      <c r="B113" s="8">
        <v>1.865753424657534E-2</v>
      </c>
      <c r="C113">
        <v>1318.5444339999999</v>
      </c>
      <c r="D113" s="4">
        <f t="shared" si="3"/>
        <v>-1.1819450699129692</v>
      </c>
      <c r="E113" s="5">
        <f t="shared" si="2"/>
        <v>-1.2006026041595446</v>
      </c>
    </row>
    <row r="114" spans="1:5" x14ac:dyDescent="0.3">
      <c r="A114" s="3">
        <v>43349</v>
      </c>
      <c r="B114" s="8">
        <v>1.8630136986301369E-2</v>
      </c>
      <c r="C114">
        <v>1334.812866</v>
      </c>
      <c r="D114" s="4">
        <f t="shared" si="3"/>
        <v>1.2338175021259903</v>
      </c>
      <c r="E114" s="5">
        <f t="shared" si="2"/>
        <v>1.2151873651396889</v>
      </c>
    </row>
    <row r="115" spans="1:5" x14ac:dyDescent="0.3">
      <c r="A115" s="3">
        <v>43350</v>
      </c>
      <c r="B115" s="8">
        <v>1.8767123287671231E-2</v>
      </c>
      <c r="C115">
        <v>1353.7181399999999</v>
      </c>
      <c r="D115" s="4">
        <f t="shared" si="3"/>
        <v>1.4163239268627159</v>
      </c>
      <c r="E115" s="5">
        <f t="shared" si="2"/>
        <v>1.3975568035750447</v>
      </c>
    </row>
    <row r="116" spans="1:5" x14ac:dyDescent="0.3">
      <c r="A116" s="3">
        <v>43353</v>
      </c>
      <c r="B116" s="8">
        <v>1.8849315068493151E-2</v>
      </c>
      <c r="C116">
        <v>1332.5742190000001</v>
      </c>
      <c r="D116" s="4">
        <f t="shared" si="3"/>
        <v>-1.5619145799434928</v>
      </c>
      <c r="E116" s="5">
        <f t="shared" si="2"/>
        <v>-1.580763895011986</v>
      </c>
    </row>
    <row r="117" spans="1:5" x14ac:dyDescent="0.3">
      <c r="A117" s="3">
        <v>43354</v>
      </c>
      <c r="B117" s="8">
        <v>1.8904109589041096E-2</v>
      </c>
      <c r="C117">
        <v>1341.6286620000001</v>
      </c>
      <c r="D117" s="4">
        <f t="shared" si="3"/>
        <v>0.67947007160281792</v>
      </c>
      <c r="E117" s="5">
        <f t="shared" si="2"/>
        <v>0.66056596201377682</v>
      </c>
    </row>
    <row r="118" spans="1:5" x14ac:dyDescent="0.3">
      <c r="A118" s="3">
        <v>43355</v>
      </c>
      <c r="B118" s="8">
        <v>1.9178082191780823E-2</v>
      </c>
      <c r="C118">
        <v>1380.6831050000001</v>
      </c>
      <c r="D118" s="4">
        <f t="shared" si="3"/>
        <v>2.9109726190390517</v>
      </c>
      <c r="E118" s="5">
        <f t="shared" si="2"/>
        <v>2.8917945368472711</v>
      </c>
    </row>
    <row r="119" spans="1:5" x14ac:dyDescent="0.3">
      <c r="A119" s="3">
        <v>43357</v>
      </c>
      <c r="B119" s="8">
        <v>1.936986301369863E-2</v>
      </c>
      <c r="C119">
        <v>1372.9219969999999</v>
      </c>
      <c r="D119" s="4">
        <f t="shared" si="3"/>
        <v>-0.56212087856323478</v>
      </c>
      <c r="E119" s="5">
        <f t="shared" si="2"/>
        <v>-0.58149074157693337</v>
      </c>
    </row>
    <row r="120" spans="1:5" x14ac:dyDescent="0.3">
      <c r="A120" s="3">
        <v>43360</v>
      </c>
      <c r="B120" s="8">
        <v>1.9315068493150685E-2</v>
      </c>
      <c r="C120">
        <v>1390.9814449999999</v>
      </c>
      <c r="D120" s="4">
        <f t="shared" si="3"/>
        <v>1.3154023345435535</v>
      </c>
      <c r="E120" s="5">
        <f t="shared" si="2"/>
        <v>1.2960872660504028</v>
      </c>
    </row>
    <row r="121" spans="1:5" x14ac:dyDescent="0.3">
      <c r="A121" s="3">
        <v>43361</v>
      </c>
      <c r="B121" s="8">
        <v>1.936986301369863E-2</v>
      </c>
      <c r="C121">
        <v>1335.3801269999999</v>
      </c>
      <c r="D121" s="4">
        <f t="shared" si="3"/>
        <v>-3.9972724438462941</v>
      </c>
      <c r="E121" s="5">
        <f t="shared" si="2"/>
        <v>-4.0166423068599926</v>
      </c>
    </row>
    <row r="122" spans="1:5" x14ac:dyDescent="0.3">
      <c r="A122" s="3">
        <v>43362</v>
      </c>
      <c r="B122" s="8">
        <v>1.936986301369863E-2</v>
      </c>
      <c r="C122">
        <v>1330.447754</v>
      </c>
      <c r="D122" s="4">
        <f t="shared" si="3"/>
        <v>-0.36936097072828994</v>
      </c>
      <c r="E122" s="5">
        <f t="shared" si="2"/>
        <v>-0.38873083374198858</v>
      </c>
    </row>
    <row r="123" spans="1:5" x14ac:dyDescent="0.3">
      <c r="A123" s="3">
        <v>43364</v>
      </c>
      <c r="B123" s="8">
        <v>1.9452054794520546E-2</v>
      </c>
      <c r="C123">
        <v>1334.533203</v>
      </c>
      <c r="D123" s="4">
        <f t="shared" si="3"/>
        <v>0.30707323814234694</v>
      </c>
      <c r="E123" s="5">
        <f t="shared" si="2"/>
        <v>0.28762118334782638</v>
      </c>
    </row>
    <row r="124" spans="1:5" x14ac:dyDescent="0.3">
      <c r="A124" s="3">
        <v>43367</v>
      </c>
      <c r="B124" s="8">
        <v>1.9479452054794521E-2</v>
      </c>
      <c r="C124">
        <v>1282.0207519999999</v>
      </c>
      <c r="D124" s="4">
        <f t="shared" si="3"/>
        <v>-3.9348928061102768</v>
      </c>
      <c r="E124" s="5">
        <f t="shared" si="2"/>
        <v>-3.9543722581650713</v>
      </c>
    </row>
    <row r="125" spans="1:5" x14ac:dyDescent="0.3">
      <c r="A125" s="3">
        <v>43368</v>
      </c>
      <c r="B125" s="8">
        <v>1.9589041095890412E-2</v>
      </c>
      <c r="C125">
        <v>1248.7894289999999</v>
      </c>
      <c r="D125" s="4">
        <f t="shared" si="3"/>
        <v>-2.5921049209350064</v>
      </c>
      <c r="E125" s="5">
        <f t="shared" si="2"/>
        <v>-2.611693962030897</v>
      </c>
    </row>
    <row r="126" spans="1:5" x14ac:dyDescent="0.3">
      <c r="A126" s="3">
        <v>43369</v>
      </c>
      <c r="B126" s="8">
        <v>1.9643835616438357E-2</v>
      </c>
      <c r="C126">
        <v>1280.1274410000001</v>
      </c>
      <c r="D126" s="4">
        <f t="shared" si="3"/>
        <v>2.509471274520227</v>
      </c>
      <c r="E126" s="5">
        <f t="shared" si="2"/>
        <v>2.4898274389037884</v>
      </c>
    </row>
    <row r="127" spans="1:5" x14ac:dyDescent="0.3">
      <c r="A127" s="3">
        <v>43370</v>
      </c>
      <c r="B127" s="8">
        <v>1.936986301369863E-2</v>
      </c>
      <c r="C127">
        <v>1249.1381839999999</v>
      </c>
      <c r="D127" s="4">
        <f t="shared" si="3"/>
        <v>-2.4207946808633545</v>
      </c>
      <c r="E127" s="5">
        <f t="shared" si="2"/>
        <v>-2.4401645438770529</v>
      </c>
    </row>
    <row r="128" spans="1:5" x14ac:dyDescent="0.3">
      <c r="A128" s="3">
        <v>43371</v>
      </c>
      <c r="B128" s="8">
        <v>1.9095890410958903E-2</v>
      </c>
      <c r="C128">
        <v>1197.024414</v>
      </c>
      <c r="D128" s="4">
        <f t="shared" si="3"/>
        <v>-4.1719779819011551</v>
      </c>
      <c r="E128" s="5">
        <f t="shared" si="2"/>
        <v>-4.1910738723121144</v>
      </c>
    </row>
    <row r="129" spans="1:5" x14ac:dyDescent="0.3">
      <c r="A129" s="3">
        <v>43374</v>
      </c>
      <c r="B129" s="8">
        <v>1.9260273972602739E-2</v>
      </c>
      <c r="C129">
        <v>1221.686279</v>
      </c>
      <c r="D129" s="4">
        <f t="shared" si="3"/>
        <v>2.0602641609948011</v>
      </c>
      <c r="E129" s="5">
        <f t="shared" si="2"/>
        <v>2.0410038870221983</v>
      </c>
    </row>
    <row r="130" spans="1:5" x14ac:dyDescent="0.3">
      <c r="A130" s="3">
        <v>43376</v>
      </c>
      <c r="B130" s="8">
        <v>1.9232876712328765E-2</v>
      </c>
      <c r="C130">
        <v>1221.088379</v>
      </c>
      <c r="D130" s="4">
        <f t="shared" si="3"/>
        <v>-4.8940551291890337E-2</v>
      </c>
      <c r="E130" s="5">
        <f t="shared" si="2"/>
        <v>-6.8173428004219105E-2</v>
      </c>
    </row>
    <row r="131" spans="1:5" x14ac:dyDescent="0.3">
      <c r="A131" s="3">
        <v>43377</v>
      </c>
      <c r="B131" s="8">
        <v>1.9506849315068492E-2</v>
      </c>
      <c r="C131">
        <v>1194.7823490000001</v>
      </c>
      <c r="D131" s="4">
        <f t="shared" si="3"/>
        <v>-2.1543100771741899</v>
      </c>
      <c r="E131" s="5">
        <f t="shared" si="2"/>
        <v>-2.1738169264892582</v>
      </c>
    </row>
    <row r="132" spans="1:5" x14ac:dyDescent="0.3">
      <c r="A132" s="3">
        <v>43378</v>
      </c>
      <c r="B132" s="8">
        <v>1.8986301369863012E-2</v>
      </c>
      <c r="C132">
        <v>1161.0527340000001</v>
      </c>
      <c r="D132" s="4">
        <f t="shared" si="3"/>
        <v>-2.8230761048847706</v>
      </c>
      <c r="E132" s="5">
        <f t="shared" si="2"/>
        <v>-2.8420624062546338</v>
      </c>
    </row>
    <row r="133" spans="1:5" x14ac:dyDescent="0.3">
      <c r="A133" s="3">
        <v>43381</v>
      </c>
      <c r="B133" s="8">
        <v>1.893150684931507E-2</v>
      </c>
      <c r="C133">
        <v>1172.711182</v>
      </c>
      <c r="D133" s="4">
        <f t="shared" si="3"/>
        <v>1.0041273456921127</v>
      </c>
      <c r="E133" s="5">
        <f t="shared" si="2"/>
        <v>0.9851958388427976</v>
      </c>
    </row>
    <row r="134" spans="1:5" x14ac:dyDescent="0.3">
      <c r="A134" s="3">
        <v>43382</v>
      </c>
      <c r="B134" s="8">
        <v>1.882191780821918E-2</v>
      </c>
      <c r="C134">
        <v>1203.2022710000001</v>
      </c>
      <c r="D134" s="4">
        <f t="shared" si="3"/>
        <v>2.6000510158007599</v>
      </c>
      <c r="E134" s="5">
        <f t="shared" si="2"/>
        <v>2.5812290979925407</v>
      </c>
    </row>
    <row r="135" spans="1:5" x14ac:dyDescent="0.3">
      <c r="A135" s="3">
        <v>43383</v>
      </c>
      <c r="B135" s="8">
        <v>1.8958904109589041E-2</v>
      </c>
      <c r="C135">
        <v>1295.0740969999999</v>
      </c>
      <c r="D135" s="4">
        <f t="shared" si="3"/>
        <v>7.6356094244772104</v>
      </c>
      <c r="E135" s="5">
        <f t="shared" si="2"/>
        <v>7.6166505203676209</v>
      </c>
    </row>
    <row r="136" spans="1:5" x14ac:dyDescent="0.3">
      <c r="A136" s="3">
        <v>43384</v>
      </c>
      <c r="B136" s="8">
        <v>1.9013698630136987E-2</v>
      </c>
      <c r="C136">
        <v>1254.3198239999999</v>
      </c>
      <c r="D136" s="4">
        <f t="shared" si="3"/>
        <v>-3.1468680513652507</v>
      </c>
      <c r="E136" s="5">
        <f t="shared" ref="E136:E199" si="4">(D136-B136)</f>
        <v>-3.1658817499953877</v>
      </c>
    </row>
    <row r="137" spans="1:5" x14ac:dyDescent="0.3">
      <c r="A137" s="3">
        <v>43385</v>
      </c>
      <c r="B137" s="8">
        <v>1.8876712328767122E-2</v>
      </c>
      <c r="C137">
        <v>1319.0385739999999</v>
      </c>
      <c r="D137" s="4">
        <f t="shared" si="3"/>
        <v>5.1596689107259142</v>
      </c>
      <c r="E137" s="5">
        <f t="shared" si="4"/>
        <v>5.140792198397147</v>
      </c>
    </row>
    <row r="138" spans="1:5" x14ac:dyDescent="0.3">
      <c r="A138" s="3">
        <v>43388</v>
      </c>
      <c r="B138" s="8">
        <v>1.893150684931507E-2</v>
      </c>
      <c r="C138">
        <v>1306.6826169999999</v>
      </c>
      <c r="D138" s="4">
        <f t="shared" ref="D138:D201" si="5">(C138-C137)/C137*100</f>
        <v>-0.93673962562978008</v>
      </c>
      <c r="E138" s="5">
        <f t="shared" si="4"/>
        <v>-0.95567113247909519</v>
      </c>
    </row>
    <row r="139" spans="1:5" x14ac:dyDescent="0.3">
      <c r="A139" s="3">
        <v>43389</v>
      </c>
      <c r="B139" s="8">
        <v>1.8986301369863012E-2</v>
      </c>
      <c r="C139">
        <v>1335.1807859999999</v>
      </c>
      <c r="D139" s="4">
        <f t="shared" si="5"/>
        <v>2.1809556987471548</v>
      </c>
      <c r="E139" s="5">
        <f t="shared" si="4"/>
        <v>2.161969397377292</v>
      </c>
    </row>
    <row r="140" spans="1:5" x14ac:dyDescent="0.3">
      <c r="A140" s="3">
        <v>43390</v>
      </c>
      <c r="B140" s="8">
        <v>1.8958904109589041E-2</v>
      </c>
      <c r="C140">
        <v>1308.0776370000001</v>
      </c>
      <c r="D140" s="4">
        <f t="shared" si="5"/>
        <v>-2.0299235342651047</v>
      </c>
      <c r="E140" s="5">
        <f t="shared" si="4"/>
        <v>-2.0488824383746937</v>
      </c>
    </row>
    <row r="141" spans="1:5" x14ac:dyDescent="0.3">
      <c r="A141" s="3">
        <v>43392</v>
      </c>
      <c r="B141" s="8">
        <v>1.9041095890410958E-2</v>
      </c>
      <c r="C141">
        <v>1286.355225</v>
      </c>
      <c r="D141" s="4">
        <f t="shared" si="5"/>
        <v>-1.6606362944801323</v>
      </c>
      <c r="E141" s="5">
        <f t="shared" si="4"/>
        <v>-1.6796773903705433</v>
      </c>
    </row>
    <row r="142" spans="1:5" x14ac:dyDescent="0.3">
      <c r="A142" s="3">
        <v>43395</v>
      </c>
      <c r="B142" s="8">
        <v>1.9041095890410958E-2</v>
      </c>
      <c r="C142">
        <v>1292.8320309999999</v>
      </c>
      <c r="D142" s="4">
        <f t="shared" si="5"/>
        <v>0.50350057854352759</v>
      </c>
      <c r="E142" s="5">
        <f t="shared" si="4"/>
        <v>0.48445948265311661</v>
      </c>
    </row>
    <row r="143" spans="1:5" x14ac:dyDescent="0.3">
      <c r="A143" s="3">
        <v>43396</v>
      </c>
      <c r="B143" s="8">
        <v>1.9068493150684932E-2</v>
      </c>
      <c r="C143">
        <v>1273.9495850000001</v>
      </c>
      <c r="D143" s="4">
        <f t="shared" si="5"/>
        <v>-1.4605490541098642</v>
      </c>
      <c r="E143" s="5">
        <f t="shared" si="4"/>
        <v>-1.4796175472605493</v>
      </c>
    </row>
    <row r="144" spans="1:5" x14ac:dyDescent="0.3">
      <c r="A144" s="3">
        <v>43397</v>
      </c>
      <c r="B144" s="8">
        <v>1.9041095890410958E-2</v>
      </c>
      <c r="C144">
        <v>1277.6861570000001</v>
      </c>
      <c r="D144" s="4">
        <f t="shared" si="5"/>
        <v>0.29330611226660303</v>
      </c>
      <c r="E144" s="5">
        <f t="shared" si="4"/>
        <v>0.27426501637619205</v>
      </c>
    </row>
    <row r="145" spans="1:5" x14ac:dyDescent="0.3">
      <c r="A145" s="3">
        <v>43398</v>
      </c>
      <c r="B145" s="8">
        <v>1.9068493150684932E-2</v>
      </c>
      <c r="C145">
        <v>1279.529663</v>
      </c>
      <c r="D145" s="4">
        <f t="shared" si="5"/>
        <v>0.14428472828792915</v>
      </c>
      <c r="E145" s="5">
        <f t="shared" si="4"/>
        <v>0.12521623513724423</v>
      </c>
    </row>
    <row r="146" spans="1:5" x14ac:dyDescent="0.3">
      <c r="A146" s="3">
        <v>43399</v>
      </c>
      <c r="B146" s="8">
        <v>1.9041095890410958E-2</v>
      </c>
      <c r="C146">
        <v>1291.9354249999999</v>
      </c>
      <c r="D146" s="4">
        <f t="shared" si="5"/>
        <v>0.96955642051417357</v>
      </c>
      <c r="E146" s="5">
        <f t="shared" si="4"/>
        <v>0.95051532462376265</v>
      </c>
    </row>
    <row r="147" spans="1:5" x14ac:dyDescent="0.3">
      <c r="A147" s="3">
        <v>43402</v>
      </c>
      <c r="B147" s="8">
        <v>1.9041095890410958E-2</v>
      </c>
      <c r="C147">
        <v>1313.9566649999999</v>
      </c>
      <c r="D147" s="4">
        <f t="shared" si="5"/>
        <v>1.704515533351834</v>
      </c>
      <c r="E147" s="5">
        <f t="shared" si="4"/>
        <v>1.685474437461423</v>
      </c>
    </row>
    <row r="148" spans="1:5" x14ac:dyDescent="0.3">
      <c r="A148" s="3">
        <v>43403</v>
      </c>
      <c r="B148" s="8">
        <v>1.9068493150684932E-2</v>
      </c>
      <c r="C148">
        <v>1331.892578</v>
      </c>
      <c r="D148" s="4">
        <f t="shared" si="5"/>
        <v>1.3650307866127402</v>
      </c>
      <c r="E148" s="5">
        <f t="shared" si="4"/>
        <v>1.3459622934620552</v>
      </c>
    </row>
    <row r="149" spans="1:5" x14ac:dyDescent="0.3">
      <c r="A149" s="3">
        <v>43404</v>
      </c>
      <c r="B149" s="8">
        <v>1.9041095890410958E-2</v>
      </c>
      <c r="C149">
        <v>1358.846313</v>
      </c>
      <c r="D149" s="4">
        <f t="shared" si="5"/>
        <v>2.0237168856721457</v>
      </c>
      <c r="E149" s="5">
        <f t="shared" si="4"/>
        <v>2.0046757897817349</v>
      </c>
    </row>
    <row r="150" spans="1:5" x14ac:dyDescent="0.3">
      <c r="A150" s="3">
        <v>43405</v>
      </c>
      <c r="B150" s="8">
        <v>1.8986301369863012E-2</v>
      </c>
      <c r="C150">
        <v>1363.9780270000001</v>
      </c>
      <c r="D150" s="4">
        <f t="shared" si="5"/>
        <v>0.3776522739109866</v>
      </c>
      <c r="E150" s="5">
        <f t="shared" si="4"/>
        <v>0.35866597254112359</v>
      </c>
    </row>
    <row r="151" spans="1:5" x14ac:dyDescent="0.3">
      <c r="A151" s="3">
        <v>43406</v>
      </c>
      <c r="B151" s="8">
        <v>1.9068493150684932E-2</v>
      </c>
      <c r="C151">
        <v>1388.5902100000001</v>
      </c>
      <c r="D151" s="4">
        <f t="shared" si="5"/>
        <v>1.8044413115754654</v>
      </c>
      <c r="E151" s="5">
        <f t="shared" si="4"/>
        <v>1.7853728184247804</v>
      </c>
    </row>
    <row r="152" spans="1:5" x14ac:dyDescent="0.3">
      <c r="A152" s="3">
        <v>43409</v>
      </c>
      <c r="B152" s="8">
        <v>1.8958904109589041E-2</v>
      </c>
      <c r="C152">
        <v>1416.739624</v>
      </c>
      <c r="D152" s="4">
        <f t="shared" si="5"/>
        <v>2.0271937535840738</v>
      </c>
      <c r="E152" s="5">
        <f t="shared" si="4"/>
        <v>2.0082348494744848</v>
      </c>
    </row>
    <row r="153" spans="1:5" x14ac:dyDescent="0.3">
      <c r="A153" s="3">
        <v>43410</v>
      </c>
      <c r="B153" s="8">
        <v>1.9013698630136987E-2</v>
      </c>
      <c r="C153">
        <v>1400.447754</v>
      </c>
      <c r="D153" s="4">
        <f t="shared" si="5"/>
        <v>-1.1499551310636609</v>
      </c>
      <c r="E153" s="5">
        <f t="shared" si="4"/>
        <v>-1.1689688296937979</v>
      </c>
    </row>
    <row r="154" spans="1:5" x14ac:dyDescent="0.3">
      <c r="A154" s="3">
        <v>43413</v>
      </c>
      <c r="B154" s="8">
        <v>1.9041095890410958E-2</v>
      </c>
      <c r="C154">
        <v>1441.9494629999999</v>
      </c>
      <c r="D154" s="4">
        <f t="shared" si="5"/>
        <v>2.9634599992367794</v>
      </c>
      <c r="E154" s="5">
        <f t="shared" si="4"/>
        <v>2.9444189033463686</v>
      </c>
    </row>
    <row r="155" spans="1:5" x14ac:dyDescent="0.3">
      <c r="A155" s="3">
        <v>43416</v>
      </c>
      <c r="B155" s="8">
        <v>1.8958904109589041E-2</v>
      </c>
      <c r="C155">
        <v>1384.405029</v>
      </c>
      <c r="D155" s="4">
        <f t="shared" si="5"/>
        <v>-3.99073861300782</v>
      </c>
      <c r="E155" s="5">
        <f t="shared" si="4"/>
        <v>-4.0096975171174094</v>
      </c>
    </row>
    <row r="156" spans="1:5" x14ac:dyDescent="0.3">
      <c r="A156" s="3">
        <v>43417</v>
      </c>
      <c r="B156" s="8">
        <v>1.8986301369863012E-2</v>
      </c>
      <c r="C156">
        <v>1390.6826169999999</v>
      </c>
      <c r="D156" s="4">
        <f t="shared" si="5"/>
        <v>0.45345024530389244</v>
      </c>
      <c r="E156" s="5">
        <f t="shared" si="4"/>
        <v>0.43446394393402943</v>
      </c>
    </row>
    <row r="157" spans="1:5" x14ac:dyDescent="0.3">
      <c r="A157" s="3">
        <v>43418</v>
      </c>
      <c r="B157" s="8">
        <v>1.893150684931507E-2</v>
      </c>
      <c r="C157">
        <v>1410.860596</v>
      </c>
      <c r="D157" s="4">
        <f t="shared" si="5"/>
        <v>1.4509406210547355</v>
      </c>
      <c r="E157" s="5">
        <f t="shared" si="4"/>
        <v>1.4320091142054205</v>
      </c>
    </row>
    <row r="158" spans="1:5" x14ac:dyDescent="0.3">
      <c r="A158" s="3">
        <v>43419</v>
      </c>
      <c r="B158" s="8">
        <v>1.873972602739726E-2</v>
      </c>
      <c r="C158">
        <v>1401.9921879999999</v>
      </c>
      <c r="D158" s="4">
        <f t="shared" si="5"/>
        <v>-0.62858145058011416</v>
      </c>
      <c r="E158" s="5">
        <f t="shared" si="4"/>
        <v>-0.64732117660751143</v>
      </c>
    </row>
    <row r="159" spans="1:5" x14ac:dyDescent="0.3">
      <c r="A159" s="3">
        <v>43420</v>
      </c>
      <c r="B159" s="8">
        <v>1.8684931506849314E-2</v>
      </c>
      <c r="C159">
        <v>1408.419189</v>
      </c>
      <c r="D159" s="4">
        <f t="shared" si="5"/>
        <v>0.45841917344549554</v>
      </c>
      <c r="E159" s="5">
        <f t="shared" si="4"/>
        <v>0.43973424193864624</v>
      </c>
    </row>
    <row r="160" spans="1:5" x14ac:dyDescent="0.3">
      <c r="A160" s="3">
        <v>43423</v>
      </c>
      <c r="B160" s="8">
        <v>1.8767123287671231E-2</v>
      </c>
      <c r="C160">
        <v>1423.4655760000001</v>
      </c>
      <c r="D160" s="4">
        <f t="shared" si="5"/>
        <v>1.0683173814667541</v>
      </c>
      <c r="E160" s="5">
        <f t="shared" si="4"/>
        <v>1.049550258179083</v>
      </c>
    </row>
    <row r="161" spans="1:5" x14ac:dyDescent="0.3">
      <c r="A161" s="3">
        <v>43424</v>
      </c>
      <c r="B161" s="8">
        <v>1.8712328767123289E-2</v>
      </c>
      <c r="C161">
        <v>1398.703857</v>
      </c>
      <c r="D161" s="4">
        <f t="shared" si="5"/>
        <v>-1.7395376057903409</v>
      </c>
      <c r="E161" s="5">
        <f t="shared" si="4"/>
        <v>-1.7582499345574643</v>
      </c>
    </row>
    <row r="162" spans="1:5" x14ac:dyDescent="0.3">
      <c r="A162" s="3">
        <v>43426</v>
      </c>
      <c r="B162" s="8">
        <v>1.8575342465753427E-2</v>
      </c>
      <c r="C162">
        <v>1406.625732</v>
      </c>
      <c r="D162" s="4">
        <f t="shared" si="5"/>
        <v>0.56637257131693175</v>
      </c>
      <c r="E162" s="5">
        <f t="shared" si="4"/>
        <v>0.54779722885117832</v>
      </c>
    </row>
    <row r="163" spans="1:5" x14ac:dyDescent="0.3">
      <c r="A163" s="3">
        <v>43430</v>
      </c>
      <c r="B163" s="8">
        <v>1.865753424657534E-2</v>
      </c>
      <c r="C163">
        <v>1431.387207</v>
      </c>
      <c r="D163" s="4">
        <f t="shared" si="5"/>
        <v>1.7603456581725618</v>
      </c>
      <c r="E163" s="5">
        <f t="shared" si="4"/>
        <v>1.7416881239259865</v>
      </c>
    </row>
    <row r="164" spans="1:5" x14ac:dyDescent="0.3">
      <c r="A164" s="3">
        <v>43431</v>
      </c>
      <c r="B164" s="8">
        <v>1.8547945205479453E-2</v>
      </c>
      <c r="C164">
        <v>1436.1202390000001</v>
      </c>
      <c r="D164" s="4">
        <f t="shared" si="5"/>
        <v>0.33066049332101471</v>
      </c>
      <c r="E164" s="5">
        <f t="shared" si="4"/>
        <v>0.31211254811553524</v>
      </c>
    </row>
    <row r="165" spans="1:5" x14ac:dyDescent="0.3">
      <c r="A165" s="3">
        <v>43432</v>
      </c>
      <c r="B165" s="8">
        <v>1.8493150684931507E-2</v>
      </c>
      <c r="C165">
        <v>1457.4938959999999</v>
      </c>
      <c r="D165" s="4">
        <f t="shared" si="5"/>
        <v>1.4882916081513329</v>
      </c>
      <c r="E165" s="5">
        <f t="shared" si="4"/>
        <v>1.4697984574664014</v>
      </c>
    </row>
    <row r="166" spans="1:5" x14ac:dyDescent="0.3">
      <c r="A166" s="3">
        <v>43433</v>
      </c>
      <c r="B166" s="8">
        <v>1.8520547945205478E-2</v>
      </c>
      <c r="C166">
        <v>1445.6860349999999</v>
      </c>
      <c r="D166" s="4">
        <f t="shared" si="5"/>
        <v>-0.81014822994497149</v>
      </c>
      <c r="E166" s="5">
        <f t="shared" si="4"/>
        <v>-0.82866877789017701</v>
      </c>
    </row>
    <row r="167" spans="1:5" x14ac:dyDescent="0.3">
      <c r="A167" s="3">
        <v>43434</v>
      </c>
      <c r="B167" s="8">
        <v>1.8493150684931507E-2</v>
      </c>
      <c r="C167">
        <v>1433.380005</v>
      </c>
      <c r="D167" s="4">
        <f t="shared" si="5"/>
        <v>-0.85122424247530104</v>
      </c>
      <c r="E167" s="5">
        <f t="shared" si="4"/>
        <v>-0.86971739316023255</v>
      </c>
    </row>
    <row r="168" spans="1:5" x14ac:dyDescent="0.3">
      <c r="A168" s="3">
        <v>43437</v>
      </c>
      <c r="B168" s="8">
        <v>1.8547945205479453E-2</v>
      </c>
      <c r="C168">
        <v>1511.3017580000001</v>
      </c>
      <c r="D168" s="4">
        <f t="shared" si="5"/>
        <v>5.4362243597782074</v>
      </c>
      <c r="E168" s="5">
        <f t="shared" si="4"/>
        <v>5.4176764145727283</v>
      </c>
    </row>
    <row r="169" spans="1:5" x14ac:dyDescent="0.3">
      <c r="A169" s="3">
        <v>43438</v>
      </c>
      <c r="B169" s="8">
        <v>1.8520547945205478E-2</v>
      </c>
      <c r="C169">
        <v>1484.547241</v>
      </c>
      <c r="D169" s="4">
        <f t="shared" si="5"/>
        <v>-1.7702961608015333</v>
      </c>
      <c r="E169" s="5">
        <f t="shared" si="4"/>
        <v>-1.7888167087467388</v>
      </c>
    </row>
    <row r="170" spans="1:5" x14ac:dyDescent="0.3">
      <c r="A170" s="3">
        <v>43439</v>
      </c>
      <c r="B170" s="8">
        <v>1.8410958904109587E-2</v>
      </c>
      <c r="C170">
        <v>1475.9279790000001</v>
      </c>
      <c r="D170" s="4">
        <f t="shared" si="5"/>
        <v>-0.58059870120360391</v>
      </c>
      <c r="E170" s="5">
        <f t="shared" si="4"/>
        <v>-0.5990096601077135</v>
      </c>
    </row>
    <row r="171" spans="1:5" x14ac:dyDescent="0.3">
      <c r="A171" s="3">
        <v>43440</v>
      </c>
      <c r="B171" s="8">
        <v>1.8383561643835616E-2</v>
      </c>
      <c r="C171">
        <v>1483.9993899999999</v>
      </c>
      <c r="D171" s="4">
        <f t="shared" si="5"/>
        <v>0.54687024806377071</v>
      </c>
      <c r="E171" s="5">
        <f t="shared" si="4"/>
        <v>0.52848668641993513</v>
      </c>
    </row>
    <row r="172" spans="1:5" x14ac:dyDescent="0.3">
      <c r="A172" s="3">
        <v>43441</v>
      </c>
      <c r="B172" s="8">
        <v>1.8328767123287671E-2</v>
      </c>
      <c r="C172">
        <v>1481.1594239999999</v>
      </c>
      <c r="D172" s="4">
        <f t="shared" si="5"/>
        <v>-0.19137245063153321</v>
      </c>
      <c r="E172" s="5">
        <f t="shared" si="4"/>
        <v>-0.2097012177548209</v>
      </c>
    </row>
    <row r="173" spans="1:5" x14ac:dyDescent="0.3">
      <c r="A173" s="3">
        <v>43444</v>
      </c>
      <c r="B173" s="8">
        <v>1.8383561643835616E-2</v>
      </c>
      <c r="C173">
        <v>1468.703857</v>
      </c>
      <c r="D173" s="4">
        <f t="shared" si="5"/>
        <v>-0.84093358204227808</v>
      </c>
      <c r="E173" s="5">
        <f t="shared" si="4"/>
        <v>-0.85931714368611367</v>
      </c>
    </row>
    <row r="174" spans="1:5" x14ac:dyDescent="0.3">
      <c r="A174" s="3">
        <v>43445</v>
      </c>
      <c r="B174" s="8">
        <v>1.8383561643835616E-2</v>
      </c>
      <c r="C174">
        <v>1494.362183</v>
      </c>
      <c r="D174" s="4">
        <f t="shared" si="5"/>
        <v>1.7470047401121509</v>
      </c>
      <c r="E174" s="5">
        <f t="shared" si="4"/>
        <v>1.7286211784683152</v>
      </c>
    </row>
    <row r="175" spans="1:5" x14ac:dyDescent="0.3">
      <c r="A175" s="3">
        <v>43446</v>
      </c>
      <c r="B175" s="8">
        <v>1.8356164383561645E-2</v>
      </c>
      <c r="C175">
        <v>1537.3088379999999</v>
      </c>
      <c r="D175" s="4">
        <f t="shared" si="5"/>
        <v>2.8739120601795882</v>
      </c>
      <c r="E175" s="5">
        <f t="shared" si="4"/>
        <v>2.8555558957960265</v>
      </c>
    </row>
    <row r="176" spans="1:5" x14ac:dyDescent="0.3">
      <c r="A176" s="3">
        <v>43447</v>
      </c>
      <c r="B176" s="8">
        <v>1.8356164383561645E-2</v>
      </c>
      <c r="C176">
        <v>1533.173706</v>
      </c>
      <c r="D176" s="4">
        <f t="shared" si="5"/>
        <v>-0.26898511852566903</v>
      </c>
      <c r="E176" s="5">
        <f t="shared" si="4"/>
        <v>-0.28734128290923067</v>
      </c>
    </row>
    <row r="177" spans="1:5" x14ac:dyDescent="0.3">
      <c r="A177" s="3">
        <v>43448</v>
      </c>
      <c r="B177" s="8">
        <v>1.8301369863013697E-2</v>
      </c>
      <c r="C177">
        <v>1550.212769</v>
      </c>
      <c r="D177" s="4">
        <f t="shared" si="5"/>
        <v>1.1113589369109582</v>
      </c>
      <c r="E177" s="5">
        <f t="shared" si="4"/>
        <v>1.0930575670479445</v>
      </c>
    </row>
    <row r="178" spans="1:5" x14ac:dyDescent="0.3">
      <c r="A178" s="3">
        <v>43451</v>
      </c>
      <c r="B178" s="8">
        <v>1.8383561643835616E-2</v>
      </c>
      <c r="C178">
        <v>1556.440552</v>
      </c>
      <c r="D178" s="4">
        <f t="shared" si="5"/>
        <v>0.40173730500345567</v>
      </c>
      <c r="E178" s="5">
        <f t="shared" si="4"/>
        <v>0.38335374335962003</v>
      </c>
    </row>
    <row r="179" spans="1:5" x14ac:dyDescent="0.3">
      <c r="A179" s="3">
        <v>43452</v>
      </c>
      <c r="B179" s="8">
        <v>1.8356164383561645E-2</v>
      </c>
      <c r="C179">
        <v>1550.511841</v>
      </c>
      <c r="D179" s="4">
        <f t="shared" si="5"/>
        <v>-0.38091470903798585</v>
      </c>
      <c r="E179" s="5">
        <f t="shared" si="4"/>
        <v>-0.39927087342154749</v>
      </c>
    </row>
    <row r="180" spans="1:5" x14ac:dyDescent="0.3">
      <c r="A180" s="3">
        <v>43453</v>
      </c>
      <c r="B180" s="8">
        <v>1.821917808219178E-2</v>
      </c>
      <c r="C180">
        <v>1548.9173579999999</v>
      </c>
      <c r="D180" s="4">
        <f t="shared" si="5"/>
        <v>-0.10283591249272389</v>
      </c>
      <c r="E180" s="5">
        <f t="shared" si="4"/>
        <v>-0.12105509057491567</v>
      </c>
    </row>
    <row r="181" spans="1:5" x14ac:dyDescent="0.3">
      <c r="A181" s="3">
        <v>43454</v>
      </c>
      <c r="B181" s="8">
        <v>1.8164383561643835E-2</v>
      </c>
      <c r="C181">
        <v>1567.3514399999999</v>
      </c>
      <c r="D181" s="4">
        <f t="shared" si="5"/>
        <v>1.1901268911985419</v>
      </c>
      <c r="E181" s="5">
        <f t="shared" si="4"/>
        <v>1.171962507636898</v>
      </c>
    </row>
    <row r="182" spans="1:5" x14ac:dyDescent="0.3">
      <c r="A182" s="3">
        <v>43455</v>
      </c>
      <c r="B182" s="8">
        <v>1.8164383561643835E-2</v>
      </c>
      <c r="C182">
        <v>1556.839111</v>
      </c>
      <c r="D182" s="4">
        <f t="shared" si="5"/>
        <v>-0.67070656469999534</v>
      </c>
      <c r="E182" s="5">
        <f t="shared" si="4"/>
        <v>-0.68887094826163919</v>
      </c>
    </row>
    <row r="183" spans="1:5" x14ac:dyDescent="0.3">
      <c r="A183" s="3">
        <v>43458</v>
      </c>
      <c r="B183" s="8">
        <v>1.8246575342465755E-2</v>
      </c>
      <c r="C183">
        <v>1538.6042480000001</v>
      </c>
      <c r="D183" s="4">
        <f t="shared" si="5"/>
        <v>-1.1712747239685646</v>
      </c>
      <c r="E183" s="5">
        <f t="shared" si="4"/>
        <v>-1.1895212993110302</v>
      </c>
    </row>
    <row r="184" spans="1:5" x14ac:dyDescent="0.3">
      <c r="A184" s="3">
        <v>43460</v>
      </c>
      <c r="B184" s="8">
        <v>1.8246575342465755E-2</v>
      </c>
      <c r="C184">
        <v>1541.9422609999999</v>
      </c>
      <c r="D184" s="4">
        <f t="shared" si="5"/>
        <v>0.21695072039082391</v>
      </c>
      <c r="E184" s="5">
        <f t="shared" si="4"/>
        <v>0.19870414504835815</v>
      </c>
    </row>
    <row r="185" spans="1:5" x14ac:dyDescent="0.3">
      <c r="A185" s="3">
        <v>43461</v>
      </c>
      <c r="B185" s="8">
        <v>1.8273972602739726E-2</v>
      </c>
      <c r="C185">
        <v>1571.7857670000001</v>
      </c>
      <c r="D185" s="4">
        <f t="shared" si="5"/>
        <v>1.9354489953888203</v>
      </c>
      <c r="E185" s="5">
        <f t="shared" si="4"/>
        <v>1.9171750227860807</v>
      </c>
    </row>
    <row r="186" spans="1:5" x14ac:dyDescent="0.3">
      <c r="A186" s="3">
        <v>43462</v>
      </c>
      <c r="B186" s="8">
        <v>1.8273972602739726E-2</v>
      </c>
      <c r="C186">
        <v>1579.8070070000001</v>
      </c>
      <c r="D186" s="4">
        <f t="shared" si="5"/>
        <v>0.51032654502972308</v>
      </c>
      <c r="E186" s="5">
        <f t="shared" si="4"/>
        <v>0.49205257242698336</v>
      </c>
    </row>
    <row r="187" spans="1:5" x14ac:dyDescent="0.3">
      <c r="A187" s="3">
        <v>43465</v>
      </c>
      <c r="B187" s="8">
        <v>1.8273972602739726E-2</v>
      </c>
      <c r="C187">
        <v>1596.098999</v>
      </c>
      <c r="D187" s="4">
        <f t="shared" si="5"/>
        <v>1.0312647005495865</v>
      </c>
      <c r="E187" s="5">
        <f t="shared" si="4"/>
        <v>1.0129907279468469</v>
      </c>
    </row>
    <row r="188" spans="1:5" x14ac:dyDescent="0.3">
      <c r="A188" s="3">
        <v>43466</v>
      </c>
      <c r="B188" s="8">
        <v>1.8273972602739726E-2</v>
      </c>
      <c r="C188">
        <v>1588.2270510000001</v>
      </c>
      <c r="D188" s="4">
        <f t="shared" si="5"/>
        <v>-0.49319923168499991</v>
      </c>
      <c r="E188" s="5">
        <f t="shared" si="4"/>
        <v>-0.51147320428773968</v>
      </c>
    </row>
    <row r="189" spans="1:5" x14ac:dyDescent="0.3">
      <c r="A189" s="3">
        <v>43467</v>
      </c>
      <c r="B189" s="8">
        <v>1.8027397260273973E-2</v>
      </c>
      <c r="C189">
        <v>1583.2448730000001</v>
      </c>
      <c r="D189" s="4">
        <f t="shared" si="5"/>
        <v>-0.31369431699724748</v>
      </c>
      <c r="E189" s="5">
        <f t="shared" si="4"/>
        <v>-0.33172171425752145</v>
      </c>
    </row>
    <row r="190" spans="1:5" x14ac:dyDescent="0.3">
      <c r="A190" s="3">
        <v>43468</v>
      </c>
      <c r="B190" s="8">
        <v>1.8164383561643835E-2</v>
      </c>
      <c r="C190">
        <v>1526.895996</v>
      </c>
      <c r="D190" s="4">
        <f t="shared" si="5"/>
        <v>-3.5590752865176101</v>
      </c>
      <c r="E190" s="5">
        <f t="shared" si="4"/>
        <v>-3.5772396700792539</v>
      </c>
    </row>
    <row r="191" spans="1:5" x14ac:dyDescent="0.3">
      <c r="A191" s="3">
        <v>43469</v>
      </c>
      <c r="B191" s="8">
        <v>1.8109589041095893E-2</v>
      </c>
      <c r="C191">
        <v>1567.899658</v>
      </c>
      <c r="D191" s="4">
        <f t="shared" si="5"/>
        <v>2.6854259954454736</v>
      </c>
      <c r="E191" s="5">
        <f t="shared" si="4"/>
        <v>2.6673164064043777</v>
      </c>
    </row>
    <row r="192" spans="1:5" x14ac:dyDescent="0.3">
      <c r="A192" s="3">
        <v>43472</v>
      </c>
      <c r="B192" s="8">
        <v>1.8136986301369864E-2</v>
      </c>
      <c r="C192">
        <v>1575.2733149999999</v>
      </c>
      <c r="D192" s="4">
        <f t="shared" si="5"/>
        <v>0.47028883273089311</v>
      </c>
      <c r="E192" s="5">
        <f t="shared" si="4"/>
        <v>0.45215184642952327</v>
      </c>
    </row>
    <row r="193" spans="1:5" x14ac:dyDescent="0.3">
      <c r="A193" s="3">
        <v>43473</v>
      </c>
      <c r="B193" s="8">
        <v>1.8164383561643835E-2</v>
      </c>
      <c r="C193">
        <v>1598.988525</v>
      </c>
      <c r="D193" s="4">
        <f t="shared" si="5"/>
        <v>1.5054663704501381</v>
      </c>
      <c r="E193" s="5">
        <f t="shared" si="4"/>
        <v>1.4873019868884942</v>
      </c>
    </row>
    <row r="194" spans="1:5" x14ac:dyDescent="0.3">
      <c r="A194" s="3">
        <v>43474</v>
      </c>
      <c r="B194" s="8">
        <v>1.8136986301369864E-2</v>
      </c>
      <c r="C194">
        <v>1607.458374</v>
      </c>
      <c r="D194" s="4">
        <f t="shared" si="5"/>
        <v>0.52970042421036556</v>
      </c>
      <c r="E194" s="5">
        <f t="shared" si="4"/>
        <v>0.51156343790899572</v>
      </c>
    </row>
    <row r="195" spans="1:5" x14ac:dyDescent="0.3">
      <c r="A195" s="3">
        <v>43475</v>
      </c>
      <c r="B195" s="8">
        <v>1.8191780821917806E-2</v>
      </c>
      <c r="C195">
        <v>1627.885254</v>
      </c>
      <c r="D195" s="4">
        <f t="shared" si="5"/>
        <v>1.2707563897390217</v>
      </c>
      <c r="E195" s="5">
        <f t="shared" si="4"/>
        <v>1.2525646089171039</v>
      </c>
    </row>
    <row r="196" spans="1:5" x14ac:dyDescent="0.3">
      <c r="A196" s="3">
        <v>43476</v>
      </c>
      <c r="B196" s="8">
        <v>1.8164383561643835E-2</v>
      </c>
      <c r="C196">
        <v>1637.052612</v>
      </c>
      <c r="D196" s="4">
        <f t="shared" si="5"/>
        <v>0.56314522030801084</v>
      </c>
      <c r="E196" s="5">
        <f t="shared" si="4"/>
        <v>0.54498083674636699</v>
      </c>
    </row>
    <row r="197" spans="1:5" x14ac:dyDescent="0.3">
      <c r="A197" s="3">
        <v>43479</v>
      </c>
      <c r="B197" s="8">
        <v>1.8191780821917806E-2</v>
      </c>
      <c r="C197">
        <v>1629.8781739999999</v>
      </c>
      <c r="D197" s="4">
        <f t="shared" si="5"/>
        <v>-0.43825335529289694</v>
      </c>
      <c r="E197" s="5">
        <f t="shared" si="4"/>
        <v>-0.45644513611481474</v>
      </c>
    </row>
    <row r="198" spans="1:5" x14ac:dyDescent="0.3">
      <c r="A198" s="3">
        <v>43480</v>
      </c>
      <c r="B198" s="8">
        <v>1.8164383561643835E-2</v>
      </c>
      <c r="C198">
        <v>1653.9422609999999</v>
      </c>
      <c r="D198" s="4">
        <f t="shared" si="5"/>
        <v>1.4764347043768666</v>
      </c>
      <c r="E198" s="5">
        <f t="shared" si="4"/>
        <v>1.4582703208152228</v>
      </c>
    </row>
    <row r="199" spans="1:5" x14ac:dyDescent="0.3">
      <c r="A199" s="3">
        <v>43481</v>
      </c>
      <c r="B199" s="8">
        <v>1.8246575342465755E-2</v>
      </c>
      <c r="C199">
        <v>1642.483154</v>
      </c>
      <c r="D199" s="4">
        <f t="shared" si="5"/>
        <v>-0.69283597560845589</v>
      </c>
      <c r="E199" s="5">
        <f t="shared" si="4"/>
        <v>-0.71108255095092165</v>
      </c>
    </row>
    <row r="200" spans="1:5" x14ac:dyDescent="0.3">
      <c r="A200" s="3">
        <v>43482</v>
      </c>
      <c r="B200" s="8">
        <v>1.8191780821917806E-2</v>
      </c>
      <c r="C200">
        <v>1627.187866</v>
      </c>
      <c r="D200" s="4">
        <f t="shared" si="5"/>
        <v>-0.93122952054338259</v>
      </c>
      <c r="E200" s="5">
        <f t="shared" ref="E200:E246" si="6">(D200-B200)</f>
        <v>-0.94942130136530045</v>
      </c>
    </row>
    <row r="201" spans="1:5" x14ac:dyDescent="0.3">
      <c r="A201" s="3">
        <v>43483</v>
      </c>
      <c r="B201" s="8">
        <v>1.8082191780821918E-2</v>
      </c>
      <c r="C201">
        <v>1616.6754149999999</v>
      </c>
      <c r="D201" s="4">
        <f t="shared" si="5"/>
        <v>-0.64605023302208275</v>
      </c>
      <c r="E201" s="5">
        <f t="shared" si="6"/>
        <v>-0.66413242480290469</v>
      </c>
    </row>
    <row r="202" spans="1:5" x14ac:dyDescent="0.3">
      <c r="A202" s="3">
        <v>43486</v>
      </c>
      <c r="B202" s="8">
        <v>1.7972602739726028E-2</v>
      </c>
      <c r="C202">
        <v>1608.7536620000001</v>
      </c>
      <c r="D202" s="4">
        <f t="shared" ref="D202:D246" si="7">(C202-C201)/C201*100</f>
        <v>-0.49000268863492641</v>
      </c>
      <c r="E202" s="5">
        <f t="shared" si="6"/>
        <v>-0.50797529137465247</v>
      </c>
    </row>
    <row r="203" spans="1:5" x14ac:dyDescent="0.3">
      <c r="A203" s="3">
        <v>43487</v>
      </c>
      <c r="B203" s="8">
        <v>1.7972602739726028E-2</v>
      </c>
      <c r="C203">
        <v>1593.009888</v>
      </c>
      <c r="D203" s="4">
        <f t="shared" si="7"/>
        <v>-0.9786317428130914</v>
      </c>
      <c r="E203" s="5">
        <f t="shared" si="6"/>
        <v>-0.99660434555281741</v>
      </c>
    </row>
    <row r="204" spans="1:5" x14ac:dyDescent="0.3">
      <c r="A204" s="3">
        <v>43488</v>
      </c>
      <c r="B204" s="8">
        <v>1.8027397260273973E-2</v>
      </c>
      <c r="C204">
        <v>1601.778687</v>
      </c>
      <c r="D204" s="4">
        <f t="shared" si="7"/>
        <v>0.55045477533156051</v>
      </c>
      <c r="E204" s="5">
        <f t="shared" si="6"/>
        <v>0.53242737807128648</v>
      </c>
    </row>
    <row r="205" spans="1:5" x14ac:dyDescent="0.3">
      <c r="A205" s="3">
        <v>43489</v>
      </c>
      <c r="B205" s="8">
        <v>1.8000000000000002E-2</v>
      </c>
      <c r="C205">
        <v>1598.04187</v>
      </c>
      <c r="D205" s="4">
        <f t="shared" si="7"/>
        <v>-0.23329171690995121</v>
      </c>
      <c r="E205" s="5">
        <f t="shared" si="6"/>
        <v>-0.25129171690995122</v>
      </c>
    </row>
    <row r="206" spans="1:5" x14ac:dyDescent="0.3">
      <c r="A206" s="3">
        <v>43490</v>
      </c>
      <c r="B206" s="8">
        <v>1.8027397260273973E-2</v>
      </c>
      <c r="C206">
        <v>1557.735962</v>
      </c>
      <c r="D206" s="4">
        <f t="shared" si="7"/>
        <v>-2.5222060045272809</v>
      </c>
      <c r="E206" s="5">
        <f t="shared" si="6"/>
        <v>-2.540233401787555</v>
      </c>
    </row>
    <row r="207" spans="1:5" x14ac:dyDescent="0.3">
      <c r="A207" s="3">
        <v>43493</v>
      </c>
      <c r="B207" s="8">
        <v>1.8000000000000002E-2</v>
      </c>
      <c r="C207">
        <v>1572.1345209999999</v>
      </c>
      <c r="D207" s="4">
        <f t="shared" si="7"/>
        <v>0.92432603157684423</v>
      </c>
      <c r="E207" s="5">
        <f t="shared" si="6"/>
        <v>0.90632603157684422</v>
      </c>
    </row>
    <row r="208" spans="1:5" x14ac:dyDescent="0.3">
      <c r="A208" s="3">
        <v>43494</v>
      </c>
      <c r="B208" s="8">
        <v>1.7972602739726028E-2</v>
      </c>
      <c r="C208">
        <v>1602.2768550000001</v>
      </c>
      <c r="D208" s="4">
        <f t="shared" si="7"/>
        <v>1.9172872039491411</v>
      </c>
      <c r="E208" s="5">
        <f t="shared" si="6"/>
        <v>1.8993146012094151</v>
      </c>
    </row>
    <row r="209" spans="1:5" x14ac:dyDescent="0.3">
      <c r="A209" s="3">
        <v>43495</v>
      </c>
      <c r="B209" s="8">
        <v>1.8000000000000002E-2</v>
      </c>
      <c r="C209">
        <v>1594.1060789999999</v>
      </c>
      <c r="D209" s="4">
        <f t="shared" si="7"/>
        <v>-0.50994782671314065</v>
      </c>
      <c r="E209" s="5">
        <f t="shared" si="6"/>
        <v>-0.52794782671314067</v>
      </c>
    </row>
    <row r="210" spans="1:5" x14ac:dyDescent="0.3">
      <c r="A210" s="3">
        <v>43496</v>
      </c>
      <c r="B210" s="8">
        <v>1.8027397260273973E-2</v>
      </c>
      <c r="C210">
        <v>1598.3907469999999</v>
      </c>
      <c r="D210" s="4">
        <f t="shared" si="7"/>
        <v>0.26878186191271719</v>
      </c>
      <c r="E210" s="5">
        <f t="shared" si="6"/>
        <v>0.25075446465244322</v>
      </c>
    </row>
    <row r="211" spans="1:5" x14ac:dyDescent="0.3">
      <c r="A211" s="3">
        <v>43497</v>
      </c>
      <c r="B211" s="8">
        <v>1.7945205479452053E-2</v>
      </c>
      <c r="C211">
        <v>1564.6611330000001</v>
      </c>
      <c r="D211" s="4">
        <f t="shared" si="7"/>
        <v>-2.1102233019871117</v>
      </c>
      <c r="E211" s="5">
        <f t="shared" si="6"/>
        <v>-2.1281685074665639</v>
      </c>
    </row>
    <row r="212" spans="1:5" x14ac:dyDescent="0.3">
      <c r="A212" s="3">
        <v>43500</v>
      </c>
      <c r="B212" s="8">
        <v>1.8027397260273973E-2</v>
      </c>
      <c r="C212">
        <v>1575.472534</v>
      </c>
      <c r="D212" s="4">
        <f t="shared" si="7"/>
        <v>0.69097396055788218</v>
      </c>
      <c r="E212" s="5">
        <f t="shared" si="6"/>
        <v>0.67294656329760816</v>
      </c>
    </row>
    <row r="213" spans="1:5" x14ac:dyDescent="0.3">
      <c r="A213" s="3">
        <v>43501</v>
      </c>
      <c r="B213" s="8">
        <v>1.8000000000000002E-2</v>
      </c>
      <c r="C213">
        <v>1589.821289</v>
      </c>
      <c r="D213" s="4">
        <f t="shared" si="7"/>
        <v>0.91075881618638121</v>
      </c>
      <c r="E213" s="5">
        <f t="shared" si="6"/>
        <v>0.8927588161863812</v>
      </c>
    </row>
    <row r="214" spans="1:5" x14ac:dyDescent="0.3">
      <c r="A214" s="3">
        <v>43502</v>
      </c>
      <c r="B214" s="8">
        <v>1.7917808219178082E-2</v>
      </c>
      <c r="C214">
        <v>1587.4298100000001</v>
      </c>
      <c r="D214" s="4">
        <f t="shared" si="7"/>
        <v>-0.15042439150529519</v>
      </c>
      <c r="E214" s="5">
        <f t="shared" si="6"/>
        <v>-0.16834219972447326</v>
      </c>
    </row>
    <row r="215" spans="1:5" x14ac:dyDescent="0.3">
      <c r="A215" s="3">
        <v>43503</v>
      </c>
      <c r="B215" s="8">
        <v>1.7726027397260272E-2</v>
      </c>
      <c r="C215">
        <v>1559.081177</v>
      </c>
      <c r="D215" s="4">
        <f t="shared" si="7"/>
        <v>-1.7858196199553582</v>
      </c>
      <c r="E215" s="5">
        <f t="shared" si="6"/>
        <v>-1.8035456473526186</v>
      </c>
    </row>
    <row r="216" spans="1:5" x14ac:dyDescent="0.3">
      <c r="A216" s="3">
        <v>43504</v>
      </c>
      <c r="B216" s="8">
        <v>1.7479452054794519E-2</v>
      </c>
      <c r="C216">
        <v>1502.7822269999999</v>
      </c>
      <c r="D216" s="4">
        <f t="shared" si="7"/>
        <v>-3.6110339109045699</v>
      </c>
      <c r="E216" s="5">
        <f t="shared" si="6"/>
        <v>-3.6285133629593647</v>
      </c>
    </row>
    <row r="217" spans="1:5" x14ac:dyDescent="0.3">
      <c r="A217" s="3">
        <v>43507</v>
      </c>
      <c r="B217" s="8">
        <v>1.7452054794520548E-2</v>
      </c>
      <c r="C217">
        <v>1489.479736</v>
      </c>
      <c r="D217" s="4">
        <f t="shared" si="7"/>
        <v>-0.88519086538278025</v>
      </c>
      <c r="E217" s="5">
        <f t="shared" si="6"/>
        <v>-0.90264292017730074</v>
      </c>
    </row>
    <row r="218" spans="1:5" x14ac:dyDescent="0.3">
      <c r="A218" s="3">
        <v>43508</v>
      </c>
      <c r="B218" s="8">
        <v>1.7561643835616439E-2</v>
      </c>
      <c r="C218">
        <v>1449.522461</v>
      </c>
      <c r="D218" s="4">
        <f t="shared" si="7"/>
        <v>-2.6826330049514673</v>
      </c>
      <c r="E218" s="5">
        <f t="shared" si="6"/>
        <v>-2.7001946487870838</v>
      </c>
    </row>
    <row r="219" spans="1:5" x14ac:dyDescent="0.3">
      <c r="A219" s="3">
        <v>43510</v>
      </c>
      <c r="B219" s="8">
        <v>1.7534246575342468E-2</v>
      </c>
      <c r="C219">
        <v>1481.01001</v>
      </c>
      <c r="D219" s="4">
        <f t="shared" si="7"/>
        <v>2.1722705130265618</v>
      </c>
      <c r="E219" s="5">
        <f t="shared" si="6"/>
        <v>2.1547362664512195</v>
      </c>
    </row>
    <row r="220" spans="1:5" x14ac:dyDescent="0.3">
      <c r="A220" s="3">
        <v>43511</v>
      </c>
      <c r="B220" s="8">
        <v>1.7452054794520548E-2</v>
      </c>
      <c r="C220">
        <v>1485.2448730000001</v>
      </c>
      <c r="D220" s="4">
        <f t="shared" si="7"/>
        <v>0.28594425232818865</v>
      </c>
      <c r="E220" s="5">
        <f t="shared" si="6"/>
        <v>0.2684921975336681</v>
      </c>
    </row>
    <row r="221" spans="1:5" x14ac:dyDescent="0.3">
      <c r="A221" s="3">
        <v>43514</v>
      </c>
      <c r="B221" s="8">
        <v>1.7534246575342468E-2</v>
      </c>
      <c r="C221">
        <v>1437.8142089999999</v>
      </c>
      <c r="D221" s="4">
        <f t="shared" si="7"/>
        <v>-3.1934575141267096</v>
      </c>
      <c r="E221" s="5">
        <f t="shared" si="6"/>
        <v>-3.2109917607020519</v>
      </c>
    </row>
    <row r="222" spans="1:5" x14ac:dyDescent="0.3">
      <c r="A222" s="3">
        <v>43516</v>
      </c>
      <c r="B222" s="8">
        <v>1.7561643835616439E-2</v>
      </c>
      <c r="C222">
        <v>1468.2554929999999</v>
      </c>
      <c r="D222" s="4">
        <f t="shared" si="7"/>
        <v>2.1171917629866739</v>
      </c>
      <c r="E222" s="5">
        <f t="shared" si="6"/>
        <v>2.0996301191510574</v>
      </c>
    </row>
    <row r="223" spans="1:5" x14ac:dyDescent="0.3">
      <c r="A223" s="3">
        <v>43517</v>
      </c>
      <c r="B223" s="8">
        <v>1.7616438356164384E-2</v>
      </c>
      <c r="C223">
        <v>1474.3836670000001</v>
      </c>
      <c r="D223" s="4">
        <f t="shared" si="7"/>
        <v>0.41737790386050833</v>
      </c>
      <c r="E223" s="5">
        <f t="shared" si="6"/>
        <v>0.39976146550434394</v>
      </c>
    </row>
    <row r="224" spans="1:5" x14ac:dyDescent="0.3">
      <c r="A224" s="3">
        <v>43518</v>
      </c>
      <c r="B224" s="8">
        <v>1.7616438356164384E-2</v>
      </c>
      <c r="C224">
        <v>1486.1915280000001</v>
      </c>
      <c r="D224" s="4">
        <f t="shared" si="7"/>
        <v>0.80086759398427343</v>
      </c>
      <c r="E224" s="5">
        <f t="shared" si="6"/>
        <v>0.7832511556281091</v>
      </c>
    </row>
    <row r="225" spans="1:5" x14ac:dyDescent="0.3">
      <c r="A225" s="3">
        <v>43521</v>
      </c>
      <c r="B225" s="8">
        <v>1.7534246575342468E-2</v>
      </c>
      <c r="C225">
        <v>1484.9957280000001</v>
      </c>
      <c r="D225" s="4">
        <f t="shared" si="7"/>
        <v>-8.0460692815896795E-2</v>
      </c>
      <c r="E225" s="5">
        <f t="shared" si="6"/>
        <v>-9.7994939391239266E-2</v>
      </c>
    </row>
    <row r="226" spans="1:5" x14ac:dyDescent="0.3">
      <c r="A226" s="3">
        <v>43522</v>
      </c>
      <c r="B226" s="8">
        <v>1.7534246575342468E-2</v>
      </c>
      <c r="C226">
        <v>1506.8176269999999</v>
      </c>
      <c r="D226" s="4">
        <f t="shared" si="7"/>
        <v>1.4694923755363019</v>
      </c>
      <c r="E226" s="5">
        <f t="shared" si="6"/>
        <v>1.4519581289609593</v>
      </c>
    </row>
    <row r="227" spans="1:5" x14ac:dyDescent="0.3">
      <c r="A227" s="3">
        <v>43523</v>
      </c>
      <c r="B227" s="8">
        <v>1.7506849315068494E-2</v>
      </c>
      <c r="C227">
        <v>1504.1773679999999</v>
      </c>
      <c r="D227" s="4">
        <f t="shared" si="7"/>
        <v>-0.1752208729636805</v>
      </c>
      <c r="E227" s="5">
        <f t="shared" si="6"/>
        <v>-0.19272772227874899</v>
      </c>
    </row>
    <row r="228" spans="1:5" x14ac:dyDescent="0.3">
      <c r="A228" s="3">
        <v>43524</v>
      </c>
      <c r="B228" s="8">
        <v>1.758904109589041E-2</v>
      </c>
      <c r="C228">
        <v>1498.1488039999999</v>
      </c>
      <c r="D228" s="4">
        <f t="shared" si="7"/>
        <v>-0.40078810705786128</v>
      </c>
      <c r="E228" s="5">
        <f t="shared" si="6"/>
        <v>-0.41837714815375171</v>
      </c>
    </row>
    <row r="229" spans="1:5" x14ac:dyDescent="0.3">
      <c r="A229" s="3">
        <v>43525</v>
      </c>
      <c r="B229" s="8">
        <v>1.758904109589041E-2</v>
      </c>
      <c r="C229">
        <v>1487.6861570000001</v>
      </c>
      <c r="D229" s="4">
        <f t="shared" si="7"/>
        <v>-0.69837168190936494</v>
      </c>
      <c r="E229" s="5">
        <f t="shared" si="6"/>
        <v>-0.71596072300525537</v>
      </c>
    </row>
    <row r="230" spans="1:5" x14ac:dyDescent="0.3">
      <c r="A230" s="3">
        <v>43529</v>
      </c>
      <c r="B230" s="8">
        <v>1.7534246575342468E-2</v>
      </c>
      <c r="C230">
        <v>1517.130981</v>
      </c>
      <c r="D230" s="4">
        <f t="shared" si="7"/>
        <v>1.979236269790734</v>
      </c>
      <c r="E230" s="5">
        <f t="shared" si="6"/>
        <v>1.9617020232153914</v>
      </c>
    </row>
    <row r="231" spans="1:5" x14ac:dyDescent="0.3">
      <c r="A231" s="3">
        <v>43530</v>
      </c>
      <c r="B231" s="8">
        <v>1.758904109589041E-2</v>
      </c>
      <c r="C231">
        <v>1521.415649</v>
      </c>
      <c r="D231" s="4">
        <f t="shared" si="7"/>
        <v>0.28241912225507509</v>
      </c>
      <c r="E231" s="5">
        <f t="shared" si="6"/>
        <v>0.26483008115918466</v>
      </c>
    </row>
    <row r="232" spans="1:5" x14ac:dyDescent="0.3">
      <c r="A232" s="3">
        <v>43531</v>
      </c>
      <c r="B232" s="8">
        <v>1.758904109589041E-2</v>
      </c>
      <c r="C232">
        <v>1514.3907469999999</v>
      </c>
      <c r="D232" s="4">
        <f t="shared" si="7"/>
        <v>-0.46173456968300913</v>
      </c>
      <c r="E232" s="5">
        <f t="shared" si="6"/>
        <v>-0.47932361077889957</v>
      </c>
    </row>
    <row r="233" spans="1:5" x14ac:dyDescent="0.3">
      <c r="A233" s="3">
        <v>43532</v>
      </c>
      <c r="B233" s="8">
        <v>1.7561643835616439E-2</v>
      </c>
      <c r="C233">
        <v>1535.9636230000001</v>
      </c>
      <c r="D233" s="4">
        <f t="shared" si="7"/>
        <v>1.4245250799858578</v>
      </c>
      <c r="E233" s="5">
        <f t="shared" si="6"/>
        <v>1.4069634361502412</v>
      </c>
    </row>
    <row r="234" spans="1:5" x14ac:dyDescent="0.3">
      <c r="A234" s="3">
        <v>43535</v>
      </c>
      <c r="B234" s="8">
        <v>1.7561643835616439E-2</v>
      </c>
      <c r="C234">
        <v>1536.7109379999999</v>
      </c>
      <c r="D234" s="4">
        <f t="shared" si="7"/>
        <v>4.8654472593576782E-2</v>
      </c>
      <c r="E234" s="5">
        <f t="shared" si="6"/>
        <v>3.1092828757960343E-2</v>
      </c>
    </row>
    <row r="235" spans="1:5" x14ac:dyDescent="0.3">
      <c r="A235" s="3">
        <v>43536</v>
      </c>
      <c r="B235" s="8">
        <v>1.7561643835616439E-2</v>
      </c>
      <c r="C235">
        <v>1628.881836</v>
      </c>
      <c r="D235" s="4">
        <f t="shared" si="7"/>
        <v>5.9979333601906122</v>
      </c>
      <c r="E235" s="5">
        <f t="shared" si="6"/>
        <v>5.9803717163549956</v>
      </c>
    </row>
    <row r="236" spans="1:5" x14ac:dyDescent="0.3">
      <c r="A236" s="3">
        <v>43537</v>
      </c>
      <c r="B236" s="8">
        <v>1.7561643835616439E-2</v>
      </c>
      <c r="C236">
        <v>1619.1663820000001</v>
      </c>
      <c r="D236" s="4">
        <f t="shared" si="7"/>
        <v>-0.59644928105146533</v>
      </c>
      <c r="E236" s="5">
        <f t="shared" si="6"/>
        <v>-0.61401092488708175</v>
      </c>
    </row>
    <row r="237" spans="1:5" x14ac:dyDescent="0.3">
      <c r="A237" s="3">
        <v>43538</v>
      </c>
      <c r="B237" s="8">
        <v>1.7369863013698628E-2</v>
      </c>
      <c r="C237">
        <v>1627.137939</v>
      </c>
      <c r="D237" s="4">
        <f t="shared" si="7"/>
        <v>0.49232475974169815</v>
      </c>
      <c r="E237" s="5">
        <f t="shared" si="6"/>
        <v>0.47495489672799951</v>
      </c>
    </row>
    <row r="238" spans="1:5" x14ac:dyDescent="0.3">
      <c r="A238" s="3">
        <v>43539</v>
      </c>
      <c r="B238" s="8">
        <v>1.7315068493150686E-2</v>
      </c>
      <c r="C238">
        <v>1627.5864260000001</v>
      </c>
      <c r="D238" s="4">
        <f t="shared" si="7"/>
        <v>2.7562936690895618E-2</v>
      </c>
      <c r="E238" s="5">
        <f t="shared" si="6"/>
        <v>1.0247868197744932E-2</v>
      </c>
    </row>
    <row r="239" spans="1:5" x14ac:dyDescent="0.3">
      <c r="A239" s="3">
        <v>43542</v>
      </c>
      <c r="B239" s="8">
        <v>1.7342465753424657E-2</v>
      </c>
      <c r="C239">
        <v>1686.4760739999999</v>
      </c>
      <c r="D239" s="4">
        <f t="shared" si="7"/>
        <v>3.6182194112252848</v>
      </c>
      <c r="E239" s="5">
        <f t="shared" si="6"/>
        <v>3.6008769454718603</v>
      </c>
    </row>
    <row r="240" spans="1:5" x14ac:dyDescent="0.3">
      <c r="A240" s="3">
        <v>43543</v>
      </c>
      <c r="B240" s="8">
        <v>1.7205479452054796E-2</v>
      </c>
      <c r="C240">
        <v>1689.515259</v>
      </c>
      <c r="D240" s="4">
        <f t="shared" si="7"/>
        <v>0.18020919756019549</v>
      </c>
      <c r="E240" s="5">
        <f t="shared" si="6"/>
        <v>0.16300371810814068</v>
      </c>
    </row>
    <row r="241" spans="1:5" x14ac:dyDescent="0.3">
      <c r="A241" s="3">
        <v>43544</v>
      </c>
      <c r="B241" s="8">
        <v>1.7287671232876712E-2</v>
      </c>
      <c r="C241">
        <v>1624.5970460000001</v>
      </c>
      <c r="D241" s="4">
        <f t="shared" si="7"/>
        <v>-3.8424164951563733</v>
      </c>
      <c r="E241" s="5">
        <f t="shared" si="6"/>
        <v>-3.8597041663892502</v>
      </c>
    </row>
    <row r="242" spans="1:5" x14ac:dyDescent="0.3">
      <c r="A242" s="3">
        <v>43546</v>
      </c>
      <c r="B242" s="8">
        <v>1.7205479452054796E-2</v>
      </c>
      <c r="C242">
        <v>1607.5581050000001</v>
      </c>
      <c r="D242" s="4">
        <f t="shared" si="7"/>
        <v>-1.0488102906472982</v>
      </c>
      <c r="E242" s="5">
        <f t="shared" si="6"/>
        <v>-1.0660157700993531</v>
      </c>
    </row>
    <row r="243" spans="1:5" x14ac:dyDescent="0.3">
      <c r="A243" s="3">
        <v>43549</v>
      </c>
      <c r="B243" s="8">
        <v>1.7178082191780821E-2</v>
      </c>
      <c r="C243">
        <v>1578.1629640000001</v>
      </c>
      <c r="D243" s="4">
        <f t="shared" si="7"/>
        <v>-1.8285585391017618</v>
      </c>
      <c r="E243" s="5">
        <f t="shared" si="6"/>
        <v>-1.8457366212935427</v>
      </c>
    </row>
    <row r="244" spans="1:5" x14ac:dyDescent="0.3">
      <c r="A244" s="3">
        <v>43550</v>
      </c>
      <c r="B244" s="8">
        <v>1.7232876712328767E-2</v>
      </c>
      <c r="C244">
        <v>1563.3160399999999</v>
      </c>
      <c r="D244" s="4">
        <f t="shared" si="7"/>
        <v>-0.94077255256131909</v>
      </c>
      <c r="E244" s="5">
        <f t="shared" si="6"/>
        <v>-0.95800542927364785</v>
      </c>
    </row>
    <row r="245" spans="1:5" x14ac:dyDescent="0.3">
      <c r="A245" s="3">
        <v>43551</v>
      </c>
      <c r="B245" s="8">
        <v>1.7232876712328767E-2</v>
      </c>
      <c r="C245">
        <v>1602.0776370000001</v>
      </c>
      <c r="D245" s="4">
        <f t="shared" si="7"/>
        <v>2.4794472779797081</v>
      </c>
      <c r="E245" s="5">
        <f t="shared" si="6"/>
        <v>2.4622144012673792</v>
      </c>
    </row>
    <row r="246" spans="1:5" x14ac:dyDescent="0.3">
      <c r="A246" s="3">
        <v>43552</v>
      </c>
      <c r="B246" s="8">
        <v>1.7041095890410959E-2</v>
      </c>
      <c r="C246">
        <v>1630.8248289999999</v>
      </c>
      <c r="D246" s="4">
        <f t="shared" si="7"/>
        <v>1.7943694697487256</v>
      </c>
      <c r="E246" s="5">
        <f t="shared" si="6"/>
        <v>1.7773283738583145</v>
      </c>
    </row>
    <row r="252" spans="1:5" x14ac:dyDescent="0.3">
      <c r="A252" s="1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6559-6FCD-4325-B850-3B28B16DEF22}">
  <dimension ref="A6:J58"/>
  <sheetViews>
    <sheetView workbookViewId="0">
      <selection activeCell="G16" sqref="G16"/>
    </sheetView>
  </sheetViews>
  <sheetFormatPr defaultRowHeight="14.4" x14ac:dyDescent="0.3"/>
  <cols>
    <col min="1" max="1" width="12.6640625" bestFit="1" customWidth="1"/>
    <col min="2" max="2" width="19.109375" bestFit="1" customWidth="1"/>
    <col min="3" max="3" width="12.77734375" bestFit="1" customWidth="1"/>
    <col min="4" max="4" width="16.88671875" bestFit="1" customWidth="1"/>
    <col min="5" max="5" width="28.33203125" bestFit="1" customWidth="1"/>
    <col min="8" max="8" width="46" bestFit="1" customWidth="1"/>
    <col min="9" max="9" width="15.77734375" bestFit="1" customWidth="1"/>
    <col min="10" max="10" width="8.77734375" customWidth="1"/>
  </cols>
  <sheetData>
    <row r="6" spans="1:10" x14ac:dyDescent="0.3">
      <c r="A6" s="1" t="s">
        <v>14</v>
      </c>
      <c r="B6" s="2" t="s">
        <v>15</v>
      </c>
      <c r="C6" s="1" t="s">
        <v>2</v>
      </c>
      <c r="D6" s="1" t="s">
        <v>3</v>
      </c>
      <c r="E6" s="1" t="s">
        <v>16</v>
      </c>
    </row>
    <row r="7" spans="1:10" ht="15" thickBot="1" x14ac:dyDescent="0.35">
      <c r="A7" s="18">
        <v>43192</v>
      </c>
      <c r="B7">
        <v>0.11692307692307692</v>
      </c>
      <c r="C7">
        <v>1239.092529</v>
      </c>
      <c r="D7">
        <f>(1239.093-1218.69)/1218.69*100</f>
        <v>1.674174728602025</v>
      </c>
      <c r="E7" s="5">
        <f>(D7-B7)</f>
        <v>1.5572516516789481</v>
      </c>
    </row>
    <row r="8" spans="1:10" ht="15.6" x14ac:dyDescent="0.3">
      <c r="A8" s="18">
        <v>43199</v>
      </c>
      <c r="B8">
        <v>0.11826923076923078</v>
      </c>
      <c r="C8">
        <v>1308.7932129999999</v>
      </c>
      <c r="D8">
        <f>(C8-C7)/C7*100</f>
        <v>5.6251395572735241</v>
      </c>
      <c r="E8" s="5">
        <f t="shared" ref="E8:E58" si="0">(D8-B8)</f>
        <v>5.5068703265042931</v>
      </c>
      <c r="H8" s="9" t="s">
        <v>5</v>
      </c>
      <c r="I8" s="10">
        <f>AVERAGE(D7:D58)</f>
        <v>0.67259973519217398</v>
      </c>
      <c r="J8" s="11"/>
    </row>
    <row r="9" spans="1:10" ht="15.6" x14ac:dyDescent="0.3">
      <c r="A9" s="18">
        <v>43206</v>
      </c>
      <c r="B9">
        <v>0.11923076923076924</v>
      </c>
      <c r="C9">
        <v>1311.7783199999999</v>
      </c>
      <c r="D9">
        <f t="shared" ref="D9:D58" si="1">(C9-C8)/C8*100</f>
        <v>0.2280808740715842</v>
      </c>
      <c r="E9" s="5">
        <f t="shared" si="0"/>
        <v>0.10885010484081496</v>
      </c>
      <c r="H9" s="12" t="s">
        <v>6</v>
      </c>
      <c r="I9" s="13">
        <f>MAX(D7:D58)</f>
        <v>13.607120105192379</v>
      </c>
      <c r="J9" s="11"/>
    </row>
    <row r="10" spans="1:10" ht="15.6" x14ac:dyDescent="0.3">
      <c r="A10" s="18">
        <v>43213</v>
      </c>
      <c r="B10">
        <v>0.1201923076923077</v>
      </c>
      <c r="C10">
        <v>1421.976318</v>
      </c>
      <c r="D10">
        <f t="shared" si="1"/>
        <v>8.4006570561404086</v>
      </c>
      <c r="E10" s="5">
        <f t="shared" si="0"/>
        <v>8.2804647484481002</v>
      </c>
      <c r="H10" s="12" t="s">
        <v>7</v>
      </c>
      <c r="I10" s="13">
        <f>MIN(D7:D58)</f>
        <v>-11.446593696371144</v>
      </c>
      <c r="J10" s="11"/>
    </row>
    <row r="11" spans="1:10" ht="15.6" x14ac:dyDescent="0.3">
      <c r="A11" s="18">
        <v>43220</v>
      </c>
      <c r="B11">
        <v>0.12038461538461538</v>
      </c>
      <c r="C11">
        <v>1416.9017329999999</v>
      </c>
      <c r="D11">
        <f t="shared" si="1"/>
        <v>-0.3568684608712358</v>
      </c>
      <c r="E11" s="5">
        <f t="shared" si="0"/>
        <v>-0.47725307625585117</v>
      </c>
      <c r="H11" s="12" t="s">
        <v>8</v>
      </c>
      <c r="I11" s="13">
        <f>_xlfn.STDEV.S(D7:D58)</f>
        <v>4.5867200179301699</v>
      </c>
      <c r="J11" s="11"/>
    </row>
    <row r="12" spans="1:10" ht="15.6" x14ac:dyDescent="0.3">
      <c r="A12" s="18">
        <v>43227</v>
      </c>
      <c r="B12">
        <v>0.12307692307692308</v>
      </c>
      <c r="C12">
        <v>1406.8520510000001</v>
      </c>
      <c r="D12">
        <f t="shared" si="1"/>
        <v>-0.70927162878978911</v>
      </c>
      <c r="E12" s="5">
        <f t="shared" si="0"/>
        <v>-0.83234855186671219</v>
      </c>
      <c r="H12" s="12" t="s">
        <v>9</v>
      </c>
      <c r="I12" s="13">
        <f>AVERAGE(E7:E58)</f>
        <v>0.54578390678980704</v>
      </c>
      <c r="J12" s="11"/>
    </row>
    <row r="13" spans="1:10" ht="15.6" x14ac:dyDescent="0.3">
      <c r="A13" s="18">
        <v>43234</v>
      </c>
      <c r="B13">
        <v>0.12288461538461538</v>
      </c>
      <c r="C13">
        <v>1364.165894</v>
      </c>
      <c r="D13">
        <f t="shared" si="1"/>
        <v>-3.0341610526606888</v>
      </c>
      <c r="E13" s="5">
        <f t="shared" si="0"/>
        <v>-3.1570456680453041</v>
      </c>
      <c r="H13" s="12" t="s">
        <v>10</v>
      </c>
      <c r="I13" s="13">
        <f>MAX(E7:E58)</f>
        <v>13.473466259038533</v>
      </c>
      <c r="J13" s="11"/>
    </row>
    <row r="14" spans="1:10" ht="15.6" x14ac:dyDescent="0.3">
      <c r="A14" s="18">
        <v>43241</v>
      </c>
      <c r="B14">
        <v>0.12403846153846154</v>
      </c>
      <c r="C14">
        <v>1339.9372559999999</v>
      </c>
      <c r="D14">
        <f t="shared" si="1"/>
        <v>-1.7760770963828281</v>
      </c>
      <c r="E14" s="5">
        <f t="shared" si="0"/>
        <v>-1.9001155579212896</v>
      </c>
      <c r="H14" s="12" t="s">
        <v>11</v>
      </c>
      <c r="I14" s="13">
        <f>MIN(E7:E58)</f>
        <v>-11.573516773294221</v>
      </c>
      <c r="J14" s="11"/>
    </row>
    <row r="15" spans="1:10" ht="15.6" x14ac:dyDescent="0.3">
      <c r="A15" s="18">
        <v>43248</v>
      </c>
      <c r="B15">
        <v>0.125</v>
      </c>
      <c r="C15">
        <v>1299.4898679999999</v>
      </c>
      <c r="D15">
        <f t="shared" si="1"/>
        <v>-3.0186031337574843</v>
      </c>
      <c r="E15" s="5">
        <f t="shared" si="0"/>
        <v>-3.1436031337574843</v>
      </c>
      <c r="H15" s="12" t="s">
        <v>12</v>
      </c>
      <c r="I15" s="14">
        <f>_xlfn.STDEV.S(E7:E58)</f>
        <v>4.5868408097304831</v>
      </c>
      <c r="J15" s="11"/>
    </row>
    <row r="16" spans="1:10" ht="16.2" thickBot="1" x14ac:dyDescent="0.35">
      <c r="A16" s="18">
        <v>43255</v>
      </c>
      <c r="B16">
        <v>0.12538461538461537</v>
      </c>
      <c r="C16">
        <v>1401.9266359999999</v>
      </c>
      <c r="D16">
        <f t="shared" si="1"/>
        <v>7.8828446856347503</v>
      </c>
      <c r="E16" s="5">
        <f t="shared" si="0"/>
        <v>7.7574600702501346</v>
      </c>
      <c r="H16" s="15" t="s">
        <v>13</v>
      </c>
      <c r="I16" s="16">
        <f>I12/I15</f>
        <v>0.11898906664299008</v>
      </c>
      <c r="J16" s="11"/>
    </row>
    <row r="17" spans="1:5" x14ac:dyDescent="0.3">
      <c r="A17" s="18">
        <v>43262</v>
      </c>
      <c r="B17">
        <v>0.12423076923076923</v>
      </c>
      <c r="C17">
        <v>1399.240112</v>
      </c>
      <c r="D17">
        <f t="shared" si="1"/>
        <v>-0.19163085506850755</v>
      </c>
      <c r="E17" s="5">
        <f t="shared" si="0"/>
        <v>-0.31586162429927678</v>
      </c>
    </row>
    <row r="18" spans="1:5" x14ac:dyDescent="0.3">
      <c r="A18" s="18">
        <v>43269</v>
      </c>
      <c r="B18">
        <v>0.12480769230769231</v>
      </c>
      <c r="C18">
        <v>1342.7231449999999</v>
      </c>
      <c r="D18">
        <f t="shared" si="1"/>
        <v>-4.0391185555149391</v>
      </c>
      <c r="E18" s="5">
        <f t="shared" si="0"/>
        <v>-4.1639262478226318</v>
      </c>
    </row>
    <row r="19" spans="1:5" x14ac:dyDescent="0.3">
      <c r="A19" s="18">
        <v>43276</v>
      </c>
      <c r="B19">
        <v>0.12403846153846154</v>
      </c>
      <c r="C19">
        <v>1360.583862</v>
      </c>
      <c r="D19">
        <f t="shared" si="1"/>
        <v>1.3301861270887696</v>
      </c>
      <c r="E19" s="5">
        <f t="shared" si="0"/>
        <v>1.2061476655503081</v>
      </c>
    </row>
    <row r="20" spans="1:5" x14ac:dyDescent="0.3">
      <c r="A20" s="18">
        <v>43283</v>
      </c>
      <c r="B20">
        <v>0.12576923076923077</v>
      </c>
      <c r="C20">
        <v>1364.315063</v>
      </c>
      <c r="D20">
        <f t="shared" si="1"/>
        <v>0.27423528267602337</v>
      </c>
      <c r="E20" s="5">
        <f t="shared" si="0"/>
        <v>0.1484660519067926</v>
      </c>
    </row>
    <row r="21" spans="1:5" x14ac:dyDescent="0.3">
      <c r="A21" s="18">
        <v>43290</v>
      </c>
      <c r="B21">
        <v>0.12692307692307692</v>
      </c>
      <c r="C21">
        <v>1208.147461</v>
      </c>
      <c r="D21">
        <f t="shared" si="1"/>
        <v>-11.446593696371144</v>
      </c>
      <c r="E21" s="5">
        <f t="shared" si="0"/>
        <v>-11.573516773294221</v>
      </c>
    </row>
    <row r="22" spans="1:5" x14ac:dyDescent="0.3">
      <c r="A22" s="18">
        <v>43297</v>
      </c>
      <c r="B22">
        <v>0.12923076923076923</v>
      </c>
      <c r="C22">
        <v>1149.7897949999999</v>
      </c>
      <c r="D22">
        <f t="shared" si="1"/>
        <v>-4.8303429741677961</v>
      </c>
      <c r="E22" s="5">
        <f t="shared" si="0"/>
        <v>-4.9595737433985656</v>
      </c>
    </row>
    <row r="23" spans="1:5" x14ac:dyDescent="0.3">
      <c r="A23" s="18">
        <v>43304</v>
      </c>
      <c r="B23">
        <v>0.13019230769230769</v>
      </c>
      <c r="C23">
        <v>1108.098755</v>
      </c>
      <c r="D23">
        <f t="shared" si="1"/>
        <v>-3.6259706062184991</v>
      </c>
      <c r="E23" s="5">
        <f t="shared" si="0"/>
        <v>-3.7561629139108068</v>
      </c>
    </row>
    <row r="24" spans="1:5" x14ac:dyDescent="0.3">
      <c r="A24" s="18">
        <v>43311</v>
      </c>
      <c r="B24">
        <v>0.12884615384615386</v>
      </c>
      <c r="C24">
        <v>1173.222534</v>
      </c>
      <c r="D24">
        <f t="shared" si="1"/>
        <v>5.8770735646210532</v>
      </c>
      <c r="E24" s="5">
        <f t="shared" si="0"/>
        <v>5.7482274107748994</v>
      </c>
    </row>
    <row r="25" spans="1:5" x14ac:dyDescent="0.3">
      <c r="A25" s="18">
        <v>43318</v>
      </c>
      <c r="B25">
        <v>0.13076923076923078</v>
      </c>
      <c r="C25">
        <v>1310.634033</v>
      </c>
      <c r="D25">
        <f t="shared" si="1"/>
        <v>11.712313309522578</v>
      </c>
      <c r="E25" s="5">
        <f t="shared" si="0"/>
        <v>11.581544078753348</v>
      </c>
    </row>
    <row r="26" spans="1:5" x14ac:dyDescent="0.3">
      <c r="A26" s="18">
        <v>43325</v>
      </c>
      <c r="B26">
        <v>0.13115384615384615</v>
      </c>
      <c r="C26">
        <v>1300.634155</v>
      </c>
      <c r="D26">
        <f t="shared" si="1"/>
        <v>-0.7629801873151939</v>
      </c>
      <c r="E26" s="5">
        <f t="shared" si="0"/>
        <v>-0.89413403346904008</v>
      </c>
    </row>
    <row r="27" spans="1:5" x14ac:dyDescent="0.3">
      <c r="A27" s="18">
        <v>43332</v>
      </c>
      <c r="B27">
        <v>0.13096153846153846</v>
      </c>
      <c r="C27">
        <v>1310.783203</v>
      </c>
      <c r="D27">
        <f t="shared" si="1"/>
        <v>0.78031535316708589</v>
      </c>
      <c r="E27" s="5">
        <f t="shared" si="0"/>
        <v>0.64935381470554743</v>
      </c>
    </row>
    <row r="28" spans="1:5" x14ac:dyDescent="0.3">
      <c r="A28" s="18">
        <v>43339</v>
      </c>
      <c r="B28">
        <v>0.13173076923076923</v>
      </c>
      <c r="C28">
        <v>1361.8276370000001</v>
      </c>
      <c r="D28">
        <f t="shared" si="1"/>
        <v>3.8941934778515881</v>
      </c>
      <c r="E28" s="5">
        <f t="shared" si="0"/>
        <v>3.7624627086208187</v>
      </c>
    </row>
    <row r="29" spans="1:5" x14ac:dyDescent="0.3">
      <c r="A29" s="18">
        <v>43346</v>
      </c>
      <c r="B29">
        <v>0.13596153846153847</v>
      </c>
      <c r="C29">
        <v>1353.7181399999999</v>
      </c>
      <c r="D29">
        <f t="shared" si="1"/>
        <v>-0.59548629941632958</v>
      </c>
      <c r="E29" s="5">
        <f t="shared" si="0"/>
        <v>-0.73144783787786805</v>
      </c>
    </row>
    <row r="30" spans="1:5" x14ac:dyDescent="0.3">
      <c r="A30" s="18">
        <v>43353</v>
      </c>
      <c r="B30">
        <v>0.13653846153846153</v>
      </c>
      <c r="C30">
        <v>1372.9219969999999</v>
      </c>
      <c r="D30">
        <f t="shared" si="1"/>
        <v>1.4186008469975864</v>
      </c>
      <c r="E30" s="5">
        <f t="shared" si="0"/>
        <v>1.2820623854591249</v>
      </c>
    </row>
    <row r="31" spans="1:5" x14ac:dyDescent="0.3">
      <c r="A31" s="18">
        <v>43360</v>
      </c>
      <c r="B31">
        <v>0.13403846153846152</v>
      </c>
      <c r="C31">
        <v>1332.6239009999999</v>
      </c>
      <c r="D31">
        <f t="shared" si="1"/>
        <v>-2.9352065221517454</v>
      </c>
      <c r="E31" s="5">
        <f t="shared" si="0"/>
        <v>-3.0692449836902069</v>
      </c>
    </row>
    <row r="32" spans="1:5" x14ac:dyDescent="0.3">
      <c r="A32" s="18">
        <v>43367</v>
      </c>
      <c r="B32">
        <v>0.13326923076923075</v>
      </c>
      <c r="C32">
        <v>1197.024414</v>
      </c>
      <c r="D32">
        <f t="shared" si="1"/>
        <v>-10.175375580330371</v>
      </c>
      <c r="E32" s="5">
        <f t="shared" si="0"/>
        <v>-10.308644811099603</v>
      </c>
    </row>
    <row r="33" spans="1:5" x14ac:dyDescent="0.3">
      <c r="A33" s="18">
        <v>43374</v>
      </c>
      <c r="B33">
        <v>0.13250000000000001</v>
      </c>
      <c r="C33">
        <v>1161.0527340000001</v>
      </c>
      <c r="D33">
        <f t="shared" si="1"/>
        <v>-3.0050915903875524</v>
      </c>
      <c r="E33" s="5">
        <f t="shared" si="0"/>
        <v>-3.1375915903875522</v>
      </c>
    </row>
    <row r="34" spans="1:5" x14ac:dyDescent="0.3">
      <c r="A34" s="18">
        <v>43381</v>
      </c>
      <c r="B34">
        <v>0.13365384615384615</v>
      </c>
      <c r="C34">
        <v>1319.0385739999999</v>
      </c>
      <c r="D34">
        <f t="shared" si="1"/>
        <v>13.607120105192379</v>
      </c>
      <c r="E34" s="5">
        <f t="shared" si="0"/>
        <v>13.473466259038533</v>
      </c>
    </row>
    <row r="35" spans="1:5" x14ac:dyDescent="0.3">
      <c r="A35" s="18">
        <v>43388</v>
      </c>
      <c r="B35">
        <v>0.13365384615384615</v>
      </c>
      <c r="C35">
        <v>1286.355225</v>
      </c>
      <c r="D35">
        <f t="shared" si="1"/>
        <v>-2.4778160126801501</v>
      </c>
      <c r="E35" s="5">
        <f t="shared" si="0"/>
        <v>-2.6114698588339964</v>
      </c>
    </row>
    <row r="36" spans="1:5" x14ac:dyDescent="0.3">
      <c r="A36" s="18">
        <v>43395</v>
      </c>
      <c r="B36">
        <v>0.13384615384615384</v>
      </c>
      <c r="C36">
        <v>1291.9354249999999</v>
      </c>
      <c r="D36">
        <f t="shared" si="1"/>
        <v>0.43379930298801228</v>
      </c>
      <c r="E36" s="5">
        <f t="shared" si="0"/>
        <v>0.29995314914185844</v>
      </c>
    </row>
    <row r="37" spans="1:5" x14ac:dyDescent="0.3">
      <c r="A37" s="18">
        <v>43402</v>
      </c>
      <c r="B37">
        <v>0.13365384615384615</v>
      </c>
      <c r="C37">
        <v>1388.5902100000001</v>
      </c>
      <c r="D37">
        <f t="shared" si="1"/>
        <v>7.4813944357938933</v>
      </c>
      <c r="E37" s="5">
        <f t="shared" si="0"/>
        <v>7.3477405896400469</v>
      </c>
    </row>
    <row r="38" spans="1:5" x14ac:dyDescent="0.3">
      <c r="A38" s="18">
        <v>43409</v>
      </c>
      <c r="B38">
        <v>0.13115384615384615</v>
      </c>
      <c r="C38">
        <v>1441.9494629999999</v>
      </c>
      <c r="D38">
        <f t="shared" si="1"/>
        <v>3.8426925824286093</v>
      </c>
      <c r="E38" s="5">
        <f t="shared" si="0"/>
        <v>3.7115387362747634</v>
      </c>
    </row>
    <row r="39" spans="1:5" x14ac:dyDescent="0.3">
      <c r="A39" s="18">
        <v>43416</v>
      </c>
      <c r="B39">
        <v>0.13038461538461538</v>
      </c>
      <c r="C39">
        <v>1408.419189</v>
      </c>
      <c r="D39">
        <f t="shared" si="1"/>
        <v>-2.325343214889076</v>
      </c>
      <c r="E39" s="5">
        <f t="shared" si="0"/>
        <v>-2.4557278302736916</v>
      </c>
    </row>
    <row r="40" spans="1:5" x14ac:dyDescent="0.3">
      <c r="A40" s="18">
        <v>43423</v>
      </c>
      <c r="B40">
        <v>0.12980769230769232</v>
      </c>
      <c r="C40">
        <v>1406.625732</v>
      </c>
      <c r="D40">
        <f t="shared" si="1"/>
        <v>-0.12733829629752294</v>
      </c>
      <c r="E40" s="5">
        <f t="shared" si="0"/>
        <v>-0.25714598860521526</v>
      </c>
    </row>
    <row r="41" spans="1:5" x14ac:dyDescent="0.3">
      <c r="A41" s="18">
        <v>43430</v>
      </c>
      <c r="B41">
        <v>0.12865384615384617</v>
      </c>
      <c r="C41">
        <v>1433.380005</v>
      </c>
      <c r="D41">
        <f t="shared" si="1"/>
        <v>1.9020178851669134</v>
      </c>
      <c r="E41" s="5">
        <f t="shared" si="0"/>
        <v>1.7733640390130672</v>
      </c>
    </row>
    <row r="42" spans="1:5" x14ac:dyDescent="0.3">
      <c r="A42" s="18">
        <v>43437</v>
      </c>
      <c r="B42">
        <v>0.12846153846153846</v>
      </c>
      <c r="C42">
        <v>1481.1594239999999</v>
      </c>
      <c r="D42">
        <f t="shared" si="1"/>
        <v>3.3333392982553818</v>
      </c>
      <c r="E42" s="5">
        <f t="shared" si="0"/>
        <v>3.2048777597938432</v>
      </c>
    </row>
    <row r="43" spans="1:5" x14ac:dyDescent="0.3">
      <c r="A43" s="18">
        <v>43444</v>
      </c>
      <c r="B43">
        <v>0.1275</v>
      </c>
      <c r="C43">
        <v>1550.212769</v>
      </c>
      <c r="D43">
        <f t="shared" si="1"/>
        <v>4.6621142789285619</v>
      </c>
      <c r="E43" s="5">
        <f t="shared" si="0"/>
        <v>4.5346142789285615</v>
      </c>
    </row>
    <row r="44" spans="1:5" x14ac:dyDescent="0.3">
      <c r="A44" s="18">
        <v>43451</v>
      </c>
      <c r="B44">
        <v>0.12826923076923077</v>
      </c>
      <c r="C44">
        <v>1556.839111</v>
      </c>
      <c r="D44">
        <f t="shared" si="1"/>
        <v>0.42744725966065261</v>
      </c>
      <c r="E44" s="5">
        <f t="shared" si="0"/>
        <v>0.29917802889142187</v>
      </c>
    </row>
    <row r="45" spans="1:5" x14ac:dyDescent="0.3">
      <c r="A45" s="18">
        <v>43458</v>
      </c>
      <c r="B45">
        <v>0.12711538461538463</v>
      </c>
      <c r="C45">
        <v>1579.8070070000001</v>
      </c>
      <c r="D45">
        <f t="shared" si="1"/>
        <v>1.4752902748728611</v>
      </c>
      <c r="E45" s="5">
        <f t="shared" si="0"/>
        <v>1.3481748902574764</v>
      </c>
    </row>
    <row r="46" spans="1:5" x14ac:dyDescent="0.3">
      <c r="A46" s="18">
        <v>43465</v>
      </c>
      <c r="B46">
        <v>0.1275</v>
      </c>
      <c r="C46">
        <v>1567.899658</v>
      </c>
      <c r="D46">
        <f t="shared" si="1"/>
        <v>-0.75372174874776121</v>
      </c>
      <c r="E46" s="5">
        <f t="shared" si="0"/>
        <v>-0.88122174874776116</v>
      </c>
    </row>
    <row r="47" spans="1:5" x14ac:dyDescent="0.3">
      <c r="A47" s="18">
        <v>43472</v>
      </c>
      <c r="B47">
        <v>0.12692307692307692</v>
      </c>
      <c r="C47">
        <v>1637.052612</v>
      </c>
      <c r="D47">
        <f t="shared" si="1"/>
        <v>4.4105471703597949</v>
      </c>
      <c r="E47" s="5">
        <f t="shared" si="0"/>
        <v>4.2836240934367176</v>
      </c>
    </row>
    <row r="48" spans="1:5" x14ac:dyDescent="0.3">
      <c r="A48" s="18">
        <v>43479</v>
      </c>
      <c r="B48">
        <v>0.12653846153846154</v>
      </c>
      <c r="C48">
        <v>1616.6754149999999</v>
      </c>
      <c r="D48">
        <f t="shared" si="1"/>
        <v>-1.2447490600259354</v>
      </c>
      <c r="E48" s="5">
        <f t="shared" si="0"/>
        <v>-1.3712875215643969</v>
      </c>
    </row>
    <row r="49" spans="1:5" x14ac:dyDescent="0.3">
      <c r="A49" s="18">
        <v>43486</v>
      </c>
      <c r="B49">
        <v>0.12596153846153846</v>
      </c>
      <c r="C49">
        <v>1557.735962</v>
      </c>
      <c r="D49">
        <f t="shared" si="1"/>
        <v>-3.6457196325955112</v>
      </c>
      <c r="E49" s="5">
        <f t="shared" si="0"/>
        <v>-3.7716811710570495</v>
      </c>
    </row>
    <row r="50" spans="1:5" x14ac:dyDescent="0.3">
      <c r="A50" s="18">
        <v>43493</v>
      </c>
      <c r="B50">
        <v>0.12269230769230768</v>
      </c>
      <c r="C50">
        <v>1564.6611330000001</v>
      </c>
      <c r="D50">
        <f t="shared" si="1"/>
        <v>0.44456642004391828</v>
      </c>
      <c r="E50" s="5">
        <f t="shared" si="0"/>
        <v>0.32187411235161056</v>
      </c>
    </row>
    <row r="51" spans="1:5" x14ac:dyDescent="0.3">
      <c r="A51" s="18">
        <v>43500</v>
      </c>
      <c r="B51">
        <v>0.1225</v>
      </c>
      <c r="C51">
        <v>1502.7822269999999</v>
      </c>
      <c r="D51">
        <f t="shared" si="1"/>
        <v>-3.9547800283986563</v>
      </c>
      <c r="E51" s="5">
        <f t="shared" si="0"/>
        <v>-4.0772800283986559</v>
      </c>
    </row>
    <row r="52" spans="1:5" x14ac:dyDescent="0.3">
      <c r="A52" s="18">
        <v>43507</v>
      </c>
      <c r="B52">
        <v>0.12365384615384614</v>
      </c>
      <c r="C52">
        <v>1485.2448730000001</v>
      </c>
      <c r="D52">
        <f t="shared" si="1"/>
        <v>-1.1669923748705489</v>
      </c>
      <c r="E52" s="5">
        <f t="shared" si="0"/>
        <v>-1.290646221024395</v>
      </c>
    </row>
    <row r="53" spans="1:5" x14ac:dyDescent="0.3">
      <c r="A53" s="18">
        <v>43514</v>
      </c>
      <c r="B53">
        <v>0.12346153846153846</v>
      </c>
      <c r="C53">
        <v>1486.1915280000001</v>
      </c>
      <c r="D53">
        <f t="shared" si="1"/>
        <v>6.3737301317044456E-2</v>
      </c>
      <c r="E53" s="5">
        <f t="shared" si="0"/>
        <v>-5.9724237144494E-2</v>
      </c>
    </row>
    <row r="54" spans="1:5" x14ac:dyDescent="0.3">
      <c r="A54" s="18">
        <v>43521</v>
      </c>
      <c r="B54">
        <v>0.12326923076923077</v>
      </c>
      <c r="C54">
        <v>1487.6861570000001</v>
      </c>
      <c r="D54">
        <f t="shared" si="1"/>
        <v>0.10056772440436301</v>
      </c>
      <c r="E54" s="5">
        <f t="shared" si="0"/>
        <v>-2.2701506364867757E-2</v>
      </c>
    </row>
    <row r="55" spans="1:5" x14ac:dyDescent="0.3">
      <c r="A55" s="18">
        <v>43528</v>
      </c>
      <c r="B55">
        <v>0.12153846153846154</v>
      </c>
      <c r="C55">
        <v>1535.9636230000001</v>
      </c>
      <c r="D55">
        <f t="shared" si="1"/>
        <v>3.2451378116842964</v>
      </c>
      <c r="E55" s="5">
        <f t="shared" si="0"/>
        <v>3.123599350145835</v>
      </c>
    </row>
    <row r="56" spans="1:5" x14ac:dyDescent="0.3">
      <c r="A56" s="18">
        <v>43535</v>
      </c>
      <c r="B56">
        <v>0.12076923076923077</v>
      </c>
      <c r="C56">
        <v>1627.5864260000001</v>
      </c>
      <c r="D56">
        <f t="shared" si="1"/>
        <v>5.9651675096995422</v>
      </c>
      <c r="E56" s="5">
        <f t="shared" si="0"/>
        <v>5.8443982789303117</v>
      </c>
    </row>
    <row r="57" spans="1:5" x14ac:dyDescent="0.3">
      <c r="A57" s="18">
        <v>43542</v>
      </c>
      <c r="B57">
        <v>0.11769230769230769</v>
      </c>
      <c r="C57">
        <v>1607.5581050000001</v>
      </c>
      <c r="D57">
        <f t="shared" si="1"/>
        <v>-1.2305534551072745</v>
      </c>
      <c r="E57" s="5">
        <f t="shared" si="0"/>
        <v>-1.3482457627995823</v>
      </c>
    </row>
    <row r="58" spans="1:5" x14ac:dyDescent="0.3">
      <c r="A58" s="18">
        <v>43549</v>
      </c>
      <c r="B58">
        <v>0.11942307692307692</v>
      </c>
      <c r="C58">
        <v>1638.2982179999999</v>
      </c>
      <c r="D58">
        <f t="shared" si="1"/>
        <v>1.9122240685663947</v>
      </c>
      <c r="E58" s="5">
        <f t="shared" si="0"/>
        <v>1.7928009916433179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0D61-F117-436B-A5E9-0716C2989C2B}">
  <dimension ref="A6:J18"/>
  <sheetViews>
    <sheetView tabSelected="1" workbookViewId="0">
      <selection activeCell="G16" sqref="G16"/>
    </sheetView>
  </sheetViews>
  <sheetFormatPr defaultRowHeight="14.4" x14ac:dyDescent="0.3"/>
  <cols>
    <col min="1" max="1" width="13.77734375" bestFit="1" customWidth="1"/>
    <col min="2" max="2" width="19.5546875" bestFit="1" customWidth="1"/>
    <col min="3" max="3" width="12" bestFit="1" customWidth="1"/>
    <col min="4" max="4" width="16.88671875" bestFit="1" customWidth="1"/>
    <col min="5" max="5" width="28.33203125" bestFit="1" customWidth="1"/>
    <col min="8" max="8" width="46" bestFit="1" customWidth="1"/>
    <col min="9" max="9" width="15.77734375" bestFit="1" customWidth="1"/>
  </cols>
  <sheetData>
    <row r="6" spans="1:10" x14ac:dyDescent="0.3">
      <c r="A6" s="1" t="s">
        <v>17</v>
      </c>
      <c r="B6" s="2" t="s">
        <v>18</v>
      </c>
      <c r="C6" s="1" t="s">
        <v>2</v>
      </c>
      <c r="D6" s="1" t="s">
        <v>3</v>
      </c>
      <c r="E6" s="1" t="s">
        <v>16</v>
      </c>
    </row>
    <row r="7" spans="1:10" ht="15" thickBot="1" x14ac:dyDescent="0.35">
      <c r="A7" s="18">
        <v>43217</v>
      </c>
      <c r="B7">
        <f>0.0167332028701892*30</f>
        <v>0.50199608610567603</v>
      </c>
      <c r="C7">
        <v>1437.0507809999999</v>
      </c>
      <c r="D7">
        <f>(1437.051-1296.036)/1296.036*100</f>
        <v>10.8804848013481</v>
      </c>
      <c r="E7">
        <f>D7-B7</f>
        <v>10.378488715242424</v>
      </c>
    </row>
    <row r="8" spans="1:10" ht="15.6" x14ac:dyDescent="0.3">
      <c r="A8" s="18">
        <v>43251</v>
      </c>
      <c r="B8">
        <f>0.0173036529680365*31</f>
        <v>0.53641324200913154</v>
      </c>
      <c r="C8">
        <v>1315.1613769999999</v>
      </c>
      <c r="D8">
        <f>(C8-C7)/C7*100</f>
        <v>-8.4819134863961381</v>
      </c>
      <c r="E8">
        <f t="shared" ref="E8:E18" si="0">D8-B8</f>
        <v>-9.0183267284052704</v>
      </c>
      <c r="H8" s="9" t="s">
        <v>5</v>
      </c>
      <c r="I8" s="10">
        <f>AVERAGE(D7:D18)</f>
        <v>2.6782098715391371</v>
      </c>
      <c r="J8" s="11"/>
    </row>
    <row r="9" spans="1:10" ht="15.6" x14ac:dyDescent="0.3">
      <c r="A9" s="18">
        <v>43280</v>
      </c>
      <c r="B9">
        <f>0.0177860404435747*30</f>
        <v>0.53358121330724106</v>
      </c>
      <c r="C9">
        <v>1360.583862</v>
      </c>
      <c r="D9">
        <f t="shared" ref="D9:D18" si="1">(C9-C8)/C8*100</f>
        <v>3.4537575231727664</v>
      </c>
      <c r="E9">
        <f t="shared" si="0"/>
        <v>2.9201763098655253</v>
      </c>
      <c r="H9" s="12" t="s">
        <v>6</v>
      </c>
      <c r="I9" s="13">
        <f>MAX(D7:D18)</f>
        <v>24.14059559833694</v>
      </c>
      <c r="J9" s="11"/>
    </row>
    <row r="10" spans="1:10" ht="15.6" x14ac:dyDescent="0.3">
      <c r="A10" s="18">
        <v>43312</v>
      </c>
      <c r="B10">
        <f>0.017972602739726*31</f>
        <v>0.55715068493150599</v>
      </c>
      <c r="C10">
        <v>1097.0042719999999</v>
      </c>
      <c r="D10">
        <f t="shared" si="1"/>
        <v>-19.372535377021844</v>
      </c>
      <c r="E10">
        <f t="shared" si="0"/>
        <v>-19.929686061953351</v>
      </c>
      <c r="H10" s="12" t="s">
        <v>7</v>
      </c>
      <c r="I10" s="13">
        <f>MIN(D7:D18)</f>
        <v>-19.372535377021844</v>
      </c>
      <c r="J10" s="11"/>
    </row>
    <row r="11" spans="1:10" ht="15.6" x14ac:dyDescent="0.3">
      <c r="A11" s="18">
        <v>43343</v>
      </c>
      <c r="B11">
        <f>0.0185780821917808*31</f>
        <v>0.57592054794520475</v>
      </c>
      <c r="C11">
        <v>1361.8276370000001</v>
      </c>
      <c r="D11">
        <f t="shared" si="1"/>
        <v>24.14059559833694</v>
      </c>
      <c r="E11">
        <f t="shared" si="0"/>
        <v>23.564675050391735</v>
      </c>
      <c r="H11" s="12" t="s">
        <v>8</v>
      </c>
      <c r="I11" s="13">
        <f>_xlfn.STDEV.S(D7:D18)</f>
        <v>12.419757767483487</v>
      </c>
      <c r="J11" s="11"/>
    </row>
    <row r="12" spans="1:10" ht="15.6" x14ac:dyDescent="0.3">
      <c r="A12" s="18">
        <v>43371</v>
      </c>
      <c r="B12">
        <f>30*0.0191293759512938</f>
        <v>0.57388127853881399</v>
      </c>
      <c r="C12">
        <v>1195.3118899999999</v>
      </c>
      <c r="D12">
        <f t="shared" si="1"/>
        <v>-12.227373162056052</v>
      </c>
      <c r="E12">
        <f t="shared" si="0"/>
        <v>-12.801254440594866</v>
      </c>
      <c r="H12" s="12" t="s">
        <v>9</v>
      </c>
      <c r="I12" s="13">
        <f>AVERAGE(E7:E18)</f>
        <v>2.1287233279889772</v>
      </c>
      <c r="J12" s="11"/>
    </row>
    <row r="13" spans="1:10" ht="15.6" x14ac:dyDescent="0.3">
      <c r="A13" s="18">
        <v>43404</v>
      </c>
      <c r="B13">
        <f>31*0.0190437051532942</f>
        <v>0.59035485975212021</v>
      </c>
      <c r="C13">
        <v>1358.846313</v>
      </c>
      <c r="D13">
        <f t="shared" si="1"/>
        <v>13.681318187172058</v>
      </c>
      <c r="E13">
        <f t="shared" si="0"/>
        <v>13.090963327419939</v>
      </c>
      <c r="H13" s="12" t="s">
        <v>10</v>
      </c>
      <c r="I13" s="13">
        <f>MAX(E7:E18)</f>
        <v>23.564675050391735</v>
      </c>
    </row>
    <row r="14" spans="1:10" ht="15.6" x14ac:dyDescent="0.3">
      <c r="A14" s="18">
        <v>43434</v>
      </c>
      <c r="B14">
        <f>30*0.0187853881278539</f>
        <v>0.56356164383561702</v>
      </c>
      <c r="C14">
        <v>1433.380005</v>
      </c>
      <c r="D14">
        <f t="shared" si="1"/>
        <v>5.4850715115418627</v>
      </c>
      <c r="E14">
        <f t="shared" si="0"/>
        <v>4.9215098677062459</v>
      </c>
      <c r="H14" s="12" t="s">
        <v>11</v>
      </c>
      <c r="I14" s="13">
        <f>MIN(E7:E18)</f>
        <v>-19.929686061953351</v>
      </c>
    </row>
    <row r="15" spans="1:10" ht="15.6" x14ac:dyDescent="0.3">
      <c r="A15" s="18">
        <v>43465</v>
      </c>
      <c r="B15">
        <f>31*0.0183287671232877</f>
        <v>0.56819178082191868</v>
      </c>
      <c r="C15">
        <v>1596.098999</v>
      </c>
      <c r="D15">
        <f t="shared" si="1"/>
        <v>11.35211831003601</v>
      </c>
      <c r="E15">
        <f t="shared" si="0"/>
        <v>10.783926529214092</v>
      </c>
      <c r="H15" s="12" t="s">
        <v>12</v>
      </c>
      <c r="I15" s="14">
        <f>_xlfn.STDEV.S(E7:E18)</f>
        <v>12.413770505204857</v>
      </c>
    </row>
    <row r="16" spans="1:10" ht="16.2" thickBot="1" x14ac:dyDescent="0.35">
      <c r="A16" s="18">
        <v>43496</v>
      </c>
      <c r="B16">
        <f>31*0.0180976771888029</f>
        <v>0.56102799285288985</v>
      </c>
      <c r="C16">
        <v>1598.3907469999999</v>
      </c>
      <c r="D16">
        <f t="shared" si="1"/>
        <v>0.14358432662608733</v>
      </c>
      <c r="E16">
        <f t="shared" si="0"/>
        <v>-0.41744366622680251</v>
      </c>
      <c r="H16" s="15" t="s">
        <v>13</v>
      </c>
      <c r="I16" s="16">
        <f>I12/I15</f>
        <v>0.17148080247628583</v>
      </c>
    </row>
    <row r="17" spans="1:5" x14ac:dyDescent="0.3">
      <c r="A17" s="18">
        <v>43524</v>
      </c>
      <c r="B17">
        <f>28*0.0176351838500361</f>
        <v>0.49378514780101079</v>
      </c>
      <c r="C17">
        <v>1498.1488039999999</v>
      </c>
      <c r="D17">
        <f t="shared" si="1"/>
        <v>-6.2714291350937108</v>
      </c>
      <c r="E17">
        <f t="shared" si="0"/>
        <v>-6.7652142828947213</v>
      </c>
    </row>
    <row r="18" spans="1:5" x14ac:dyDescent="0.3">
      <c r="A18" s="18">
        <v>43552</v>
      </c>
      <c r="B18">
        <f>31*0.0173540014419611</f>
        <v>0.53797404470079413</v>
      </c>
      <c r="C18">
        <v>1638.2982179999999</v>
      </c>
      <c r="D18">
        <f t="shared" si="1"/>
        <v>9.3548393608035738</v>
      </c>
      <c r="E18">
        <f t="shared" si="0"/>
        <v>8.8168653161027795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Equity (Daily)</vt:lpstr>
      <vt:lpstr>Equity (Weekly)</vt:lpstr>
      <vt:lpstr>Equity (Monthly)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Sunkara</dc:creator>
  <cp:lastModifiedBy>Aakash Sunkara</cp:lastModifiedBy>
  <dcterms:created xsi:type="dcterms:W3CDTF">2020-04-20T10:26:03Z</dcterms:created>
  <dcterms:modified xsi:type="dcterms:W3CDTF">2020-04-20T11:18:43Z</dcterms:modified>
</cp:coreProperties>
</file>