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3040" windowHeight="9384"/>
  </bookViews>
  <sheets>
    <sheet name="MA" sheetId="1" r:id="rId1"/>
    <sheet name="Seasonal Indexes" sheetId="2" r:id="rId2"/>
    <sheet name="Deseasonalized Data &amp; Predicted" sheetId="3" r:id="rId3"/>
    <sheet name="Graphs and Equations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8" i="3" l="1"/>
  <c r="Y48" i="3"/>
  <c r="Z48" i="3"/>
  <c r="AA48" i="3"/>
  <c r="X47" i="3"/>
  <c r="Y47" i="3"/>
  <c r="Z47" i="3"/>
  <c r="AA47" i="3"/>
  <c r="AF47" i="3" s="1"/>
  <c r="W48" i="3"/>
  <c r="W47" i="3"/>
  <c r="X46" i="3"/>
  <c r="Y46" i="3"/>
  <c r="Z46" i="3"/>
  <c r="AA46" i="3"/>
  <c r="W46" i="3"/>
  <c r="X45" i="3"/>
  <c r="Y45" i="3"/>
  <c r="Z45" i="3"/>
  <c r="AA45" i="3"/>
  <c r="W45" i="3"/>
  <c r="R47" i="3"/>
  <c r="R48" i="3"/>
  <c r="S48" i="3"/>
  <c r="AC48" i="3" s="1"/>
  <c r="T48" i="3"/>
  <c r="AD48" i="3" s="1"/>
  <c r="U48" i="3"/>
  <c r="AE48" i="3"/>
  <c r="V48" i="3"/>
  <c r="AF48" i="3"/>
  <c r="S47" i="3"/>
  <c r="AC47" i="3" s="1"/>
  <c r="T47" i="3"/>
  <c r="AD47" i="3" s="1"/>
  <c r="U47" i="3"/>
  <c r="AE47" i="3"/>
  <c r="V47" i="3"/>
  <c r="AC4" i="3" l="1"/>
  <c r="AD4" i="3"/>
  <c r="AE4" i="3"/>
  <c r="AF4" i="3"/>
  <c r="AB4" i="3"/>
  <c r="AD8" i="3"/>
  <c r="AE8" i="3"/>
  <c r="AF8" i="3"/>
  <c r="AD9" i="3"/>
  <c r="AE9" i="3"/>
  <c r="AF9" i="3"/>
  <c r="AD10" i="3"/>
  <c r="AE10" i="3"/>
  <c r="AF10" i="3"/>
  <c r="AD11" i="3"/>
  <c r="AE11" i="3"/>
  <c r="AF11" i="3"/>
  <c r="AD12" i="3"/>
  <c r="AE12" i="3"/>
  <c r="AF12" i="3"/>
  <c r="AD13" i="3"/>
  <c r="AE13" i="3"/>
  <c r="AF13" i="3"/>
  <c r="AD14" i="3"/>
  <c r="AE14" i="3"/>
  <c r="AF14" i="3"/>
  <c r="AD15" i="3"/>
  <c r="AE15" i="3"/>
  <c r="AF15" i="3"/>
  <c r="AD16" i="3"/>
  <c r="AE16" i="3"/>
  <c r="AF16" i="3"/>
  <c r="AD17" i="3"/>
  <c r="AE17" i="3"/>
  <c r="AF17" i="3"/>
  <c r="AD18" i="3"/>
  <c r="AE18" i="3"/>
  <c r="AF18" i="3"/>
  <c r="AD19" i="3"/>
  <c r="AE19" i="3"/>
  <c r="AF19" i="3"/>
  <c r="AD20" i="3"/>
  <c r="AE20" i="3"/>
  <c r="AF20" i="3"/>
  <c r="AD21" i="3"/>
  <c r="AE21" i="3"/>
  <c r="AF21" i="3"/>
  <c r="AD22" i="3"/>
  <c r="AE22" i="3"/>
  <c r="AF22" i="3"/>
  <c r="AD23" i="3"/>
  <c r="AE23" i="3"/>
  <c r="AF23" i="3"/>
  <c r="AD24" i="3"/>
  <c r="AE24" i="3"/>
  <c r="AF24" i="3"/>
  <c r="AD25" i="3"/>
  <c r="AE25" i="3"/>
  <c r="AF25" i="3"/>
  <c r="AD26" i="3"/>
  <c r="AE26" i="3"/>
  <c r="AF26" i="3"/>
  <c r="AD27" i="3"/>
  <c r="AE27" i="3"/>
  <c r="AF27" i="3"/>
  <c r="AD28" i="3"/>
  <c r="AE28" i="3"/>
  <c r="AF28" i="3"/>
  <c r="AD29" i="3"/>
  <c r="AE29" i="3"/>
  <c r="AF29" i="3"/>
  <c r="AD30" i="3"/>
  <c r="AE30" i="3"/>
  <c r="AF30" i="3"/>
  <c r="AD31" i="3"/>
  <c r="AE31" i="3"/>
  <c r="AF31" i="3"/>
  <c r="AD32" i="3"/>
  <c r="AE32" i="3"/>
  <c r="AF32" i="3"/>
  <c r="AD33" i="3"/>
  <c r="AE33" i="3"/>
  <c r="AF33" i="3"/>
  <c r="AD34" i="3"/>
  <c r="AE34" i="3"/>
  <c r="AF34" i="3"/>
  <c r="AD35" i="3"/>
  <c r="AE35" i="3"/>
  <c r="AF35" i="3"/>
  <c r="AD36" i="3"/>
  <c r="AE36" i="3"/>
  <c r="AF36" i="3"/>
  <c r="AD37" i="3"/>
  <c r="AE37" i="3"/>
  <c r="AF37" i="3"/>
  <c r="AD38" i="3"/>
  <c r="AE38" i="3"/>
  <c r="AF38" i="3"/>
  <c r="AD39" i="3"/>
  <c r="AE39" i="3"/>
  <c r="AF39" i="3"/>
  <c r="AD40" i="3"/>
  <c r="AE40" i="3"/>
  <c r="AF40" i="3"/>
  <c r="AD41" i="3"/>
  <c r="AE41" i="3"/>
  <c r="AF41" i="3"/>
  <c r="AD42" i="3"/>
  <c r="AE42" i="3"/>
  <c r="AF42" i="3"/>
  <c r="AD43" i="3"/>
  <c r="AE43" i="3"/>
  <c r="AF43" i="3"/>
  <c r="AD44" i="3"/>
  <c r="AE44" i="3"/>
  <c r="AF44" i="3"/>
  <c r="AD6" i="3"/>
  <c r="AE6" i="3"/>
  <c r="AF6" i="3"/>
  <c r="AD7" i="3"/>
  <c r="AE7" i="3"/>
  <c r="AF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B6" i="3"/>
  <c r="AC6" i="3"/>
  <c r="AB7" i="3"/>
  <c r="AC7" i="3"/>
  <c r="AC5" i="3"/>
  <c r="AD5" i="3"/>
  <c r="AE5" i="3"/>
  <c r="AF5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5" i="3"/>
  <c r="X6" i="3"/>
  <c r="Y6" i="3"/>
  <c r="Z6" i="3"/>
  <c r="AA6" i="3"/>
  <c r="X7" i="3"/>
  <c r="Y7" i="3"/>
  <c r="Z7" i="3"/>
  <c r="AA7" i="3"/>
  <c r="X8" i="3"/>
  <c r="Y8" i="3"/>
  <c r="Z8" i="3"/>
  <c r="AA8" i="3"/>
  <c r="X9" i="3"/>
  <c r="Y9" i="3"/>
  <c r="Z9" i="3"/>
  <c r="AA9" i="3"/>
  <c r="X10" i="3"/>
  <c r="Y10" i="3"/>
  <c r="Z10" i="3"/>
  <c r="AA10" i="3"/>
  <c r="X11" i="3"/>
  <c r="Y11" i="3"/>
  <c r="Z11" i="3"/>
  <c r="AA11" i="3"/>
  <c r="X12" i="3"/>
  <c r="Y12" i="3"/>
  <c r="Z12" i="3"/>
  <c r="AA12" i="3"/>
  <c r="X13" i="3"/>
  <c r="Y13" i="3"/>
  <c r="Z13" i="3"/>
  <c r="AA13" i="3"/>
  <c r="X14" i="3"/>
  <c r="Y14" i="3"/>
  <c r="Z14" i="3"/>
  <c r="AA14" i="3"/>
  <c r="X15" i="3"/>
  <c r="Y15" i="3"/>
  <c r="Z15" i="3"/>
  <c r="AA15" i="3"/>
  <c r="X16" i="3"/>
  <c r="Y16" i="3"/>
  <c r="Z16" i="3"/>
  <c r="AA16" i="3"/>
  <c r="X17" i="3"/>
  <c r="Y17" i="3"/>
  <c r="Z17" i="3"/>
  <c r="AA17" i="3"/>
  <c r="X18" i="3"/>
  <c r="Y18" i="3"/>
  <c r="Z18" i="3"/>
  <c r="AA18" i="3"/>
  <c r="X19" i="3"/>
  <c r="Y19" i="3"/>
  <c r="Z19" i="3"/>
  <c r="AA19" i="3"/>
  <c r="X20" i="3"/>
  <c r="Y20" i="3"/>
  <c r="Z20" i="3"/>
  <c r="AA20" i="3"/>
  <c r="X21" i="3"/>
  <c r="Y21" i="3"/>
  <c r="Z21" i="3"/>
  <c r="AA21" i="3"/>
  <c r="X22" i="3"/>
  <c r="Y22" i="3"/>
  <c r="Z22" i="3"/>
  <c r="AA22" i="3"/>
  <c r="X23" i="3"/>
  <c r="Y23" i="3"/>
  <c r="Z23" i="3"/>
  <c r="AA23" i="3"/>
  <c r="X24" i="3"/>
  <c r="Y24" i="3"/>
  <c r="Z24" i="3"/>
  <c r="AA24" i="3"/>
  <c r="X25" i="3"/>
  <c r="Y25" i="3"/>
  <c r="Z25" i="3"/>
  <c r="AA25" i="3"/>
  <c r="X26" i="3"/>
  <c r="Y26" i="3"/>
  <c r="Z26" i="3"/>
  <c r="AA26" i="3"/>
  <c r="X27" i="3"/>
  <c r="Y27" i="3"/>
  <c r="Z27" i="3"/>
  <c r="AA27" i="3"/>
  <c r="X28" i="3"/>
  <c r="Y28" i="3"/>
  <c r="Z28" i="3"/>
  <c r="AA28" i="3"/>
  <c r="X29" i="3"/>
  <c r="Y29" i="3"/>
  <c r="Z29" i="3"/>
  <c r="AA29" i="3"/>
  <c r="X30" i="3"/>
  <c r="Y30" i="3"/>
  <c r="Z30" i="3"/>
  <c r="AA30" i="3"/>
  <c r="X31" i="3"/>
  <c r="Y31" i="3"/>
  <c r="Z31" i="3"/>
  <c r="AA31" i="3"/>
  <c r="X32" i="3"/>
  <c r="Y32" i="3"/>
  <c r="Z32" i="3"/>
  <c r="AA32" i="3"/>
  <c r="X33" i="3"/>
  <c r="Y33" i="3"/>
  <c r="Z33" i="3"/>
  <c r="AA33" i="3"/>
  <c r="X34" i="3"/>
  <c r="Y34" i="3"/>
  <c r="Z34" i="3"/>
  <c r="AA34" i="3"/>
  <c r="X35" i="3"/>
  <c r="Y35" i="3"/>
  <c r="Z35" i="3"/>
  <c r="AA35" i="3"/>
  <c r="X36" i="3"/>
  <c r="Y36" i="3"/>
  <c r="Z36" i="3"/>
  <c r="AA36" i="3"/>
  <c r="X37" i="3"/>
  <c r="Y37" i="3"/>
  <c r="Z37" i="3"/>
  <c r="AA37" i="3"/>
  <c r="X38" i="3"/>
  <c r="Y38" i="3"/>
  <c r="Z38" i="3"/>
  <c r="AA38" i="3"/>
  <c r="X39" i="3"/>
  <c r="Y39" i="3"/>
  <c r="Z39" i="3"/>
  <c r="AA39" i="3"/>
  <c r="X40" i="3"/>
  <c r="Y40" i="3"/>
  <c r="Z40" i="3"/>
  <c r="AA40" i="3"/>
  <c r="X41" i="3"/>
  <c r="Y41" i="3"/>
  <c r="Z41" i="3"/>
  <c r="AA41" i="3"/>
  <c r="X42" i="3"/>
  <c r="Y42" i="3"/>
  <c r="Z42" i="3"/>
  <c r="AA42" i="3"/>
  <c r="X43" i="3"/>
  <c r="Y43" i="3"/>
  <c r="Z43" i="3"/>
  <c r="AA43" i="3"/>
  <c r="X44" i="3"/>
  <c r="Y44" i="3"/>
  <c r="Z44" i="3"/>
  <c r="AA44" i="3"/>
  <c r="AE46" i="3"/>
  <c r="X5" i="3"/>
  <c r="Y5" i="3"/>
  <c r="Z5" i="3"/>
  <c r="AA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AF45" i="3" s="1"/>
  <c r="V46" i="3"/>
  <c r="AF46" i="3" s="1"/>
  <c r="V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AE45" i="3" s="1"/>
  <c r="U46" i="3"/>
  <c r="U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AD45" i="3" s="1"/>
  <c r="T46" i="3"/>
  <c r="AD46" i="3" s="1"/>
  <c r="T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AC45" i="3" s="1"/>
  <c r="S46" i="3"/>
  <c r="AC46" i="3" s="1"/>
  <c r="S5" i="3"/>
  <c r="R45" i="3"/>
  <c r="AB45" i="3" s="1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6" i="3"/>
  <c r="AB46" i="3" s="1"/>
  <c r="R5" i="3"/>
  <c r="M6" i="3"/>
  <c r="N6" i="3"/>
  <c r="O6" i="3"/>
  <c r="P6" i="3"/>
  <c r="M7" i="3"/>
  <c r="N7" i="3"/>
  <c r="O7" i="3"/>
  <c r="P7" i="3"/>
  <c r="M8" i="3"/>
  <c r="N8" i="3"/>
  <c r="O8" i="3"/>
  <c r="P8" i="3"/>
  <c r="M9" i="3"/>
  <c r="N9" i="3"/>
  <c r="O9" i="3"/>
  <c r="P9" i="3"/>
  <c r="M10" i="3"/>
  <c r="N10" i="3"/>
  <c r="O10" i="3"/>
  <c r="P10" i="3"/>
  <c r="M11" i="3"/>
  <c r="N11" i="3"/>
  <c r="O11" i="3"/>
  <c r="P11" i="3"/>
  <c r="M12" i="3"/>
  <c r="N12" i="3"/>
  <c r="O12" i="3"/>
  <c r="P12" i="3"/>
  <c r="M13" i="3"/>
  <c r="N13" i="3"/>
  <c r="O13" i="3"/>
  <c r="P13" i="3"/>
  <c r="M14" i="3"/>
  <c r="N14" i="3"/>
  <c r="O14" i="3"/>
  <c r="P14" i="3"/>
  <c r="M15" i="3"/>
  <c r="N15" i="3"/>
  <c r="O15" i="3"/>
  <c r="P15" i="3"/>
  <c r="M16" i="3"/>
  <c r="N16" i="3"/>
  <c r="O16" i="3"/>
  <c r="P16" i="3"/>
  <c r="M17" i="3"/>
  <c r="N17" i="3"/>
  <c r="O17" i="3"/>
  <c r="P17" i="3"/>
  <c r="M18" i="3"/>
  <c r="N18" i="3"/>
  <c r="O18" i="3"/>
  <c r="P18" i="3"/>
  <c r="M19" i="3"/>
  <c r="N19" i="3"/>
  <c r="O19" i="3"/>
  <c r="P19" i="3"/>
  <c r="M20" i="3"/>
  <c r="N20" i="3"/>
  <c r="O20" i="3"/>
  <c r="P20" i="3"/>
  <c r="M21" i="3"/>
  <c r="N21" i="3"/>
  <c r="O21" i="3"/>
  <c r="P21" i="3"/>
  <c r="M22" i="3"/>
  <c r="N22" i="3"/>
  <c r="O22" i="3"/>
  <c r="P22" i="3"/>
  <c r="M23" i="3"/>
  <c r="N23" i="3"/>
  <c r="O23" i="3"/>
  <c r="P23" i="3"/>
  <c r="M24" i="3"/>
  <c r="N24" i="3"/>
  <c r="O24" i="3"/>
  <c r="P24" i="3"/>
  <c r="M25" i="3"/>
  <c r="N25" i="3"/>
  <c r="O25" i="3"/>
  <c r="P25" i="3"/>
  <c r="M26" i="3"/>
  <c r="N26" i="3"/>
  <c r="O26" i="3"/>
  <c r="P26" i="3"/>
  <c r="M27" i="3"/>
  <c r="N27" i="3"/>
  <c r="O27" i="3"/>
  <c r="P27" i="3"/>
  <c r="M28" i="3"/>
  <c r="N28" i="3"/>
  <c r="O28" i="3"/>
  <c r="P28" i="3"/>
  <c r="M29" i="3"/>
  <c r="N29" i="3"/>
  <c r="O29" i="3"/>
  <c r="P29" i="3"/>
  <c r="M30" i="3"/>
  <c r="N30" i="3"/>
  <c r="O30" i="3"/>
  <c r="P30" i="3"/>
  <c r="M31" i="3"/>
  <c r="N31" i="3"/>
  <c r="O31" i="3"/>
  <c r="P31" i="3"/>
  <c r="M32" i="3"/>
  <c r="N32" i="3"/>
  <c r="O32" i="3"/>
  <c r="P32" i="3"/>
  <c r="M33" i="3"/>
  <c r="N33" i="3"/>
  <c r="O33" i="3"/>
  <c r="P33" i="3"/>
  <c r="M34" i="3"/>
  <c r="N34" i="3"/>
  <c r="O34" i="3"/>
  <c r="P34" i="3"/>
  <c r="M35" i="3"/>
  <c r="N35" i="3"/>
  <c r="O35" i="3"/>
  <c r="P35" i="3"/>
  <c r="M36" i="3"/>
  <c r="N36" i="3"/>
  <c r="O36" i="3"/>
  <c r="P36" i="3"/>
  <c r="M37" i="3"/>
  <c r="N37" i="3"/>
  <c r="O37" i="3"/>
  <c r="P37" i="3"/>
  <c r="M38" i="3"/>
  <c r="N38" i="3"/>
  <c r="O38" i="3"/>
  <c r="P38" i="3"/>
  <c r="M39" i="3"/>
  <c r="N39" i="3"/>
  <c r="O39" i="3"/>
  <c r="P39" i="3"/>
  <c r="M40" i="3"/>
  <c r="N40" i="3"/>
  <c r="O40" i="3"/>
  <c r="P40" i="3"/>
  <c r="M41" i="3"/>
  <c r="N41" i="3"/>
  <c r="O41" i="3"/>
  <c r="P41" i="3"/>
  <c r="M42" i="3"/>
  <c r="N42" i="3"/>
  <c r="O42" i="3"/>
  <c r="P42" i="3"/>
  <c r="M43" i="3"/>
  <c r="N43" i="3"/>
  <c r="O43" i="3"/>
  <c r="P43" i="3"/>
  <c r="M44" i="3"/>
  <c r="N44" i="3"/>
  <c r="O44" i="3"/>
  <c r="P44" i="3"/>
  <c r="M5" i="3"/>
  <c r="N5" i="3"/>
  <c r="O5" i="3"/>
  <c r="P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5" i="3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D7" i="2"/>
  <c r="D8" i="2"/>
  <c r="D9" i="2"/>
  <c r="D6" i="2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T26" i="1"/>
  <c r="U26" i="1"/>
  <c r="V26" i="1"/>
  <c r="W26" i="1"/>
  <c r="T27" i="1"/>
  <c r="U27" i="1"/>
  <c r="V27" i="1"/>
  <c r="W27" i="1"/>
  <c r="T28" i="1"/>
  <c r="U28" i="1"/>
  <c r="V28" i="1"/>
  <c r="W28" i="1"/>
  <c r="T29" i="1"/>
  <c r="U29" i="1"/>
  <c r="V29" i="1"/>
  <c r="W29" i="1"/>
  <c r="T30" i="1"/>
  <c r="U30" i="1"/>
  <c r="V30" i="1"/>
  <c r="W30" i="1"/>
  <c r="T31" i="1"/>
  <c r="U31" i="1"/>
  <c r="V31" i="1"/>
  <c r="W31" i="1"/>
  <c r="T32" i="1"/>
  <c r="U32" i="1"/>
  <c r="V32" i="1"/>
  <c r="W32" i="1"/>
  <c r="T33" i="1"/>
  <c r="U33" i="1"/>
  <c r="V33" i="1"/>
  <c r="W33" i="1"/>
  <c r="T34" i="1"/>
  <c r="U34" i="1"/>
  <c r="V34" i="1"/>
  <c r="W34" i="1"/>
  <c r="T35" i="1"/>
  <c r="U35" i="1"/>
  <c r="V35" i="1"/>
  <c r="W35" i="1"/>
  <c r="T36" i="1"/>
  <c r="U36" i="1"/>
  <c r="V36" i="1"/>
  <c r="W36" i="1"/>
  <c r="T37" i="1"/>
  <c r="U37" i="1"/>
  <c r="V37" i="1"/>
  <c r="W37" i="1"/>
  <c r="T38" i="1"/>
  <c r="U38" i="1"/>
  <c r="V38" i="1"/>
  <c r="W38" i="1"/>
  <c r="T39" i="1"/>
  <c r="U39" i="1"/>
  <c r="V39" i="1"/>
  <c r="W39" i="1"/>
  <c r="T40" i="1"/>
  <c r="U40" i="1"/>
  <c r="V40" i="1"/>
  <c r="W40" i="1"/>
  <c r="T41" i="1"/>
  <c r="U41" i="1"/>
  <c r="V41" i="1"/>
  <c r="W41" i="1"/>
  <c r="T42" i="1"/>
  <c r="U42" i="1"/>
  <c r="V42" i="1"/>
  <c r="W42" i="1"/>
  <c r="T43" i="1"/>
  <c r="U43" i="1"/>
  <c r="V43" i="1"/>
  <c r="W43" i="1"/>
  <c r="T44" i="1"/>
  <c r="U44" i="1"/>
  <c r="V44" i="1"/>
  <c r="W44" i="1"/>
  <c r="T45" i="1"/>
  <c r="U45" i="1"/>
  <c r="V45" i="1"/>
  <c r="W45" i="1"/>
  <c r="T46" i="1"/>
  <c r="U46" i="1"/>
  <c r="V46" i="1"/>
  <c r="W46" i="1"/>
  <c r="T9" i="1"/>
  <c r="U9" i="1"/>
  <c r="V9" i="1"/>
  <c r="W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9" i="1"/>
  <c r="N10" i="1"/>
  <c r="O10" i="1"/>
  <c r="P10" i="1"/>
  <c r="Q10" i="1"/>
  <c r="R10" i="1"/>
  <c r="N11" i="1"/>
  <c r="O11" i="1"/>
  <c r="P11" i="1"/>
  <c r="Q11" i="1"/>
  <c r="R11" i="1"/>
  <c r="N12" i="1"/>
  <c r="O12" i="1"/>
  <c r="P12" i="1"/>
  <c r="Q12" i="1"/>
  <c r="R12" i="1"/>
  <c r="N13" i="1"/>
  <c r="O13" i="1"/>
  <c r="P13" i="1"/>
  <c r="Q13" i="1"/>
  <c r="R13" i="1"/>
  <c r="N14" i="1"/>
  <c r="O14" i="1"/>
  <c r="P14" i="1"/>
  <c r="Q14" i="1"/>
  <c r="R14" i="1"/>
  <c r="N15" i="1"/>
  <c r="O15" i="1"/>
  <c r="P15" i="1"/>
  <c r="Q15" i="1"/>
  <c r="R15" i="1"/>
  <c r="N16" i="1"/>
  <c r="O16" i="1"/>
  <c r="P16" i="1"/>
  <c r="Q16" i="1"/>
  <c r="R16" i="1"/>
  <c r="N17" i="1"/>
  <c r="O17" i="1"/>
  <c r="P17" i="1"/>
  <c r="Q17" i="1"/>
  <c r="R17" i="1"/>
  <c r="N18" i="1"/>
  <c r="O18" i="1"/>
  <c r="P18" i="1"/>
  <c r="Q18" i="1"/>
  <c r="R18" i="1"/>
  <c r="N19" i="1"/>
  <c r="O19" i="1"/>
  <c r="P19" i="1"/>
  <c r="Q19" i="1"/>
  <c r="R19" i="1"/>
  <c r="N20" i="1"/>
  <c r="O20" i="1"/>
  <c r="P20" i="1"/>
  <c r="Q20" i="1"/>
  <c r="R20" i="1"/>
  <c r="N21" i="1"/>
  <c r="O21" i="1"/>
  <c r="P21" i="1"/>
  <c r="Q21" i="1"/>
  <c r="R21" i="1"/>
  <c r="N22" i="1"/>
  <c r="O22" i="1"/>
  <c r="P22" i="1"/>
  <c r="Q22" i="1"/>
  <c r="R22" i="1"/>
  <c r="N23" i="1"/>
  <c r="O23" i="1"/>
  <c r="P23" i="1"/>
  <c r="Q23" i="1"/>
  <c r="R23" i="1"/>
  <c r="N24" i="1"/>
  <c r="O24" i="1"/>
  <c r="P24" i="1"/>
  <c r="Q24" i="1"/>
  <c r="R24" i="1"/>
  <c r="N25" i="1"/>
  <c r="O25" i="1"/>
  <c r="P25" i="1"/>
  <c r="Q25" i="1"/>
  <c r="R25" i="1"/>
  <c r="N26" i="1"/>
  <c r="O26" i="1"/>
  <c r="P26" i="1"/>
  <c r="Q26" i="1"/>
  <c r="R26" i="1"/>
  <c r="N27" i="1"/>
  <c r="O27" i="1"/>
  <c r="P27" i="1"/>
  <c r="Q27" i="1"/>
  <c r="R27" i="1"/>
  <c r="N28" i="1"/>
  <c r="O28" i="1"/>
  <c r="P28" i="1"/>
  <c r="Q28" i="1"/>
  <c r="R28" i="1"/>
  <c r="N29" i="1"/>
  <c r="O29" i="1"/>
  <c r="P29" i="1"/>
  <c r="Q29" i="1"/>
  <c r="R29" i="1"/>
  <c r="N30" i="1"/>
  <c r="O30" i="1"/>
  <c r="P30" i="1"/>
  <c r="Q30" i="1"/>
  <c r="R30" i="1"/>
  <c r="N31" i="1"/>
  <c r="O31" i="1"/>
  <c r="P31" i="1"/>
  <c r="Q31" i="1"/>
  <c r="R31" i="1"/>
  <c r="N32" i="1"/>
  <c r="O32" i="1"/>
  <c r="P32" i="1"/>
  <c r="Q32" i="1"/>
  <c r="R32" i="1"/>
  <c r="N33" i="1"/>
  <c r="O33" i="1"/>
  <c r="P33" i="1"/>
  <c r="Q33" i="1"/>
  <c r="R33" i="1"/>
  <c r="N34" i="1"/>
  <c r="O34" i="1"/>
  <c r="P34" i="1"/>
  <c r="Q34" i="1"/>
  <c r="R34" i="1"/>
  <c r="N35" i="1"/>
  <c r="O35" i="1"/>
  <c r="P35" i="1"/>
  <c r="Q35" i="1"/>
  <c r="R35" i="1"/>
  <c r="N36" i="1"/>
  <c r="O36" i="1"/>
  <c r="P36" i="1"/>
  <c r="Q36" i="1"/>
  <c r="R36" i="1"/>
  <c r="N37" i="1"/>
  <c r="O37" i="1"/>
  <c r="P37" i="1"/>
  <c r="Q37" i="1"/>
  <c r="R37" i="1"/>
  <c r="N38" i="1"/>
  <c r="O38" i="1"/>
  <c r="P38" i="1"/>
  <c r="Q38" i="1"/>
  <c r="R38" i="1"/>
  <c r="N39" i="1"/>
  <c r="O39" i="1"/>
  <c r="P39" i="1"/>
  <c r="Q39" i="1"/>
  <c r="R39" i="1"/>
  <c r="N40" i="1"/>
  <c r="O40" i="1"/>
  <c r="P40" i="1"/>
  <c r="Q40" i="1"/>
  <c r="R40" i="1"/>
  <c r="N41" i="1"/>
  <c r="O41" i="1"/>
  <c r="P41" i="1"/>
  <c r="Q41" i="1"/>
  <c r="R41" i="1"/>
  <c r="N42" i="1"/>
  <c r="O42" i="1"/>
  <c r="P42" i="1"/>
  <c r="Q42" i="1"/>
  <c r="R42" i="1"/>
  <c r="N43" i="1"/>
  <c r="O43" i="1"/>
  <c r="P43" i="1"/>
  <c r="Q43" i="1"/>
  <c r="R43" i="1"/>
  <c r="N44" i="1"/>
  <c r="O44" i="1"/>
  <c r="P44" i="1"/>
  <c r="Q44" i="1"/>
  <c r="R44" i="1"/>
  <c r="N45" i="1"/>
  <c r="O45" i="1"/>
  <c r="P45" i="1"/>
  <c r="Q45" i="1"/>
  <c r="R45" i="1"/>
  <c r="N46" i="1"/>
  <c r="O46" i="1"/>
  <c r="P46" i="1"/>
  <c r="Q46" i="1"/>
  <c r="R46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I22" i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I26" i="1"/>
  <c r="J26" i="1"/>
  <c r="K26" i="1"/>
  <c r="L26" i="1"/>
  <c r="M26" i="1"/>
  <c r="I27" i="1"/>
  <c r="J27" i="1"/>
  <c r="K27" i="1"/>
  <c r="L27" i="1"/>
  <c r="M27" i="1"/>
  <c r="I28" i="1"/>
  <c r="J28" i="1"/>
  <c r="K28" i="1"/>
  <c r="L28" i="1"/>
  <c r="M28" i="1"/>
  <c r="I29" i="1"/>
  <c r="J29" i="1"/>
  <c r="K29" i="1"/>
  <c r="L29" i="1"/>
  <c r="M29" i="1"/>
  <c r="I30" i="1"/>
  <c r="J30" i="1"/>
  <c r="K30" i="1"/>
  <c r="L30" i="1"/>
  <c r="M30" i="1"/>
  <c r="I31" i="1"/>
  <c r="J31" i="1"/>
  <c r="K31" i="1"/>
  <c r="L31" i="1"/>
  <c r="M31" i="1"/>
  <c r="I32" i="1"/>
  <c r="J32" i="1"/>
  <c r="K32" i="1"/>
  <c r="L32" i="1"/>
  <c r="M32" i="1"/>
  <c r="I33" i="1"/>
  <c r="J33" i="1"/>
  <c r="K33" i="1"/>
  <c r="L33" i="1"/>
  <c r="M33" i="1"/>
  <c r="I34" i="1"/>
  <c r="J34" i="1"/>
  <c r="K34" i="1"/>
  <c r="L34" i="1"/>
  <c r="M34" i="1"/>
  <c r="I35" i="1"/>
  <c r="J35" i="1"/>
  <c r="K35" i="1"/>
  <c r="L35" i="1"/>
  <c r="M35" i="1"/>
  <c r="I36" i="1"/>
  <c r="J36" i="1"/>
  <c r="K36" i="1"/>
  <c r="L36" i="1"/>
  <c r="M36" i="1"/>
  <c r="I37" i="1"/>
  <c r="J37" i="1"/>
  <c r="K37" i="1"/>
  <c r="L37" i="1"/>
  <c r="M37" i="1"/>
  <c r="I38" i="1"/>
  <c r="J38" i="1"/>
  <c r="K38" i="1"/>
  <c r="L38" i="1"/>
  <c r="M38" i="1"/>
  <c r="I39" i="1"/>
  <c r="J39" i="1"/>
  <c r="K39" i="1"/>
  <c r="L39" i="1"/>
  <c r="M39" i="1"/>
  <c r="I40" i="1"/>
  <c r="J40" i="1"/>
  <c r="K40" i="1"/>
  <c r="L40" i="1"/>
  <c r="M40" i="1"/>
  <c r="I41" i="1"/>
  <c r="J41" i="1"/>
  <c r="K41" i="1"/>
  <c r="L41" i="1"/>
  <c r="M41" i="1"/>
  <c r="I42" i="1"/>
  <c r="J42" i="1"/>
  <c r="K42" i="1"/>
  <c r="L42" i="1"/>
  <c r="M42" i="1"/>
  <c r="I43" i="1"/>
  <c r="J43" i="1"/>
  <c r="K43" i="1"/>
  <c r="L43" i="1"/>
  <c r="M43" i="1"/>
  <c r="I44" i="1"/>
  <c r="J44" i="1"/>
  <c r="K44" i="1"/>
  <c r="L44" i="1"/>
  <c r="M44" i="1"/>
  <c r="I45" i="1"/>
  <c r="J45" i="1"/>
  <c r="K45" i="1"/>
  <c r="L45" i="1"/>
  <c r="M45" i="1"/>
  <c r="I46" i="1"/>
  <c r="J46" i="1"/>
  <c r="K46" i="1"/>
  <c r="L46" i="1"/>
  <c r="M46" i="1"/>
  <c r="I47" i="1"/>
  <c r="J47" i="1"/>
  <c r="K47" i="1"/>
  <c r="L47" i="1"/>
  <c r="M47" i="1"/>
  <c r="M10" i="1"/>
  <c r="R9" i="1" s="1"/>
  <c r="K10" i="1"/>
  <c r="P9" i="1" s="1"/>
  <c r="L10" i="1"/>
  <c r="Q9" i="1" s="1"/>
  <c r="J10" i="1"/>
  <c r="O9" i="1" s="1"/>
  <c r="I10" i="1"/>
  <c r="N9" i="1" s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</calcChain>
</file>

<file path=xl/sharedStrings.xml><?xml version="1.0" encoding="utf-8"?>
<sst xmlns="http://schemas.openxmlformats.org/spreadsheetml/2006/main" count="113" uniqueCount="64">
  <si>
    <t>Ireland</t>
  </si>
  <si>
    <t>Total</t>
  </si>
  <si>
    <t>Year</t>
  </si>
  <si>
    <t>Quarter</t>
  </si>
  <si>
    <t>Moving Averages</t>
  </si>
  <si>
    <t>Other EU (not Ireland)</t>
  </si>
  <si>
    <t>Rest of Europe (and Med)</t>
  </si>
  <si>
    <t>Rest of World</t>
  </si>
  <si>
    <t>Centered Moving Averages</t>
  </si>
  <si>
    <t>Seasonal Irregular Value</t>
  </si>
  <si>
    <t>Seasonal Index</t>
  </si>
  <si>
    <t>Q1</t>
  </si>
  <si>
    <t>Q2</t>
  </si>
  <si>
    <t>Q3</t>
  </si>
  <si>
    <t>Q4</t>
  </si>
  <si>
    <t>1996-Q1</t>
  </si>
  <si>
    <t>1996-Q2</t>
  </si>
  <si>
    <t>1996-Q3</t>
  </si>
  <si>
    <t>1996-Q4</t>
  </si>
  <si>
    <t>1997-Q1</t>
  </si>
  <si>
    <t>1997-Q2</t>
  </si>
  <si>
    <t>1997-Q3</t>
  </si>
  <si>
    <t>1997-Q4</t>
  </si>
  <si>
    <t>1998-Q1</t>
  </si>
  <si>
    <t>1998-Q2</t>
  </si>
  <si>
    <t>1998-Q3</t>
  </si>
  <si>
    <t>1998-Q4</t>
  </si>
  <si>
    <t>1999-Q1</t>
  </si>
  <si>
    <t>1999-Q2</t>
  </si>
  <si>
    <t>1999-Q3</t>
  </si>
  <si>
    <t>1999-Q4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</si>
  <si>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</si>
  <si>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</si>
  <si>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</si>
  <si>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</si>
  <si>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</si>
  <si>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</si>
  <si>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</si>
  <si>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</si>
  <si>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</si>
  <si>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</si>
  <si>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</si>
  <si>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</si>
  <si>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</si>
  <si>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</si>
  <si>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</si>
  <si>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</si>
  <si>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</si>
  <si>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</si>
  <si>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</si>
  <si>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</si>
  <si>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</si>
  <si>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</si>
  <si>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</si>
  <si>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</si>
  <si>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</si>
  <si>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</si>
  <si>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#</t>
  </si>
  <si>
    <t>Predicted Values</t>
  </si>
  <si>
    <t>Adding seasonality</t>
  </si>
  <si>
    <t>MAPE</t>
  </si>
  <si>
    <t>2006-Q3</t>
  </si>
  <si>
    <t>2006-Q4</t>
  </si>
  <si>
    <t>De-seasonalized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</si>
</sst>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4" fillId="0" borderId="9" xfId="0" applyFont="1" applyBorder="1"/>
    <xf numFmtId="0" fontId="4" fillId="0" borderId="10" xfId="0" applyFont="1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" xfId="0" applyBorder="1"/>
    <xf numFmtId="0" fontId="0" fillId="0" borderId="6" xfId="0" applyBorder="1"/>
    <xf numFmtId="0" fontId="0" fillId="0" borderId="20" xfId="0" applyBorder="1"/>
    <xf numFmtId="0" fontId="0" fillId="0" borderId="23" xfId="0" applyBorder="1"/>
    <xf numFmtId="0" fontId="0" fillId="0" borderId="29" xfId="0" applyBorder="1"/>
    <xf numFmtId="0" fontId="0" fillId="0" borderId="0" xfId="0" applyBorder="1"/>
    <xf numFmtId="0" fontId="0" fillId="0" borderId="30" xfId="0" applyBorder="1"/>
    <xf numFmtId="0" fontId="0" fillId="0" borderId="31" xfId="0" applyBorder="1"/>
    <xf numFmtId="0" fontId="0" fillId="0" borderId="0" xfId="0" applyFill="1" applyBorder="1"/>
    <xf numFmtId="0" fontId="0" fillId="0" borderId="29" xfId="0" applyFill="1" applyBorder="1"/>
    <xf numFmtId="0" fontId="0" fillId="0" borderId="15" xfId="0" applyFill="1" applyBorder="1"/>
    <xf numFmtId="0" fontId="0" fillId="0" borderId="27" xfId="0" applyBorder="1"/>
    <xf numFmtId="0" fontId="0" fillId="0" borderId="7" xfId="0" applyBorder="1"/>
    <xf numFmtId="0" fontId="0" fillId="0" borderId="3" xfId="0" applyFill="1" applyBorder="1"/>
    <xf numFmtId="0" fontId="0" fillId="0" borderId="34" xfId="0" applyBorder="1"/>
    <xf numFmtId="0" fontId="0" fillId="0" borderId="35" xfId="0" applyBorder="1"/>
    <xf numFmtId="0" fontId="0" fillId="0" borderId="32" xfId="0" applyBorder="1"/>
    <xf numFmtId="0" fontId="0" fillId="0" borderId="22" xfId="0" applyBorder="1"/>
    <xf numFmtId="0" fontId="0" fillId="0" borderId="19" xfId="0" applyBorder="1"/>
    <xf numFmtId="0" fontId="0" fillId="0" borderId="1" xfId="0" applyBorder="1"/>
    <xf numFmtId="0" fontId="0" fillId="0" borderId="28" xfId="0" applyBorder="1"/>
    <xf numFmtId="0" fontId="0" fillId="0" borderId="36" xfId="0" applyBorder="1"/>
    <xf numFmtId="9" fontId="5" fillId="0" borderId="29" xfId="1" applyFont="1" applyBorder="1"/>
    <xf numFmtId="9" fontId="5" fillId="0" borderId="0" xfId="1" applyFont="1" applyBorder="1"/>
    <xf numFmtId="9" fontId="5" fillId="0" borderId="15" xfId="1" applyFont="1" applyBorder="1"/>
    <xf numFmtId="0" fontId="0" fillId="3" borderId="43" xfId="0" applyFill="1" applyBorder="1"/>
    <xf numFmtId="0" fontId="0" fillId="3" borderId="8" xfId="0" applyFill="1" applyBorder="1"/>
    <xf numFmtId="0" fontId="0" fillId="3" borderId="3" xfId="0" applyFill="1" applyBorder="1"/>
    <xf numFmtId="0" fontId="0" fillId="3" borderId="20" xfId="0" applyFill="1" applyBorder="1"/>
    <xf numFmtId="0" fontId="0" fillId="3" borderId="0" xfId="0" applyFill="1"/>
    <xf numFmtId="0" fontId="0" fillId="3" borderId="29" xfId="0" applyFill="1" applyBorder="1"/>
    <xf numFmtId="0" fontId="0" fillId="3" borderId="0" xfId="0" applyFill="1" applyBorder="1"/>
    <xf numFmtId="0" fontId="0" fillId="3" borderId="15" xfId="0" applyFill="1" applyBorder="1"/>
    <xf numFmtId="0" fontId="0" fillId="3" borderId="44" xfId="0" applyFill="1" applyBorder="1"/>
    <xf numFmtId="0" fontId="0" fillId="3" borderId="45" xfId="0" applyFill="1" applyBorder="1"/>
    <xf numFmtId="0" fontId="0" fillId="3" borderId="17" xfId="0" applyFill="1" applyBorder="1"/>
    <xf numFmtId="0" fontId="0" fillId="3" borderId="21" xfId="0" applyFill="1" applyBorder="1"/>
    <xf numFmtId="0" fontId="0" fillId="3" borderId="30" xfId="0" applyFill="1" applyBorder="1"/>
    <xf numFmtId="0" fontId="0" fillId="3" borderId="31" xfId="0" applyFill="1" applyBorder="1"/>
    <xf numFmtId="0" fontId="0" fillId="3" borderId="18" xfId="0" applyFill="1" applyBorder="1"/>
    <xf numFmtId="0" fontId="0" fillId="3" borderId="35" xfId="0" applyFill="1" applyBorder="1"/>
    <xf numFmtId="0" fontId="4" fillId="0" borderId="7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2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2" fillId="0" borderId="3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5" fillId="2" borderId="36" xfId="0" applyFont="1" applyFill="1" applyBorder="1" applyAlignment="1">
      <alignment horizontal="center"/>
    </xf>
    <xf numFmtId="0" fontId="5" fillId="2" borderId="37" xfId="0" applyFont="1" applyFill="1" applyBorder="1" applyAlignment="1">
      <alignment horizontal="center"/>
    </xf>
    <xf numFmtId="0" fontId="5" fillId="2" borderId="38" xfId="0" applyFont="1" applyFill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22" xfId="0" applyFont="1" applyBorder="1" applyAlignment="1">
      <alignment horizontal="center" wrapText="1"/>
    </xf>
    <xf numFmtId="0" fontId="4" fillId="0" borderId="31" xfId="0" applyFont="1" applyBorder="1" applyAlignment="1">
      <alignment horizontal="center" wrapText="1"/>
    </xf>
    <xf numFmtId="0" fontId="4" fillId="0" borderId="19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wrapText="1"/>
    </xf>
    <xf numFmtId="0" fontId="6" fillId="0" borderId="40" xfId="0" applyFont="1" applyBorder="1" applyAlignment="1">
      <alignment horizontal="center" wrapText="1"/>
    </xf>
    <xf numFmtId="0" fontId="6" fillId="0" borderId="11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22" xfId="0" applyFont="1" applyBorder="1" applyAlignment="1">
      <alignment horizontal="center" wrapText="1"/>
    </xf>
    <xf numFmtId="0" fontId="6" fillId="0" borderId="31" xfId="0" applyFont="1" applyBorder="1" applyAlignment="1">
      <alignment horizontal="center" wrapText="1"/>
    </xf>
    <xf numFmtId="0" fontId="6" fillId="0" borderId="19" xfId="0" applyFont="1" applyBorder="1" applyAlignment="1">
      <alignment horizontal="center"/>
    </xf>
    <xf numFmtId="0" fontId="6" fillId="0" borderId="18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Other</a:t>
            </a:r>
            <a:r>
              <a:rPr lang="en-US" baseline="0"/>
              <a:t> EU (not Ireland)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'Deseasonalized Data &amp; Predicted'!$M$1:$M$2</c:f>
              <c:strCache>
                <c:ptCount val="2"/>
                <c:pt idx="1">
                  <c:v>De-seasonalized 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090441819772529"/>
                  <c:y val="-5.46128608923884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'Deseasonalized Data &amp; Predicted'!$A$3:$A$47</c:f>
              <c:strCache>
                <c:ptCount val="45"/>
                <c:pt idx="0">
                  <c:v>Quarter</c:v>
                </c:pt>
                <c:pt idx="2">
                  <c:v>1996-Q1</c:v>
                </c:pt>
                <c:pt idx="3">
                  <c:v>1996-Q2</c:v>
                </c:pt>
                <c:pt idx="4">
                  <c:v>1996-Q3</c:v>
                </c:pt>
                <c:pt idx="5">
                  <c:v>1996-Q4</c:v>
                </c:pt>
                <c:pt idx="6">
                  <c:v>1997-Q1</c:v>
                </c:pt>
                <c:pt idx="7">
                  <c:v>1997-Q2</c:v>
                </c:pt>
                <c:pt idx="8">
                  <c:v>1997-Q3</c:v>
                </c:pt>
                <c:pt idx="9">
                  <c:v>1997-Q4</c:v>
                </c:pt>
                <c:pt idx="10">
                  <c:v>1998-Q1</c:v>
                </c:pt>
                <c:pt idx="11">
                  <c:v>1998-Q2</c:v>
                </c:pt>
                <c:pt idx="12">
                  <c:v>1998-Q3</c:v>
                </c:pt>
                <c:pt idx="13">
                  <c:v>1998-Q4</c:v>
                </c:pt>
                <c:pt idx="14">
                  <c:v>1999-Q1</c:v>
                </c:pt>
                <c:pt idx="15">
                  <c:v>1999-Q2</c:v>
                </c:pt>
                <c:pt idx="16">
                  <c:v>1999-Q3</c:v>
                </c:pt>
                <c:pt idx="17">
                  <c:v>1999-Q4</c:v>
                </c:pt>
                <c:pt idx="18">
                  <c:v>2000-Q1</c:v>
                </c:pt>
                <c:pt idx="19">
                  <c:v>2000-Q2</c:v>
                </c:pt>
                <c:pt idx="20">
                  <c:v>2000-Q3</c:v>
                </c:pt>
                <c:pt idx="21">
                  <c:v>2000-Q4</c:v>
                </c:pt>
                <c:pt idx="22">
                  <c:v>2001-Q1</c:v>
                </c:pt>
                <c:pt idx="23">
                  <c:v>2001-Q2</c:v>
                </c:pt>
                <c:pt idx="24">
                  <c:v>2001-Q3</c:v>
                </c:pt>
                <c:pt idx="25">
                  <c:v>2001-Q4</c:v>
                </c:pt>
                <c:pt idx="26">
                  <c:v>2002-Q1</c:v>
                </c:pt>
                <c:pt idx="27">
                  <c:v>2002-Q2</c:v>
                </c:pt>
                <c:pt idx="28">
                  <c:v>2002-Q3</c:v>
                </c:pt>
                <c:pt idx="29">
                  <c:v>2002-Q4</c:v>
                </c:pt>
                <c:pt idx="30">
                  <c:v>2003-Q1</c:v>
                </c:pt>
                <c:pt idx="31">
                  <c:v>2003-Q2</c:v>
                </c:pt>
                <c:pt idx="32">
                  <c:v>2003-Q3</c:v>
                </c:pt>
                <c:pt idx="33">
                  <c:v>2003-Q4</c:v>
                </c:pt>
                <c:pt idx="34">
                  <c:v>2004-Q1</c:v>
                </c:pt>
                <c:pt idx="35">
                  <c:v>2004-Q2</c:v>
                </c:pt>
                <c:pt idx="36">
                  <c:v>2004-Q3</c:v>
                </c:pt>
                <c:pt idx="37">
                  <c:v>2004-Q4</c:v>
                </c:pt>
                <c:pt idx="38">
                  <c:v>2005-Q1</c:v>
                </c:pt>
                <c:pt idx="39">
                  <c:v>2005-Q2</c:v>
                </c:pt>
                <c:pt idx="40">
                  <c:v>2005-Q3</c:v>
                </c:pt>
                <c:pt idx="41">
                  <c:v>2005-Q4</c:v>
                </c:pt>
                <c:pt idx="42">
                  <c:v>2006-Q1</c:v>
                </c:pt>
                <c:pt idx="43">
                  <c:v>2006-Q2</c:v>
                </c:pt>
                <c:pt idx="44">
                  <c:v>2006-Q3</c:v>
                </c:pt>
              </c:strCache>
            </c:strRef>
          </c:cat>
          <c:val>
            <c:numRef>
              <c:f>'Deseasonalized Data &amp; Predicted'!$M$3:$M$47</c:f>
              <c:numCache>
                <c:formatCode>General</c:formatCode>
                <c:ptCount val="45"/>
                <c:pt idx="0">
                  <c:v>0</c:v>
                </c:pt>
                <c:pt idx="2">
                  <c:v>5684.2606262587124</c:v>
                </c:pt>
                <c:pt idx="3">
                  <c:v>5684.5423362172814</c:v>
                </c:pt>
                <c:pt idx="4">
                  <c:v>5701.6075341550404</c:v>
                </c:pt>
                <c:pt idx="5">
                  <c:v>5845.5573986204427</c:v>
                </c:pt>
                <c:pt idx="6">
                  <c:v>6000.2075317828858</c:v>
                </c:pt>
                <c:pt idx="7">
                  <c:v>6129.1383950618938</c:v>
                </c:pt>
                <c:pt idx="8">
                  <c:v>6188.1566869974686</c:v>
                </c:pt>
                <c:pt idx="9">
                  <c:v>6348.5585782845237</c:v>
                </c:pt>
                <c:pt idx="10">
                  <c:v>6279.966686013543</c:v>
                </c:pt>
                <c:pt idx="11">
                  <c:v>6839.5939153570225</c:v>
                </c:pt>
                <c:pt idx="12">
                  <c:v>6932.9511594254936</c:v>
                </c:pt>
                <c:pt idx="13">
                  <c:v>7481.5321091783771</c:v>
                </c:pt>
                <c:pt idx="14">
                  <c:v>7724.6930645778284</c:v>
                </c:pt>
                <c:pt idx="15">
                  <c:v>7797.0472461213803</c:v>
                </c:pt>
                <c:pt idx="16">
                  <c:v>7938.9851000719909</c:v>
                </c:pt>
                <c:pt idx="17">
                  <c:v>8001.6255619378408</c:v>
                </c:pt>
                <c:pt idx="18">
                  <c:v>8087.9624141012182</c:v>
                </c:pt>
                <c:pt idx="19">
                  <c:v>8586.5420657666618</c:v>
                </c:pt>
                <c:pt idx="20">
                  <c:v>8671.8029779685094</c:v>
                </c:pt>
                <c:pt idx="21">
                  <c:v>8669.4450893073863</c:v>
                </c:pt>
                <c:pt idx="22">
                  <c:v>8537.525632093766</c:v>
                </c:pt>
                <c:pt idx="23">
                  <c:v>8414.9908592225802</c:v>
                </c:pt>
                <c:pt idx="24">
                  <c:v>8962.9839325157482</c:v>
                </c:pt>
                <c:pt idx="25">
                  <c:v>8283.6480680116329</c:v>
                </c:pt>
                <c:pt idx="26">
                  <c:v>8874.3500864411235</c:v>
                </c:pt>
                <c:pt idx="27">
                  <c:v>9014.0728213424918</c:v>
                </c:pt>
                <c:pt idx="28">
                  <c:v>9329.7671400431173</c:v>
                </c:pt>
                <c:pt idx="29">
                  <c:v>9575.3355633625997</c:v>
                </c:pt>
                <c:pt idx="30">
                  <c:v>9510.4194072541086</c:v>
                </c:pt>
                <c:pt idx="31">
                  <c:v>9878.1160710566692</c:v>
                </c:pt>
                <c:pt idx="32">
                  <c:v>9973.5090961115602</c:v>
                </c:pt>
                <c:pt idx="33">
                  <c:v>10362.801002399816</c:v>
                </c:pt>
                <c:pt idx="34">
                  <c:v>10234.174433124464</c:v>
                </c:pt>
                <c:pt idx="35">
                  <c:v>10333.490216176302</c:v>
                </c:pt>
                <c:pt idx="36">
                  <c:v>10377.719161549885</c:v>
                </c:pt>
                <c:pt idx="37">
                  <c:v>10819.408869376433</c:v>
                </c:pt>
                <c:pt idx="38">
                  <c:v>11276.660037695417</c:v>
                </c:pt>
                <c:pt idx="39">
                  <c:v>10704.436018808272</c:v>
                </c:pt>
                <c:pt idx="40">
                  <c:v>10695.098916634792</c:v>
                </c:pt>
                <c:pt idx="41">
                  <c:v>11100.210498800556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422560"/>
        <c:axId val="1019409504"/>
      </c:lineChart>
      <c:catAx>
        <c:axId val="101942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409504"/>
        <c:crosses val="autoZero"/>
        <c:auto val="1"/>
        <c:lblAlgn val="ctr"/>
        <c:lblOffset val="100"/>
        <c:noMultiLvlLbl val="0"/>
      </c:catAx>
      <c:valAx>
        <c:axId val="101940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42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Rest</a:t>
            </a:r>
            <a:r>
              <a:rPr lang="en-IN" baseline="0"/>
              <a:t> of Europe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'Deseasonalized Data &amp; Predicted'!$N$1:$N$2</c:f>
              <c:strCache>
                <c:ptCount val="2"/>
                <c:pt idx="1">
                  <c:v>De-seasonalized 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79857830271216"/>
                  <c:y val="-5.6019247594050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'Deseasonalized Data &amp; Predicted'!$A$3:$A$47</c:f>
              <c:strCache>
                <c:ptCount val="45"/>
                <c:pt idx="0">
                  <c:v>Quarter</c:v>
                </c:pt>
                <c:pt idx="2">
                  <c:v>1996-Q1</c:v>
                </c:pt>
                <c:pt idx="3">
                  <c:v>1996-Q2</c:v>
                </c:pt>
                <c:pt idx="4">
                  <c:v>1996-Q3</c:v>
                </c:pt>
                <c:pt idx="5">
                  <c:v>1996-Q4</c:v>
                </c:pt>
                <c:pt idx="6">
                  <c:v>1997-Q1</c:v>
                </c:pt>
                <c:pt idx="7">
                  <c:v>1997-Q2</c:v>
                </c:pt>
                <c:pt idx="8">
                  <c:v>1997-Q3</c:v>
                </c:pt>
                <c:pt idx="9">
                  <c:v>1997-Q4</c:v>
                </c:pt>
                <c:pt idx="10">
                  <c:v>1998-Q1</c:v>
                </c:pt>
                <c:pt idx="11">
                  <c:v>1998-Q2</c:v>
                </c:pt>
                <c:pt idx="12">
                  <c:v>1998-Q3</c:v>
                </c:pt>
                <c:pt idx="13">
                  <c:v>1998-Q4</c:v>
                </c:pt>
                <c:pt idx="14">
                  <c:v>1999-Q1</c:v>
                </c:pt>
                <c:pt idx="15">
                  <c:v>1999-Q2</c:v>
                </c:pt>
                <c:pt idx="16">
                  <c:v>1999-Q3</c:v>
                </c:pt>
                <c:pt idx="17">
                  <c:v>1999-Q4</c:v>
                </c:pt>
                <c:pt idx="18">
                  <c:v>2000-Q1</c:v>
                </c:pt>
                <c:pt idx="19">
                  <c:v>2000-Q2</c:v>
                </c:pt>
                <c:pt idx="20">
                  <c:v>2000-Q3</c:v>
                </c:pt>
                <c:pt idx="21">
                  <c:v>2000-Q4</c:v>
                </c:pt>
                <c:pt idx="22">
                  <c:v>2001-Q1</c:v>
                </c:pt>
                <c:pt idx="23">
                  <c:v>2001-Q2</c:v>
                </c:pt>
                <c:pt idx="24">
                  <c:v>2001-Q3</c:v>
                </c:pt>
                <c:pt idx="25">
                  <c:v>2001-Q4</c:v>
                </c:pt>
                <c:pt idx="26">
                  <c:v>2002-Q1</c:v>
                </c:pt>
                <c:pt idx="27">
                  <c:v>2002-Q2</c:v>
                </c:pt>
                <c:pt idx="28">
                  <c:v>2002-Q3</c:v>
                </c:pt>
                <c:pt idx="29">
                  <c:v>2002-Q4</c:v>
                </c:pt>
                <c:pt idx="30">
                  <c:v>2003-Q1</c:v>
                </c:pt>
                <c:pt idx="31">
                  <c:v>2003-Q2</c:v>
                </c:pt>
                <c:pt idx="32">
                  <c:v>2003-Q3</c:v>
                </c:pt>
                <c:pt idx="33">
                  <c:v>2003-Q4</c:v>
                </c:pt>
                <c:pt idx="34">
                  <c:v>2004-Q1</c:v>
                </c:pt>
                <c:pt idx="35">
                  <c:v>2004-Q2</c:v>
                </c:pt>
                <c:pt idx="36">
                  <c:v>2004-Q3</c:v>
                </c:pt>
                <c:pt idx="37">
                  <c:v>2004-Q4</c:v>
                </c:pt>
                <c:pt idx="38">
                  <c:v>2005-Q1</c:v>
                </c:pt>
                <c:pt idx="39">
                  <c:v>2005-Q2</c:v>
                </c:pt>
                <c:pt idx="40">
                  <c:v>2005-Q3</c:v>
                </c:pt>
                <c:pt idx="41">
                  <c:v>2005-Q4</c:v>
                </c:pt>
                <c:pt idx="42">
                  <c:v>2006-Q1</c:v>
                </c:pt>
                <c:pt idx="43">
                  <c:v>2006-Q2</c:v>
                </c:pt>
                <c:pt idx="44">
                  <c:v>2006-Q3</c:v>
                </c:pt>
              </c:strCache>
            </c:strRef>
          </c:cat>
          <c:val>
            <c:numRef>
              <c:f>'Deseasonalized Data &amp; Predicted'!$N$3:$N$47</c:f>
              <c:numCache>
                <c:formatCode>General</c:formatCode>
                <c:ptCount val="45"/>
                <c:pt idx="0">
                  <c:v>0</c:v>
                </c:pt>
                <c:pt idx="2">
                  <c:v>1557.2107630561429</c:v>
                </c:pt>
                <c:pt idx="3">
                  <c:v>1610.2697340657389</c:v>
                </c:pt>
                <c:pt idx="4">
                  <c:v>1592.442520282995</c:v>
                </c:pt>
                <c:pt idx="5">
                  <c:v>1652.7083621286606</c:v>
                </c:pt>
                <c:pt idx="6">
                  <c:v>1727.7082918579106</c:v>
                </c:pt>
                <c:pt idx="7">
                  <c:v>1762.3082659638696</c:v>
                </c:pt>
                <c:pt idx="8">
                  <c:v>1750.5356090436201</c:v>
                </c:pt>
                <c:pt idx="9">
                  <c:v>1783.1853380861864</c:v>
                </c:pt>
                <c:pt idx="10">
                  <c:v>1831.269753796762</c:v>
                </c:pt>
                <c:pt idx="11">
                  <c:v>1887.5727167730217</c:v>
                </c:pt>
                <c:pt idx="12">
                  <c:v>1848.7682078851735</c:v>
                </c:pt>
                <c:pt idx="13">
                  <c:v>1890.1529490063201</c:v>
                </c:pt>
                <c:pt idx="14">
                  <c:v>2005.5561165719021</c:v>
                </c:pt>
                <c:pt idx="15">
                  <c:v>1977.4571318574513</c:v>
                </c:pt>
                <c:pt idx="16">
                  <c:v>2024.5124667501402</c:v>
                </c:pt>
                <c:pt idx="17">
                  <c:v>2068.8241232904998</c:v>
                </c:pt>
                <c:pt idx="18">
                  <c:v>2091.4363533016813</c:v>
                </c:pt>
                <c:pt idx="19">
                  <c:v>2189.7373462057849</c:v>
                </c:pt>
                <c:pt idx="20">
                  <c:v>2145.0008887667332</c:v>
                </c:pt>
                <c:pt idx="21">
                  <c:v>2189.8973532330688</c:v>
                </c:pt>
                <c:pt idx="22">
                  <c:v>2149.5318075600612</c:v>
                </c:pt>
                <c:pt idx="23">
                  <c:v>2086.4658905768661</c:v>
                </c:pt>
                <c:pt idx="24">
                  <c:v>2193.3497460090603</c:v>
                </c:pt>
                <c:pt idx="25">
                  <c:v>1965.3829171259747</c:v>
                </c:pt>
                <c:pt idx="26">
                  <c:v>2107.8546338529623</c:v>
                </c:pt>
                <c:pt idx="27">
                  <c:v>2123.7583606650865</c:v>
                </c:pt>
                <c:pt idx="28">
                  <c:v>2209.4660317565026</c:v>
                </c:pt>
                <c:pt idx="29">
                  <c:v>2247.4952975746792</c:v>
                </c:pt>
                <c:pt idx="30">
                  <c:v>2169.7389220847149</c:v>
                </c:pt>
                <c:pt idx="31">
                  <c:v>2206.9492554772714</c:v>
                </c:pt>
                <c:pt idx="32">
                  <c:v>2368.3265626955772</c:v>
                </c:pt>
                <c:pt idx="33">
                  <c:v>2490.8172257116867</c:v>
                </c:pt>
                <c:pt idx="34">
                  <c:v>2464.0050273499878</c:v>
                </c:pt>
                <c:pt idx="35">
                  <c:v>2748.1681803473475</c:v>
                </c:pt>
                <c:pt idx="36">
                  <c:v>2848.7453664050495</c:v>
                </c:pt>
                <c:pt idx="37">
                  <c:v>3077.3758833946185</c:v>
                </c:pt>
                <c:pt idx="38">
                  <c:v>3269.7637190205633</c:v>
                </c:pt>
                <c:pt idx="39">
                  <c:v>3337.1979643048862</c:v>
                </c:pt>
                <c:pt idx="40">
                  <c:v>3380.5827960706474</c:v>
                </c:pt>
                <c:pt idx="41">
                  <c:v>3611.0384697434179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410592"/>
        <c:axId val="1019417120"/>
      </c:lineChart>
      <c:catAx>
        <c:axId val="101941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417120"/>
        <c:crosses val="autoZero"/>
        <c:auto val="1"/>
        <c:lblAlgn val="ctr"/>
        <c:lblOffset val="100"/>
        <c:noMultiLvlLbl val="0"/>
      </c:catAx>
      <c:valAx>
        <c:axId val="101941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41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</a:t>
            </a:r>
            <a:r>
              <a:rPr lang="en-US" baseline="0"/>
              <a:t> of World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6708333333333336"/>
          <c:w val="0.87753018372703417"/>
          <c:h val="0.62540135608048997"/>
        </c:manualLayout>
      </c:layout>
      <c:lineChart>
        <c:grouping val="standard"/>
        <c:varyColors val="0"/>
        <c:ser>
          <c:idx val="0"/>
          <c:order val="0"/>
          <c:tx>
            <c:strRef>
              <c:f>'Deseasonalized Data &amp; Predicted'!$O$1:$O$2</c:f>
              <c:strCache>
                <c:ptCount val="2"/>
                <c:pt idx="1">
                  <c:v>De-seasonalized 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854133858267716"/>
                  <c:y val="-3.22462817147856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'Deseasonalized Data &amp; Predicted'!$A$3:$A$47</c:f>
              <c:strCache>
                <c:ptCount val="45"/>
                <c:pt idx="0">
                  <c:v>Quarter</c:v>
                </c:pt>
                <c:pt idx="2">
                  <c:v>1996-Q1</c:v>
                </c:pt>
                <c:pt idx="3">
                  <c:v>1996-Q2</c:v>
                </c:pt>
                <c:pt idx="4">
                  <c:v>1996-Q3</c:v>
                </c:pt>
                <c:pt idx="5">
                  <c:v>1996-Q4</c:v>
                </c:pt>
                <c:pt idx="6">
                  <c:v>1997-Q1</c:v>
                </c:pt>
                <c:pt idx="7">
                  <c:v>1997-Q2</c:v>
                </c:pt>
                <c:pt idx="8">
                  <c:v>1997-Q3</c:v>
                </c:pt>
                <c:pt idx="9">
                  <c:v>1997-Q4</c:v>
                </c:pt>
                <c:pt idx="10">
                  <c:v>1998-Q1</c:v>
                </c:pt>
                <c:pt idx="11">
                  <c:v>1998-Q2</c:v>
                </c:pt>
                <c:pt idx="12">
                  <c:v>1998-Q3</c:v>
                </c:pt>
                <c:pt idx="13">
                  <c:v>1998-Q4</c:v>
                </c:pt>
                <c:pt idx="14">
                  <c:v>1999-Q1</c:v>
                </c:pt>
                <c:pt idx="15">
                  <c:v>1999-Q2</c:v>
                </c:pt>
                <c:pt idx="16">
                  <c:v>1999-Q3</c:v>
                </c:pt>
                <c:pt idx="17">
                  <c:v>1999-Q4</c:v>
                </c:pt>
                <c:pt idx="18">
                  <c:v>2000-Q1</c:v>
                </c:pt>
                <c:pt idx="19">
                  <c:v>2000-Q2</c:v>
                </c:pt>
                <c:pt idx="20">
                  <c:v>2000-Q3</c:v>
                </c:pt>
                <c:pt idx="21">
                  <c:v>2000-Q4</c:v>
                </c:pt>
                <c:pt idx="22">
                  <c:v>2001-Q1</c:v>
                </c:pt>
                <c:pt idx="23">
                  <c:v>2001-Q2</c:v>
                </c:pt>
                <c:pt idx="24">
                  <c:v>2001-Q3</c:v>
                </c:pt>
                <c:pt idx="25">
                  <c:v>2001-Q4</c:v>
                </c:pt>
                <c:pt idx="26">
                  <c:v>2002-Q1</c:v>
                </c:pt>
                <c:pt idx="27">
                  <c:v>2002-Q2</c:v>
                </c:pt>
                <c:pt idx="28">
                  <c:v>2002-Q3</c:v>
                </c:pt>
                <c:pt idx="29">
                  <c:v>2002-Q4</c:v>
                </c:pt>
                <c:pt idx="30">
                  <c:v>2003-Q1</c:v>
                </c:pt>
                <c:pt idx="31">
                  <c:v>2003-Q2</c:v>
                </c:pt>
                <c:pt idx="32">
                  <c:v>2003-Q3</c:v>
                </c:pt>
                <c:pt idx="33">
                  <c:v>2003-Q4</c:v>
                </c:pt>
                <c:pt idx="34">
                  <c:v>2004-Q1</c:v>
                </c:pt>
                <c:pt idx="35">
                  <c:v>2004-Q2</c:v>
                </c:pt>
                <c:pt idx="36">
                  <c:v>2004-Q3</c:v>
                </c:pt>
                <c:pt idx="37">
                  <c:v>2004-Q4</c:v>
                </c:pt>
                <c:pt idx="38">
                  <c:v>2005-Q1</c:v>
                </c:pt>
                <c:pt idx="39">
                  <c:v>2005-Q2</c:v>
                </c:pt>
                <c:pt idx="40">
                  <c:v>2005-Q3</c:v>
                </c:pt>
                <c:pt idx="41">
                  <c:v>2005-Q4</c:v>
                </c:pt>
                <c:pt idx="42">
                  <c:v>2006-Q1</c:v>
                </c:pt>
                <c:pt idx="43">
                  <c:v>2006-Q2</c:v>
                </c:pt>
                <c:pt idx="44">
                  <c:v>2006-Q3</c:v>
                </c:pt>
              </c:strCache>
            </c:strRef>
          </c:cat>
          <c:val>
            <c:numRef>
              <c:f>'Deseasonalized Data &amp; Predicted'!$O$3:$O$47</c:f>
              <c:numCache>
                <c:formatCode>General</c:formatCode>
                <c:ptCount val="45"/>
                <c:pt idx="0">
                  <c:v>0</c:v>
                </c:pt>
                <c:pt idx="2">
                  <c:v>4643.8901235785161</c:v>
                </c:pt>
                <c:pt idx="3">
                  <c:v>4892.9541425735661</c:v>
                </c:pt>
                <c:pt idx="4">
                  <c:v>2483.0022957615588</c:v>
                </c:pt>
                <c:pt idx="5">
                  <c:v>5048.8648608066887</c:v>
                </c:pt>
                <c:pt idx="6">
                  <c:v>5015.578327847782</c:v>
                </c:pt>
                <c:pt idx="7">
                  <c:v>5418.6520508782087</c:v>
                </c:pt>
                <c:pt idx="8">
                  <c:v>5525.9056980491914</c:v>
                </c:pt>
                <c:pt idx="9">
                  <c:v>5435.5080774567959</c:v>
                </c:pt>
                <c:pt idx="10">
                  <c:v>5399.4348959472927</c:v>
                </c:pt>
                <c:pt idx="11">
                  <c:v>5943.3069077774853</c:v>
                </c:pt>
                <c:pt idx="12">
                  <c:v>6042.8036473920029</c:v>
                </c:pt>
                <c:pt idx="13">
                  <c:v>5430.3937491942288</c:v>
                </c:pt>
                <c:pt idx="14">
                  <c:v>5444.789706587293</c:v>
                </c:pt>
                <c:pt idx="15">
                  <c:v>5607.4443552495186</c:v>
                </c:pt>
                <c:pt idx="16">
                  <c:v>5655.7752327426433</c:v>
                </c:pt>
                <c:pt idx="17">
                  <c:v>5647.2412675270925</c:v>
                </c:pt>
                <c:pt idx="18">
                  <c:v>5628.4213789346086</c:v>
                </c:pt>
                <c:pt idx="19">
                  <c:v>6093.5063101502401</c:v>
                </c:pt>
                <c:pt idx="20">
                  <c:v>5999.8004902087405</c:v>
                </c:pt>
                <c:pt idx="21">
                  <c:v>6001.1527832967677</c:v>
                </c:pt>
                <c:pt idx="22">
                  <c:v>5812.053051281925</c:v>
                </c:pt>
                <c:pt idx="23">
                  <c:v>5431.1686677426051</c:v>
                </c:pt>
                <c:pt idx="24">
                  <c:v>5690.1777584892525</c:v>
                </c:pt>
                <c:pt idx="25">
                  <c:v>5166.494410845743</c:v>
                </c:pt>
                <c:pt idx="26">
                  <c:v>5625.1027342536336</c:v>
                </c:pt>
                <c:pt idx="27">
                  <c:v>5532.3446540631412</c:v>
                </c:pt>
                <c:pt idx="28">
                  <c:v>5568.9088552324538</c:v>
                </c:pt>
                <c:pt idx="29">
                  <c:v>5878.4089049951463</c:v>
                </c:pt>
                <c:pt idx="30">
                  <c:v>5588.5976427629021</c:v>
                </c:pt>
                <c:pt idx="31">
                  <c:v>5429.0825649318722</c:v>
                </c:pt>
                <c:pt idx="32">
                  <c:v>5599.0110652607373</c:v>
                </c:pt>
                <c:pt idx="33">
                  <c:v>6178.1085411816048</c:v>
                </c:pt>
                <c:pt idx="34">
                  <c:v>6173.785321508265</c:v>
                </c:pt>
                <c:pt idx="35">
                  <c:v>6183.2087310117467</c:v>
                </c:pt>
                <c:pt idx="36">
                  <c:v>6046.2438999666638</c:v>
                </c:pt>
                <c:pt idx="37">
                  <c:v>6485.991102588172</c:v>
                </c:pt>
                <c:pt idx="38">
                  <c:v>6553.2170300331418</c:v>
                </c:pt>
                <c:pt idx="39">
                  <c:v>6353.2261100864616</c:v>
                </c:pt>
                <c:pt idx="40">
                  <c:v>6257.8194333083138</c:v>
                </c:pt>
                <c:pt idx="41">
                  <c:v>6645.5581443802794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421472"/>
        <c:axId val="1019416032"/>
      </c:lineChart>
      <c:catAx>
        <c:axId val="101942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416032"/>
        <c:crosses val="autoZero"/>
        <c:auto val="1"/>
        <c:lblAlgn val="ctr"/>
        <c:lblOffset val="100"/>
        <c:noMultiLvlLbl val="0"/>
      </c:catAx>
      <c:valAx>
        <c:axId val="101941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42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449580</xdr:colOff>
      <xdr:row>0</xdr:row>
      <xdr:rowOff>0</xdr:rowOff>
    </xdr:from>
    <xdr:to>
      <xdr:col>15</xdr:col>
      <xdr:colOff>144780</xdr:colOff>
      <xdr:row>15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83820</xdr:colOff>
      <xdr:row>14</xdr:row>
      <xdr:rowOff>137160</xdr:rowOff>
    </xdr:from>
    <xdr:to>
      <xdr:col>15</xdr:col>
      <xdr:colOff>388620</xdr:colOff>
      <xdr:row>29</xdr:row>
      <xdr:rowOff>137160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48"/>
  <sheetViews>
    <sheetView tabSelected="1" topLeftCell="A5" workbookViewId="0">
      <selection activeCell="H25" sqref="H25"/>
    </sheetView>
  </sheetViews>
  <sheetFormatPr defaultRowHeight="14.4" x14ac:dyDescent="0.3"/>
  <cols>
    <col min="4" max="4" width="10.44140625" customWidth="1"/>
    <col min="6" max="6" width="10.5546875" customWidth="1"/>
  </cols>
  <sheetData>
    <row r="3" spans="1:23" ht="15" thickBot="1" x14ac:dyDescent="0.35"/>
    <row r="4" spans="1:23" x14ac:dyDescent="0.3">
      <c r="A4" s="5"/>
      <c r="B4" s="6"/>
      <c r="C4" s="7"/>
      <c r="D4" s="58" t="s">
        <v>0</v>
      </c>
      <c r="E4" s="56" t="s">
        <v>5</v>
      </c>
      <c r="F4" s="56" t="s">
        <v>6</v>
      </c>
      <c r="G4" s="56" t="s">
        <v>7</v>
      </c>
      <c r="H4" s="60" t="s">
        <v>1</v>
      </c>
      <c r="I4" s="64" t="s">
        <v>4</v>
      </c>
      <c r="J4" s="65"/>
      <c r="K4" s="65"/>
      <c r="L4" s="65"/>
      <c r="M4" s="66"/>
      <c r="N4" s="64" t="s">
        <v>8</v>
      </c>
      <c r="O4" s="65"/>
      <c r="P4" s="65"/>
      <c r="Q4" s="65"/>
      <c r="R4" s="65"/>
      <c r="S4" s="64" t="s">
        <v>9</v>
      </c>
      <c r="T4" s="65"/>
      <c r="U4" s="65"/>
      <c r="V4" s="65"/>
      <c r="W4" s="66"/>
    </row>
    <row r="5" spans="1:23" ht="21.6" customHeight="1" x14ac:dyDescent="0.3">
      <c r="A5" s="8" t="s">
        <v>2</v>
      </c>
      <c r="B5" s="1" t="s">
        <v>3</v>
      </c>
      <c r="C5" s="9" t="s">
        <v>3</v>
      </c>
      <c r="D5" s="59"/>
      <c r="E5" s="57"/>
      <c r="F5" s="57"/>
      <c r="G5" s="57"/>
      <c r="H5" s="61"/>
      <c r="I5" s="58" t="s">
        <v>0</v>
      </c>
      <c r="J5" s="56" t="s">
        <v>5</v>
      </c>
      <c r="K5" s="56" t="s">
        <v>6</v>
      </c>
      <c r="L5" s="56" t="s">
        <v>7</v>
      </c>
      <c r="M5" s="60" t="s">
        <v>1</v>
      </c>
      <c r="N5" s="58" t="s">
        <v>0</v>
      </c>
      <c r="O5" s="56" t="s">
        <v>5</v>
      </c>
      <c r="P5" s="56" t="s">
        <v>6</v>
      </c>
      <c r="Q5" s="56" t="s">
        <v>7</v>
      </c>
      <c r="R5" s="62" t="s">
        <v>1</v>
      </c>
      <c r="S5" s="58" t="s">
        <v>0</v>
      </c>
      <c r="T5" s="56" t="s">
        <v>5</v>
      </c>
      <c r="U5" s="56" t="s">
        <v>6</v>
      </c>
      <c r="V5" s="56" t="s">
        <v>7</v>
      </c>
      <c r="W5" s="60" t="s">
        <v>1</v>
      </c>
    </row>
    <row r="6" spans="1:23" x14ac:dyDescent="0.3">
      <c r="I6" s="59"/>
      <c r="J6" s="57"/>
      <c r="K6" s="57"/>
      <c r="L6" s="57"/>
      <c r="M6" s="61"/>
      <c r="N6" s="59"/>
      <c r="O6" s="57"/>
      <c r="P6" s="57"/>
      <c r="Q6" s="57"/>
      <c r="R6" s="63"/>
      <c r="S6" s="59"/>
      <c r="T6" s="57"/>
      <c r="U6" s="57"/>
      <c r="V6" s="57"/>
      <c r="W6" s="61"/>
    </row>
    <row r="7" spans="1:23" x14ac:dyDescent="0.3">
      <c r="A7" s="10">
        <v>1996</v>
      </c>
      <c r="B7" s="2">
        <v>1</v>
      </c>
      <c r="C7" s="11" t="str">
        <f t="shared" ref="C7:C48" si="0">CONCATENATE(A7,"-Q",B7)</f>
        <v>1996-Q1</v>
      </c>
      <c r="D7" s="10">
        <v>708</v>
      </c>
      <c r="E7" s="2">
        <v>4084</v>
      </c>
      <c r="F7" s="2">
        <v>1233</v>
      </c>
      <c r="G7" s="2">
        <v>4198</v>
      </c>
      <c r="H7" s="18">
        <v>10222</v>
      </c>
      <c r="I7" s="19"/>
      <c r="J7" s="20"/>
      <c r="K7" s="20"/>
      <c r="L7" s="20"/>
      <c r="M7" s="11"/>
      <c r="N7" s="19"/>
      <c r="O7" s="20"/>
      <c r="P7" s="20"/>
      <c r="Q7" s="20"/>
      <c r="R7" s="20"/>
      <c r="S7" s="19"/>
      <c r="T7" s="20"/>
      <c r="U7" s="20"/>
      <c r="V7" s="20"/>
      <c r="W7" s="11"/>
    </row>
    <row r="8" spans="1:23" x14ac:dyDescent="0.3">
      <c r="A8" s="10">
        <v>1996</v>
      </c>
      <c r="B8" s="2">
        <v>2</v>
      </c>
      <c r="C8" s="11" t="str">
        <f t="shared" si="0"/>
        <v>1996-Q2</v>
      </c>
      <c r="D8" s="10">
        <v>845</v>
      </c>
      <c r="E8" s="2">
        <v>6329</v>
      </c>
      <c r="F8" s="2">
        <v>1684</v>
      </c>
      <c r="G8" s="2">
        <v>4691</v>
      </c>
      <c r="H8" s="18">
        <v>13549</v>
      </c>
      <c r="I8" s="19"/>
      <c r="J8" s="20"/>
      <c r="K8" s="20"/>
      <c r="L8" s="20"/>
      <c r="M8" s="11"/>
      <c r="N8" s="19"/>
      <c r="O8" s="20"/>
      <c r="P8" s="20"/>
      <c r="Q8" s="20"/>
      <c r="R8" s="20"/>
      <c r="S8" s="19"/>
      <c r="T8" s="20"/>
      <c r="U8" s="20"/>
      <c r="V8" s="20"/>
      <c r="W8" s="11"/>
    </row>
    <row r="9" spans="1:23" x14ac:dyDescent="0.3">
      <c r="A9" s="10">
        <v>1996</v>
      </c>
      <c r="B9" s="2">
        <v>3</v>
      </c>
      <c r="C9" s="11" t="str">
        <f t="shared" si="0"/>
        <v>1996-Q3</v>
      </c>
      <c r="D9" s="10">
        <v>1053</v>
      </c>
      <c r="E9" s="2">
        <v>7617</v>
      </c>
      <c r="F9" s="2">
        <v>2075</v>
      </c>
      <c r="G9" s="2">
        <v>2887</v>
      </c>
      <c r="H9" s="18">
        <v>16632</v>
      </c>
      <c r="I9" s="19"/>
      <c r="J9" s="20"/>
      <c r="K9" s="20"/>
      <c r="L9" s="20"/>
      <c r="M9" s="11"/>
      <c r="N9" s="19">
        <f>AVERAGE(I10:I11)</f>
        <v>875.5</v>
      </c>
      <c r="O9" s="20">
        <f t="shared" ref="O9:R9" si="1">AVERAGE(J10:J11)</f>
        <v>5732.875</v>
      </c>
      <c r="P9" s="20">
        <f t="shared" si="1"/>
        <v>1616.375</v>
      </c>
      <c r="Q9" s="20">
        <f t="shared" si="1"/>
        <v>4220</v>
      </c>
      <c r="R9" s="20">
        <f t="shared" si="1"/>
        <v>13194.625</v>
      </c>
      <c r="S9" s="24">
        <f>D9/N9</f>
        <v>1.2027412906910337</v>
      </c>
      <c r="T9" s="23">
        <f t="shared" ref="T9:W9" si="2">E9/O9</f>
        <v>1.3286527265987833</v>
      </c>
      <c r="U9" s="23">
        <f t="shared" si="2"/>
        <v>1.2837367566313511</v>
      </c>
      <c r="V9" s="23">
        <f t="shared" si="2"/>
        <v>0.68412322274881521</v>
      </c>
      <c r="W9" s="25">
        <f t="shared" si="2"/>
        <v>1.2605132771867333</v>
      </c>
    </row>
    <row r="10" spans="1:23" x14ac:dyDescent="0.3">
      <c r="A10" s="10">
        <v>1996</v>
      </c>
      <c r="B10" s="2">
        <v>4</v>
      </c>
      <c r="C10" s="11" t="str">
        <f t="shared" si="0"/>
        <v>1996-Q4</v>
      </c>
      <c r="D10" s="10">
        <v>853</v>
      </c>
      <c r="E10" s="2">
        <v>4788</v>
      </c>
      <c r="F10" s="2">
        <v>1406</v>
      </c>
      <c r="G10" s="2">
        <v>4936</v>
      </c>
      <c r="H10" s="18">
        <v>11983</v>
      </c>
      <c r="I10" s="19">
        <f>AVERAGE(D7:D10)</f>
        <v>864.75</v>
      </c>
      <c r="J10" s="20">
        <f>AVERAGE(E7:E10)</f>
        <v>5704.5</v>
      </c>
      <c r="K10" s="20">
        <f>AVERAGE(F7:F10)</f>
        <v>1599.5</v>
      </c>
      <c r="L10" s="20">
        <f>AVERAGE(G7:G10)</f>
        <v>4178</v>
      </c>
      <c r="M10" s="11">
        <f>AVERAGE(H7:H10)</f>
        <v>13096.5</v>
      </c>
      <c r="N10" s="19">
        <f t="shared" ref="N10:N46" si="3">AVERAGE(I11:I12)</f>
        <v>906.875</v>
      </c>
      <c r="O10" s="20">
        <f t="shared" ref="O10:O46" si="4">AVERAGE(J11:J12)</f>
        <v>5823.125</v>
      </c>
      <c r="P10" s="20">
        <f t="shared" ref="P10:P46" si="5">AVERAGE(K11:K12)</f>
        <v>1653.125</v>
      </c>
      <c r="Q10" s="20">
        <f t="shared" ref="Q10:Q46" si="6">AVERAGE(L11:L12)</f>
        <v>4325</v>
      </c>
      <c r="R10" s="20">
        <f t="shared" ref="R10:R46" si="7">AVERAGE(M11:M12)</f>
        <v>13458</v>
      </c>
      <c r="S10" s="24">
        <f t="shared" ref="S10:S46" si="8">D10/N10</f>
        <v>0.94059269469331497</v>
      </c>
      <c r="T10" s="23">
        <f t="shared" ref="T10:T46" si="9">E10/O10</f>
        <v>0.8222389181066867</v>
      </c>
      <c r="U10" s="23">
        <f t="shared" ref="U10:U46" si="10">F10/P10</f>
        <v>0.8505103969754253</v>
      </c>
      <c r="V10" s="23">
        <f t="shared" ref="V10:V46" si="11">G10/Q10</f>
        <v>1.1412716763005781</v>
      </c>
      <c r="W10" s="25">
        <f t="shared" ref="W10:W46" si="12">H10/R10</f>
        <v>0.89039976222321293</v>
      </c>
    </row>
    <row r="11" spans="1:23" x14ac:dyDescent="0.3">
      <c r="A11" s="10">
        <v>1997</v>
      </c>
      <c r="B11" s="2">
        <v>1</v>
      </c>
      <c r="C11" s="11" t="str">
        <f t="shared" si="0"/>
        <v>1997-Q1</v>
      </c>
      <c r="D11" s="10">
        <v>794</v>
      </c>
      <c r="E11" s="2">
        <v>4311</v>
      </c>
      <c r="F11" s="2">
        <v>1368</v>
      </c>
      <c r="G11" s="2">
        <v>4534</v>
      </c>
      <c r="H11" s="18">
        <v>11007</v>
      </c>
      <c r="I11" s="19">
        <f t="shared" ref="I11:M11" si="13">AVERAGE(D8:D11)</f>
        <v>886.25</v>
      </c>
      <c r="J11" s="20">
        <f t="shared" si="13"/>
        <v>5761.25</v>
      </c>
      <c r="K11" s="20">
        <f t="shared" si="13"/>
        <v>1633.25</v>
      </c>
      <c r="L11" s="20">
        <f t="shared" si="13"/>
        <v>4262</v>
      </c>
      <c r="M11" s="11">
        <f t="shared" si="13"/>
        <v>13292.75</v>
      </c>
      <c r="N11" s="19">
        <f t="shared" si="3"/>
        <v>937.75</v>
      </c>
      <c r="O11" s="20">
        <f t="shared" si="4"/>
        <v>5966.25</v>
      </c>
      <c r="P11" s="20">
        <f t="shared" si="5"/>
        <v>1698.75</v>
      </c>
      <c r="Q11" s="20">
        <f t="shared" si="6"/>
        <v>4830.25</v>
      </c>
      <c r="R11" s="20">
        <f t="shared" si="7"/>
        <v>13807.75</v>
      </c>
      <c r="S11" s="24">
        <f t="shared" si="8"/>
        <v>0.84670754465475873</v>
      </c>
      <c r="T11" s="23">
        <f t="shared" si="9"/>
        <v>0.72256442489000627</v>
      </c>
      <c r="U11" s="23">
        <f t="shared" si="10"/>
        <v>0.80529801324503314</v>
      </c>
      <c r="V11" s="23">
        <f t="shared" si="11"/>
        <v>0.93866777081931574</v>
      </c>
      <c r="W11" s="25">
        <f t="shared" si="12"/>
        <v>0.79716101464757116</v>
      </c>
    </row>
    <row r="12" spans="1:23" x14ac:dyDescent="0.3">
      <c r="A12" s="10">
        <v>1997</v>
      </c>
      <c r="B12" s="2">
        <v>2</v>
      </c>
      <c r="C12" s="11" t="str">
        <f t="shared" si="0"/>
        <v>1997-Q2</v>
      </c>
      <c r="D12" s="10">
        <v>1010</v>
      </c>
      <c r="E12" s="2">
        <v>6824</v>
      </c>
      <c r="F12" s="2">
        <v>1843</v>
      </c>
      <c r="G12" s="2">
        <v>5195</v>
      </c>
      <c r="H12" s="18">
        <v>14871</v>
      </c>
      <c r="I12" s="19">
        <f t="shared" ref="I12:M12" si="14">AVERAGE(D9:D12)</f>
        <v>927.5</v>
      </c>
      <c r="J12" s="20">
        <f t="shared" si="14"/>
        <v>5885</v>
      </c>
      <c r="K12" s="20">
        <f t="shared" si="14"/>
        <v>1673</v>
      </c>
      <c r="L12" s="20">
        <f t="shared" si="14"/>
        <v>4388</v>
      </c>
      <c r="M12" s="11">
        <f t="shared" si="14"/>
        <v>13623.25</v>
      </c>
      <c r="N12" s="19">
        <f t="shared" si="3"/>
        <v>959.625</v>
      </c>
      <c r="O12" s="20">
        <f t="shared" si="4"/>
        <v>6099</v>
      </c>
      <c r="P12" s="20">
        <f t="shared" si="5"/>
        <v>1738.375</v>
      </c>
      <c r="Q12" s="20">
        <f t="shared" si="6"/>
        <v>5319.75</v>
      </c>
      <c r="R12" s="20">
        <f t="shared" si="7"/>
        <v>14116.5</v>
      </c>
      <c r="S12" s="24">
        <f t="shared" si="8"/>
        <v>1.0524944639833269</v>
      </c>
      <c r="T12" s="23">
        <f t="shared" si="9"/>
        <v>1.118871946220692</v>
      </c>
      <c r="U12" s="23">
        <f t="shared" si="10"/>
        <v>1.060185518084418</v>
      </c>
      <c r="V12" s="23">
        <f t="shared" si="11"/>
        <v>0.9765496498895625</v>
      </c>
      <c r="W12" s="25">
        <f t="shared" si="12"/>
        <v>1.0534480926575285</v>
      </c>
    </row>
    <row r="13" spans="1:23" x14ac:dyDescent="0.3">
      <c r="A13" s="10">
        <v>1997</v>
      </c>
      <c r="B13" s="2">
        <v>3</v>
      </c>
      <c r="C13" s="11" t="str">
        <f t="shared" si="0"/>
        <v>1997-Q3</v>
      </c>
      <c r="D13" s="10">
        <v>1135</v>
      </c>
      <c r="E13" s="2">
        <v>8267</v>
      </c>
      <c r="F13" s="2">
        <v>2281</v>
      </c>
      <c r="G13" s="2">
        <v>6425</v>
      </c>
      <c r="H13" s="18">
        <v>18108</v>
      </c>
      <c r="I13" s="19">
        <f t="shared" ref="I13:M13" si="15">AVERAGE(D10:D13)</f>
        <v>948</v>
      </c>
      <c r="J13" s="20">
        <f t="shared" si="15"/>
        <v>6047.5</v>
      </c>
      <c r="K13" s="20">
        <f t="shared" si="15"/>
        <v>1724.5</v>
      </c>
      <c r="L13" s="20">
        <f t="shared" si="15"/>
        <v>5272.5</v>
      </c>
      <c r="M13" s="11">
        <f t="shared" si="15"/>
        <v>13992.25</v>
      </c>
      <c r="N13" s="19">
        <f t="shared" si="3"/>
        <v>978.625</v>
      </c>
      <c r="O13" s="20">
        <f t="shared" si="4"/>
        <v>6175.625</v>
      </c>
      <c r="P13" s="20">
        <f t="shared" si="5"/>
        <v>1762.5</v>
      </c>
      <c r="Q13" s="20">
        <f t="shared" si="6"/>
        <v>5410.375</v>
      </c>
      <c r="R13" s="20">
        <f t="shared" si="7"/>
        <v>14339.375</v>
      </c>
      <c r="S13" s="24">
        <f t="shared" si="8"/>
        <v>1.159790522416656</v>
      </c>
      <c r="T13" s="23">
        <f t="shared" si="9"/>
        <v>1.3386499342171845</v>
      </c>
      <c r="U13" s="23">
        <f t="shared" si="10"/>
        <v>1.2941843971631206</v>
      </c>
      <c r="V13" s="23">
        <f t="shared" si="11"/>
        <v>1.187533211653536</v>
      </c>
      <c r="W13" s="25">
        <f t="shared" si="12"/>
        <v>1.2628165453515234</v>
      </c>
    </row>
    <row r="14" spans="1:23" x14ac:dyDescent="0.3">
      <c r="A14" s="10">
        <v>1997</v>
      </c>
      <c r="B14" s="2">
        <v>4</v>
      </c>
      <c r="C14" s="11" t="str">
        <f t="shared" si="0"/>
        <v>1997-Q4</v>
      </c>
      <c r="D14" s="10">
        <v>946</v>
      </c>
      <c r="E14" s="2">
        <v>5200</v>
      </c>
      <c r="F14" s="2">
        <v>1517</v>
      </c>
      <c r="G14" s="2">
        <v>5314</v>
      </c>
      <c r="H14" s="18">
        <v>12977</v>
      </c>
      <c r="I14" s="19">
        <f t="shared" ref="I14:M14" si="16">AVERAGE(D11:D14)</f>
        <v>971.25</v>
      </c>
      <c r="J14" s="20">
        <f t="shared" si="16"/>
        <v>6150.5</v>
      </c>
      <c r="K14" s="20">
        <f t="shared" si="16"/>
        <v>1752.25</v>
      </c>
      <c r="L14" s="20">
        <f t="shared" si="16"/>
        <v>5367</v>
      </c>
      <c r="M14" s="11">
        <f t="shared" si="16"/>
        <v>14240.75</v>
      </c>
      <c r="N14" s="19">
        <f t="shared" si="3"/>
        <v>996.125</v>
      </c>
      <c r="O14" s="20">
        <f t="shared" si="4"/>
        <v>6299.625</v>
      </c>
      <c r="P14" s="20">
        <f t="shared" si="5"/>
        <v>1789.125</v>
      </c>
      <c r="Q14" s="20">
        <f t="shared" si="6"/>
        <v>5516.625</v>
      </c>
      <c r="R14" s="20">
        <f t="shared" si="7"/>
        <v>14626.375</v>
      </c>
      <c r="S14" s="24">
        <f t="shared" si="8"/>
        <v>0.94968001003890079</v>
      </c>
      <c r="T14" s="23">
        <f t="shared" si="9"/>
        <v>0.82544595908486618</v>
      </c>
      <c r="U14" s="23">
        <f t="shared" si="10"/>
        <v>0.84790051002585065</v>
      </c>
      <c r="V14" s="23">
        <f t="shared" si="11"/>
        <v>0.9632701153331974</v>
      </c>
      <c r="W14" s="25">
        <f t="shared" si="12"/>
        <v>0.88723282426438543</v>
      </c>
    </row>
    <row r="15" spans="1:23" x14ac:dyDescent="0.3">
      <c r="A15" s="10">
        <v>1998</v>
      </c>
      <c r="B15" s="2">
        <v>1</v>
      </c>
      <c r="C15" s="11" t="str">
        <f t="shared" si="0"/>
        <v>1998-Q1</v>
      </c>
      <c r="D15" s="10">
        <v>853</v>
      </c>
      <c r="E15" s="2">
        <v>4512</v>
      </c>
      <c r="F15" s="2">
        <v>1450</v>
      </c>
      <c r="G15" s="2">
        <v>4881</v>
      </c>
      <c r="H15" s="18">
        <v>11796</v>
      </c>
      <c r="I15" s="19">
        <f t="shared" ref="I15:M15" si="17">AVERAGE(D12:D15)</f>
        <v>986</v>
      </c>
      <c r="J15" s="20">
        <f t="shared" si="17"/>
        <v>6200.75</v>
      </c>
      <c r="K15" s="20">
        <f t="shared" si="17"/>
        <v>1772.75</v>
      </c>
      <c r="L15" s="20">
        <f t="shared" si="17"/>
        <v>5453.75</v>
      </c>
      <c r="M15" s="11">
        <f t="shared" si="17"/>
        <v>14438</v>
      </c>
      <c r="N15" s="19">
        <f t="shared" si="3"/>
        <v>1023</v>
      </c>
      <c r="O15" s="20">
        <f t="shared" si="4"/>
        <v>6522.875</v>
      </c>
      <c r="P15" s="20">
        <f t="shared" si="5"/>
        <v>1821.5</v>
      </c>
      <c r="Q15" s="20">
        <f t="shared" si="6"/>
        <v>5654.625</v>
      </c>
      <c r="R15" s="20">
        <f t="shared" si="7"/>
        <v>15047</v>
      </c>
      <c r="S15" s="24">
        <f t="shared" si="8"/>
        <v>0.83382209188660805</v>
      </c>
      <c r="T15" s="23">
        <f t="shared" si="9"/>
        <v>0.6917195255159726</v>
      </c>
      <c r="U15" s="23">
        <f t="shared" si="10"/>
        <v>0.79604721383475163</v>
      </c>
      <c r="V15" s="23">
        <f t="shared" si="11"/>
        <v>0.86318721400623388</v>
      </c>
      <c r="W15" s="25">
        <f t="shared" si="12"/>
        <v>0.7839436432511464</v>
      </c>
    </row>
    <row r="16" spans="1:23" x14ac:dyDescent="0.3">
      <c r="A16" s="10">
        <v>1998</v>
      </c>
      <c r="B16" s="2">
        <v>2</v>
      </c>
      <c r="C16" s="11" t="str">
        <f t="shared" si="0"/>
        <v>1998-Q2</v>
      </c>
      <c r="D16" s="10">
        <v>1091</v>
      </c>
      <c r="E16" s="2">
        <v>7615</v>
      </c>
      <c r="F16" s="2">
        <v>1974</v>
      </c>
      <c r="G16" s="2">
        <v>5698</v>
      </c>
      <c r="H16" s="18">
        <v>16378</v>
      </c>
      <c r="I16" s="19">
        <f t="shared" ref="I16:M16" si="18">AVERAGE(D13:D16)</f>
        <v>1006.25</v>
      </c>
      <c r="J16" s="20">
        <f t="shared" si="18"/>
        <v>6398.5</v>
      </c>
      <c r="K16" s="20">
        <f t="shared" si="18"/>
        <v>1805.5</v>
      </c>
      <c r="L16" s="20">
        <f t="shared" si="18"/>
        <v>5579.5</v>
      </c>
      <c r="M16" s="11">
        <f t="shared" si="18"/>
        <v>14814.75</v>
      </c>
      <c r="N16" s="19">
        <f t="shared" si="3"/>
        <v>1052.75</v>
      </c>
      <c r="O16" s="20">
        <f t="shared" si="4"/>
        <v>6763.25</v>
      </c>
      <c r="P16" s="20">
        <f t="shared" si="5"/>
        <v>1848.875</v>
      </c>
      <c r="Q16" s="20">
        <f t="shared" si="6"/>
        <v>5729.125</v>
      </c>
      <c r="R16" s="20">
        <f t="shared" si="7"/>
        <v>15426.375</v>
      </c>
      <c r="S16" s="24">
        <f t="shared" si="8"/>
        <v>1.0363334124910948</v>
      </c>
      <c r="T16" s="23">
        <f t="shared" si="9"/>
        <v>1.1259379736073634</v>
      </c>
      <c r="U16" s="23">
        <f t="shared" si="10"/>
        <v>1.0676762896355891</v>
      </c>
      <c r="V16" s="23">
        <f t="shared" si="11"/>
        <v>0.99456723321624152</v>
      </c>
      <c r="W16" s="25">
        <f t="shared" si="12"/>
        <v>1.0616881801460161</v>
      </c>
    </row>
    <row r="17" spans="1:23" x14ac:dyDescent="0.3">
      <c r="A17" s="10">
        <v>1998</v>
      </c>
      <c r="B17" s="2">
        <v>3</v>
      </c>
      <c r="C17" s="11" t="str">
        <f t="shared" si="0"/>
        <v>1998-Q3</v>
      </c>
      <c r="D17" s="10">
        <v>1269</v>
      </c>
      <c r="E17" s="2">
        <v>9262</v>
      </c>
      <c r="F17" s="2">
        <v>2409</v>
      </c>
      <c r="G17" s="2">
        <v>7026</v>
      </c>
      <c r="H17" s="18">
        <v>19966</v>
      </c>
      <c r="I17" s="19">
        <f t="shared" ref="I17:M17" si="19">AVERAGE(D14:D17)</f>
        <v>1039.75</v>
      </c>
      <c r="J17" s="20">
        <f t="shared" si="19"/>
        <v>6647.25</v>
      </c>
      <c r="K17" s="20">
        <f t="shared" si="19"/>
        <v>1837.5</v>
      </c>
      <c r="L17" s="20">
        <f t="shared" si="19"/>
        <v>5729.75</v>
      </c>
      <c r="M17" s="11">
        <f t="shared" si="19"/>
        <v>15279.25</v>
      </c>
      <c r="N17" s="19">
        <f t="shared" si="3"/>
        <v>1080.625</v>
      </c>
      <c r="O17" s="20">
        <f t="shared" si="4"/>
        <v>7009</v>
      </c>
      <c r="P17" s="20">
        <f t="shared" si="5"/>
        <v>1877.5</v>
      </c>
      <c r="Q17" s="20">
        <f t="shared" si="6"/>
        <v>5733.625</v>
      </c>
      <c r="R17" s="20">
        <f t="shared" si="7"/>
        <v>15727.875</v>
      </c>
      <c r="S17" s="24">
        <f t="shared" si="8"/>
        <v>1.1743204164256795</v>
      </c>
      <c r="T17" s="23">
        <f t="shared" si="9"/>
        <v>1.3214438578969896</v>
      </c>
      <c r="U17" s="23">
        <f t="shared" si="10"/>
        <v>1.2830892143808255</v>
      </c>
      <c r="V17" s="23">
        <f t="shared" si="11"/>
        <v>1.2254027774749832</v>
      </c>
      <c r="W17" s="25">
        <f t="shared" si="12"/>
        <v>1.2694658369296552</v>
      </c>
    </row>
    <row r="18" spans="1:23" x14ac:dyDescent="0.3">
      <c r="A18" s="10">
        <v>1998</v>
      </c>
      <c r="B18" s="2">
        <v>4</v>
      </c>
      <c r="C18" s="11" t="str">
        <f t="shared" si="0"/>
        <v>1998-Q4</v>
      </c>
      <c r="D18" s="10">
        <v>1050</v>
      </c>
      <c r="E18" s="2">
        <v>6128</v>
      </c>
      <c r="F18" s="2">
        <v>1608</v>
      </c>
      <c r="G18" s="2">
        <v>5309</v>
      </c>
      <c r="H18" s="18">
        <v>14154</v>
      </c>
      <c r="I18" s="19">
        <f t="shared" ref="I18:M18" si="20">AVERAGE(D15:D18)</f>
        <v>1065.75</v>
      </c>
      <c r="J18" s="20">
        <f t="shared" si="20"/>
        <v>6879.25</v>
      </c>
      <c r="K18" s="20">
        <f t="shared" si="20"/>
        <v>1860.25</v>
      </c>
      <c r="L18" s="20">
        <f t="shared" si="20"/>
        <v>5728.5</v>
      </c>
      <c r="M18" s="11">
        <f t="shared" si="20"/>
        <v>15573.5</v>
      </c>
      <c r="N18" s="19">
        <f t="shared" si="3"/>
        <v>1103.625</v>
      </c>
      <c r="O18" s="20">
        <f t="shared" si="4"/>
        <v>7272</v>
      </c>
      <c r="P18" s="20">
        <f t="shared" si="5"/>
        <v>1906.5</v>
      </c>
      <c r="Q18" s="20">
        <f t="shared" si="6"/>
        <v>5698.5</v>
      </c>
      <c r="R18" s="20">
        <f t="shared" si="7"/>
        <v>15995.125</v>
      </c>
      <c r="S18" s="24">
        <f t="shared" si="8"/>
        <v>0.9514101257220523</v>
      </c>
      <c r="T18" s="23">
        <f t="shared" si="9"/>
        <v>0.84268426842684263</v>
      </c>
      <c r="U18" s="23">
        <f t="shared" si="10"/>
        <v>0.8434303697875688</v>
      </c>
      <c r="V18" s="23">
        <f t="shared" si="11"/>
        <v>0.93164867947705532</v>
      </c>
      <c r="W18" s="25">
        <f t="shared" si="12"/>
        <v>0.8848946163284126</v>
      </c>
    </row>
    <row r="19" spans="1:23" x14ac:dyDescent="0.3">
      <c r="A19" s="10">
        <v>1999</v>
      </c>
      <c r="B19" s="2">
        <v>1</v>
      </c>
      <c r="C19" s="11" t="str">
        <f t="shared" si="0"/>
        <v>1999-Q1</v>
      </c>
      <c r="D19" s="10">
        <v>972</v>
      </c>
      <c r="E19" s="2">
        <v>5550</v>
      </c>
      <c r="F19" s="2">
        <v>1588</v>
      </c>
      <c r="G19" s="2">
        <v>4922</v>
      </c>
      <c r="H19" s="18">
        <v>13031</v>
      </c>
      <c r="I19" s="19">
        <f t="shared" ref="I19:M19" si="21">AVERAGE(D16:D19)</f>
        <v>1095.5</v>
      </c>
      <c r="J19" s="20">
        <f t="shared" si="21"/>
        <v>7138.75</v>
      </c>
      <c r="K19" s="20">
        <f t="shared" si="21"/>
        <v>1894.75</v>
      </c>
      <c r="L19" s="20">
        <f t="shared" si="21"/>
        <v>5738.75</v>
      </c>
      <c r="M19" s="11">
        <f t="shared" si="21"/>
        <v>15882.25</v>
      </c>
      <c r="N19" s="19">
        <f t="shared" si="3"/>
        <v>1115.375</v>
      </c>
      <c r="O19" s="20">
        <f t="shared" si="4"/>
        <v>7573.25</v>
      </c>
      <c r="P19" s="20">
        <f t="shared" si="5"/>
        <v>1946.875</v>
      </c>
      <c r="Q19" s="20">
        <f t="shared" si="6"/>
        <v>5602</v>
      </c>
      <c r="R19" s="20">
        <f t="shared" si="7"/>
        <v>16252</v>
      </c>
      <c r="S19" s="24">
        <f t="shared" si="8"/>
        <v>0.87145578841196902</v>
      </c>
      <c r="T19" s="23">
        <f t="shared" si="9"/>
        <v>0.73284257089096494</v>
      </c>
      <c r="U19" s="23">
        <f t="shared" si="10"/>
        <v>0.81566613162118784</v>
      </c>
      <c r="V19" s="23">
        <f t="shared" si="11"/>
        <v>0.87861478043555874</v>
      </c>
      <c r="W19" s="25">
        <f t="shared" si="12"/>
        <v>0.80180900812207734</v>
      </c>
    </row>
    <row r="20" spans="1:23" x14ac:dyDescent="0.3">
      <c r="A20" s="10">
        <v>1999</v>
      </c>
      <c r="B20" s="2">
        <v>2</v>
      </c>
      <c r="C20" s="11" t="str">
        <f t="shared" si="0"/>
        <v>1999-Q2</v>
      </c>
      <c r="D20" s="10">
        <v>1156</v>
      </c>
      <c r="E20" s="2">
        <v>8681</v>
      </c>
      <c r="F20" s="2">
        <v>2068</v>
      </c>
      <c r="G20" s="2">
        <v>5376</v>
      </c>
      <c r="H20" s="18">
        <v>17281</v>
      </c>
      <c r="I20" s="19">
        <f t="shared" ref="I20:M20" si="22">AVERAGE(D17:D20)</f>
        <v>1111.75</v>
      </c>
      <c r="J20" s="20">
        <f t="shared" si="22"/>
        <v>7405.25</v>
      </c>
      <c r="K20" s="20">
        <f t="shared" si="22"/>
        <v>1918.25</v>
      </c>
      <c r="L20" s="20">
        <f t="shared" si="22"/>
        <v>5658.25</v>
      </c>
      <c r="M20" s="11">
        <f t="shared" si="22"/>
        <v>16108</v>
      </c>
      <c r="N20" s="19">
        <f t="shared" si="3"/>
        <v>1120.5</v>
      </c>
      <c r="O20" s="20">
        <f t="shared" si="4"/>
        <v>7794.5</v>
      </c>
      <c r="P20" s="20">
        <f t="shared" si="5"/>
        <v>1994.5</v>
      </c>
      <c r="Q20" s="20">
        <f t="shared" si="6"/>
        <v>5572.25</v>
      </c>
      <c r="R20" s="20">
        <f t="shared" si="7"/>
        <v>16488.875</v>
      </c>
      <c r="S20" s="24">
        <f t="shared" si="8"/>
        <v>1.031682284694333</v>
      </c>
      <c r="T20" s="23">
        <f t="shared" si="9"/>
        <v>1.1137340432356149</v>
      </c>
      <c r="U20" s="23">
        <f t="shared" si="10"/>
        <v>1.0368513411882678</v>
      </c>
      <c r="V20" s="23">
        <f t="shared" si="11"/>
        <v>0.96478083359504685</v>
      </c>
      <c r="W20" s="25">
        <f t="shared" si="12"/>
        <v>1.0480399663409421</v>
      </c>
    </row>
    <row r="21" spans="1:23" x14ac:dyDescent="0.3">
      <c r="A21" s="10">
        <v>1999</v>
      </c>
      <c r="B21" s="2">
        <v>3</v>
      </c>
      <c r="C21" s="11" t="str">
        <f t="shared" si="0"/>
        <v>1999-Q3</v>
      </c>
      <c r="D21" s="10">
        <v>1298</v>
      </c>
      <c r="E21" s="2">
        <v>10606</v>
      </c>
      <c r="F21" s="2">
        <v>2638</v>
      </c>
      <c r="G21" s="2">
        <v>6576</v>
      </c>
      <c r="H21" s="18">
        <v>21118</v>
      </c>
      <c r="I21" s="19">
        <f t="shared" ref="I21:M21" si="23">AVERAGE(D18:D21)</f>
        <v>1119</v>
      </c>
      <c r="J21" s="20">
        <f t="shared" si="23"/>
        <v>7741.25</v>
      </c>
      <c r="K21" s="20">
        <f t="shared" si="23"/>
        <v>1975.5</v>
      </c>
      <c r="L21" s="20">
        <f t="shared" si="23"/>
        <v>5545.75</v>
      </c>
      <c r="M21" s="11">
        <f t="shared" si="23"/>
        <v>16396</v>
      </c>
      <c r="N21" s="19">
        <f t="shared" si="3"/>
        <v>1121.625</v>
      </c>
      <c r="O21" s="20">
        <f t="shared" si="4"/>
        <v>7880.375</v>
      </c>
      <c r="P21" s="20">
        <f t="shared" si="5"/>
        <v>2022</v>
      </c>
      <c r="Q21" s="20">
        <f t="shared" si="6"/>
        <v>5619.5</v>
      </c>
      <c r="R21" s="20">
        <f t="shared" si="7"/>
        <v>16643.5</v>
      </c>
      <c r="S21" s="24">
        <f t="shared" si="8"/>
        <v>1.1572495263568483</v>
      </c>
      <c r="T21" s="23">
        <f t="shared" si="9"/>
        <v>1.3458750376726996</v>
      </c>
      <c r="U21" s="23">
        <f t="shared" si="10"/>
        <v>1.304648862512364</v>
      </c>
      <c r="V21" s="23">
        <f t="shared" si="11"/>
        <v>1.1702108728534568</v>
      </c>
      <c r="W21" s="25">
        <f t="shared" si="12"/>
        <v>1.2688436927328988</v>
      </c>
    </row>
    <row r="22" spans="1:23" x14ac:dyDescent="0.3">
      <c r="A22" s="10">
        <v>1999</v>
      </c>
      <c r="B22" s="2">
        <v>4</v>
      </c>
      <c r="C22" s="11" t="str">
        <f t="shared" si="0"/>
        <v>1999-Q4</v>
      </c>
      <c r="D22" s="10">
        <v>1062</v>
      </c>
      <c r="E22" s="2">
        <v>6554</v>
      </c>
      <c r="F22" s="2">
        <v>1760</v>
      </c>
      <c r="G22" s="2">
        <v>5521</v>
      </c>
      <c r="H22" s="18">
        <v>14897</v>
      </c>
      <c r="I22" s="19">
        <f t="shared" ref="I22:M22" si="24">AVERAGE(D19:D22)</f>
        <v>1122</v>
      </c>
      <c r="J22" s="20">
        <f t="shared" si="24"/>
        <v>7847.75</v>
      </c>
      <c r="K22" s="20">
        <f t="shared" si="24"/>
        <v>2013.5</v>
      </c>
      <c r="L22" s="20">
        <f t="shared" si="24"/>
        <v>5598.75</v>
      </c>
      <c r="M22" s="11">
        <f t="shared" si="24"/>
        <v>16581.75</v>
      </c>
      <c r="N22" s="19">
        <f t="shared" si="3"/>
        <v>1124.75</v>
      </c>
      <c r="O22" s="20">
        <f t="shared" si="4"/>
        <v>8022.875</v>
      </c>
      <c r="P22" s="20">
        <f t="shared" si="5"/>
        <v>2058.25</v>
      </c>
      <c r="Q22" s="20">
        <f t="shared" si="6"/>
        <v>5698.5</v>
      </c>
      <c r="R22" s="20">
        <f t="shared" si="7"/>
        <v>16904.625</v>
      </c>
      <c r="S22" s="24">
        <f t="shared" si="8"/>
        <v>0.94420982440542345</v>
      </c>
      <c r="T22" s="23">
        <f t="shared" si="9"/>
        <v>0.81691413614196906</v>
      </c>
      <c r="U22" s="23">
        <f t="shared" si="10"/>
        <v>0.85509534798979714</v>
      </c>
      <c r="V22" s="23">
        <f t="shared" si="11"/>
        <v>0.96885145213652712</v>
      </c>
      <c r="W22" s="25">
        <f t="shared" si="12"/>
        <v>0.88123812270310642</v>
      </c>
    </row>
    <row r="23" spans="1:23" x14ac:dyDescent="0.3">
      <c r="A23" s="10">
        <v>2000</v>
      </c>
      <c r="B23" s="2">
        <v>1</v>
      </c>
      <c r="C23" s="11" t="str">
        <f t="shared" si="0"/>
        <v>2000-Q1</v>
      </c>
      <c r="D23" s="10">
        <v>969</v>
      </c>
      <c r="E23" s="2">
        <v>5811</v>
      </c>
      <c r="F23" s="2">
        <v>1656</v>
      </c>
      <c r="G23" s="2">
        <v>5088</v>
      </c>
      <c r="H23" s="18">
        <v>13525</v>
      </c>
      <c r="I23" s="19">
        <f t="shared" ref="I23:M23" si="25">AVERAGE(D20:D23)</f>
        <v>1121.25</v>
      </c>
      <c r="J23" s="20">
        <f t="shared" si="25"/>
        <v>7913</v>
      </c>
      <c r="K23" s="20">
        <f t="shared" si="25"/>
        <v>2030.5</v>
      </c>
      <c r="L23" s="20">
        <f t="shared" si="25"/>
        <v>5640.25</v>
      </c>
      <c r="M23" s="11">
        <f t="shared" si="25"/>
        <v>16705.25</v>
      </c>
      <c r="N23" s="19">
        <f t="shared" si="3"/>
        <v>1137.25</v>
      </c>
      <c r="O23" s="20">
        <f t="shared" si="4"/>
        <v>8255.125</v>
      </c>
      <c r="P23" s="20">
        <f t="shared" si="5"/>
        <v>2105.625</v>
      </c>
      <c r="Q23" s="20">
        <f t="shared" si="6"/>
        <v>5806.75</v>
      </c>
      <c r="R23" s="20">
        <f t="shared" si="7"/>
        <v>17305</v>
      </c>
      <c r="S23" s="24">
        <f t="shared" si="8"/>
        <v>0.85205539679050346</v>
      </c>
      <c r="T23" s="23">
        <f t="shared" si="9"/>
        <v>0.7039263487833316</v>
      </c>
      <c r="U23" s="23">
        <f t="shared" si="10"/>
        <v>0.78646482635796977</v>
      </c>
      <c r="V23" s="23">
        <f t="shared" si="11"/>
        <v>0.87622163861023805</v>
      </c>
      <c r="W23" s="25">
        <f t="shared" si="12"/>
        <v>0.78156602138110376</v>
      </c>
    </row>
    <row r="24" spans="1:23" x14ac:dyDescent="0.3">
      <c r="A24" s="10">
        <v>2000</v>
      </c>
      <c r="B24" s="2">
        <v>2</v>
      </c>
      <c r="C24" s="11" t="str">
        <f t="shared" si="0"/>
        <v>2000-Q2</v>
      </c>
      <c r="D24" s="10">
        <v>1184</v>
      </c>
      <c r="E24" s="2">
        <v>9560</v>
      </c>
      <c r="F24" s="2">
        <v>2290</v>
      </c>
      <c r="G24" s="2">
        <v>5842</v>
      </c>
      <c r="H24" s="18">
        <v>18876</v>
      </c>
      <c r="I24" s="19">
        <f t="shared" ref="I24:M24" si="26">AVERAGE(D21:D24)</f>
        <v>1128.25</v>
      </c>
      <c r="J24" s="20">
        <f t="shared" si="26"/>
        <v>8132.75</v>
      </c>
      <c r="K24" s="20">
        <f t="shared" si="26"/>
        <v>2086</v>
      </c>
      <c r="L24" s="20">
        <f t="shared" si="26"/>
        <v>5756.75</v>
      </c>
      <c r="M24" s="11">
        <f t="shared" si="26"/>
        <v>17104</v>
      </c>
      <c r="N24" s="19">
        <f t="shared" si="3"/>
        <v>1153.75</v>
      </c>
      <c r="O24" s="20">
        <f t="shared" si="4"/>
        <v>8445.875</v>
      </c>
      <c r="P24" s="20">
        <f t="shared" si="5"/>
        <v>2138.125</v>
      </c>
      <c r="Q24" s="20">
        <f t="shared" si="6"/>
        <v>5900</v>
      </c>
      <c r="R24" s="20">
        <f t="shared" si="7"/>
        <v>17637.875</v>
      </c>
      <c r="S24" s="24">
        <f t="shared" si="8"/>
        <v>1.0262188515709643</v>
      </c>
      <c r="T24" s="23">
        <f t="shared" si="9"/>
        <v>1.1319135080734679</v>
      </c>
      <c r="U24" s="23">
        <f t="shared" si="10"/>
        <v>1.0710318620286465</v>
      </c>
      <c r="V24" s="23">
        <f t="shared" si="11"/>
        <v>0.99016949152542377</v>
      </c>
      <c r="W24" s="25">
        <f t="shared" si="12"/>
        <v>1.0701969483285261</v>
      </c>
    </row>
    <row r="25" spans="1:23" x14ac:dyDescent="0.3">
      <c r="A25" s="10">
        <v>2000</v>
      </c>
      <c r="B25" s="2">
        <v>3</v>
      </c>
      <c r="C25" s="11" t="str">
        <f t="shared" si="0"/>
        <v>2000-Q3</v>
      </c>
      <c r="D25" s="10">
        <v>1370</v>
      </c>
      <c r="E25" s="2">
        <v>11585</v>
      </c>
      <c r="F25" s="2">
        <v>2795</v>
      </c>
      <c r="G25" s="2">
        <v>6976</v>
      </c>
      <c r="H25" s="18">
        <v>22726</v>
      </c>
      <c r="I25" s="19">
        <f t="shared" ref="I25:M25" si="27">AVERAGE(D22:D25)</f>
        <v>1146.25</v>
      </c>
      <c r="J25" s="20">
        <f t="shared" si="27"/>
        <v>8377.5</v>
      </c>
      <c r="K25" s="20">
        <f t="shared" si="27"/>
        <v>2125.25</v>
      </c>
      <c r="L25" s="20">
        <f t="shared" si="27"/>
        <v>5856.75</v>
      </c>
      <c r="M25" s="11">
        <f t="shared" si="27"/>
        <v>17506</v>
      </c>
      <c r="N25" s="19">
        <f t="shared" si="3"/>
        <v>1159.375</v>
      </c>
      <c r="O25" s="20">
        <f t="shared" si="4"/>
        <v>8554.625</v>
      </c>
      <c r="P25" s="20">
        <f t="shared" si="5"/>
        <v>2156.75</v>
      </c>
      <c r="Q25" s="20">
        <f t="shared" si="6"/>
        <v>5964</v>
      </c>
      <c r="R25" s="20">
        <f t="shared" si="7"/>
        <v>17834.625</v>
      </c>
      <c r="S25" s="24">
        <f t="shared" si="8"/>
        <v>1.1816711590296496</v>
      </c>
      <c r="T25" s="23">
        <f t="shared" si="9"/>
        <v>1.3542382044800327</v>
      </c>
      <c r="U25" s="23">
        <f t="shared" si="10"/>
        <v>1.2959313782311348</v>
      </c>
      <c r="V25" s="23">
        <f t="shared" si="11"/>
        <v>1.1696847753185782</v>
      </c>
      <c r="W25" s="25">
        <f t="shared" si="12"/>
        <v>1.27426284544811</v>
      </c>
    </row>
    <row r="26" spans="1:23" x14ac:dyDescent="0.3">
      <c r="A26" s="10">
        <v>2000</v>
      </c>
      <c r="B26" s="2">
        <v>4</v>
      </c>
      <c r="C26" s="11" t="str">
        <f t="shared" si="0"/>
        <v>2000-Q4</v>
      </c>
      <c r="D26" s="10">
        <v>1122</v>
      </c>
      <c r="E26" s="2">
        <v>7101</v>
      </c>
      <c r="F26" s="2">
        <v>1863</v>
      </c>
      <c r="G26" s="2">
        <v>5867</v>
      </c>
      <c r="H26" s="18">
        <v>15952</v>
      </c>
      <c r="I26" s="19">
        <f t="shared" ref="I26:M26" si="28">AVERAGE(D23:D26)</f>
        <v>1161.25</v>
      </c>
      <c r="J26" s="20">
        <f t="shared" si="28"/>
        <v>8514.25</v>
      </c>
      <c r="K26" s="20">
        <f t="shared" si="28"/>
        <v>2151</v>
      </c>
      <c r="L26" s="20">
        <f t="shared" si="28"/>
        <v>5943.25</v>
      </c>
      <c r="M26" s="11">
        <f t="shared" si="28"/>
        <v>17769.75</v>
      </c>
      <c r="N26" s="19">
        <f t="shared" si="3"/>
        <v>1148.375</v>
      </c>
      <c r="O26" s="20">
        <f t="shared" si="4"/>
        <v>8571.125</v>
      </c>
      <c r="P26" s="20">
        <f t="shared" si="5"/>
        <v>2149</v>
      </c>
      <c r="Q26" s="20">
        <f t="shared" si="6"/>
        <v>5905.375</v>
      </c>
      <c r="R26" s="20">
        <f t="shared" si="7"/>
        <v>17773.75</v>
      </c>
      <c r="S26" s="24">
        <f t="shared" si="8"/>
        <v>0.97703276368781977</v>
      </c>
      <c r="T26" s="23">
        <f t="shared" si="9"/>
        <v>0.82847934197669504</v>
      </c>
      <c r="U26" s="23">
        <f t="shared" si="10"/>
        <v>0.86691484411354114</v>
      </c>
      <c r="V26" s="23">
        <f t="shared" si="11"/>
        <v>0.99350168278898465</v>
      </c>
      <c r="W26" s="25">
        <f t="shared" si="12"/>
        <v>0.89750334060060477</v>
      </c>
    </row>
    <row r="27" spans="1:23" x14ac:dyDescent="0.3">
      <c r="A27" s="10">
        <v>2001</v>
      </c>
      <c r="B27" s="2">
        <v>1</v>
      </c>
      <c r="C27" s="11" t="str">
        <f t="shared" si="0"/>
        <v>2001-Q1</v>
      </c>
      <c r="D27" s="10">
        <v>954</v>
      </c>
      <c r="E27" s="2">
        <v>6134</v>
      </c>
      <c r="F27" s="2">
        <v>1702</v>
      </c>
      <c r="G27" s="2">
        <v>5254</v>
      </c>
      <c r="H27" s="18">
        <v>14044</v>
      </c>
      <c r="I27" s="19">
        <f t="shared" ref="I27:M27" si="29">AVERAGE(D24:D27)</f>
        <v>1157.5</v>
      </c>
      <c r="J27" s="20">
        <f t="shared" si="29"/>
        <v>8595</v>
      </c>
      <c r="K27" s="20">
        <f t="shared" si="29"/>
        <v>2162.5</v>
      </c>
      <c r="L27" s="20">
        <f t="shared" si="29"/>
        <v>5984.75</v>
      </c>
      <c r="M27" s="11">
        <f t="shared" si="29"/>
        <v>17899.5</v>
      </c>
      <c r="N27" s="19">
        <f t="shared" si="3"/>
        <v>1138.625</v>
      </c>
      <c r="O27" s="20">
        <f t="shared" si="4"/>
        <v>8595.875</v>
      </c>
      <c r="P27" s="20">
        <f t="shared" si="5"/>
        <v>2143.375</v>
      </c>
      <c r="Q27" s="20">
        <f t="shared" si="6"/>
        <v>5781</v>
      </c>
      <c r="R27" s="20">
        <f t="shared" si="7"/>
        <v>17658.75</v>
      </c>
      <c r="S27" s="24">
        <f t="shared" si="8"/>
        <v>0.83785267318037104</v>
      </c>
      <c r="T27" s="23">
        <f t="shared" si="9"/>
        <v>0.7135980921081333</v>
      </c>
      <c r="U27" s="23">
        <f t="shared" si="10"/>
        <v>0.79407476526506093</v>
      </c>
      <c r="V27" s="23">
        <f t="shared" si="11"/>
        <v>0.90883930115896905</v>
      </c>
      <c r="W27" s="25">
        <f t="shared" si="12"/>
        <v>0.79529978056204431</v>
      </c>
    </row>
    <row r="28" spans="1:23" x14ac:dyDescent="0.3">
      <c r="A28" s="10">
        <v>2001</v>
      </c>
      <c r="B28" s="2">
        <v>2</v>
      </c>
      <c r="C28" s="11" t="str">
        <f t="shared" si="0"/>
        <v>2001-Q2</v>
      </c>
      <c r="D28" s="10">
        <v>1111</v>
      </c>
      <c r="E28" s="2">
        <v>9369</v>
      </c>
      <c r="F28" s="2">
        <v>2182</v>
      </c>
      <c r="G28" s="2">
        <v>5207</v>
      </c>
      <c r="H28" s="18">
        <v>17870</v>
      </c>
      <c r="I28" s="19">
        <f t="shared" ref="I28:M28" si="30">AVERAGE(D25:D28)</f>
        <v>1139.25</v>
      </c>
      <c r="J28" s="20">
        <f t="shared" si="30"/>
        <v>8547.25</v>
      </c>
      <c r="K28" s="20">
        <f t="shared" si="30"/>
        <v>2135.5</v>
      </c>
      <c r="L28" s="20">
        <f t="shared" si="30"/>
        <v>5826</v>
      </c>
      <c r="M28" s="11">
        <f t="shared" si="30"/>
        <v>17648</v>
      </c>
      <c r="N28" s="19">
        <f t="shared" si="3"/>
        <v>1142.75</v>
      </c>
      <c r="O28" s="20">
        <f t="shared" si="4"/>
        <v>8605</v>
      </c>
      <c r="P28" s="20">
        <f t="shared" si="5"/>
        <v>2127.375</v>
      </c>
      <c r="Q28" s="20">
        <f t="shared" si="6"/>
        <v>5634</v>
      </c>
      <c r="R28" s="20">
        <f t="shared" si="7"/>
        <v>17509.125</v>
      </c>
      <c r="S28" s="24">
        <f t="shared" si="8"/>
        <v>0.97221614526361844</v>
      </c>
      <c r="T28" s="23">
        <f t="shared" si="9"/>
        <v>1.0887855897733876</v>
      </c>
      <c r="U28" s="23">
        <f t="shared" si="10"/>
        <v>1.0256771843234032</v>
      </c>
      <c r="V28" s="23">
        <f t="shared" si="11"/>
        <v>0.92421015264465745</v>
      </c>
      <c r="W28" s="25">
        <f t="shared" si="12"/>
        <v>1.0206106815731797</v>
      </c>
    </row>
    <row r="29" spans="1:23" x14ac:dyDescent="0.3">
      <c r="A29" s="10">
        <v>2001</v>
      </c>
      <c r="B29" s="2">
        <v>3</v>
      </c>
      <c r="C29" s="11" t="str">
        <f t="shared" si="0"/>
        <v>2001-Q3</v>
      </c>
      <c r="D29" s="10">
        <v>1365</v>
      </c>
      <c r="E29" s="2">
        <v>11974</v>
      </c>
      <c r="F29" s="2">
        <v>2858</v>
      </c>
      <c r="G29" s="2">
        <v>6616</v>
      </c>
      <c r="H29" s="18">
        <v>22812</v>
      </c>
      <c r="I29" s="19">
        <f t="shared" ref="I29:M29" si="31">AVERAGE(D26:D29)</f>
        <v>1138</v>
      </c>
      <c r="J29" s="20">
        <f t="shared" si="31"/>
        <v>8644.5</v>
      </c>
      <c r="K29" s="20">
        <f t="shared" si="31"/>
        <v>2151.25</v>
      </c>
      <c r="L29" s="20">
        <f t="shared" si="31"/>
        <v>5736</v>
      </c>
      <c r="M29" s="11">
        <f t="shared" si="31"/>
        <v>17669.5</v>
      </c>
      <c r="N29" s="19">
        <f t="shared" si="3"/>
        <v>1164.875</v>
      </c>
      <c r="O29" s="20">
        <f t="shared" si="4"/>
        <v>8595.75</v>
      </c>
      <c r="P29" s="20">
        <f t="shared" si="5"/>
        <v>2099.375</v>
      </c>
      <c r="Q29" s="20">
        <f t="shared" si="6"/>
        <v>5510.875</v>
      </c>
      <c r="R29" s="20">
        <f t="shared" si="7"/>
        <v>17371.125</v>
      </c>
      <c r="S29" s="24">
        <f t="shared" si="8"/>
        <v>1.1717995493078657</v>
      </c>
      <c r="T29" s="23">
        <f t="shared" si="9"/>
        <v>1.3930139894715412</v>
      </c>
      <c r="U29" s="23">
        <f t="shared" si="10"/>
        <v>1.3613575468889549</v>
      </c>
      <c r="V29" s="23">
        <f t="shared" si="11"/>
        <v>1.2005353051920067</v>
      </c>
      <c r="W29" s="25">
        <f t="shared" si="12"/>
        <v>1.3132137383157394</v>
      </c>
    </row>
    <row r="30" spans="1:23" x14ac:dyDescent="0.3">
      <c r="A30" s="10">
        <v>2001</v>
      </c>
      <c r="B30" s="2">
        <v>4</v>
      </c>
      <c r="C30" s="11" t="str">
        <f t="shared" si="0"/>
        <v>2001-Q4</v>
      </c>
      <c r="D30" s="10">
        <v>1160</v>
      </c>
      <c r="E30" s="2">
        <v>6785</v>
      </c>
      <c r="F30" s="2">
        <v>1672</v>
      </c>
      <c r="G30" s="2">
        <v>5051</v>
      </c>
      <c r="H30" s="18">
        <v>14669</v>
      </c>
      <c r="I30" s="19">
        <f t="shared" ref="I30:M30" si="32">AVERAGE(D27:D30)</f>
        <v>1147.5</v>
      </c>
      <c r="J30" s="20">
        <f t="shared" si="32"/>
        <v>8565.5</v>
      </c>
      <c r="K30" s="20">
        <f t="shared" si="32"/>
        <v>2103.5</v>
      </c>
      <c r="L30" s="20">
        <f t="shared" si="32"/>
        <v>5532</v>
      </c>
      <c r="M30" s="11">
        <f t="shared" si="32"/>
        <v>17348.75</v>
      </c>
      <c r="N30" s="19">
        <f t="shared" si="3"/>
        <v>1192.125</v>
      </c>
      <c r="O30" s="20">
        <f t="shared" si="4"/>
        <v>8709.375</v>
      </c>
      <c r="P30" s="20">
        <f t="shared" si="5"/>
        <v>2100.125</v>
      </c>
      <c r="Q30" s="20">
        <f t="shared" si="6"/>
        <v>5501.875</v>
      </c>
      <c r="R30" s="20">
        <f t="shared" si="7"/>
        <v>17503.625</v>
      </c>
      <c r="S30" s="24">
        <f t="shared" si="8"/>
        <v>0.97305232253329144</v>
      </c>
      <c r="T30" s="23">
        <f t="shared" si="9"/>
        <v>0.77904556871187658</v>
      </c>
      <c r="U30" s="23">
        <f t="shared" si="10"/>
        <v>0.79614308672102851</v>
      </c>
      <c r="V30" s="23">
        <f t="shared" si="11"/>
        <v>0.91805066454617745</v>
      </c>
      <c r="W30" s="25">
        <f t="shared" si="12"/>
        <v>0.83805497432674658</v>
      </c>
    </row>
    <row r="31" spans="1:23" x14ac:dyDescent="0.3">
      <c r="A31" s="10">
        <v>2002</v>
      </c>
      <c r="B31" s="2">
        <v>1</v>
      </c>
      <c r="C31" s="11" t="str">
        <f t="shared" si="0"/>
        <v>2002-Q1</v>
      </c>
      <c r="D31" s="10">
        <v>1093</v>
      </c>
      <c r="E31" s="2">
        <v>6376</v>
      </c>
      <c r="F31" s="2">
        <v>1669</v>
      </c>
      <c r="G31" s="2">
        <v>5085</v>
      </c>
      <c r="H31" s="18">
        <v>14223</v>
      </c>
      <c r="I31" s="19">
        <f t="shared" ref="I31:M31" si="33">AVERAGE(D28:D31)</f>
        <v>1182.25</v>
      </c>
      <c r="J31" s="20">
        <f t="shared" si="33"/>
        <v>8626</v>
      </c>
      <c r="K31" s="20">
        <f t="shared" si="33"/>
        <v>2095.25</v>
      </c>
      <c r="L31" s="20">
        <f t="shared" si="33"/>
        <v>5489.75</v>
      </c>
      <c r="M31" s="11">
        <f t="shared" si="33"/>
        <v>17393.5</v>
      </c>
      <c r="N31" s="19">
        <f t="shared" si="3"/>
        <v>1207</v>
      </c>
      <c r="O31" s="20">
        <f t="shared" si="4"/>
        <v>8854</v>
      </c>
      <c r="P31" s="20">
        <f t="shared" si="5"/>
        <v>2107.625</v>
      </c>
      <c r="Q31" s="20">
        <f t="shared" si="6"/>
        <v>5496.375</v>
      </c>
      <c r="R31" s="20">
        <f t="shared" si="7"/>
        <v>17665.125</v>
      </c>
      <c r="S31" s="24">
        <f t="shared" si="8"/>
        <v>0.90555095277547637</v>
      </c>
      <c r="T31" s="23">
        <f t="shared" si="9"/>
        <v>0.7201264964987576</v>
      </c>
      <c r="U31" s="23">
        <f t="shared" si="10"/>
        <v>0.79188660221813656</v>
      </c>
      <c r="V31" s="23">
        <f t="shared" si="11"/>
        <v>0.92515521593777716</v>
      </c>
      <c r="W31" s="25">
        <f t="shared" si="12"/>
        <v>0.80514573205680684</v>
      </c>
    </row>
    <row r="32" spans="1:23" x14ac:dyDescent="0.3">
      <c r="A32" s="10">
        <v>2002</v>
      </c>
      <c r="B32" s="2">
        <v>2</v>
      </c>
      <c r="C32" s="11" t="str">
        <f t="shared" si="0"/>
        <v>2002-Q2</v>
      </c>
      <c r="D32" s="10">
        <v>1190</v>
      </c>
      <c r="E32" s="2">
        <v>10036</v>
      </c>
      <c r="F32" s="2">
        <v>2221</v>
      </c>
      <c r="G32" s="2">
        <v>5304</v>
      </c>
      <c r="H32" s="18">
        <v>18751</v>
      </c>
      <c r="I32" s="19">
        <f t="shared" ref="I32:M32" si="34">AVERAGE(D29:D32)</f>
        <v>1202</v>
      </c>
      <c r="J32" s="20">
        <f t="shared" si="34"/>
        <v>8792.75</v>
      </c>
      <c r="K32" s="20">
        <f t="shared" si="34"/>
        <v>2105</v>
      </c>
      <c r="L32" s="20">
        <f t="shared" si="34"/>
        <v>5514</v>
      </c>
      <c r="M32" s="11">
        <f t="shared" si="34"/>
        <v>17613.75</v>
      </c>
      <c r="N32" s="19">
        <f t="shared" si="3"/>
        <v>1218.75</v>
      </c>
      <c r="O32" s="20">
        <f t="shared" si="4"/>
        <v>9047.5</v>
      </c>
      <c r="P32" s="20">
        <f t="shared" si="5"/>
        <v>2140.25</v>
      </c>
      <c r="Q32" s="20">
        <f t="shared" si="6"/>
        <v>5565.75</v>
      </c>
      <c r="R32" s="20">
        <f t="shared" si="7"/>
        <v>17972.375</v>
      </c>
      <c r="S32" s="24">
        <f t="shared" si="8"/>
        <v>0.97641025641025636</v>
      </c>
      <c r="T32" s="23">
        <f t="shared" si="9"/>
        <v>1.1092567007460625</v>
      </c>
      <c r="U32" s="23">
        <f t="shared" si="10"/>
        <v>1.0377292372386404</v>
      </c>
      <c r="V32" s="23">
        <f t="shared" si="11"/>
        <v>0.95297129766877775</v>
      </c>
      <c r="W32" s="25">
        <f t="shared" si="12"/>
        <v>1.0433234338811648</v>
      </c>
    </row>
    <row r="33" spans="1:23" x14ac:dyDescent="0.3">
      <c r="A33" s="10">
        <v>2002</v>
      </c>
      <c r="B33" s="2">
        <v>3</v>
      </c>
      <c r="C33" s="11" t="str">
        <f t="shared" si="0"/>
        <v>2002-Q3</v>
      </c>
      <c r="D33" s="10">
        <v>1405</v>
      </c>
      <c r="E33" s="2">
        <v>12464</v>
      </c>
      <c r="F33" s="2">
        <v>2879</v>
      </c>
      <c r="G33" s="2">
        <v>6475</v>
      </c>
      <c r="H33" s="18">
        <v>23223</v>
      </c>
      <c r="I33" s="19">
        <f t="shared" ref="I33:M33" si="35">AVERAGE(D30:D33)</f>
        <v>1212</v>
      </c>
      <c r="J33" s="20">
        <f t="shared" si="35"/>
        <v>8915.25</v>
      </c>
      <c r="K33" s="20">
        <f t="shared" si="35"/>
        <v>2110.25</v>
      </c>
      <c r="L33" s="20">
        <f t="shared" si="35"/>
        <v>5478.75</v>
      </c>
      <c r="M33" s="11">
        <f t="shared" si="35"/>
        <v>17716.5</v>
      </c>
      <c r="N33" s="19">
        <f t="shared" si="3"/>
        <v>1225.25</v>
      </c>
      <c r="O33" s="20">
        <f t="shared" si="4"/>
        <v>9236.875</v>
      </c>
      <c r="P33" s="20">
        <f t="shared" si="5"/>
        <v>2176.375</v>
      </c>
      <c r="Q33" s="20">
        <f t="shared" si="6"/>
        <v>5648.625</v>
      </c>
      <c r="R33" s="20">
        <f t="shared" si="7"/>
        <v>18287</v>
      </c>
      <c r="S33" s="24">
        <f t="shared" si="8"/>
        <v>1.1467047541318098</v>
      </c>
      <c r="T33" s="23">
        <f t="shared" si="9"/>
        <v>1.3493741119155558</v>
      </c>
      <c r="U33" s="23">
        <f t="shared" si="10"/>
        <v>1.322841881569123</v>
      </c>
      <c r="V33" s="23">
        <f t="shared" si="11"/>
        <v>1.1462966651176172</v>
      </c>
      <c r="W33" s="25">
        <f t="shared" si="12"/>
        <v>1.2699185213539672</v>
      </c>
    </row>
    <row r="34" spans="1:23" x14ac:dyDescent="0.3">
      <c r="A34" s="10">
        <v>2002</v>
      </c>
      <c r="B34" s="2">
        <v>4</v>
      </c>
      <c r="C34" s="11" t="str">
        <f t="shared" si="0"/>
        <v>2002-Q4</v>
      </c>
      <c r="D34" s="10">
        <v>1214</v>
      </c>
      <c r="E34" s="2">
        <v>7843</v>
      </c>
      <c r="F34" s="2">
        <v>1912</v>
      </c>
      <c r="G34" s="2">
        <v>5747</v>
      </c>
      <c r="H34" s="18">
        <v>16716</v>
      </c>
      <c r="I34" s="19">
        <f t="shared" ref="I34:M34" si="36">AVERAGE(D31:D34)</f>
        <v>1225.5</v>
      </c>
      <c r="J34" s="20">
        <f t="shared" si="36"/>
        <v>9179.75</v>
      </c>
      <c r="K34" s="20">
        <f t="shared" si="36"/>
        <v>2170.25</v>
      </c>
      <c r="L34" s="20">
        <f t="shared" si="36"/>
        <v>5652.75</v>
      </c>
      <c r="M34" s="11">
        <f t="shared" si="36"/>
        <v>18228.25</v>
      </c>
      <c r="N34" s="19">
        <f t="shared" si="3"/>
        <v>1231.5</v>
      </c>
      <c r="O34" s="20">
        <f t="shared" si="4"/>
        <v>9414.25</v>
      </c>
      <c r="P34" s="20">
        <f t="shared" si="5"/>
        <v>2193.375</v>
      </c>
      <c r="Q34" s="20">
        <f t="shared" si="6"/>
        <v>5632.125</v>
      </c>
      <c r="R34" s="20">
        <f t="shared" si="7"/>
        <v>18471.125</v>
      </c>
      <c r="S34" s="24">
        <f t="shared" si="8"/>
        <v>0.98578968737312223</v>
      </c>
      <c r="T34" s="23">
        <f t="shared" si="9"/>
        <v>0.83309875985872484</v>
      </c>
      <c r="U34" s="23">
        <f t="shared" si="10"/>
        <v>0.87171596284265118</v>
      </c>
      <c r="V34" s="23">
        <f t="shared" si="11"/>
        <v>1.0203963867989436</v>
      </c>
      <c r="W34" s="25">
        <f t="shared" si="12"/>
        <v>0.90498007024477389</v>
      </c>
    </row>
    <row r="35" spans="1:23" x14ac:dyDescent="0.3">
      <c r="A35" s="10">
        <v>2003</v>
      </c>
      <c r="B35" s="2">
        <v>1</v>
      </c>
      <c r="C35" s="11" t="str">
        <f t="shared" si="0"/>
        <v>2003-Q1</v>
      </c>
      <c r="D35" s="10">
        <v>1091</v>
      </c>
      <c r="E35" s="2">
        <v>6833</v>
      </c>
      <c r="F35" s="2">
        <v>1718</v>
      </c>
      <c r="G35" s="2">
        <v>5052</v>
      </c>
      <c r="H35" s="18">
        <v>14693</v>
      </c>
      <c r="I35" s="19">
        <f t="shared" ref="I35:M35" si="37">AVERAGE(D32:D35)</f>
        <v>1225</v>
      </c>
      <c r="J35" s="20">
        <f t="shared" si="37"/>
        <v>9294</v>
      </c>
      <c r="K35" s="20">
        <f t="shared" si="37"/>
        <v>2182.5</v>
      </c>
      <c r="L35" s="20">
        <f t="shared" si="37"/>
        <v>5644.5</v>
      </c>
      <c r="M35" s="11">
        <f t="shared" si="37"/>
        <v>18345.75</v>
      </c>
      <c r="N35" s="19">
        <f t="shared" si="3"/>
        <v>1242.625</v>
      </c>
      <c r="O35" s="20">
        <f t="shared" si="4"/>
        <v>9642</v>
      </c>
      <c r="P35" s="20">
        <f t="shared" si="5"/>
        <v>2230.125</v>
      </c>
      <c r="Q35" s="20">
        <f t="shared" si="6"/>
        <v>5624.125</v>
      </c>
      <c r="R35" s="20">
        <f t="shared" si="7"/>
        <v>18738.875</v>
      </c>
      <c r="S35" s="24">
        <f t="shared" si="8"/>
        <v>0.87798008248667136</v>
      </c>
      <c r="T35" s="23">
        <f t="shared" si="9"/>
        <v>0.70867040033188133</v>
      </c>
      <c r="U35" s="23">
        <f t="shared" si="10"/>
        <v>0.77036040580684939</v>
      </c>
      <c r="V35" s="23">
        <f t="shared" si="11"/>
        <v>0.89827306469895318</v>
      </c>
      <c r="W35" s="25">
        <f t="shared" si="12"/>
        <v>0.78409189452408434</v>
      </c>
    </row>
    <row r="36" spans="1:23" x14ac:dyDescent="0.3">
      <c r="A36" s="10">
        <v>2003</v>
      </c>
      <c r="B36" s="2">
        <v>2</v>
      </c>
      <c r="C36" s="11" t="str">
        <f t="shared" si="0"/>
        <v>2003-Q2</v>
      </c>
      <c r="D36" s="10">
        <v>1242</v>
      </c>
      <c r="E36" s="2">
        <v>10998</v>
      </c>
      <c r="F36" s="2">
        <v>2308</v>
      </c>
      <c r="G36" s="2">
        <v>5205</v>
      </c>
      <c r="H36" s="18">
        <v>19754</v>
      </c>
      <c r="I36" s="19">
        <f t="shared" ref="I36:M36" si="38">AVERAGE(D33:D36)</f>
        <v>1238</v>
      </c>
      <c r="J36" s="20">
        <f t="shared" si="38"/>
        <v>9534.5</v>
      </c>
      <c r="K36" s="20">
        <f t="shared" si="38"/>
        <v>2204.25</v>
      </c>
      <c r="L36" s="20">
        <f t="shared" si="38"/>
        <v>5619.75</v>
      </c>
      <c r="M36" s="11">
        <f t="shared" si="38"/>
        <v>18596.5</v>
      </c>
      <c r="N36" s="19">
        <f t="shared" si="3"/>
        <v>1257.5</v>
      </c>
      <c r="O36" s="20">
        <f t="shared" si="4"/>
        <v>9830.125</v>
      </c>
      <c r="P36" s="20">
        <f t="shared" si="5"/>
        <v>2281.875</v>
      </c>
      <c r="Q36" s="20">
        <f t="shared" si="6"/>
        <v>5665.125</v>
      </c>
      <c r="R36" s="20">
        <f t="shared" si="7"/>
        <v>19034.625</v>
      </c>
      <c r="S36" s="24">
        <f t="shared" si="8"/>
        <v>0.98767395626242549</v>
      </c>
      <c r="T36" s="23">
        <f t="shared" si="9"/>
        <v>1.1188057120331634</v>
      </c>
      <c r="U36" s="23">
        <f t="shared" si="10"/>
        <v>1.0114489181046289</v>
      </c>
      <c r="V36" s="23">
        <f t="shared" si="11"/>
        <v>0.91877937380022501</v>
      </c>
      <c r="W36" s="25">
        <f t="shared" si="12"/>
        <v>1.0377929693913066</v>
      </c>
    </row>
    <row r="37" spans="1:23" x14ac:dyDescent="0.3">
      <c r="A37" s="10">
        <v>2003</v>
      </c>
      <c r="B37" s="2">
        <v>3</v>
      </c>
      <c r="C37" s="11" t="str">
        <f t="shared" si="0"/>
        <v>2003-Q3</v>
      </c>
      <c r="D37" s="10">
        <v>1442</v>
      </c>
      <c r="E37" s="2">
        <v>13324</v>
      </c>
      <c r="F37" s="2">
        <v>3086</v>
      </c>
      <c r="G37" s="2">
        <v>6510</v>
      </c>
      <c r="H37" s="18">
        <v>24362</v>
      </c>
      <c r="I37" s="19">
        <f t="shared" ref="I37:M37" si="39">AVERAGE(D34:D37)</f>
        <v>1247.25</v>
      </c>
      <c r="J37" s="20">
        <f t="shared" si="39"/>
        <v>9749.5</v>
      </c>
      <c r="K37" s="20">
        <f t="shared" si="39"/>
        <v>2256</v>
      </c>
      <c r="L37" s="20">
        <f t="shared" si="39"/>
        <v>5628.5</v>
      </c>
      <c r="M37" s="11">
        <f t="shared" si="39"/>
        <v>18881.25</v>
      </c>
      <c r="N37" s="19">
        <f t="shared" si="3"/>
        <v>1281.25</v>
      </c>
      <c r="O37" s="20">
        <f t="shared" si="4"/>
        <v>9975.75</v>
      </c>
      <c r="P37" s="20">
        <f t="shared" si="5"/>
        <v>2336.875</v>
      </c>
      <c r="Q37" s="20">
        <f t="shared" si="6"/>
        <v>5767.875</v>
      </c>
      <c r="R37" s="20">
        <f t="shared" si="7"/>
        <v>19361.75</v>
      </c>
      <c r="S37" s="24">
        <f t="shared" si="8"/>
        <v>1.1254634146341462</v>
      </c>
      <c r="T37" s="23">
        <f t="shared" si="9"/>
        <v>1.3356389243916498</v>
      </c>
      <c r="U37" s="23">
        <f t="shared" si="10"/>
        <v>1.3205669965231346</v>
      </c>
      <c r="V37" s="23">
        <f t="shared" si="11"/>
        <v>1.1286652363305376</v>
      </c>
      <c r="W37" s="25">
        <f t="shared" si="12"/>
        <v>1.2582540317894819</v>
      </c>
    </row>
    <row r="38" spans="1:23" x14ac:dyDescent="0.3">
      <c r="A38" s="10">
        <v>2003</v>
      </c>
      <c r="B38" s="2">
        <v>4</v>
      </c>
      <c r="C38" s="11" t="str">
        <f t="shared" si="0"/>
        <v>2003-Q4</v>
      </c>
      <c r="D38" s="10">
        <v>1296</v>
      </c>
      <c r="E38" s="2">
        <v>8488</v>
      </c>
      <c r="F38" s="2">
        <v>2119</v>
      </c>
      <c r="G38" s="2">
        <v>6040</v>
      </c>
      <c r="H38" s="18">
        <v>17943</v>
      </c>
      <c r="I38" s="19">
        <f t="shared" ref="I38:M38" si="40">AVERAGE(D35:D38)</f>
        <v>1267.75</v>
      </c>
      <c r="J38" s="20">
        <f t="shared" si="40"/>
        <v>9910.75</v>
      </c>
      <c r="K38" s="20">
        <f t="shared" si="40"/>
        <v>2307.75</v>
      </c>
      <c r="L38" s="20">
        <f t="shared" si="40"/>
        <v>5701.75</v>
      </c>
      <c r="M38" s="11">
        <f t="shared" si="40"/>
        <v>19188</v>
      </c>
      <c r="N38" s="19">
        <f t="shared" si="3"/>
        <v>1307.875</v>
      </c>
      <c r="O38" s="20">
        <f t="shared" si="4"/>
        <v>10104.125</v>
      </c>
      <c r="P38" s="20">
        <f t="shared" si="5"/>
        <v>2436.75</v>
      </c>
      <c r="Q38" s="20">
        <f t="shared" si="6"/>
        <v>5924.375</v>
      </c>
      <c r="R38" s="20">
        <f t="shared" si="7"/>
        <v>19773</v>
      </c>
      <c r="S38" s="24">
        <f t="shared" si="8"/>
        <v>0.99092038612252697</v>
      </c>
      <c r="T38" s="23">
        <f t="shared" si="9"/>
        <v>0.84005294867195324</v>
      </c>
      <c r="U38" s="23">
        <f t="shared" si="10"/>
        <v>0.86960090284190006</v>
      </c>
      <c r="V38" s="23">
        <f t="shared" si="11"/>
        <v>1.0195168266694798</v>
      </c>
      <c r="W38" s="25">
        <f t="shared" si="12"/>
        <v>0.90744955241996661</v>
      </c>
    </row>
    <row r="39" spans="1:23" x14ac:dyDescent="0.3">
      <c r="A39" s="10">
        <v>2004</v>
      </c>
      <c r="B39" s="2">
        <v>1</v>
      </c>
      <c r="C39" s="11" t="str">
        <f t="shared" si="0"/>
        <v>2004-Q1</v>
      </c>
      <c r="D39" s="10">
        <v>1199</v>
      </c>
      <c r="E39" s="2">
        <v>7353</v>
      </c>
      <c r="F39" s="2">
        <v>1951</v>
      </c>
      <c r="G39" s="2">
        <v>5581</v>
      </c>
      <c r="H39" s="18">
        <v>16083</v>
      </c>
      <c r="I39" s="19">
        <f t="shared" ref="I39:M39" si="41">AVERAGE(D36:D39)</f>
        <v>1294.75</v>
      </c>
      <c r="J39" s="20">
        <f t="shared" si="41"/>
        <v>10040.75</v>
      </c>
      <c r="K39" s="20">
        <f t="shared" si="41"/>
        <v>2366</v>
      </c>
      <c r="L39" s="20">
        <f t="shared" si="41"/>
        <v>5834</v>
      </c>
      <c r="M39" s="11">
        <f t="shared" si="41"/>
        <v>19535.5</v>
      </c>
      <c r="N39" s="19">
        <f t="shared" si="3"/>
        <v>1329.125</v>
      </c>
      <c r="O39" s="20">
        <f t="shared" si="4"/>
        <v>10235</v>
      </c>
      <c r="P39" s="20">
        <f t="shared" si="5"/>
        <v>2585.75</v>
      </c>
      <c r="Q39" s="20">
        <f t="shared" si="6"/>
        <v>6079.75</v>
      </c>
      <c r="R39" s="20">
        <f t="shared" si="7"/>
        <v>20229.375</v>
      </c>
      <c r="S39" s="24">
        <f t="shared" si="8"/>
        <v>0.90209724442772499</v>
      </c>
      <c r="T39" s="23">
        <f t="shared" si="9"/>
        <v>0.71841719589643382</v>
      </c>
      <c r="U39" s="23">
        <f t="shared" si="10"/>
        <v>0.75451996519385089</v>
      </c>
      <c r="V39" s="23">
        <f t="shared" si="11"/>
        <v>0.91796537686582502</v>
      </c>
      <c r="W39" s="25">
        <f t="shared" si="12"/>
        <v>0.79503197701362494</v>
      </c>
    </row>
    <row r="40" spans="1:23" x14ac:dyDescent="0.3">
      <c r="A40" s="10">
        <v>2004</v>
      </c>
      <c r="B40" s="2">
        <v>2</v>
      </c>
      <c r="C40" s="11" t="str">
        <f t="shared" si="0"/>
        <v>2004-Q2</v>
      </c>
      <c r="D40" s="10">
        <v>1347</v>
      </c>
      <c r="E40" s="2">
        <v>11505</v>
      </c>
      <c r="F40" s="2">
        <v>2874</v>
      </c>
      <c r="G40" s="2">
        <v>5928</v>
      </c>
      <c r="H40" s="18">
        <v>21654</v>
      </c>
      <c r="I40" s="19">
        <f t="shared" ref="I40:M40" si="42">AVERAGE(D37:D40)</f>
        <v>1321</v>
      </c>
      <c r="J40" s="20">
        <f t="shared" si="42"/>
        <v>10167.5</v>
      </c>
      <c r="K40" s="20">
        <f t="shared" si="42"/>
        <v>2507.5</v>
      </c>
      <c r="L40" s="20">
        <f t="shared" si="42"/>
        <v>6014.75</v>
      </c>
      <c r="M40" s="11">
        <f t="shared" si="42"/>
        <v>20010.5</v>
      </c>
      <c r="N40" s="19">
        <f t="shared" si="3"/>
        <v>1344</v>
      </c>
      <c r="O40" s="20">
        <f t="shared" si="4"/>
        <v>10349.25</v>
      </c>
      <c r="P40" s="20">
        <f t="shared" si="5"/>
        <v>2726.375</v>
      </c>
      <c r="Q40" s="20">
        <f t="shared" si="6"/>
        <v>6182.375</v>
      </c>
      <c r="R40" s="20">
        <f t="shared" si="7"/>
        <v>20601.75</v>
      </c>
      <c r="S40" s="24">
        <f t="shared" si="8"/>
        <v>1.0022321428571428</v>
      </c>
      <c r="T40" s="23">
        <f t="shared" si="9"/>
        <v>1.1116747590405103</v>
      </c>
      <c r="U40" s="23">
        <f t="shared" si="10"/>
        <v>1.0541469900508917</v>
      </c>
      <c r="V40" s="23">
        <f t="shared" si="11"/>
        <v>0.95885480903374509</v>
      </c>
      <c r="W40" s="25">
        <f t="shared" si="12"/>
        <v>1.0510757581273436</v>
      </c>
    </row>
    <row r="41" spans="1:23" x14ac:dyDescent="0.3">
      <c r="A41" s="10">
        <v>2004</v>
      </c>
      <c r="B41" s="2">
        <v>3</v>
      </c>
      <c r="C41" s="11" t="str">
        <f t="shared" si="0"/>
        <v>2004-Q3</v>
      </c>
      <c r="D41" s="10">
        <v>1507</v>
      </c>
      <c r="E41" s="2">
        <v>13864</v>
      </c>
      <c r="F41" s="2">
        <v>3712</v>
      </c>
      <c r="G41" s="2">
        <v>7030</v>
      </c>
      <c r="H41" s="18">
        <v>26113</v>
      </c>
      <c r="I41" s="19">
        <f t="shared" ref="I41:M41" si="43">AVERAGE(D38:D41)</f>
        <v>1337.25</v>
      </c>
      <c r="J41" s="20">
        <f t="shared" si="43"/>
        <v>10302.5</v>
      </c>
      <c r="K41" s="20">
        <f t="shared" si="43"/>
        <v>2664</v>
      </c>
      <c r="L41" s="20">
        <f t="shared" si="43"/>
        <v>6144.75</v>
      </c>
      <c r="M41" s="11">
        <f t="shared" si="43"/>
        <v>20448.25</v>
      </c>
      <c r="N41" s="19">
        <f t="shared" si="3"/>
        <v>1363.375</v>
      </c>
      <c r="O41" s="20">
        <f t="shared" si="4"/>
        <v>10489.625</v>
      </c>
      <c r="P41" s="20">
        <f t="shared" si="5"/>
        <v>2868.5</v>
      </c>
      <c r="Q41" s="20">
        <f t="shared" si="6"/>
        <v>6262.875</v>
      </c>
      <c r="R41" s="20">
        <f t="shared" si="7"/>
        <v>20984.25</v>
      </c>
      <c r="S41" s="24">
        <f t="shared" si="8"/>
        <v>1.1053451911616392</v>
      </c>
      <c r="T41" s="23">
        <f t="shared" si="9"/>
        <v>1.3216869049179547</v>
      </c>
      <c r="U41" s="23">
        <f t="shared" si="10"/>
        <v>1.2940561268955901</v>
      </c>
      <c r="V41" s="23">
        <f t="shared" si="11"/>
        <v>1.1224876753886992</v>
      </c>
      <c r="W41" s="25">
        <f t="shared" si="12"/>
        <v>1.24440949759939</v>
      </c>
    </row>
    <row r="42" spans="1:23" x14ac:dyDescent="0.3">
      <c r="A42" s="10">
        <v>2004</v>
      </c>
      <c r="B42" s="2">
        <v>4</v>
      </c>
      <c r="C42" s="11" t="str">
        <f t="shared" si="0"/>
        <v>2004-Q4</v>
      </c>
      <c r="D42" s="10">
        <v>1350</v>
      </c>
      <c r="E42" s="2">
        <v>8862</v>
      </c>
      <c r="F42" s="2">
        <v>2618</v>
      </c>
      <c r="G42" s="2">
        <v>6341</v>
      </c>
      <c r="H42" s="18">
        <v>19171</v>
      </c>
      <c r="I42" s="19">
        <f t="shared" ref="I42:M42" si="44">AVERAGE(D39:D42)</f>
        <v>1350.75</v>
      </c>
      <c r="J42" s="20">
        <f t="shared" si="44"/>
        <v>10396</v>
      </c>
      <c r="K42" s="20">
        <f t="shared" si="44"/>
        <v>2788.75</v>
      </c>
      <c r="L42" s="20">
        <f t="shared" si="44"/>
        <v>6220</v>
      </c>
      <c r="M42" s="11">
        <f t="shared" si="44"/>
        <v>20755.25</v>
      </c>
      <c r="N42" s="19">
        <f t="shared" si="3"/>
        <v>1391.625</v>
      </c>
      <c r="O42" s="20">
        <f t="shared" si="4"/>
        <v>10634.875</v>
      </c>
      <c r="P42" s="20">
        <f t="shared" si="5"/>
        <v>3025.25</v>
      </c>
      <c r="Q42" s="20">
        <f t="shared" si="6"/>
        <v>6326.125</v>
      </c>
      <c r="R42" s="20">
        <f t="shared" si="7"/>
        <v>21377.875</v>
      </c>
      <c r="S42" s="24">
        <f t="shared" si="8"/>
        <v>0.97008892481810838</v>
      </c>
      <c r="T42" s="23">
        <f t="shared" si="9"/>
        <v>0.83329611302436557</v>
      </c>
      <c r="U42" s="23">
        <f t="shared" si="10"/>
        <v>0.86538302619618213</v>
      </c>
      <c r="V42" s="23">
        <f t="shared" si="11"/>
        <v>1.002351360429963</v>
      </c>
      <c r="W42" s="25">
        <f t="shared" si="12"/>
        <v>0.89676827093431877</v>
      </c>
    </row>
    <row r="43" spans="1:23" x14ac:dyDescent="0.3">
      <c r="A43" s="10">
        <v>2005</v>
      </c>
      <c r="B43" s="2">
        <v>1</v>
      </c>
      <c r="C43" s="11" t="str">
        <f t="shared" si="0"/>
        <v>2005-Q1</v>
      </c>
      <c r="D43" s="10">
        <v>1300</v>
      </c>
      <c r="E43" s="2">
        <v>8102</v>
      </c>
      <c r="F43" s="2">
        <v>2589</v>
      </c>
      <c r="G43" s="2">
        <v>5924</v>
      </c>
      <c r="H43" s="18">
        <v>17915</v>
      </c>
      <c r="I43" s="19">
        <f t="shared" ref="I43:M43" si="45">AVERAGE(D40:D43)</f>
        <v>1376</v>
      </c>
      <c r="J43" s="20">
        <f t="shared" si="45"/>
        <v>10583.25</v>
      </c>
      <c r="K43" s="20">
        <f t="shared" si="45"/>
        <v>2948.25</v>
      </c>
      <c r="L43" s="20">
        <f t="shared" si="45"/>
        <v>6305.75</v>
      </c>
      <c r="M43" s="11">
        <f t="shared" si="45"/>
        <v>21213.25</v>
      </c>
      <c r="N43" s="19">
        <f t="shared" si="3"/>
        <v>1425.875</v>
      </c>
      <c r="O43" s="20">
        <f t="shared" si="4"/>
        <v>10739.5</v>
      </c>
      <c r="P43" s="20">
        <f t="shared" si="5"/>
        <v>3188.875</v>
      </c>
      <c r="Q43" s="20">
        <f t="shared" si="6"/>
        <v>6377.25</v>
      </c>
      <c r="R43" s="20">
        <f t="shared" si="7"/>
        <v>21731.375</v>
      </c>
      <c r="S43" s="24">
        <f t="shared" si="8"/>
        <v>0.91172087314806693</v>
      </c>
      <c r="T43" s="23">
        <f t="shared" si="9"/>
        <v>0.75441128544159408</v>
      </c>
      <c r="U43" s="23">
        <f t="shared" si="10"/>
        <v>0.81188506918584136</v>
      </c>
      <c r="V43" s="23">
        <f t="shared" si="11"/>
        <v>0.9289270453565408</v>
      </c>
      <c r="W43" s="25">
        <f t="shared" si="12"/>
        <v>0.82438409902732801</v>
      </c>
    </row>
    <row r="44" spans="1:23" x14ac:dyDescent="0.3">
      <c r="A44" s="10">
        <v>2005</v>
      </c>
      <c r="B44" s="2">
        <v>2</v>
      </c>
      <c r="C44" s="11" t="str">
        <f t="shared" si="0"/>
        <v>2005-Q2</v>
      </c>
      <c r="D44" s="10">
        <v>1472</v>
      </c>
      <c r="E44" s="2">
        <v>11918</v>
      </c>
      <c r="F44" s="2">
        <v>3490</v>
      </c>
      <c r="G44" s="2">
        <v>6091</v>
      </c>
      <c r="H44" s="18">
        <v>22971</v>
      </c>
      <c r="I44" s="19">
        <f t="shared" ref="I44:M44" si="46">AVERAGE(D41:D44)</f>
        <v>1407.25</v>
      </c>
      <c r="J44" s="20">
        <f t="shared" si="46"/>
        <v>10686.5</v>
      </c>
      <c r="K44" s="20">
        <f t="shared" si="46"/>
        <v>3102.25</v>
      </c>
      <c r="L44" s="20">
        <f t="shared" si="46"/>
        <v>6346.5</v>
      </c>
      <c r="M44" s="11">
        <f t="shared" si="46"/>
        <v>21542.5</v>
      </c>
      <c r="N44" s="19">
        <f t="shared" si="3"/>
        <v>1459</v>
      </c>
      <c r="O44" s="20">
        <f t="shared" si="4"/>
        <v>10821.25</v>
      </c>
      <c r="P44" s="20">
        <f t="shared" si="5"/>
        <v>3332.25</v>
      </c>
      <c r="Q44" s="20">
        <f t="shared" si="6"/>
        <v>6427.5</v>
      </c>
      <c r="R44" s="20">
        <f t="shared" si="7"/>
        <v>22039.75</v>
      </c>
      <c r="S44" s="24">
        <f t="shared" si="8"/>
        <v>1.0089102124742975</v>
      </c>
      <c r="T44" s="23">
        <f t="shared" si="9"/>
        <v>1.1013515074506179</v>
      </c>
      <c r="U44" s="23">
        <f t="shared" si="10"/>
        <v>1.0473403856253283</v>
      </c>
      <c r="V44" s="23">
        <f t="shared" si="11"/>
        <v>0.94764683002722672</v>
      </c>
      <c r="W44" s="25">
        <f t="shared" si="12"/>
        <v>1.0422532016016515</v>
      </c>
    </row>
    <row r="45" spans="1:23" x14ac:dyDescent="0.3">
      <c r="A45" s="10">
        <v>2005</v>
      </c>
      <c r="B45" s="2">
        <v>3</v>
      </c>
      <c r="C45" s="11" t="str">
        <f t="shared" si="0"/>
        <v>2005-Q3</v>
      </c>
      <c r="D45" s="10">
        <v>1656</v>
      </c>
      <c r="E45" s="2">
        <v>14288</v>
      </c>
      <c r="F45" s="2">
        <v>4405</v>
      </c>
      <c r="G45" s="2">
        <v>7276</v>
      </c>
      <c r="H45" s="18">
        <v>27624</v>
      </c>
      <c r="I45" s="19">
        <f t="shared" ref="I45:M45" si="47">AVERAGE(D42:D45)</f>
        <v>1444.5</v>
      </c>
      <c r="J45" s="20">
        <f t="shared" si="47"/>
        <v>10792.5</v>
      </c>
      <c r="K45" s="20">
        <f t="shared" si="47"/>
        <v>3275.5</v>
      </c>
      <c r="L45" s="20">
        <f t="shared" si="47"/>
        <v>6408</v>
      </c>
      <c r="M45" s="11">
        <f t="shared" si="47"/>
        <v>21920.25</v>
      </c>
      <c r="N45" s="19">
        <f t="shared" si="3"/>
        <v>1502.4166666666665</v>
      </c>
      <c r="O45" s="20">
        <f t="shared" si="4"/>
        <v>11308</v>
      </c>
      <c r="P45" s="20">
        <f t="shared" si="5"/>
        <v>3522.333333333333</v>
      </c>
      <c r="Q45" s="20">
        <f t="shared" si="6"/>
        <v>6534.1666666666661</v>
      </c>
      <c r="R45" s="20">
        <f t="shared" si="7"/>
        <v>22866.625</v>
      </c>
      <c r="S45" s="24">
        <f t="shared" si="8"/>
        <v>1.1022241943535416</v>
      </c>
      <c r="T45" s="23">
        <f t="shared" si="9"/>
        <v>1.2635302440749911</v>
      </c>
      <c r="U45" s="23">
        <f t="shared" si="10"/>
        <v>1.2505914639916722</v>
      </c>
      <c r="V45" s="23">
        <f t="shared" si="11"/>
        <v>1.1135314373166689</v>
      </c>
      <c r="W45" s="25">
        <f t="shared" si="12"/>
        <v>1.2080488484855112</v>
      </c>
    </row>
    <row r="46" spans="1:23" x14ac:dyDescent="0.3">
      <c r="A46" s="10">
        <v>2005</v>
      </c>
      <c r="B46" s="2">
        <v>4</v>
      </c>
      <c r="C46" s="11" t="str">
        <f t="shared" si="0"/>
        <v>2005-Q4</v>
      </c>
      <c r="D46" s="26">
        <v>1466</v>
      </c>
      <c r="E46" s="27">
        <v>9092</v>
      </c>
      <c r="F46" s="27">
        <v>3072</v>
      </c>
      <c r="G46" s="27">
        <v>6497</v>
      </c>
      <c r="H46" s="3">
        <v>20127</v>
      </c>
      <c r="I46" s="19">
        <f t="shared" ref="I46:M46" si="48">AVERAGE(D43:D46)</f>
        <v>1473.5</v>
      </c>
      <c r="J46" s="20">
        <f t="shared" si="48"/>
        <v>10850</v>
      </c>
      <c r="K46" s="20">
        <f t="shared" si="48"/>
        <v>3389</v>
      </c>
      <c r="L46" s="20">
        <f t="shared" si="48"/>
        <v>6447</v>
      </c>
      <c r="M46" s="11">
        <f t="shared" si="48"/>
        <v>22159.25</v>
      </c>
      <c r="N46" s="19">
        <f t="shared" si="3"/>
        <v>1531.3333333333333</v>
      </c>
      <c r="O46" s="20">
        <f t="shared" si="4"/>
        <v>11766</v>
      </c>
      <c r="P46" s="20">
        <f t="shared" si="5"/>
        <v>3655.6666666666665</v>
      </c>
      <c r="Q46" s="20">
        <f t="shared" si="6"/>
        <v>6621.333333333333</v>
      </c>
      <c r="R46" s="20">
        <f t="shared" si="7"/>
        <v>23574</v>
      </c>
      <c r="S46" s="24">
        <f t="shared" si="8"/>
        <v>0.95733565520243802</v>
      </c>
      <c r="T46" s="23">
        <f t="shared" si="9"/>
        <v>0.77273499915009347</v>
      </c>
      <c r="U46" s="23">
        <f t="shared" si="10"/>
        <v>0.84033919941643109</v>
      </c>
      <c r="V46" s="23">
        <f t="shared" si="11"/>
        <v>0.98122231171969398</v>
      </c>
      <c r="W46" s="25">
        <f t="shared" si="12"/>
        <v>0.85377958768134388</v>
      </c>
    </row>
    <row r="47" spans="1:23" x14ac:dyDescent="0.3">
      <c r="A47" s="10">
        <v>2006</v>
      </c>
      <c r="B47" s="2">
        <v>1</v>
      </c>
      <c r="C47" s="2" t="str">
        <f t="shared" si="0"/>
        <v>2006-Q1</v>
      </c>
      <c r="D47" s="2"/>
      <c r="E47" s="2"/>
      <c r="F47" s="2"/>
      <c r="G47" s="2"/>
      <c r="H47" s="2"/>
      <c r="I47" s="2">
        <f t="shared" ref="I47:M47" si="49">AVERAGE(D44:D47)</f>
        <v>1531.3333333333333</v>
      </c>
      <c r="J47" s="2">
        <f t="shared" si="49"/>
        <v>11766</v>
      </c>
      <c r="K47" s="2">
        <f t="shared" si="49"/>
        <v>3655.6666666666665</v>
      </c>
      <c r="L47" s="2">
        <f t="shared" si="49"/>
        <v>6621.333333333333</v>
      </c>
      <c r="M47" s="2">
        <f t="shared" si="49"/>
        <v>23574</v>
      </c>
      <c r="N47" s="2"/>
      <c r="O47" s="2"/>
      <c r="P47" s="2"/>
      <c r="Q47" s="2"/>
      <c r="R47" s="2"/>
      <c r="S47" s="28"/>
      <c r="T47" s="28"/>
      <c r="U47" s="28"/>
      <c r="V47" s="28"/>
      <c r="W47" s="28"/>
    </row>
    <row r="48" spans="1:23" ht="15" thickBot="1" x14ac:dyDescent="0.35">
      <c r="A48" s="12">
        <v>2006</v>
      </c>
      <c r="B48" s="13">
        <v>2</v>
      </c>
      <c r="C48" s="2" t="str">
        <f t="shared" si="0"/>
        <v>2006-Q2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8"/>
      <c r="T48" s="28"/>
      <c r="U48" s="28"/>
      <c r="V48" s="28"/>
      <c r="W48" s="28"/>
    </row>
  </sheetData>
  <mergeCells count="23">
    <mergeCell ref="R5:R6"/>
    <mergeCell ref="N4:R4"/>
    <mergeCell ref="I4:M4"/>
    <mergeCell ref="S4:W4"/>
    <mergeCell ref="S5:S6"/>
    <mergeCell ref="T5:T6"/>
    <mergeCell ref="U5:U6"/>
    <mergeCell ref="V5:V6"/>
    <mergeCell ref="W5:W6"/>
    <mergeCell ref="M5:M6"/>
    <mergeCell ref="N5:N6"/>
    <mergeCell ref="O5:O6"/>
    <mergeCell ref="P5:P6"/>
    <mergeCell ref="Q5:Q6"/>
    <mergeCell ref="J5:J6"/>
    <mergeCell ref="K5:K6"/>
    <mergeCell ref="L5:L6"/>
    <mergeCell ref="I5:I6"/>
    <mergeCell ref="D4:D5"/>
    <mergeCell ref="E4:E5"/>
    <mergeCell ref="F4:F5"/>
    <mergeCell ref="G4:G5"/>
    <mergeCell ref="H4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9"/>
  <sheetViews>
    <sheetView workbookViewId="0">
      <selection activeCell="D6" sqref="D6:H9"/>
    </sheetView>
  </sheetViews>
  <sheetFormatPr defaultRowHeight="14.4" x14ac:dyDescent="0.3"/>
  <sheetData>
    <row r="2" spans="3:8" ht="15" thickBot="1" x14ac:dyDescent="0.35"/>
    <row r="3" spans="3:8" ht="17.399999999999999" customHeight="1" thickBot="1" x14ac:dyDescent="0.35">
      <c r="C3" s="67" t="s">
        <v>3</v>
      </c>
      <c r="D3" s="70" t="s">
        <v>10</v>
      </c>
      <c r="E3" s="71"/>
      <c r="F3" s="71"/>
      <c r="G3" s="71"/>
      <c r="H3" s="72"/>
    </row>
    <row r="4" spans="3:8" ht="15" customHeight="1" x14ac:dyDescent="0.3">
      <c r="C4" s="68"/>
      <c r="D4" s="73" t="s">
        <v>0</v>
      </c>
      <c r="E4" s="75" t="s">
        <v>5</v>
      </c>
      <c r="F4" s="75" t="s">
        <v>6</v>
      </c>
      <c r="G4" s="75" t="s">
        <v>7</v>
      </c>
      <c r="H4" s="77" t="s">
        <v>1</v>
      </c>
    </row>
    <row r="5" spans="3:8" ht="29.4" customHeight="1" thickBot="1" x14ac:dyDescent="0.35">
      <c r="C5" s="69"/>
      <c r="D5" s="74"/>
      <c r="E5" s="76"/>
      <c r="F5" s="76"/>
      <c r="G5" s="76"/>
      <c r="H5" s="78"/>
    </row>
    <row r="6" spans="3:8" x14ac:dyDescent="0.3">
      <c r="C6" s="30" t="s">
        <v>11</v>
      </c>
      <c r="D6" s="31">
        <f>AVERAGE(MA!S11,MA!S15,MA!S19,MA!S23,MA!S27,MA!S31,MA!S35,MA!S39,MA!S43)</f>
        <v>0.87102696086246101</v>
      </c>
      <c r="E6" s="32">
        <f>AVERAGE(MA!T11,MA!T15,MA!T19,MA!T23,MA!T27,MA!T31,MA!T35,MA!T39,MA!T43)</f>
        <v>0.7184751489285639</v>
      </c>
      <c r="F6" s="32">
        <f>AVERAGE(MA!U11,MA!U15,MA!U19,MA!U23,MA!U27,MA!U31,MA!U35,MA!U39,MA!U43)</f>
        <v>0.79180033252540905</v>
      </c>
      <c r="G6" s="32">
        <f>AVERAGE(MA!V11,MA!V15,MA!V19,MA!V23,MA!V27,MA!V31,MA!V35,MA!V39,MA!V43)</f>
        <v>0.90398348976549014</v>
      </c>
      <c r="H6" s="33">
        <f>AVERAGE(MA!W11,MA!W15,MA!W19,MA!W23,MA!W27,MA!W31,MA!W35,MA!W39,MA!W43)</f>
        <v>0.79649257450953181</v>
      </c>
    </row>
    <row r="7" spans="3:8" x14ac:dyDescent="0.3">
      <c r="C7" s="30" t="s">
        <v>12</v>
      </c>
      <c r="D7" s="19">
        <f>AVERAGE(MA!S12,MA!S16,MA!S20,MA!S24,MA!S28,MA!S32,MA!S36,MA!S40,MA!S44)</f>
        <v>1.01046352511194</v>
      </c>
      <c r="E7" s="20">
        <f>AVERAGE(MA!T12,MA!T16,MA!T20,MA!T24,MA!T28,MA!T32,MA!T36,MA!T40,MA!T44)</f>
        <v>1.1133701933534312</v>
      </c>
      <c r="F7" s="20">
        <f>AVERAGE(MA!U12,MA!U16,MA!U20,MA!U24,MA!U28,MA!U32,MA!U36,MA!U40,MA!U44)</f>
        <v>1.0457875251422015</v>
      </c>
      <c r="G7" s="20">
        <f>AVERAGE(MA!V12,MA!V16,MA!V20,MA!V24,MA!V28,MA!V32,MA!V36,MA!V40,MA!V44)</f>
        <v>0.95872551904454517</v>
      </c>
      <c r="H7" s="11">
        <f>AVERAGE(MA!W12,MA!W16,MA!W20,MA!W24,MA!W28,MA!W32,MA!W36,MA!W40,MA!W44)</f>
        <v>1.0476032480052955</v>
      </c>
    </row>
    <row r="8" spans="3:8" x14ac:dyDescent="0.3">
      <c r="C8" s="30" t="s">
        <v>13</v>
      </c>
      <c r="D8" s="19">
        <f>AVERAGE(MA!S13,MA!S17,MA!S21,MA!S25,MA!S29,MA!S33,MA!S37,MA!S41,MA!S45)</f>
        <v>1.1471743030908705</v>
      </c>
      <c r="E8" s="20">
        <f>AVERAGE(MA!T13,MA!T17,MA!T21,MA!T25,MA!T29,MA!T33,MA!T37,MA!T41,MA!T45)</f>
        <v>1.3359390232265109</v>
      </c>
      <c r="F8" s="20">
        <f>AVERAGE(MA!U13,MA!U17,MA!U21,MA!U25,MA!U29,MA!U33,MA!U37,MA!U41,MA!U45)</f>
        <v>1.3030297631284355</v>
      </c>
      <c r="G8" s="20">
        <f>AVERAGE(MA!V13,MA!V17,MA!V21,MA!V25,MA!V29,MA!V33,MA!V37,MA!V41,MA!V45)</f>
        <v>1.1627053285162314</v>
      </c>
      <c r="H8" s="11">
        <f>AVERAGE(MA!W13,MA!W17,MA!W21,MA!W25,MA!W29,MA!W33,MA!W37,MA!W41,MA!W45)</f>
        <v>1.2632481731118086</v>
      </c>
    </row>
    <row r="9" spans="3:8" ht="15" thickBot="1" x14ac:dyDescent="0.35">
      <c r="C9" s="29" t="s">
        <v>14</v>
      </c>
      <c r="D9" s="21">
        <f>AVERAGE(MA!S14,MA!S18,MA!S22,MA!S26,MA!S30,MA!S34,MA!S38,MA!S42,MA!S46)</f>
        <v>0.96661329998929824</v>
      </c>
      <c r="E9" s="22">
        <f>AVERAGE(MA!T14,MA!T18,MA!T22,MA!T26,MA!T30,MA!T34,MA!T38,MA!T42,MA!T46)</f>
        <v>0.81908356611637634</v>
      </c>
      <c r="F9" s="22">
        <f>AVERAGE(MA!U14,MA!U18,MA!U22,MA!U26,MA!U30,MA!U34,MA!U38,MA!U42,MA!U46)</f>
        <v>0.85072480554832774</v>
      </c>
      <c r="G9" s="22">
        <f>AVERAGE(MA!V14,MA!V18,MA!V22,MA!V26,MA!V30,MA!V34,MA!V38,MA!V42,MA!V46)</f>
        <v>0.97764549776666909</v>
      </c>
      <c r="H9" s="14">
        <f>AVERAGE(MA!W14,MA!W18,MA!W22,MA!W26,MA!W30,MA!W34,MA!W38,MA!W42,MA!W46)</f>
        <v>0.88354459550040654</v>
      </c>
    </row>
  </sheetData>
  <mergeCells count="7">
    <mergeCell ref="C3:C5"/>
    <mergeCell ref="D3:H3"/>
    <mergeCell ref="D4:D5"/>
    <mergeCell ref="E4:E5"/>
    <mergeCell ref="F4:F5"/>
    <mergeCell ref="G4:G5"/>
    <mergeCell ref="H4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"/>
  <sheetViews>
    <sheetView zoomScale="86" zoomScaleNormal="86" workbookViewId="0">
      <selection activeCell="L3" sqref="L3:L4"/>
    </sheetView>
  </sheetViews>
  <sheetFormatPr defaultRowHeight="14.4" x14ac:dyDescent="0.3"/>
  <sheetData>
    <row r="1" spans="1:32" ht="15" thickBot="1" x14ac:dyDescent="0.35"/>
    <row r="2" spans="1:32" ht="13.2" customHeight="1" thickBot="1" x14ac:dyDescent="0.35">
      <c r="G2" s="70" t="s">
        <v>10</v>
      </c>
      <c r="H2" s="71"/>
      <c r="I2" s="71"/>
      <c r="J2" s="71"/>
      <c r="K2" s="72"/>
      <c r="L2" s="70" t="s">
        <v>63</v>
      </c>
      <c r="M2" s="71"/>
      <c r="N2" s="71"/>
      <c r="O2" s="71"/>
      <c r="P2" s="72"/>
      <c r="Q2" s="31"/>
      <c r="R2" s="70" t="s">
        <v>58</v>
      </c>
      <c r="S2" s="71"/>
      <c r="T2" s="71"/>
      <c r="U2" s="71"/>
      <c r="V2" s="72"/>
      <c r="W2" s="70" t="s">
        <v>59</v>
      </c>
      <c r="X2" s="71"/>
      <c r="Y2" s="71"/>
      <c r="Z2" s="71"/>
      <c r="AA2" s="72"/>
      <c r="AB2" s="70" t="s">
        <v>60</v>
      </c>
      <c r="AC2" s="71"/>
      <c r="AD2" s="71"/>
      <c r="AE2" s="71"/>
      <c r="AF2" s="72"/>
    </row>
    <row r="3" spans="1:32" ht="15" thickBot="1" x14ac:dyDescent="0.35">
      <c r="A3" s="67" t="s">
        <v>3</v>
      </c>
      <c r="B3" s="79" t="s">
        <v>0</v>
      </c>
      <c r="C3" s="81" t="s">
        <v>5</v>
      </c>
      <c r="D3" s="83" t="s">
        <v>6</v>
      </c>
      <c r="E3" s="81" t="s">
        <v>7</v>
      </c>
      <c r="F3" s="85" t="s">
        <v>1</v>
      </c>
      <c r="G3" s="87" t="s">
        <v>0</v>
      </c>
      <c r="H3" s="89" t="s">
        <v>5</v>
      </c>
      <c r="I3" s="89" t="s">
        <v>6</v>
      </c>
      <c r="J3" s="89" t="s">
        <v>7</v>
      </c>
      <c r="K3" s="91" t="s">
        <v>1</v>
      </c>
      <c r="L3" s="87" t="s">
        <v>0</v>
      </c>
      <c r="M3" s="89" t="s">
        <v>5</v>
      </c>
      <c r="N3" s="89" t="s">
        <v>6</v>
      </c>
      <c r="O3" s="89" t="s">
        <v>7</v>
      </c>
      <c r="P3" s="91" t="s">
        <v>1</v>
      </c>
      <c r="Q3" s="19"/>
      <c r="R3" s="87" t="s">
        <v>0</v>
      </c>
      <c r="S3" s="89" t="s">
        <v>5</v>
      </c>
      <c r="T3" s="89" t="s">
        <v>6</v>
      </c>
      <c r="U3" s="89" t="s">
        <v>7</v>
      </c>
      <c r="V3" s="91" t="s">
        <v>1</v>
      </c>
      <c r="W3" s="87" t="s">
        <v>0</v>
      </c>
      <c r="X3" s="89" t="s">
        <v>5</v>
      </c>
      <c r="Y3" s="89" t="s">
        <v>6</v>
      </c>
      <c r="Z3" s="89" t="s">
        <v>7</v>
      </c>
      <c r="AA3" s="91" t="s">
        <v>1</v>
      </c>
      <c r="AB3" s="19"/>
      <c r="AC3" s="20"/>
      <c r="AD3" s="20"/>
      <c r="AE3" s="20"/>
      <c r="AF3" s="11"/>
    </row>
    <row r="4" spans="1:32" ht="24" customHeight="1" thickBot="1" x14ac:dyDescent="0.35">
      <c r="A4" s="69"/>
      <c r="B4" s="80"/>
      <c r="C4" s="82"/>
      <c r="D4" s="84"/>
      <c r="E4" s="82"/>
      <c r="F4" s="86"/>
      <c r="G4" s="88"/>
      <c r="H4" s="90"/>
      <c r="I4" s="90"/>
      <c r="J4" s="90"/>
      <c r="K4" s="92"/>
      <c r="L4" s="88"/>
      <c r="M4" s="90"/>
      <c r="N4" s="90"/>
      <c r="O4" s="90"/>
      <c r="P4" s="92"/>
      <c r="Q4" s="36" t="s">
        <v>57</v>
      </c>
      <c r="R4" s="88"/>
      <c r="S4" s="90"/>
      <c r="T4" s="90"/>
      <c r="U4" s="90"/>
      <c r="V4" s="92"/>
      <c r="W4" s="88"/>
      <c r="X4" s="90"/>
      <c r="Y4" s="90"/>
      <c r="Z4" s="90"/>
      <c r="AA4" s="92"/>
      <c r="AB4" s="37">
        <f>AVERAGE(AB5:AB44)</f>
        <v>3.6629535348167007E-2</v>
      </c>
      <c r="AC4" s="38">
        <f t="shared" ref="AC4:AF4" si="0">AVERAGE(AC5:AC44)</f>
        <v>6.4236915139925521E-2</v>
      </c>
      <c r="AD4" s="38">
        <f t="shared" si="0"/>
        <v>0.10719156409177766</v>
      </c>
      <c r="AE4" s="38">
        <f t="shared" si="0"/>
        <v>9.122575887496355E-2</v>
      </c>
      <c r="AF4" s="39">
        <f t="shared" si="0"/>
        <v>6.0435625738108713E-2</v>
      </c>
    </row>
    <row r="5" spans="1:32" x14ac:dyDescent="0.3">
      <c r="A5" s="30" t="s">
        <v>15</v>
      </c>
      <c r="B5" s="15">
        <v>708</v>
      </c>
      <c r="C5" s="16">
        <v>4084</v>
      </c>
      <c r="D5" s="16">
        <v>1233</v>
      </c>
      <c r="E5" s="16">
        <v>4198</v>
      </c>
      <c r="F5" s="9">
        <v>10222</v>
      </c>
      <c r="G5" s="19">
        <v>0.87102696086246101</v>
      </c>
      <c r="H5" s="20">
        <v>0.7184751489285639</v>
      </c>
      <c r="I5" s="20">
        <v>0.79180033252540905</v>
      </c>
      <c r="J5" s="20">
        <v>0.90398348976549014</v>
      </c>
      <c r="K5" s="11">
        <v>0.79649257450953181</v>
      </c>
      <c r="L5" s="19">
        <f>B5/G5</f>
        <v>812.83362262284356</v>
      </c>
      <c r="M5" s="20">
        <f t="shared" ref="M5:P5" si="1">C5/H5</f>
        <v>5684.2606262587124</v>
      </c>
      <c r="N5" s="20">
        <f t="shared" si="1"/>
        <v>1557.2107630561429</v>
      </c>
      <c r="O5" s="20">
        <f t="shared" si="1"/>
        <v>4643.8901235785161</v>
      </c>
      <c r="P5" s="11">
        <f t="shared" si="1"/>
        <v>12833.76685124096</v>
      </c>
      <c r="Q5" s="19">
        <v>1</v>
      </c>
      <c r="R5" s="19">
        <f>(14.531*'Deseasonalized Data &amp; Predicted'!Q5)+852.99</f>
        <v>867.52099999999996</v>
      </c>
      <c r="S5" s="20">
        <f>(164.83*Q5)+4593.7</f>
        <v>4758.53</v>
      </c>
      <c r="T5" s="20">
        <f>(44.688*Q5)+1184.8</f>
        <v>1229.4880000000001</v>
      </c>
      <c r="U5" s="20">
        <f>(56.152*Q5)+4267.4</f>
        <v>4323.5519999999997</v>
      </c>
      <c r="V5" s="11">
        <f>(274.8*Q5)+11056</f>
        <v>11330.8</v>
      </c>
      <c r="W5" s="19">
        <f>R5*G5</f>
        <v>755.63418011436295</v>
      </c>
      <c r="X5" s="20">
        <f t="shared" ref="X5:AA5" si="2">S5*H5</f>
        <v>3418.8855504310391</v>
      </c>
      <c r="Y5" s="20">
        <f t="shared" si="2"/>
        <v>973.50900723600012</v>
      </c>
      <c r="Z5" s="20">
        <f t="shared" si="2"/>
        <v>3908.4196251425642</v>
      </c>
      <c r="AA5" s="11">
        <f t="shared" si="2"/>
        <v>9024.8980632526018</v>
      </c>
      <c r="AB5" s="19">
        <f>ABS(B5-W5)/B5</f>
        <v>6.7279915415766875E-2</v>
      </c>
      <c r="AC5" s="20">
        <f t="shared" ref="AC5:AF5" si="3">ABS(C5-X5)/C5</f>
        <v>0.16285858216673871</v>
      </c>
      <c r="AD5" s="20">
        <f t="shared" si="3"/>
        <v>0.21045498196593665</v>
      </c>
      <c r="AE5" s="20">
        <f t="shared" si="3"/>
        <v>6.8980556183286273E-2</v>
      </c>
      <c r="AF5" s="11">
        <f t="shared" si="3"/>
        <v>0.11711034403711584</v>
      </c>
    </row>
    <row r="6" spans="1:32" x14ac:dyDescent="0.3">
      <c r="A6" s="30" t="s">
        <v>16</v>
      </c>
      <c r="B6" s="4">
        <v>845</v>
      </c>
      <c r="C6" s="2">
        <v>6329</v>
      </c>
      <c r="D6" s="2">
        <v>1684</v>
      </c>
      <c r="E6" s="2">
        <v>4691</v>
      </c>
      <c r="F6" s="17">
        <v>13549</v>
      </c>
      <c r="G6" s="19">
        <v>1.01046352511194</v>
      </c>
      <c r="H6" s="20">
        <v>1.1133701933534312</v>
      </c>
      <c r="I6" s="20">
        <v>1.0457875251422015</v>
      </c>
      <c r="J6" s="20">
        <v>0.95872551904454517</v>
      </c>
      <c r="K6" s="11">
        <v>1.0476032480052955</v>
      </c>
      <c r="L6" s="19">
        <f t="shared" ref="L6:L44" si="4">B6/G6</f>
        <v>836.24987839753067</v>
      </c>
      <c r="M6" s="20">
        <f t="shared" ref="M6:M44" si="5">C6/H6</f>
        <v>5684.5423362172814</v>
      </c>
      <c r="N6" s="20">
        <f t="shared" ref="N6:N44" si="6">D6/I6</f>
        <v>1610.2697340657389</v>
      </c>
      <c r="O6" s="20">
        <f t="shared" ref="O6:O44" si="7">E6/J6</f>
        <v>4892.9541425735661</v>
      </c>
      <c r="P6" s="11">
        <f t="shared" ref="P6:P44" si="8">F6/K6</f>
        <v>12933.331417020876</v>
      </c>
      <c r="Q6" s="19">
        <v>2</v>
      </c>
      <c r="R6" s="19">
        <f>(14.531*'Deseasonalized Data &amp; Predicted'!Q6)+852.99</f>
        <v>882.05200000000002</v>
      </c>
      <c r="S6" s="20">
        <f t="shared" ref="S6:S48" si="9">(164.83*Q6)+4593.7</f>
        <v>4923.3599999999997</v>
      </c>
      <c r="T6" s="20">
        <f t="shared" ref="T6:T48" si="10">(44.688*Q6)+1184.8</f>
        <v>1274.1759999999999</v>
      </c>
      <c r="U6" s="20">
        <f t="shared" ref="U6:U48" si="11">(56.152*Q6)+4267.4</f>
        <v>4379.7039999999997</v>
      </c>
      <c r="V6" s="11">
        <f t="shared" ref="V6:V48" si="12">(274.8*Q6)+11056</f>
        <v>11605.6</v>
      </c>
      <c r="W6" s="19">
        <f t="shared" ref="W6:W44" si="13">R6*G6</f>
        <v>891.28137325203693</v>
      </c>
      <c r="X6" s="20">
        <f t="shared" ref="X6:X44" si="14">S6*H6</f>
        <v>5481.5222751485489</v>
      </c>
      <c r="Y6" s="20">
        <f t="shared" ref="Y6:Y44" si="15">T6*I6</f>
        <v>1332.5173656355896</v>
      </c>
      <c r="Z6" s="20">
        <f t="shared" ref="Z6:Z44" si="16">U6*J6</f>
        <v>4198.9339906614705</v>
      </c>
      <c r="AA6" s="11">
        <f t="shared" ref="AA6:AA44" si="17">V6*K6</f>
        <v>12158.064255050258</v>
      </c>
      <c r="AB6" s="19">
        <f t="shared" ref="AB6:AB7" si="18">ABS(B6-W6)/B6</f>
        <v>5.477085591957033E-2</v>
      </c>
      <c r="AC6" s="20">
        <f t="shared" ref="AC6:AC48" si="19">ABS(C6-X6)/C6</f>
        <v>0.13390389079656362</v>
      </c>
      <c r="AD6" s="20">
        <f t="shared" ref="AD6:AD8" si="20">ABS(D6-Y6)/D6</f>
        <v>0.20871890401687077</v>
      </c>
      <c r="AE6" s="20">
        <f t="shared" ref="AE6:AE8" si="21">ABS(E6-Z6)/E6</f>
        <v>0.10489575982488372</v>
      </c>
      <c r="AF6" s="11">
        <f t="shared" ref="AF6:AF8" si="22">ABS(F6-AA6)/F6</f>
        <v>0.10265966085687077</v>
      </c>
    </row>
    <row r="7" spans="1:32" x14ac:dyDescent="0.3">
      <c r="A7" s="30" t="s">
        <v>17</v>
      </c>
      <c r="B7" s="4">
        <v>1053</v>
      </c>
      <c r="C7" s="2">
        <v>7617</v>
      </c>
      <c r="D7" s="2">
        <v>2075</v>
      </c>
      <c r="E7" s="2">
        <v>2887</v>
      </c>
      <c r="F7" s="17">
        <v>16632</v>
      </c>
      <c r="G7" s="19">
        <v>1.1471743030908705</v>
      </c>
      <c r="H7" s="20">
        <v>1.3359390232265109</v>
      </c>
      <c r="I7" s="20">
        <v>1.3030297631284355</v>
      </c>
      <c r="J7" s="20">
        <v>1.1627053285162314</v>
      </c>
      <c r="K7" s="11">
        <v>1.2632481731118086</v>
      </c>
      <c r="L7" s="19">
        <f t="shared" si="4"/>
        <v>917.90759012197748</v>
      </c>
      <c r="M7" s="20">
        <f t="shared" si="5"/>
        <v>5701.6075341550404</v>
      </c>
      <c r="N7" s="20">
        <f t="shared" si="6"/>
        <v>1592.442520282995</v>
      </c>
      <c r="O7" s="20">
        <f t="shared" si="7"/>
        <v>2483.0022957615588</v>
      </c>
      <c r="P7" s="11">
        <f t="shared" si="8"/>
        <v>13166.059016756577</v>
      </c>
      <c r="Q7" s="19">
        <v>3</v>
      </c>
      <c r="R7" s="19">
        <f>(14.531*'Deseasonalized Data &amp; Predicted'!Q7)+852.99</f>
        <v>896.58299999999997</v>
      </c>
      <c r="S7" s="20">
        <f t="shared" si="9"/>
        <v>5088.1899999999996</v>
      </c>
      <c r="T7" s="20">
        <f t="shared" si="10"/>
        <v>1318.864</v>
      </c>
      <c r="U7" s="20">
        <f t="shared" si="11"/>
        <v>4435.8559999999998</v>
      </c>
      <c r="V7" s="11">
        <f t="shared" si="12"/>
        <v>11880.4</v>
      </c>
      <c r="W7" s="19">
        <f t="shared" si="13"/>
        <v>1028.536978188122</v>
      </c>
      <c r="X7" s="20">
        <f t="shared" si="14"/>
        <v>6797.5115785909002</v>
      </c>
      <c r="Y7" s="20">
        <f t="shared" si="15"/>
        <v>1718.5190455186212</v>
      </c>
      <c r="Z7" s="20">
        <f t="shared" si="16"/>
        <v>5157.5934077306956</v>
      </c>
      <c r="AA7" s="11">
        <f t="shared" si="17"/>
        <v>15007.89359583753</v>
      </c>
      <c r="AB7" s="19">
        <f t="shared" si="18"/>
        <v>2.3231739612419734E-2</v>
      </c>
      <c r="AC7" s="20">
        <f t="shared" si="19"/>
        <v>0.10758676925418141</v>
      </c>
      <c r="AD7" s="20">
        <f t="shared" si="20"/>
        <v>0.17179805035247173</v>
      </c>
      <c r="AE7" s="20">
        <f t="shared" si="21"/>
        <v>0.78648888386930915</v>
      </c>
      <c r="AF7" s="11">
        <f t="shared" si="22"/>
        <v>9.7649495199763736E-2</v>
      </c>
    </row>
    <row r="8" spans="1:32" x14ac:dyDescent="0.3">
      <c r="A8" s="30" t="s">
        <v>18</v>
      </c>
      <c r="B8" s="4">
        <v>853</v>
      </c>
      <c r="C8" s="2">
        <v>4788</v>
      </c>
      <c r="D8" s="2">
        <v>1406</v>
      </c>
      <c r="E8" s="2">
        <v>4936</v>
      </c>
      <c r="F8" s="17">
        <v>11983</v>
      </c>
      <c r="G8" s="19">
        <v>0.96661329998929824</v>
      </c>
      <c r="H8" s="20">
        <v>0.81908356611637634</v>
      </c>
      <c r="I8" s="20">
        <v>0.85072480554832774</v>
      </c>
      <c r="J8" s="20">
        <v>0.97764549776666909</v>
      </c>
      <c r="K8" s="11">
        <v>0.88354459550040654</v>
      </c>
      <c r="L8" s="19">
        <f t="shared" si="4"/>
        <v>882.46251112978052</v>
      </c>
      <c r="M8" s="20">
        <f t="shared" si="5"/>
        <v>5845.5573986204427</v>
      </c>
      <c r="N8" s="20">
        <f t="shared" si="6"/>
        <v>1652.7083621286606</v>
      </c>
      <c r="O8" s="20">
        <f t="shared" si="7"/>
        <v>5048.8648608066887</v>
      </c>
      <c r="P8" s="11">
        <f t="shared" si="8"/>
        <v>13562.416725794445</v>
      </c>
      <c r="Q8" s="19">
        <v>4</v>
      </c>
      <c r="R8" s="19">
        <f>(14.531*'Deseasonalized Data &amp; Predicted'!Q8)+852.99</f>
        <v>911.11400000000003</v>
      </c>
      <c r="S8" s="20">
        <f t="shared" si="9"/>
        <v>5253.0199999999995</v>
      </c>
      <c r="T8" s="20">
        <f t="shared" si="10"/>
        <v>1363.5519999999999</v>
      </c>
      <c r="U8" s="20">
        <f t="shared" si="11"/>
        <v>4492.0079999999998</v>
      </c>
      <c r="V8" s="11">
        <f t="shared" si="12"/>
        <v>12155.2</v>
      </c>
      <c r="W8" s="19">
        <f t="shared" si="13"/>
        <v>880.69491020644955</v>
      </c>
      <c r="X8" s="20">
        <f t="shared" si="14"/>
        <v>4302.6623544806471</v>
      </c>
      <c r="Y8" s="20">
        <f t="shared" si="15"/>
        <v>1160.0075100550332</v>
      </c>
      <c r="Z8" s="20">
        <f t="shared" si="16"/>
        <v>4391.5913971318596</v>
      </c>
      <c r="AA8" s="11">
        <f t="shared" si="17"/>
        <v>10739.661267226542</v>
      </c>
      <c r="AB8" s="19">
        <f t="shared" ref="AB8:AB46" si="23">ABS(B8-W8)/B8</f>
        <v>3.2467655576142493E-2</v>
      </c>
      <c r="AC8" s="20">
        <f t="shared" si="19"/>
        <v>0.10136542304080053</v>
      </c>
      <c r="AD8" s="20">
        <f t="shared" si="20"/>
        <v>0.17495909668916557</v>
      </c>
      <c r="AE8" s="20">
        <f t="shared" si="21"/>
        <v>0.11029347708025534</v>
      </c>
      <c r="AF8" s="11">
        <f t="shared" si="22"/>
        <v>0.10375855234694635</v>
      </c>
    </row>
    <row r="9" spans="1:32" x14ac:dyDescent="0.3">
      <c r="A9" s="30" t="s">
        <v>19</v>
      </c>
      <c r="B9" s="4">
        <v>794</v>
      </c>
      <c r="C9" s="2">
        <v>4311</v>
      </c>
      <c r="D9" s="2">
        <v>1368</v>
      </c>
      <c r="E9" s="2">
        <v>4534</v>
      </c>
      <c r="F9" s="17">
        <v>11007</v>
      </c>
      <c r="G9" s="19">
        <v>0.87102696086246101</v>
      </c>
      <c r="H9" s="20">
        <v>0.7184751489285639</v>
      </c>
      <c r="I9" s="20">
        <v>0.79180033252540905</v>
      </c>
      <c r="J9" s="20">
        <v>0.90398348976549014</v>
      </c>
      <c r="K9" s="11">
        <v>0.79649257450953181</v>
      </c>
      <c r="L9" s="19">
        <f t="shared" si="4"/>
        <v>911.56765022957325</v>
      </c>
      <c r="M9" s="20">
        <f t="shared" si="5"/>
        <v>6000.2075317828858</v>
      </c>
      <c r="N9" s="20">
        <f t="shared" si="6"/>
        <v>1727.7082918579106</v>
      </c>
      <c r="O9" s="20">
        <f t="shared" si="7"/>
        <v>5015.578327847782</v>
      </c>
      <c r="P9" s="11">
        <f t="shared" si="8"/>
        <v>13819.337872393782</v>
      </c>
      <c r="Q9" s="19">
        <v>5</v>
      </c>
      <c r="R9" s="19">
        <f>(14.531*'Deseasonalized Data &amp; Predicted'!Q9)+852.99</f>
        <v>925.64499999999998</v>
      </c>
      <c r="S9" s="20">
        <f t="shared" si="9"/>
        <v>5417.85</v>
      </c>
      <c r="T9" s="20">
        <f t="shared" si="10"/>
        <v>1408.24</v>
      </c>
      <c r="U9" s="20">
        <f t="shared" si="11"/>
        <v>4548.16</v>
      </c>
      <c r="V9" s="11">
        <f t="shared" si="12"/>
        <v>12430</v>
      </c>
      <c r="W9" s="19">
        <f t="shared" si="13"/>
        <v>806.2617511875327</v>
      </c>
      <c r="X9" s="20">
        <f t="shared" si="14"/>
        <v>3892.59058562262</v>
      </c>
      <c r="Y9" s="20">
        <f t="shared" si="15"/>
        <v>1115.044900275582</v>
      </c>
      <c r="Z9" s="20">
        <f t="shared" si="16"/>
        <v>4111.4615488118116</v>
      </c>
      <c r="AA9" s="11">
        <f t="shared" si="17"/>
        <v>9900.4027011534799</v>
      </c>
      <c r="AB9" s="19">
        <f t="shared" si="23"/>
        <v>1.5443011571199868E-2</v>
      </c>
      <c r="AC9" s="20">
        <f t="shared" si="19"/>
        <v>9.7056231588350736E-2</v>
      </c>
      <c r="AD9" s="20">
        <f t="shared" ref="AD9:AD48" si="24">ABS(D9-Y9)/D9</f>
        <v>0.18490869862896053</v>
      </c>
      <c r="AE9" s="20">
        <f t="shared" ref="AE9:AE48" si="25">ABS(E9-Z9)/E9</f>
        <v>9.3193306393513115E-2</v>
      </c>
      <c r="AF9" s="11">
        <f t="shared" ref="AF9:AF48" si="26">ABS(F9-AA9)/F9</f>
        <v>0.100535777127875</v>
      </c>
    </row>
    <row r="10" spans="1:32" x14ac:dyDescent="0.3">
      <c r="A10" s="30" t="s">
        <v>20</v>
      </c>
      <c r="B10" s="4">
        <v>1010</v>
      </c>
      <c r="C10" s="2">
        <v>6824</v>
      </c>
      <c r="D10" s="2">
        <v>1843</v>
      </c>
      <c r="E10" s="2">
        <v>5195</v>
      </c>
      <c r="F10" s="17">
        <v>14871</v>
      </c>
      <c r="G10" s="19">
        <v>1.01046352511194</v>
      </c>
      <c r="H10" s="20">
        <v>1.1133701933534312</v>
      </c>
      <c r="I10" s="20">
        <v>1.0457875251422015</v>
      </c>
      <c r="J10" s="20">
        <v>0.95872551904454517</v>
      </c>
      <c r="K10" s="11">
        <v>1.0476032480052955</v>
      </c>
      <c r="L10" s="19">
        <f t="shared" si="4"/>
        <v>999.54127477101292</v>
      </c>
      <c r="M10" s="20">
        <f t="shared" si="5"/>
        <v>6129.1383950618938</v>
      </c>
      <c r="N10" s="20">
        <f t="shared" si="6"/>
        <v>1762.3082659638696</v>
      </c>
      <c r="O10" s="20">
        <f t="shared" si="7"/>
        <v>5418.6520508782087</v>
      </c>
      <c r="P10" s="11">
        <f t="shared" si="8"/>
        <v>14195.259539635208</v>
      </c>
      <c r="Q10" s="19">
        <v>6</v>
      </c>
      <c r="R10" s="19">
        <f>(14.531*'Deseasonalized Data &amp; Predicted'!Q10)+852.99</f>
        <v>940.17600000000004</v>
      </c>
      <c r="S10" s="20">
        <f t="shared" si="9"/>
        <v>5582.68</v>
      </c>
      <c r="T10" s="20">
        <f t="shared" si="10"/>
        <v>1452.9279999999999</v>
      </c>
      <c r="U10" s="20">
        <f t="shared" si="11"/>
        <v>4604.3119999999999</v>
      </c>
      <c r="V10" s="11">
        <f t="shared" si="12"/>
        <v>12704.8</v>
      </c>
      <c r="W10" s="19">
        <f t="shared" si="13"/>
        <v>950.01355518564344</v>
      </c>
      <c r="X10" s="20">
        <f t="shared" si="14"/>
        <v>6215.5895110303336</v>
      </c>
      <c r="Y10" s="20">
        <f t="shared" si="15"/>
        <v>1519.4539773298084</v>
      </c>
      <c r="Z10" s="20">
        <f t="shared" si="16"/>
        <v>4414.2714120430273</v>
      </c>
      <c r="AA10" s="11">
        <f t="shared" si="17"/>
        <v>13309.589745257677</v>
      </c>
      <c r="AB10" s="19">
        <f t="shared" si="23"/>
        <v>5.9392519618174815E-2</v>
      </c>
      <c r="AC10" s="20">
        <f t="shared" si="19"/>
        <v>8.9157457351944081E-2</v>
      </c>
      <c r="AD10" s="20">
        <f t="shared" si="24"/>
        <v>0.17555400036364169</v>
      </c>
      <c r="AE10" s="20">
        <f t="shared" si="25"/>
        <v>0.15028461750856068</v>
      </c>
      <c r="AF10" s="11">
        <f t="shared" si="26"/>
        <v>0.10499699110633599</v>
      </c>
    </row>
    <row r="11" spans="1:32" x14ac:dyDescent="0.3">
      <c r="A11" s="30" t="s">
        <v>21</v>
      </c>
      <c r="B11" s="4">
        <v>1135</v>
      </c>
      <c r="C11" s="2">
        <v>8267</v>
      </c>
      <c r="D11" s="2">
        <v>2281</v>
      </c>
      <c r="E11" s="2">
        <v>6425</v>
      </c>
      <c r="F11" s="17">
        <v>18108</v>
      </c>
      <c r="G11" s="19">
        <v>1.1471743030908705</v>
      </c>
      <c r="H11" s="20">
        <v>1.3359390232265109</v>
      </c>
      <c r="I11" s="20">
        <v>1.3030297631284355</v>
      </c>
      <c r="J11" s="20">
        <v>1.1627053285162314</v>
      </c>
      <c r="K11" s="11">
        <v>1.2632481731118086</v>
      </c>
      <c r="L11" s="19">
        <f t="shared" si="4"/>
        <v>989.38757339833285</v>
      </c>
      <c r="M11" s="20">
        <f t="shared" si="5"/>
        <v>6188.1566869974686</v>
      </c>
      <c r="N11" s="20">
        <f t="shared" si="6"/>
        <v>1750.5356090436201</v>
      </c>
      <c r="O11" s="20">
        <f t="shared" si="7"/>
        <v>5525.9056980491914</v>
      </c>
      <c r="P11" s="11">
        <f t="shared" si="8"/>
        <v>14334.475509585624</v>
      </c>
      <c r="Q11" s="19">
        <v>7</v>
      </c>
      <c r="R11" s="19">
        <f>(14.531*'Deseasonalized Data &amp; Predicted'!Q11)+852.99</f>
        <v>954.70699999999999</v>
      </c>
      <c r="S11" s="20">
        <f t="shared" si="9"/>
        <v>5747.51</v>
      </c>
      <c r="T11" s="20">
        <f t="shared" si="10"/>
        <v>1497.616</v>
      </c>
      <c r="U11" s="20">
        <f t="shared" si="11"/>
        <v>4660.4639999999999</v>
      </c>
      <c r="V11" s="11">
        <f t="shared" si="12"/>
        <v>12979.6</v>
      </c>
      <c r="W11" s="19">
        <f t="shared" si="13"/>
        <v>1095.2153373809758</v>
      </c>
      <c r="X11" s="20">
        <f t="shared" si="14"/>
        <v>7678.3228953846037</v>
      </c>
      <c r="Y11" s="20">
        <f t="shared" si="15"/>
        <v>1951.4382217373552</v>
      </c>
      <c r="Z11" s="20">
        <f t="shared" si="16"/>
        <v>5418.7463261580697</v>
      </c>
      <c r="AA11" s="11">
        <f t="shared" si="17"/>
        <v>16396.455987722031</v>
      </c>
      <c r="AB11" s="19">
        <f t="shared" si="23"/>
        <v>3.5052566184162269E-2</v>
      </c>
      <c r="AC11" s="20">
        <f t="shared" si="19"/>
        <v>7.120806878134707E-2</v>
      </c>
      <c r="AD11" s="20">
        <f t="shared" si="24"/>
        <v>0.14448127061054133</v>
      </c>
      <c r="AE11" s="20">
        <f t="shared" si="25"/>
        <v>0.15661535779640939</v>
      </c>
      <c r="AF11" s="11">
        <f t="shared" si="26"/>
        <v>9.4518666461120449E-2</v>
      </c>
    </row>
    <row r="12" spans="1:32" x14ac:dyDescent="0.3">
      <c r="A12" s="30" t="s">
        <v>22</v>
      </c>
      <c r="B12" s="4">
        <v>946</v>
      </c>
      <c r="C12" s="2">
        <v>5200</v>
      </c>
      <c r="D12" s="2">
        <v>1517</v>
      </c>
      <c r="E12" s="2">
        <v>5314</v>
      </c>
      <c r="F12" s="17">
        <v>12977</v>
      </c>
      <c r="G12" s="19">
        <v>0.96661329998929824</v>
      </c>
      <c r="H12" s="20">
        <v>0.81908356611637634</v>
      </c>
      <c r="I12" s="20">
        <v>0.85072480554832774</v>
      </c>
      <c r="J12" s="20">
        <v>0.97764549776666909</v>
      </c>
      <c r="K12" s="11">
        <v>0.88354459550040654</v>
      </c>
      <c r="L12" s="19">
        <f t="shared" si="4"/>
        <v>978.67471925999109</v>
      </c>
      <c r="M12" s="20">
        <f t="shared" si="5"/>
        <v>6348.5585782845237</v>
      </c>
      <c r="N12" s="20">
        <f t="shared" si="6"/>
        <v>1783.1853380861864</v>
      </c>
      <c r="O12" s="20">
        <f t="shared" si="7"/>
        <v>5435.5080774567959</v>
      </c>
      <c r="P12" s="11">
        <f t="shared" si="8"/>
        <v>14687.430681017649</v>
      </c>
      <c r="Q12" s="19">
        <v>8</v>
      </c>
      <c r="R12" s="19">
        <f>(14.531*'Deseasonalized Data &amp; Predicted'!Q12)+852.99</f>
        <v>969.23800000000006</v>
      </c>
      <c r="S12" s="20">
        <f t="shared" si="9"/>
        <v>5912.34</v>
      </c>
      <c r="T12" s="20">
        <f t="shared" si="10"/>
        <v>1542.3040000000001</v>
      </c>
      <c r="U12" s="20">
        <f t="shared" si="11"/>
        <v>4716.616</v>
      </c>
      <c r="V12" s="11">
        <f t="shared" si="12"/>
        <v>13254.4</v>
      </c>
      <c r="W12" s="19">
        <f t="shared" si="13"/>
        <v>936.8783416550275</v>
      </c>
      <c r="X12" s="20">
        <f t="shared" si="14"/>
        <v>4842.7005312924966</v>
      </c>
      <c r="Y12" s="20">
        <f t="shared" si="15"/>
        <v>1312.0762704964081</v>
      </c>
      <c r="Z12" s="20">
        <f t="shared" si="16"/>
        <v>4611.1783970942361</v>
      </c>
      <c r="AA12" s="11">
        <f t="shared" si="17"/>
        <v>11710.853486600588</v>
      </c>
      <c r="AB12" s="19">
        <f t="shared" si="23"/>
        <v>9.6423449735438711E-3</v>
      </c>
      <c r="AC12" s="20">
        <f t="shared" si="19"/>
        <v>6.871143628990449E-2</v>
      </c>
      <c r="AD12" s="20">
        <f t="shared" si="24"/>
        <v>0.1350848579456769</v>
      </c>
      <c r="AE12" s="20">
        <f t="shared" si="25"/>
        <v>0.13225848756224387</v>
      </c>
      <c r="AF12" s="11">
        <f t="shared" si="26"/>
        <v>9.756850685053646E-2</v>
      </c>
    </row>
    <row r="13" spans="1:32" x14ac:dyDescent="0.3">
      <c r="A13" s="30" t="s">
        <v>23</v>
      </c>
      <c r="B13" s="4">
        <v>853</v>
      </c>
      <c r="C13" s="2">
        <v>4512</v>
      </c>
      <c r="D13" s="2">
        <v>1450</v>
      </c>
      <c r="E13" s="2">
        <v>4881</v>
      </c>
      <c r="F13" s="17">
        <v>11796</v>
      </c>
      <c r="G13" s="19">
        <v>0.87102696086246101</v>
      </c>
      <c r="H13" s="20">
        <v>0.7184751489285639</v>
      </c>
      <c r="I13" s="20">
        <v>0.79180033252540905</v>
      </c>
      <c r="J13" s="20">
        <v>0.90398348976549014</v>
      </c>
      <c r="K13" s="11">
        <v>0.79649257450953181</v>
      </c>
      <c r="L13" s="19">
        <f t="shared" si="4"/>
        <v>979.30378544814346</v>
      </c>
      <c r="M13" s="20">
        <f t="shared" si="5"/>
        <v>6279.966686013543</v>
      </c>
      <c r="N13" s="20">
        <f t="shared" si="6"/>
        <v>1831.269753796762</v>
      </c>
      <c r="O13" s="20">
        <f t="shared" si="7"/>
        <v>5399.4348959472927</v>
      </c>
      <c r="P13" s="11">
        <f t="shared" si="8"/>
        <v>14809.930911488786</v>
      </c>
      <c r="Q13" s="19">
        <v>9</v>
      </c>
      <c r="R13" s="19">
        <f>(14.531*'Deseasonalized Data &amp; Predicted'!Q13)+852.99</f>
        <v>983.76900000000001</v>
      </c>
      <c r="S13" s="20">
        <f t="shared" si="9"/>
        <v>6077.17</v>
      </c>
      <c r="T13" s="20">
        <f t="shared" si="10"/>
        <v>1586.992</v>
      </c>
      <c r="U13" s="20">
        <f t="shared" si="11"/>
        <v>4772.768</v>
      </c>
      <c r="V13" s="11">
        <f t="shared" si="12"/>
        <v>13529.2</v>
      </c>
      <c r="W13" s="19">
        <f t="shared" si="13"/>
        <v>856.88932226070244</v>
      </c>
      <c r="X13" s="20">
        <f t="shared" si="14"/>
        <v>4366.2956208142004</v>
      </c>
      <c r="Y13" s="20">
        <f t="shared" si="15"/>
        <v>1256.5807933151639</v>
      </c>
      <c r="Z13" s="20">
        <f t="shared" si="16"/>
        <v>4314.5034724810585</v>
      </c>
      <c r="AA13" s="11">
        <f t="shared" si="17"/>
        <v>10775.907339054358</v>
      </c>
      <c r="AB13" s="19">
        <f t="shared" si="23"/>
        <v>4.5595806104366272E-3</v>
      </c>
      <c r="AC13" s="20">
        <f t="shared" si="19"/>
        <v>3.2292637230895288E-2</v>
      </c>
      <c r="AD13" s="20">
        <f t="shared" si="24"/>
        <v>0.13339255633436975</v>
      </c>
      <c r="AE13" s="20">
        <f t="shared" si="25"/>
        <v>0.11606157089099396</v>
      </c>
      <c r="AF13" s="11">
        <f t="shared" si="26"/>
        <v>8.647784511238063E-2</v>
      </c>
    </row>
    <row r="14" spans="1:32" x14ac:dyDescent="0.3">
      <c r="A14" s="30" t="s">
        <v>24</v>
      </c>
      <c r="B14" s="4">
        <v>1091</v>
      </c>
      <c r="C14" s="2">
        <v>7615</v>
      </c>
      <c r="D14" s="2">
        <v>1974</v>
      </c>
      <c r="E14" s="2">
        <v>5698</v>
      </c>
      <c r="F14" s="17">
        <v>16378</v>
      </c>
      <c r="G14" s="19">
        <v>1.01046352511194</v>
      </c>
      <c r="H14" s="20">
        <v>1.1133701933534312</v>
      </c>
      <c r="I14" s="20">
        <v>1.0457875251422015</v>
      </c>
      <c r="J14" s="20">
        <v>0.95872551904454517</v>
      </c>
      <c r="K14" s="11">
        <v>1.0476032480052955</v>
      </c>
      <c r="L14" s="19">
        <f t="shared" si="4"/>
        <v>1079.7025057179951</v>
      </c>
      <c r="M14" s="20">
        <f t="shared" si="5"/>
        <v>6839.5939153570225</v>
      </c>
      <c r="N14" s="20">
        <f t="shared" si="6"/>
        <v>1887.5727167730217</v>
      </c>
      <c r="O14" s="20">
        <f t="shared" si="7"/>
        <v>5943.3069077774853</v>
      </c>
      <c r="P14" s="11">
        <f t="shared" si="8"/>
        <v>15633.781234627493</v>
      </c>
      <c r="Q14" s="19">
        <v>10</v>
      </c>
      <c r="R14" s="19">
        <f>(14.531*'Deseasonalized Data &amp; Predicted'!Q14)+852.99</f>
        <v>998.3</v>
      </c>
      <c r="S14" s="20">
        <f t="shared" si="9"/>
        <v>6242</v>
      </c>
      <c r="T14" s="20">
        <f t="shared" si="10"/>
        <v>1631.6799999999998</v>
      </c>
      <c r="U14" s="20">
        <f t="shared" si="11"/>
        <v>4828.92</v>
      </c>
      <c r="V14" s="11">
        <f t="shared" si="12"/>
        <v>13804</v>
      </c>
      <c r="W14" s="19">
        <f t="shared" si="13"/>
        <v>1008.7457371192497</v>
      </c>
      <c r="X14" s="20">
        <f t="shared" si="14"/>
        <v>6949.6567469121173</v>
      </c>
      <c r="Y14" s="20">
        <f t="shared" si="15"/>
        <v>1706.3905890240271</v>
      </c>
      <c r="Z14" s="20">
        <f t="shared" si="16"/>
        <v>4629.6088334245851</v>
      </c>
      <c r="AA14" s="11">
        <f t="shared" si="17"/>
        <v>14461.115235465099</v>
      </c>
      <c r="AB14" s="19">
        <f t="shared" si="23"/>
        <v>7.5393458185838938E-2</v>
      </c>
      <c r="AC14" s="20">
        <f t="shared" si="19"/>
        <v>8.7372718724607043E-2</v>
      </c>
      <c r="AD14" s="20">
        <f t="shared" si="24"/>
        <v>0.13556707749542699</v>
      </c>
      <c r="AE14" s="20">
        <f t="shared" si="25"/>
        <v>0.18750283723682254</v>
      </c>
      <c r="AF14" s="11">
        <f t="shared" si="26"/>
        <v>0.11704022252624871</v>
      </c>
    </row>
    <row r="15" spans="1:32" x14ac:dyDescent="0.3">
      <c r="A15" s="30" t="s">
        <v>25</v>
      </c>
      <c r="B15" s="4">
        <v>1269</v>
      </c>
      <c r="C15" s="2">
        <v>9262</v>
      </c>
      <c r="D15" s="2">
        <v>2409</v>
      </c>
      <c r="E15" s="2">
        <v>7026</v>
      </c>
      <c r="F15" s="17">
        <v>19966</v>
      </c>
      <c r="G15" s="19">
        <v>1.1471743030908705</v>
      </c>
      <c r="H15" s="20">
        <v>1.3359390232265109</v>
      </c>
      <c r="I15" s="20">
        <v>1.3030297631284355</v>
      </c>
      <c r="J15" s="20">
        <v>1.1627053285162314</v>
      </c>
      <c r="K15" s="11">
        <v>1.2632481731118086</v>
      </c>
      <c r="L15" s="19">
        <f t="shared" si="4"/>
        <v>1106.1963265572549</v>
      </c>
      <c r="M15" s="20">
        <f t="shared" si="5"/>
        <v>6932.9511594254936</v>
      </c>
      <c r="N15" s="20">
        <f t="shared" si="6"/>
        <v>1848.7682078851735</v>
      </c>
      <c r="O15" s="20">
        <f t="shared" si="7"/>
        <v>6042.8036473920029</v>
      </c>
      <c r="P15" s="11">
        <f t="shared" si="8"/>
        <v>15805.287056791834</v>
      </c>
      <c r="Q15" s="19">
        <v>11</v>
      </c>
      <c r="R15" s="19">
        <f>(14.531*'Deseasonalized Data &amp; Predicted'!Q15)+852.99</f>
        <v>1012.831</v>
      </c>
      <c r="S15" s="20">
        <f t="shared" si="9"/>
        <v>6406.83</v>
      </c>
      <c r="T15" s="20">
        <f t="shared" si="10"/>
        <v>1676.3679999999999</v>
      </c>
      <c r="U15" s="20">
        <f t="shared" si="11"/>
        <v>4885.0720000000001</v>
      </c>
      <c r="V15" s="11">
        <f t="shared" si="12"/>
        <v>14078.8</v>
      </c>
      <c r="W15" s="19">
        <f t="shared" si="13"/>
        <v>1161.8936965738296</v>
      </c>
      <c r="X15" s="20">
        <f t="shared" si="14"/>
        <v>8559.1342121783073</v>
      </c>
      <c r="Y15" s="20">
        <f t="shared" si="15"/>
        <v>2184.3573979560892</v>
      </c>
      <c r="Z15" s="20">
        <f t="shared" si="16"/>
        <v>5679.8992445854437</v>
      </c>
      <c r="AA15" s="11">
        <f t="shared" si="17"/>
        <v>17785.018379606528</v>
      </c>
      <c r="AB15" s="19">
        <f t="shared" si="23"/>
        <v>8.4402130359472319E-2</v>
      </c>
      <c r="AC15" s="20">
        <f t="shared" si="19"/>
        <v>7.588704252015685E-2</v>
      </c>
      <c r="AD15" s="20">
        <f t="shared" si="24"/>
        <v>9.3251391466961708E-2</v>
      </c>
      <c r="AE15" s="20">
        <f t="shared" si="25"/>
        <v>0.19158849351189244</v>
      </c>
      <c r="AF15" s="11">
        <f t="shared" si="26"/>
        <v>0.10923478014592164</v>
      </c>
    </row>
    <row r="16" spans="1:32" x14ac:dyDescent="0.3">
      <c r="A16" s="30" t="s">
        <v>26</v>
      </c>
      <c r="B16" s="4">
        <v>1050</v>
      </c>
      <c r="C16" s="2">
        <v>6128</v>
      </c>
      <c r="D16" s="2">
        <v>1608</v>
      </c>
      <c r="E16" s="2">
        <v>5309</v>
      </c>
      <c r="F16" s="17">
        <v>14154</v>
      </c>
      <c r="G16" s="19">
        <v>0.96661329998929824</v>
      </c>
      <c r="H16" s="20">
        <v>0.81908356611637634</v>
      </c>
      <c r="I16" s="20">
        <v>0.85072480554832774</v>
      </c>
      <c r="J16" s="20">
        <v>0.97764549776666909</v>
      </c>
      <c r="K16" s="11">
        <v>0.88354459550040654</v>
      </c>
      <c r="L16" s="19">
        <f t="shared" si="4"/>
        <v>1086.2668659862481</v>
      </c>
      <c r="M16" s="20">
        <f t="shared" si="5"/>
        <v>7481.5321091783771</v>
      </c>
      <c r="N16" s="20">
        <f t="shared" si="6"/>
        <v>1890.1529490063201</v>
      </c>
      <c r="O16" s="20">
        <f t="shared" si="7"/>
        <v>5430.3937491942288</v>
      </c>
      <c r="P16" s="11">
        <f t="shared" si="8"/>
        <v>16019.564911699454</v>
      </c>
      <c r="Q16" s="19">
        <v>12</v>
      </c>
      <c r="R16" s="19">
        <f>(14.531*'Deseasonalized Data &amp; Predicted'!Q16)+852.99</f>
        <v>1027.3620000000001</v>
      </c>
      <c r="S16" s="20">
        <f t="shared" si="9"/>
        <v>6571.66</v>
      </c>
      <c r="T16" s="20">
        <f t="shared" si="10"/>
        <v>1721.056</v>
      </c>
      <c r="U16" s="20">
        <f t="shared" si="11"/>
        <v>4941.2240000000002</v>
      </c>
      <c r="V16" s="11">
        <f t="shared" si="12"/>
        <v>14353.6</v>
      </c>
      <c r="W16" s="19">
        <f t="shared" si="13"/>
        <v>993.06177310360545</v>
      </c>
      <c r="X16" s="20">
        <f t="shared" si="14"/>
        <v>5382.7387081043453</v>
      </c>
      <c r="Y16" s="20">
        <f t="shared" si="15"/>
        <v>1464.1450309377828</v>
      </c>
      <c r="Z16" s="20">
        <f t="shared" si="16"/>
        <v>4830.7653970566116</v>
      </c>
      <c r="AA16" s="11">
        <f t="shared" si="17"/>
        <v>12682.045705974635</v>
      </c>
      <c r="AB16" s="19">
        <f t="shared" si="23"/>
        <v>5.4226882758471005E-2</v>
      </c>
      <c r="AC16" s="20">
        <f t="shared" si="19"/>
        <v>0.12161574606652328</v>
      </c>
      <c r="AD16" s="20">
        <f t="shared" si="24"/>
        <v>8.9462045436702206E-2</v>
      </c>
      <c r="AE16" s="20">
        <f t="shared" si="25"/>
        <v>9.0079977951288068E-2</v>
      </c>
      <c r="AF16" s="11">
        <f t="shared" si="26"/>
        <v>0.10399564038613572</v>
      </c>
    </row>
    <row r="17" spans="1:32" x14ac:dyDescent="0.3">
      <c r="A17" s="30" t="s">
        <v>27</v>
      </c>
      <c r="B17" s="4">
        <v>972</v>
      </c>
      <c r="C17" s="2">
        <v>5550</v>
      </c>
      <c r="D17" s="2">
        <v>1588</v>
      </c>
      <c r="E17" s="2">
        <v>4922</v>
      </c>
      <c r="F17" s="17">
        <v>13031</v>
      </c>
      <c r="G17" s="19">
        <v>0.87102696086246101</v>
      </c>
      <c r="H17" s="20">
        <v>0.7184751489285639</v>
      </c>
      <c r="I17" s="20">
        <v>0.79180033252540905</v>
      </c>
      <c r="J17" s="20">
        <v>0.90398348976549014</v>
      </c>
      <c r="K17" s="11">
        <v>0.79649257450953181</v>
      </c>
      <c r="L17" s="19">
        <f t="shared" si="4"/>
        <v>1115.9241259737344</v>
      </c>
      <c r="M17" s="20">
        <f t="shared" si="5"/>
        <v>7724.6930645778284</v>
      </c>
      <c r="N17" s="20">
        <f t="shared" si="6"/>
        <v>2005.5561165719021</v>
      </c>
      <c r="O17" s="20">
        <f t="shared" si="7"/>
        <v>5444.789706587293</v>
      </c>
      <c r="P17" s="11">
        <f t="shared" si="8"/>
        <v>16360.478951136856</v>
      </c>
      <c r="Q17" s="19">
        <v>13</v>
      </c>
      <c r="R17" s="19">
        <f>(14.531*'Deseasonalized Data &amp; Predicted'!Q17)+852.99</f>
        <v>1041.893</v>
      </c>
      <c r="S17" s="20">
        <f t="shared" si="9"/>
        <v>6736.49</v>
      </c>
      <c r="T17" s="20">
        <f t="shared" si="10"/>
        <v>1765.7440000000001</v>
      </c>
      <c r="U17" s="20">
        <f t="shared" si="11"/>
        <v>4997.3759999999993</v>
      </c>
      <c r="V17" s="11">
        <f t="shared" si="12"/>
        <v>14628.4</v>
      </c>
      <c r="W17" s="19">
        <f t="shared" si="13"/>
        <v>907.51689333387208</v>
      </c>
      <c r="X17" s="20">
        <f t="shared" si="14"/>
        <v>4840.0006560057809</v>
      </c>
      <c r="Y17" s="20">
        <f t="shared" si="15"/>
        <v>1398.116686354746</v>
      </c>
      <c r="Z17" s="20">
        <f t="shared" si="16"/>
        <v>4517.5453961503054</v>
      </c>
      <c r="AA17" s="11">
        <f t="shared" si="17"/>
        <v>11651.411976955234</v>
      </c>
      <c r="AB17" s="19">
        <f t="shared" si="23"/>
        <v>6.6340644718238598E-2</v>
      </c>
      <c r="AC17" s="20">
        <f t="shared" si="19"/>
        <v>0.12792780972868811</v>
      </c>
      <c r="AD17" s="20">
        <f t="shared" si="24"/>
        <v>0.11957387509146979</v>
      </c>
      <c r="AE17" s="20">
        <f t="shared" si="25"/>
        <v>8.217281671062468E-2</v>
      </c>
      <c r="AF17" s="11">
        <f t="shared" si="26"/>
        <v>0.10586969711033424</v>
      </c>
    </row>
    <row r="18" spans="1:32" x14ac:dyDescent="0.3">
      <c r="A18" s="30" t="s">
        <v>28</v>
      </c>
      <c r="B18" s="4">
        <v>1156</v>
      </c>
      <c r="C18" s="2">
        <v>8681</v>
      </c>
      <c r="D18" s="2">
        <v>2068</v>
      </c>
      <c r="E18" s="2">
        <v>5376</v>
      </c>
      <c r="F18" s="17">
        <v>17281</v>
      </c>
      <c r="G18" s="19">
        <v>1.01046352511194</v>
      </c>
      <c r="H18" s="20">
        <v>1.1133701933534312</v>
      </c>
      <c r="I18" s="20">
        <v>1.0457875251422015</v>
      </c>
      <c r="J18" s="20">
        <v>0.95872551904454517</v>
      </c>
      <c r="K18" s="11">
        <v>1.0476032480052955</v>
      </c>
      <c r="L18" s="19">
        <f t="shared" si="4"/>
        <v>1144.0294194408821</v>
      </c>
      <c r="M18" s="20">
        <f t="shared" si="5"/>
        <v>7797.0472461213803</v>
      </c>
      <c r="N18" s="20">
        <f t="shared" si="6"/>
        <v>1977.4571318574513</v>
      </c>
      <c r="O18" s="20">
        <f t="shared" si="7"/>
        <v>5607.4443552495186</v>
      </c>
      <c r="P18" s="11">
        <f t="shared" si="8"/>
        <v>16495.748779802034</v>
      </c>
      <c r="Q18" s="19">
        <v>14</v>
      </c>
      <c r="R18" s="19">
        <f>(14.531*'Deseasonalized Data &amp; Predicted'!Q18)+852.99</f>
        <v>1056.424</v>
      </c>
      <c r="S18" s="20">
        <f t="shared" si="9"/>
        <v>6901.32</v>
      </c>
      <c r="T18" s="20">
        <f t="shared" si="10"/>
        <v>1810.432</v>
      </c>
      <c r="U18" s="20">
        <f t="shared" si="11"/>
        <v>5053.5279999999993</v>
      </c>
      <c r="V18" s="11">
        <f t="shared" si="12"/>
        <v>14903.2</v>
      </c>
      <c r="W18" s="19">
        <f t="shared" si="13"/>
        <v>1067.4779190528561</v>
      </c>
      <c r="X18" s="20">
        <f t="shared" si="14"/>
        <v>7683.723982793902</v>
      </c>
      <c r="Y18" s="20">
        <f t="shared" si="15"/>
        <v>1893.3272007182461</v>
      </c>
      <c r="Z18" s="20">
        <f t="shared" si="16"/>
        <v>4844.946254806142</v>
      </c>
      <c r="AA18" s="11">
        <f t="shared" si="17"/>
        <v>15612.64072567252</v>
      </c>
      <c r="AB18" s="19">
        <f t="shared" si="23"/>
        <v>7.657619459095491E-2</v>
      </c>
      <c r="AC18" s="20">
        <f t="shared" si="19"/>
        <v>0.11488031530999862</v>
      </c>
      <c r="AD18" s="20">
        <f t="shared" si="24"/>
        <v>8.4464603134310395E-2</v>
      </c>
      <c r="AE18" s="20">
        <f t="shared" si="25"/>
        <v>9.8782318674452765E-2</v>
      </c>
      <c r="AF18" s="11">
        <f t="shared" si="26"/>
        <v>9.6542982138040634E-2</v>
      </c>
    </row>
    <row r="19" spans="1:32" x14ac:dyDescent="0.3">
      <c r="A19" s="30" t="s">
        <v>29</v>
      </c>
      <c r="B19" s="4">
        <v>1298</v>
      </c>
      <c r="C19" s="2">
        <v>10606</v>
      </c>
      <c r="D19" s="2">
        <v>2638</v>
      </c>
      <c r="E19" s="2">
        <v>6576</v>
      </c>
      <c r="F19" s="17">
        <v>21118</v>
      </c>
      <c r="G19" s="19">
        <v>1.1471743030908705</v>
      </c>
      <c r="H19" s="20">
        <v>1.3359390232265109</v>
      </c>
      <c r="I19" s="20">
        <v>1.3030297631284355</v>
      </c>
      <c r="J19" s="20">
        <v>1.1627053285162314</v>
      </c>
      <c r="K19" s="11">
        <v>1.2632481731118086</v>
      </c>
      <c r="L19" s="19">
        <f t="shared" si="4"/>
        <v>1131.4758328379171</v>
      </c>
      <c r="M19" s="20">
        <f t="shared" si="5"/>
        <v>7938.9851000719909</v>
      </c>
      <c r="N19" s="20">
        <f t="shared" si="6"/>
        <v>2024.5124667501402</v>
      </c>
      <c r="O19" s="20">
        <f t="shared" si="7"/>
        <v>5655.7752327426433</v>
      </c>
      <c r="P19" s="11">
        <f t="shared" si="8"/>
        <v>16717.221880463287</v>
      </c>
      <c r="Q19" s="19">
        <v>15</v>
      </c>
      <c r="R19" s="19">
        <f>(14.531*'Deseasonalized Data &amp; Predicted'!Q19)+852.99</f>
        <v>1070.9549999999999</v>
      </c>
      <c r="S19" s="20">
        <f t="shared" si="9"/>
        <v>7066.15</v>
      </c>
      <c r="T19" s="20">
        <f t="shared" si="10"/>
        <v>1855.12</v>
      </c>
      <c r="U19" s="20">
        <f t="shared" si="11"/>
        <v>5109.6799999999994</v>
      </c>
      <c r="V19" s="11">
        <f t="shared" si="12"/>
        <v>15178</v>
      </c>
      <c r="W19" s="19">
        <f t="shared" si="13"/>
        <v>1228.5720557666832</v>
      </c>
      <c r="X19" s="20">
        <f t="shared" si="14"/>
        <v>9439.9455289720099</v>
      </c>
      <c r="Y19" s="20">
        <f t="shared" si="15"/>
        <v>2417.2765741748231</v>
      </c>
      <c r="Z19" s="20">
        <f t="shared" si="16"/>
        <v>5941.0521630128169</v>
      </c>
      <c r="AA19" s="11">
        <f t="shared" si="17"/>
        <v>19173.58077149103</v>
      </c>
      <c r="AB19" s="19">
        <f t="shared" si="23"/>
        <v>5.3488400796083815E-2</v>
      </c>
      <c r="AC19" s="20">
        <f t="shared" si="19"/>
        <v>0.1099429069421073</v>
      </c>
      <c r="AD19" s="20">
        <f t="shared" si="24"/>
        <v>8.3670745195290733E-2</v>
      </c>
      <c r="AE19" s="20">
        <f t="shared" si="25"/>
        <v>9.6555328008999866E-2</v>
      </c>
      <c r="AF19" s="11">
        <f t="shared" si="26"/>
        <v>9.2074023511173886E-2</v>
      </c>
    </row>
    <row r="20" spans="1:32" x14ac:dyDescent="0.3">
      <c r="A20" s="30" t="s">
        <v>30</v>
      </c>
      <c r="B20" s="4">
        <v>1062</v>
      </c>
      <c r="C20" s="2">
        <v>6554</v>
      </c>
      <c r="D20" s="2">
        <v>1760</v>
      </c>
      <c r="E20" s="2">
        <v>5521</v>
      </c>
      <c r="F20" s="17">
        <v>14897</v>
      </c>
      <c r="G20" s="19">
        <v>0.96661329998929824</v>
      </c>
      <c r="H20" s="20">
        <v>0.81908356611637634</v>
      </c>
      <c r="I20" s="20">
        <v>0.85072480554832774</v>
      </c>
      <c r="J20" s="20">
        <v>0.97764549776666909</v>
      </c>
      <c r="K20" s="11">
        <v>0.88354459550040654</v>
      </c>
      <c r="L20" s="19">
        <f t="shared" si="4"/>
        <v>1098.6813444546624</v>
      </c>
      <c r="M20" s="20">
        <f t="shared" si="5"/>
        <v>8001.6255619378408</v>
      </c>
      <c r="N20" s="20">
        <f t="shared" si="6"/>
        <v>2068.8241232904998</v>
      </c>
      <c r="O20" s="20">
        <f t="shared" si="7"/>
        <v>5647.2412675270925</v>
      </c>
      <c r="P20" s="11">
        <f t="shared" si="8"/>
        <v>16860.495866157042</v>
      </c>
      <c r="Q20" s="19">
        <v>16</v>
      </c>
      <c r="R20" s="19">
        <f>(14.531*'Deseasonalized Data &amp; Predicted'!Q20)+852.99</f>
        <v>1085.4860000000001</v>
      </c>
      <c r="S20" s="20">
        <f t="shared" si="9"/>
        <v>7230.98</v>
      </c>
      <c r="T20" s="20">
        <f t="shared" si="10"/>
        <v>1899.808</v>
      </c>
      <c r="U20" s="20">
        <f t="shared" si="11"/>
        <v>5165.8319999999994</v>
      </c>
      <c r="V20" s="11">
        <f t="shared" si="12"/>
        <v>15452.8</v>
      </c>
      <c r="W20" s="19">
        <f t="shared" si="13"/>
        <v>1049.2452045521834</v>
      </c>
      <c r="X20" s="20">
        <f t="shared" si="14"/>
        <v>5922.7768849161948</v>
      </c>
      <c r="Y20" s="20">
        <f t="shared" si="15"/>
        <v>1616.2137913791573</v>
      </c>
      <c r="Z20" s="20">
        <f t="shared" si="16"/>
        <v>5050.3523970189872</v>
      </c>
      <c r="AA20" s="11">
        <f t="shared" si="17"/>
        <v>13653.237925348682</v>
      </c>
      <c r="AB20" s="19">
        <f t="shared" si="23"/>
        <v>1.2010165205100381E-2</v>
      </c>
      <c r="AC20" s="20">
        <f t="shared" si="19"/>
        <v>9.6311125279799389E-2</v>
      </c>
      <c r="AD20" s="20">
        <f t="shared" si="24"/>
        <v>8.1696709443660614E-2</v>
      </c>
      <c r="AE20" s="20">
        <f t="shared" si="25"/>
        <v>8.5246803655318393E-2</v>
      </c>
      <c r="AF20" s="11">
        <f t="shared" si="26"/>
        <v>8.3490774964846512E-2</v>
      </c>
    </row>
    <row r="21" spans="1:32" x14ac:dyDescent="0.3">
      <c r="A21" s="30" t="s">
        <v>31</v>
      </c>
      <c r="B21" s="4">
        <v>969</v>
      </c>
      <c r="C21" s="2">
        <v>5811</v>
      </c>
      <c r="D21" s="2">
        <v>1656</v>
      </c>
      <c r="E21" s="2">
        <v>5088</v>
      </c>
      <c r="F21" s="17">
        <v>13525</v>
      </c>
      <c r="G21" s="19">
        <v>0.87102696086246101</v>
      </c>
      <c r="H21" s="20">
        <v>0.7184751489285639</v>
      </c>
      <c r="I21" s="20">
        <v>0.79180033252540905</v>
      </c>
      <c r="J21" s="20">
        <v>0.90398348976549014</v>
      </c>
      <c r="K21" s="11">
        <v>0.79649257450953181</v>
      </c>
      <c r="L21" s="19">
        <f t="shared" si="4"/>
        <v>1112.4799157083835</v>
      </c>
      <c r="M21" s="20">
        <f t="shared" si="5"/>
        <v>8087.9624141012182</v>
      </c>
      <c r="N21" s="20">
        <f t="shared" si="6"/>
        <v>2091.4363533016813</v>
      </c>
      <c r="O21" s="20">
        <f t="shared" si="7"/>
        <v>5628.4213789346086</v>
      </c>
      <c r="P21" s="11">
        <f t="shared" si="8"/>
        <v>16980.698166996084</v>
      </c>
      <c r="Q21" s="19">
        <v>17</v>
      </c>
      <c r="R21" s="19">
        <f>(14.531*'Deseasonalized Data &amp; Predicted'!Q21)+852.99</f>
        <v>1100.0170000000001</v>
      </c>
      <c r="S21" s="20">
        <f t="shared" si="9"/>
        <v>7395.8099999999995</v>
      </c>
      <c r="T21" s="20">
        <f t="shared" si="10"/>
        <v>1944.4960000000001</v>
      </c>
      <c r="U21" s="20">
        <f t="shared" si="11"/>
        <v>5221.9839999999995</v>
      </c>
      <c r="V21" s="11">
        <f t="shared" si="12"/>
        <v>15727.6</v>
      </c>
      <c r="W21" s="19">
        <f t="shared" si="13"/>
        <v>958.14446440704182</v>
      </c>
      <c r="X21" s="20">
        <f t="shared" si="14"/>
        <v>5313.7056911973614</v>
      </c>
      <c r="Y21" s="20">
        <f t="shared" si="15"/>
        <v>1539.6525793943279</v>
      </c>
      <c r="Z21" s="20">
        <f t="shared" si="16"/>
        <v>4720.5873198195532</v>
      </c>
      <c r="AA21" s="11">
        <f t="shared" si="17"/>
        <v>12526.916614856113</v>
      </c>
      <c r="AB21" s="19">
        <f t="shared" si="23"/>
        <v>1.1202823109347964E-2</v>
      </c>
      <c r="AC21" s="20">
        <f t="shared" si="19"/>
        <v>8.5578094786205233E-2</v>
      </c>
      <c r="AD21" s="20">
        <f t="shared" si="24"/>
        <v>7.0258104230478347E-2</v>
      </c>
      <c r="AE21" s="20">
        <f t="shared" si="25"/>
        <v>7.2211611670685308E-2</v>
      </c>
      <c r="AF21" s="11">
        <f t="shared" si="26"/>
        <v>7.3795444372930674E-2</v>
      </c>
    </row>
    <row r="22" spans="1:32" x14ac:dyDescent="0.3">
      <c r="A22" s="30" t="s">
        <v>32</v>
      </c>
      <c r="B22" s="4">
        <v>1184</v>
      </c>
      <c r="C22" s="2">
        <v>9560</v>
      </c>
      <c r="D22" s="2">
        <v>2290</v>
      </c>
      <c r="E22" s="2">
        <v>5842</v>
      </c>
      <c r="F22" s="17">
        <v>18876</v>
      </c>
      <c r="G22" s="19">
        <v>1.01046352511194</v>
      </c>
      <c r="H22" s="20">
        <v>1.1133701933534312</v>
      </c>
      <c r="I22" s="20">
        <v>1.0457875251422015</v>
      </c>
      <c r="J22" s="20">
        <v>0.95872551904454517</v>
      </c>
      <c r="K22" s="11">
        <v>1.0476032480052955</v>
      </c>
      <c r="L22" s="19">
        <f t="shared" si="4"/>
        <v>1171.7394745830488</v>
      </c>
      <c r="M22" s="20">
        <f t="shared" si="5"/>
        <v>8586.5420657666618</v>
      </c>
      <c r="N22" s="20">
        <f t="shared" si="6"/>
        <v>2189.7373462057849</v>
      </c>
      <c r="O22" s="20">
        <f t="shared" si="7"/>
        <v>6093.5063101502401</v>
      </c>
      <c r="P22" s="11">
        <f t="shared" si="8"/>
        <v>18018.271741655182</v>
      </c>
      <c r="Q22" s="19">
        <v>18</v>
      </c>
      <c r="R22" s="19">
        <f>(14.531*'Deseasonalized Data &amp; Predicted'!Q22)+852.99</f>
        <v>1114.548</v>
      </c>
      <c r="S22" s="20">
        <f t="shared" si="9"/>
        <v>7560.6399999999994</v>
      </c>
      <c r="T22" s="20">
        <f t="shared" si="10"/>
        <v>1989.184</v>
      </c>
      <c r="U22" s="20">
        <f t="shared" si="11"/>
        <v>5278.1359999999995</v>
      </c>
      <c r="V22" s="11">
        <f t="shared" si="12"/>
        <v>16002.400000000001</v>
      </c>
      <c r="W22" s="19">
        <f t="shared" si="13"/>
        <v>1126.2101009864625</v>
      </c>
      <c r="X22" s="20">
        <f t="shared" si="14"/>
        <v>8417.7912186756857</v>
      </c>
      <c r="Y22" s="20">
        <f t="shared" si="15"/>
        <v>2080.2638124124651</v>
      </c>
      <c r="Z22" s="20">
        <f t="shared" si="16"/>
        <v>5060.2836761876988</v>
      </c>
      <c r="AA22" s="11">
        <f t="shared" si="17"/>
        <v>16764.166215879941</v>
      </c>
      <c r="AB22" s="19">
        <f t="shared" si="23"/>
        <v>4.880903632900125E-2</v>
      </c>
      <c r="AC22" s="20">
        <f t="shared" si="19"/>
        <v>0.11947790599626718</v>
      </c>
      <c r="AD22" s="20">
        <f t="shared" si="24"/>
        <v>9.1587854841718302E-2</v>
      </c>
      <c r="AE22" s="20">
        <f t="shared" si="25"/>
        <v>0.13380970965633365</v>
      </c>
      <c r="AF22" s="11">
        <f t="shared" si="26"/>
        <v>0.11187930621530298</v>
      </c>
    </row>
    <row r="23" spans="1:32" x14ac:dyDescent="0.3">
      <c r="A23" s="30" t="s">
        <v>33</v>
      </c>
      <c r="B23" s="4">
        <v>1370</v>
      </c>
      <c r="C23" s="2">
        <v>11585</v>
      </c>
      <c r="D23" s="2">
        <v>2795</v>
      </c>
      <c r="E23" s="2">
        <v>6976</v>
      </c>
      <c r="F23" s="17">
        <v>22726</v>
      </c>
      <c r="G23" s="19">
        <v>1.1471743030908705</v>
      </c>
      <c r="H23" s="20">
        <v>1.3359390232265109</v>
      </c>
      <c r="I23" s="20">
        <v>1.3030297631284355</v>
      </c>
      <c r="J23" s="20">
        <v>1.1627053285162314</v>
      </c>
      <c r="K23" s="11">
        <v>1.2632481731118086</v>
      </c>
      <c r="L23" s="19">
        <f t="shared" si="4"/>
        <v>1194.2387449830096</v>
      </c>
      <c r="M23" s="20">
        <f t="shared" si="5"/>
        <v>8671.8029779685094</v>
      </c>
      <c r="N23" s="20">
        <f t="shared" si="6"/>
        <v>2145.0008887667332</v>
      </c>
      <c r="O23" s="20">
        <f t="shared" si="7"/>
        <v>5999.8004902087405</v>
      </c>
      <c r="P23" s="11">
        <f t="shared" si="8"/>
        <v>17990.130905171354</v>
      </c>
      <c r="Q23" s="19">
        <v>19</v>
      </c>
      <c r="R23" s="19">
        <f>(14.531*'Deseasonalized Data &amp; Predicted'!Q23)+852.99</f>
        <v>1129.079</v>
      </c>
      <c r="S23" s="20">
        <f t="shared" si="9"/>
        <v>7725.47</v>
      </c>
      <c r="T23" s="20">
        <f t="shared" si="10"/>
        <v>2033.8719999999998</v>
      </c>
      <c r="U23" s="20">
        <f t="shared" si="11"/>
        <v>5334.2879999999996</v>
      </c>
      <c r="V23" s="11">
        <f t="shared" si="12"/>
        <v>16277.2</v>
      </c>
      <c r="W23" s="19">
        <f t="shared" si="13"/>
        <v>1295.250414959537</v>
      </c>
      <c r="X23" s="20">
        <f t="shared" si="14"/>
        <v>10320.756845765714</v>
      </c>
      <c r="Y23" s="20">
        <f t="shared" si="15"/>
        <v>2650.1957503935573</v>
      </c>
      <c r="Z23" s="20">
        <f t="shared" si="16"/>
        <v>6202.205081440191</v>
      </c>
      <c r="AA23" s="11">
        <f t="shared" si="17"/>
        <v>20562.143163375531</v>
      </c>
      <c r="AB23" s="19">
        <f t="shared" si="23"/>
        <v>5.4561740905447437E-2</v>
      </c>
      <c r="AC23" s="20">
        <f t="shared" si="19"/>
        <v>0.10912759207891978</v>
      </c>
      <c r="AD23" s="20">
        <f t="shared" si="24"/>
        <v>5.1808318284952658E-2</v>
      </c>
      <c r="AE23" s="20">
        <f t="shared" si="25"/>
        <v>0.11092243672015611</v>
      </c>
      <c r="AF23" s="11">
        <f t="shared" si="26"/>
        <v>9.5215032853316423E-2</v>
      </c>
    </row>
    <row r="24" spans="1:32" x14ac:dyDescent="0.3">
      <c r="A24" s="30" t="s">
        <v>34</v>
      </c>
      <c r="B24" s="4">
        <v>1122</v>
      </c>
      <c r="C24" s="2">
        <v>7101</v>
      </c>
      <c r="D24" s="2">
        <v>1863</v>
      </c>
      <c r="E24" s="2">
        <v>5867</v>
      </c>
      <c r="F24" s="17">
        <v>15952</v>
      </c>
      <c r="G24" s="19">
        <v>0.96661329998929824</v>
      </c>
      <c r="H24" s="20">
        <v>0.81908356611637634</v>
      </c>
      <c r="I24" s="20">
        <v>0.85072480554832774</v>
      </c>
      <c r="J24" s="20">
        <v>0.97764549776666909</v>
      </c>
      <c r="K24" s="11">
        <v>0.88354459550040654</v>
      </c>
      <c r="L24" s="19">
        <f t="shared" si="4"/>
        <v>1160.7537367967336</v>
      </c>
      <c r="M24" s="20">
        <f t="shared" si="5"/>
        <v>8669.4450893073863</v>
      </c>
      <c r="N24" s="20">
        <f t="shared" si="6"/>
        <v>2189.8973532330688</v>
      </c>
      <c r="O24" s="20">
        <f t="shared" si="7"/>
        <v>6001.1527832967677</v>
      </c>
      <c r="P24" s="11">
        <f t="shared" si="8"/>
        <v>18054.549913199782</v>
      </c>
      <c r="Q24" s="19">
        <v>20</v>
      </c>
      <c r="R24" s="19">
        <f>(14.531*'Deseasonalized Data &amp; Predicted'!Q24)+852.99</f>
        <v>1143.6100000000001</v>
      </c>
      <c r="S24" s="20">
        <f t="shared" si="9"/>
        <v>7890.3</v>
      </c>
      <c r="T24" s="20">
        <f t="shared" si="10"/>
        <v>2078.56</v>
      </c>
      <c r="U24" s="20">
        <f t="shared" si="11"/>
        <v>5390.44</v>
      </c>
      <c r="V24" s="11">
        <f t="shared" si="12"/>
        <v>16552</v>
      </c>
      <c r="W24" s="19">
        <f t="shared" si="13"/>
        <v>1105.4286360007616</v>
      </c>
      <c r="X24" s="20">
        <f t="shared" si="14"/>
        <v>6462.8150617280444</v>
      </c>
      <c r="Y24" s="20">
        <f t="shared" si="15"/>
        <v>1768.282551820532</v>
      </c>
      <c r="Z24" s="20">
        <f t="shared" si="16"/>
        <v>5269.9393969813636</v>
      </c>
      <c r="AA24" s="11">
        <f t="shared" si="17"/>
        <v>14624.43014472273</v>
      </c>
      <c r="AB24" s="19">
        <f t="shared" si="23"/>
        <v>1.4769486630337281E-2</v>
      </c>
      <c r="AC24" s="20">
        <f t="shared" si="19"/>
        <v>8.9872544468660137E-2</v>
      </c>
      <c r="AD24" s="20">
        <f t="shared" si="24"/>
        <v>5.0841357047486831E-2</v>
      </c>
      <c r="AE24" s="20">
        <f t="shared" si="25"/>
        <v>0.10176591154229357</v>
      </c>
      <c r="AF24" s="11">
        <f t="shared" si="26"/>
        <v>8.3222784307752637E-2</v>
      </c>
    </row>
    <row r="25" spans="1:32" x14ac:dyDescent="0.3">
      <c r="A25" s="30" t="s">
        <v>35</v>
      </c>
      <c r="B25" s="4">
        <v>954</v>
      </c>
      <c r="C25" s="2">
        <v>6134</v>
      </c>
      <c r="D25" s="2">
        <v>1702</v>
      </c>
      <c r="E25" s="2">
        <v>5254</v>
      </c>
      <c r="F25" s="17">
        <v>14044</v>
      </c>
      <c r="G25" s="19">
        <v>0.87102696086246101</v>
      </c>
      <c r="H25" s="20">
        <v>0.7184751489285639</v>
      </c>
      <c r="I25" s="20">
        <v>0.79180033252540905</v>
      </c>
      <c r="J25" s="20">
        <v>0.90398348976549014</v>
      </c>
      <c r="K25" s="11">
        <v>0.79649257450953181</v>
      </c>
      <c r="L25" s="19">
        <f t="shared" si="4"/>
        <v>1095.2588643816282</v>
      </c>
      <c r="M25" s="20">
        <f t="shared" si="5"/>
        <v>8537.525632093766</v>
      </c>
      <c r="N25" s="20">
        <f t="shared" si="6"/>
        <v>2149.5318075600612</v>
      </c>
      <c r="O25" s="20">
        <f t="shared" si="7"/>
        <v>5812.053051281925</v>
      </c>
      <c r="P25" s="11">
        <f t="shared" si="8"/>
        <v>17632.304994993938</v>
      </c>
      <c r="Q25" s="19">
        <v>21</v>
      </c>
      <c r="R25" s="19">
        <f>(14.531*'Deseasonalized Data &amp; Predicted'!Q25)+852.99</f>
        <v>1158.1410000000001</v>
      </c>
      <c r="S25" s="20">
        <f t="shared" si="9"/>
        <v>8055.13</v>
      </c>
      <c r="T25" s="20">
        <f t="shared" si="10"/>
        <v>2123.248</v>
      </c>
      <c r="U25" s="20">
        <f t="shared" si="11"/>
        <v>5446.5919999999996</v>
      </c>
      <c r="V25" s="11">
        <f t="shared" si="12"/>
        <v>16826.8</v>
      </c>
      <c r="W25" s="19">
        <f t="shared" si="13"/>
        <v>1008.7720354802116</v>
      </c>
      <c r="X25" s="20">
        <f t="shared" si="14"/>
        <v>5787.4107263889427</v>
      </c>
      <c r="Y25" s="20">
        <f t="shared" si="15"/>
        <v>1681.1884724339097</v>
      </c>
      <c r="Z25" s="20">
        <f t="shared" si="16"/>
        <v>4923.6292434888001</v>
      </c>
      <c r="AA25" s="11">
        <f t="shared" si="17"/>
        <v>13402.421252756989</v>
      </c>
      <c r="AB25" s="19">
        <f t="shared" si="23"/>
        <v>5.7413035094561395E-2</v>
      </c>
      <c r="AC25" s="20">
        <f t="shared" si="19"/>
        <v>5.650297906929528E-2</v>
      </c>
      <c r="AD25" s="20">
        <f t="shared" si="24"/>
        <v>1.2227689521792163E-2</v>
      </c>
      <c r="AE25" s="20">
        <f t="shared" si="25"/>
        <v>6.2879854684278633E-2</v>
      </c>
      <c r="AF25" s="11">
        <f t="shared" si="26"/>
        <v>4.5683476733338869E-2</v>
      </c>
    </row>
    <row r="26" spans="1:32" x14ac:dyDescent="0.3">
      <c r="A26" s="30" t="s">
        <v>36</v>
      </c>
      <c r="B26" s="4">
        <v>1111</v>
      </c>
      <c r="C26" s="2">
        <v>9369</v>
      </c>
      <c r="D26" s="2">
        <v>2182</v>
      </c>
      <c r="E26" s="2">
        <v>5207</v>
      </c>
      <c r="F26" s="17">
        <v>17870</v>
      </c>
      <c r="G26" s="19">
        <v>1.01046352511194</v>
      </c>
      <c r="H26" s="20">
        <v>1.1133701933534312</v>
      </c>
      <c r="I26" s="20">
        <v>1.0457875251422015</v>
      </c>
      <c r="J26" s="20">
        <v>0.95872551904454517</v>
      </c>
      <c r="K26" s="11">
        <v>1.0476032480052955</v>
      </c>
      <c r="L26" s="19">
        <f t="shared" si="4"/>
        <v>1099.4954022481143</v>
      </c>
      <c r="M26" s="20">
        <f t="shared" si="5"/>
        <v>8414.9908592225802</v>
      </c>
      <c r="N26" s="20">
        <f t="shared" si="6"/>
        <v>2086.4658905768661</v>
      </c>
      <c r="O26" s="20">
        <f t="shared" si="7"/>
        <v>5431.1686677426051</v>
      </c>
      <c r="P26" s="11">
        <f t="shared" si="8"/>
        <v>17057.984531859402</v>
      </c>
      <c r="Q26" s="19">
        <v>22</v>
      </c>
      <c r="R26" s="19">
        <f>(14.531*'Deseasonalized Data &amp; Predicted'!Q26)+852.99</f>
        <v>1172.672</v>
      </c>
      <c r="S26" s="20">
        <f t="shared" si="9"/>
        <v>8219.9599999999991</v>
      </c>
      <c r="T26" s="20">
        <f t="shared" si="10"/>
        <v>2167.9360000000001</v>
      </c>
      <c r="U26" s="20">
        <f t="shared" si="11"/>
        <v>5502.7439999999997</v>
      </c>
      <c r="V26" s="11">
        <f t="shared" si="12"/>
        <v>17101.599999999999</v>
      </c>
      <c r="W26" s="19">
        <f t="shared" si="13"/>
        <v>1184.9422829200689</v>
      </c>
      <c r="X26" s="20">
        <f t="shared" si="14"/>
        <v>9151.8584545574704</v>
      </c>
      <c r="Y26" s="20">
        <f t="shared" si="15"/>
        <v>2267.2004241066838</v>
      </c>
      <c r="Z26" s="20">
        <f t="shared" si="16"/>
        <v>5275.6210975692566</v>
      </c>
      <c r="AA26" s="11">
        <f t="shared" si="17"/>
        <v>17915.69170608736</v>
      </c>
      <c r="AB26" s="19">
        <f t="shared" si="23"/>
        <v>6.6554710099071934E-2</v>
      </c>
      <c r="AC26" s="20">
        <f t="shared" si="19"/>
        <v>2.3176597869839857E-2</v>
      </c>
      <c r="AD26" s="20">
        <f t="shared" si="24"/>
        <v>3.9046940470524219E-2</v>
      </c>
      <c r="AE26" s="20">
        <f t="shared" si="25"/>
        <v>1.3178624461159317E-2</v>
      </c>
      <c r="AF26" s="11">
        <f t="shared" si="26"/>
        <v>2.5568945767968786E-3</v>
      </c>
    </row>
    <row r="27" spans="1:32" x14ac:dyDescent="0.3">
      <c r="A27" s="30" t="s">
        <v>37</v>
      </c>
      <c r="B27" s="4">
        <v>1365</v>
      </c>
      <c r="C27" s="2">
        <v>11974</v>
      </c>
      <c r="D27" s="2">
        <v>2858</v>
      </c>
      <c r="E27" s="2">
        <v>6616</v>
      </c>
      <c r="F27" s="17">
        <v>22812</v>
      </c>
      <c r="G27" s="19">
        <v>1.1471743030908705</v>
      </c>
      <c r="H27" s="20">
        <v>1.3359390232265109</v>
      </c>
      <c r="I27" s="20">
        <v>1.3030297631284355</v>
      </c>
      <c r="J27" s="20">
        <v>1.1627053285162314</v>
      </c>
      <c r="K27" s="11">
        <v>1.2632481731118086</v>
      </c>
      <c r="L27" s="19">
        <f t="shared" si="4"/>
        <v>1189.8802094173782</v>
      </c>
      <c r="M27" s="20">
        <f t="shared" si="5"/>
        <v>8962.9839325157482</v>
      </c>
      <c r="N27" s="20">
        <f t="shared" si="6"/>
        <v>2193.3497460090603</v>
      </c>
      <c r="O27" s="20">
        <f t="shared" si="7"/>
        <v>5690.1777584892525</v>
      </c>
      <c r="P27" s="11">
        <f t="shared" si="8"/>
        <v>18058.209372910715</v>
      </c>
      <c r="Q27" s="19">
        <v>23</v>
      </c>
      <c r="R27" s="19">
        <f>(14.531*'Deseasonalized Data &amp; Predicted'!Q27)+852.99</f>
        <v>1187.203</v>
      </c>
      <c r="S27" s="20">
        <f t="shared" si="9"/>
        <v>8384.7900000000009</v>
      </c>
      <c r="T27" s="20">
        <f t="shared" si="10"/>
        <v>2212.6239999999998</v>
      </c>
      <c r="U27" s="20">
        <f t="shared" si="11"/>
        <v>5558.8959999999997</v>
      </c>
      <c r="V27" s="11">
        <f t="shared" si="12"/>
        <v>17376.400000000001</v>
      </c>
      <c r="W27" s="19">
        <f t="shared" si="13"/>
        <v>1361.9287741523908</v>
      </c>
      <c r="X27" s="20">
        <f t="shared" si="14"/>
        <v>11201.568162559417</v>
      </c>
      <c r="Y27" s="20">
        <f t="shared" si="15"/>
        <v>2883.1149266122911</v>
      </c>
      <c r="Z27" s="20">
        <f t="shared" si="16"/>
        <v>6463.3579998675641</v>
      </c>
      <c r="AA27" s="11">
        <f t="shared" si="17"/>
        <v>21950.705555260032</v>
      </c>
      <c r="AB27" s="19">
        <f t="shared" si="23"/>
        <v>2.2499823059407946E-3</v>
      </c>
      <c r="AC27" s="20">
        <f t="shared" si="19"/>
        <v>6.4509089480589865E-2</v>
      </c>
      <c r="AD27" s="20">
        <f t="shared" si="24"/>
        <v>8.7875880378905282E-3</v>
      </c>
      <c r="AE27" s="20">
        <f t="shared" si="25"/>
        <v>2.3071644518203732E-2</v>
      </c>
      <c r="AF27" s="11">
        <f t="shared" si="26"/>
        <v>3.7756200453268794E-2</v>
      </c>
    </row>
    <row r="28" spans="1:32" x14ac:dyDescent="0.3">
      <c r="A28" s="30" t="s">
        <v>38</v>
      </c>
      <c r="B28" s="4">
        <v>1160</v>
      </c>
      <c r="C28" s="2">
        <v>6785</v>
      </c>
      <c r="D28" s="2">
        <v>1672</v>
      </c>
      <c r="E28" s="2">
        <v>5051</v>
      </c>
      <c r="F28" s="17">
        <v>14669</v>
      </c>
      <c r="G28" s="19">
        <v>0.96661329998929824</v>
      </c>
      <c r="H28" s="20">
        <v>0.81908356611637634</v>
      </c>
      <c r="I28" s="20">
        <v>0.85072480554832774</v>
      </c>
      <c r="J28" s="20">
        <v>0.97764549776666909</v>
      </c>
      <c r="K28" s="11">
        <v>0.88354459550040654</v>
      </c>
      <c r="L28" s="19">
        <f t="shared" si="4"/>
        <v>1200.0662519467121</v>
      </c>
      <c r="M28" s="20">
        <f t="shared" si="5"/>
        <v>8283.6480680116329</v>
      </c>
      <c r="N28" s="20">
        <f t="shared" si="6"/>
        <v>1965.3829171259747</v>
      </c>
      <c r="O28" s="20">
        <f t="shared" si="7"/>
        <v>5166.494410845743</v>
      </c>
      <c r="P28" s="11">
        <f t="shared" si="8"/>
        <v>16602.444375421739</v>
      </c>
      <c r="Q28" s="19">
        <v>24</v>
      </c>
      <c r="R28" s="19">
        <f>(14.531*'Deseasonalized Data &amp; Predicted'!Q28)+852.99</f>
        <v>1201.7339999999999</v>
      </c>
      <c r="S28" s="20">
        <f t="shared" si="9"/>
        <v>8549.619999999999</v>
      </c>
      <c r="T28" s="20">
        <f t="shared" si="10"/>
        <v>2257.3119999999999</v>
      </c>
      <c r="U28" s="20">
        <f t="shared" si="11"/>
        <v>5615.0479999999998</v>
      </c>
      <c r="V28" s="11">
        <f t="shared" si="12"/>
        <v>17651.2</v>
      </c>
      <c r="W28" s="19">
        <f t="shared" si="13"/>
        <v>1161.6120674493393</v>
      </c>
      <c r="X28" s="20">
        <f t="shared" si="14"/>
        <v>7002.853238539893</v>
      </c>
      <c r="Y28" s="20">
        <f t="shared" si="15"/>
        <v>1920.3513122619067</v>
      </c>
      <c r="Z28" s="20">
        <f t="shared" si="16"/>
        <v>5489.5263969437392</v>
      </c>
      <c r="AA28" s="11">
        <f t="shared" si="17"/>
        <v>15595.622364096776</v>
      </c>
      <c r="AB28" s="19">
        <f t="shared" si="23"/>
        <v>1.3897133183959419E-3</v>
      </c>
      <c r="AC28" s="20">
        <f t="shared" si="19"/>
        <v>3.2108067581413859E-2</v>
      </c>
      <c r="AD28" s="20">
        <f t="shared" si="24"/>
        <v>0.1485354738408533</v>
      </c>
      <c r="AE28" s="20">
        <f t="shared" si="25"/>
        <v>8.6819718262470646E-2</v>
      </c>
      <c r="AF28" s="11">
        <f t="shared" si="26"/>
        <v>6.3168747978510909E-2</v>
      </c>
    </row>
    <row r="29" spans="1:32" x14ac:dyDescent="0.3">
      <c r="A29" s="30" t="s">
        <v>39</v>
      </c>
      <c r="B29" s="4">
        <v>1093</v>
      </c>
      <c r="C29" s="2">
        <v>6376</v>
      </c>
      <c r="D29" s="2">
        <v>1669</v>
      </c>
      <c r="E29" s="2">
        <v>5085</v>
      </c>
      <c r="F29" s="17">
        <v>14223</v>
      </c>
      <c r="G29" s="19">
        <v>0.87102696086246101</v>
      </c>
      <c r="H29" s="20">
        <v>0.7184751489285639</v>
      </c>
      <c r="I29" s="20">
        <v>0.79180033252540905</v>
      </c>
      <c r="J29" s="20">
        <v>0.90398348976549014</v>
      </c>
      <c r="K29" s="11">
        <v>0.79649257450953181</v>
      </c>
      <c r="L29" s="19">
        <f t="shared" si="4"/>
        <v>1254.8406066762261</v>
      </c>
      <c r="M29" s="20">
        <f t="shared" si="5"/>
        <v>8874.3500864411235</v>
      </c>
      <c r="N29" s="20">
        <f t="shared" si="6"/>
        <v>2107.8546338529623</v>
      </c>
      <c r="O29" s="20">
        <f t="shared" si="7"/>
        <v>5625.1027342536336</v>
      </c>
      <c r="P29" s="11">
        <f t="shared" si="8"/>
        <v>17857.040297906493</v>
      </c>
      <c r="Q29" s="19">
        <v>25</v>
      </c>
      <c r="R29" s="19">
        <f>(14.531*'Deseasonalized Data &amp; Predicted'!Q29)+852.99</f>
        <v>1216.2650000000001</v>
      </c>
      <c r="S29" s="20">
        <f t="shared" si="9"/>
        <v>8714.4500000000007</v>
      </c>
      <c r="T29" s="20">
        <f t="shared" si="10"/>
        <v>2302</v>
      </c>
      <c r="U29" s="20">
        <f t="shared" si="11"/>
        <v>5671.2</v>
      </c>
      <c r="V29" s="11">
        <f t="shared" si="12"/>
        <v>17926</v>
      </c>
      <c r="W29" s="19">
        <f t="shared" si="13"/>
        <v>1059.3996065533813</v>
      </c>
      <c r="X29" s="20">
        <f t="shared" si="14"/>
        <v>6261.1157615805241</v>
      </c>
      <c r="Y29" s="20">
        <f t="shared" si="15"/>
        <v>1822.7243654734916</v>
      </c>
      <c r="Z29" s="20">
        <f t="shared" si="16"/>
        <v>5126.6711671580479</v>
      </c>
      <c r="AA29" s="11">
        <f t="shared" si="17"/>
        <v>14277.925890657867</v>
      </c>
      <c r="AB29" s="19">
        <f t="shared" si="23"/>
        <v>3.074143956689724E-2</v>
      </c>
      <c r="AC29" s="20">
        <f t="shared" si="19"/>
        <v>1.8018230617860082E-2</v>
      </c>
      <c r="AD29" s="20">
        <f t="shared" si="24"/>
        <v>9.2105671344213075E-2</v>
      </c>
      <c r="AE29" s="20">
        <f t="shared" si="25"/>
        <v>8.1949197950929916E-3</v>
      </c>
      <c r="AF29" s="11">
        <f t="shared" si="26"/>
        <v>3.8617654965806833E-3</v>
      </c>
    </row>
    <row r="30" spans="1:32" x14ac:dyDescent="0.3">
      <c r="A30" s="30" t="s">
        <v>40</v>
      </c>
      <c r="B30" s="4">
        <v>1190</v>
      </c>
      <c r="C30" s="2">
        <v>10036</v>
      </c>
      <c r="D30" s="2">
        <v>2221</v>
      </c>
      <c r="E30" s="2">
        <v>5304</v>
      </c>
      <c r="F30" s="17">
        <v>18751</v>
      </c>
      <c r="G30" s="19">
        <v>1.01046352511194</v>
      </c>
      <c r="H30" s="20">
        <v>1.1133701933534312</v>
      </c>
      <c r="I30" s="20">
        <v>1.0457875251422015</v>
      </c>
      <c r="J30" s="20">
        <v>0.95872551904454517</v>
      </c>
      <c r="K30" s="11">
        <v>1.0476032480052955</v>
      </c>
      <c r="L30" s="19">
        <f t="shared" si="4"/>
        <v>1177.6773435420846</v>
      </c>
      <c r="M30" s="20">
        <f t="shared" si="5"/>
        <v>9014.0728213424918</v>
      </c>
      <c r="N30" s="20">
        <f t="shared" si="6"/>
        <v>2123.7583606650865</v>
      </c>
      <c r="O30" s="20">
        <f t="shared" si="7"/>
        <v>5532.3446540631412</v>
      </c>
      <c r="P30" s="11">
        <f t="shared" si="8"/>
        <v>17898.951760318727</v>
      </c>
      <c r="Q30" s="19">
        <v>26</v>
      </c>
      <c r="R30" s="19">
        <f>(14.531*'Deseasonalized Data &amp; Predicted'!Q30)+852.99</f>
        <v>1230.796</v>
      </c>
      <c r="S30" s="20">
        <f t="shared" si="9"/>
        <v>8879.2799999999988</v>
      </c>
      <c r="T30" s="20">
        <f t="shared" si="10"/>
        <v>2346.6880000000001</v>
      </c>
      <c r="U30" s="20">
        <f t="shared" si="11"/>
        <v>5727.3519999999999</v>
      </c>
      <c r="V30" s="11">
        <f t="shared" si="12"/>
        <v>18200.8</v>
      </c>
      <c r="W30" s="19">
        <f t="shared" si="13"/>
        <v>1243.6744648536753</v>
      </c>
      <c r="X30" s="20">
        <f t="shared" si="14"/>
        <v>9885.9256904392532</v>
      </c>
      <c r="Y30" s="20">
        <f t="shared" si="15"/>
        <v>2454.1370358009026</v>
      </c>
      <c r="Z30" s="20">
        <f t="shared" si="16"/>
        <v>5490.9585189508134</v>
      </c>
      <c r="AA30" s="11">
        <f t="shared" si="17"/>
        <v>19067.21719629478</v>
      </c>
      <c r="AB30" s="19">
        <f t="shared" si="23"/>
        <v>4.510459231401287E-2</v>
      </c>
      <c r="AC30" s="20">
        <f t="shared" si="19"/>
        <v>1.495359800326293E-2</v>
      </c>
      <c r="AD30" s="20">
        <f t="shared" si="24"/>
        <v>0.10496939928001017</v>
      </c>
      <c r="AE30" s="20">
        <f t="shared" si="25"/>
        <v>3.5248589545779301E-2</v>
      </c>
      <c r="AF30" s="11">
        <f t="shared" si="26"/>
        <v>1.6864017721443102E-2</v>
      </c>
    </row>
    <row r="31" spans="1:32" x14ac:dyDescent="0.3">
      <c r="A31" s="30" t="s">
        <v>41</v>
      </c>
      <c r="B31" s="4">
        <v>1405</v>
      </c>
      <c r="C31" s="2">
        <v>12464</v>
      </c>
      <c r="D31" s="2">
        <v>2879</v>
      </c>
      <c r="E31" s="2">
        <v>6475</v>
      </c>
      <c r="F31" s="17">
        <v>23223</v>
      </c>
      <c r="G31" s="19">
        <v>1.1471743030908705</v>
      </c>
      <c r="H31" s="20">
        <v>1.3359390232265109</v>
      </c>
      <c r="I31" s="20">
        <v>1.3030297631284355</v>
      </c>
      <c r="J31" s="20">
        <v>1.1627053285162314</v>
      </c>
      <c r="K31" s="11">
        <v>1.2632481731118086</v>
      </c>
      <c r="L31" s="19">
        <f t="shared" si="4"/>
        <v>1224.7484939424296</v>
      </c>
      <c r="M31" s="20">
        <f t="shared" si="5"/>
        <v>9329.7671400431173</v>
      </c>
      <c r="N31" s="20">
        <f t="shared" si="6"/>
        <v>2209.4660317565026</v>
      </c>
      <c r="O31" s="20">
        <f t="shared" si="7"/>
        <v>5568.9088552324538</v>
      </c>
      <c r="P31" s="11">
        <f t="shared" si="8"/>
        <v>18383.561119897666</v>
      </c>
      <c r="Q31" s="19">
        <v>27</v>
      </c>
      <c r="R31" s="19">
        <f>(14.531*'Deseasonalized Data &amp; Predicted'!Q31)+852.99</f>
        <v>1245.327</v>
      </c>
      <c r="S31" s="20">
        <f t="shared" si="9"/>
        <v>9044.11</v>
      </c>
      <c r="T31" s="20">
        <f t="shared" si="10"/>
        <v>2391.3760000000002</v>
      </c>
      <c r="U31" s="20">
        <f t="shared" si="11"/>
        <v>5783.5039999999999</v>
      </c>
      <c r="V31" s="11">
        <f t="shared" si="12"/>
        <v>18475.599999999999</v>
      </c>
      <c r="W31" s="19">
        <f t="shared" si="13"/>
        <v>1428.6071333452446</v>
      </c>
      <c r="X31" s="20">
        <f t="shared" si="14"/>
        <v>12082.37947935312</v>
      </c>
      <c r="Y31" s="20">
        <f t="shared" si="15"/>
        <v>3116.0341028310258</v>
      </c>
      <c r="Z31" s="20">
        <f t="shared" si="16"/>
        <v>6724.5109182949382</v>
      </c>
      <c r="AA31" s="11">
        <f t="shared" si="17"/>
        <v>23339.26794714453</v>
      </c>
      <c r="AB31" s="19">
        <f t="shared" si="23"/>
        <v>1.6802230138964144E-2</v>
      </c>
      <c r="AC31" s="20">
        <f t="shared" si="19"/>
        <v>3.0617820976161773E-2</v>
      </c>
      <c r="AD31" s="20">
        <f t="shared" si="24"/>
        <v>8.2332095460585564E-2</v>
      </c>
      <c r="AE31" s="20">
        <f t="shared" si="25"/>
        <v>3.8534504755975009E-2</v>
      </c>
      <c r="AF31" s="11">
        <f t="shared" si="26"/>
        <v>5.0065860200891312E-3</v>
      </c>
    </row>
    <row r="32" spans="1:32" x14ac:dyDescent="0.3">
      <c r="A32" s="30" t="s">
        <v>42</v>
      </c>
      <c r="B32" s="4">
        <v>1214</v>
      </c>
      <c r="C32" s="2">
        <v>7843</v>
      </c>
      <c r="D32" s="2">
        <v>1912</v>
      </c>
      <c r="E32" s="2">
        <v>5747</v>
      </c>
      <c r="F32" s="17">
        <v>16716</v>
      </c>
      <c r="G32" s="19">
        <v>0.96661329998929824</v>
      </c>
      <c r="H32" s="20">
        <v>0.81908356611637634</v>
      </c>
      <c r="I32" s="20">
        <v>0.85072480554832774</v>
      </c>
      <c r="J32" s="20">
        <v>0.97764549776666909</v>
      </c>
      <c r="K32" s="11">
        <v>0.88354459550040654</v>
      </c>
      <c r="L32" s="19">
        <f t="shared" si="4"/>
        <v>1255.9314050545763</v>
      </c>
      <c r="M32" s="20">
        <f t="shared" si="5"/>
        <v>9575.3355633625997</v>
      </c>
      <c r="N32" s="20">
        <f t="shared" si="6"/>
        <v>2247.4952975746792</v>
      </c>
      <c r="O32" s="20">
        <f t="shared" si="7"/>
        <v>5878.4089049951463</v>
      </c>
      <c r="P32" s="11">
        <f t="shared" si="8"/>
        <v>18919.248768119829</v>
      </c>
      <c r="Q32" s="19">
        <v>28</v>
      </c>
      <c r="R32" s="19">
        <f>(14.531*'Deseasonalized Data &amp; Predicted'!Q32)+852.99</f>
        <v>1259.8579999999999</v>
      </c>
      <c r="S32" s="20">
        <f t="shared" si="9"/>
        <v>9208.94</v>
      </c>
      <c r="T32" s="20">
        <f t="shared" si="10"/>
        <v>2436.0640000000003</v>
      </c>
      <c r="U32" s="20">
        <f t="shared" si="11"/>
        <v>5839.6559999999999</v>
      </c>
      <c r="V32" s="11">
        <f t="shared" si="12"/>
        <v>18750.400000000001</v>
      </c>
      <c r="W32" s="19">
        <f t="shared" si="13"/>
        <v>1217.7954988979172</v>
      </c>
      <c r="X32" s="20">
        <f t="shared" si="14"/>
        <v>7542.8914153517435</v>
      </c>
      <c r="Y32" s="20">
        <f t="shared" si="15"/>
        <v>2072.4200727032817</v>
      </c>
      <c r="Z32" s="20">
        <f t="shared" si="16"/>
        <v>5709.1133969061157</v>
      </c>
      <c r="AA32" s="11">
        <f t="shared" si="17"/>
        <v>16566.814583470823</v>
      </c>
      <c r="AB32" s="19">
        <f t="shared" si="23"/>
        <v>3.1264406078395728E-3</v>
      </c>
      <c r="AC32" s="20">
        <f t="shared" si="19"/>
        <v>3.8264514171650707E-2</v>
      </c>
      <c r="AD32" s="20">
        <f t="shared" si="24"/>
        <v>8.3901711664896281E-2</v>
      </c>
      <c r="AE32" s="20">
        <f t="shared" si="25"/>
        <v>6.5924139714432454E-3</v>
      </c>
      <c r="AF32" s="11">
        <f t="shared" si="26"/>
        <v>8.9247078564953942E-3</v>
      </c>
    </row>
    <row r="33" spans="1:32" x14ac:dyDescent="0.3">
      <c r="A33" s="30" t="s">
        <v>43</v>
      </c>
      <c r="B33" s="4">
        <v>1091</v>
      </c>
      <c r="C33" s="2">
        <v>6833</v>
      </c>
      <c r="D33" s="2">
        <v>1718</v>
      </c>
      <c r="E33" s="2">
        <v>5052</v>
      </c>
      <c r="F33" s="17">
        <v>14693</v>
      </c>
      <c r="G33" s="19">
        <v>0.87102696086246101</v>
      </c>
      <c r="H33" s="20">
        <v>0.7184751489285639</v>
      </c>
      <c r="I33" s="20">
        <v>0.79180033252540905</v>
      </c>
      <c r="J33" s="20">
        <v>0.90398348976549014</v>
      </c>
      <c r="K33" s="11">
        <v>0.79649257450953181</v>
      </c>
      <c r="L33" s="19">
        <f t="shared" si="4"/>
        <v>1252.5444664993254</v>
      </c>
      <c r="M33" s="20">
        <f t="shared" si="5"/>
        <v>9510.4194072541086</v>
      </c>
      <c r="N33" s="20">
        <f t="shared" si="6"/>
        <v>2169.7389220847149</v>
      </c>
      <c r="O33" s="20">
        <f t="shared" si="7"/>
        <v>5588.5976427629021</v>
      </c>
      <c r="P33" s="11">
        <f t="shared" si="8"/>
        <v>18447.127406112642</v>
      </c>
      <c r="Q33" s="19">
        <v>29</v>
      </c>
      <c r="R33" s="19">
        <f>(14.531*'Deseasonalized Data &amp; Predicted'!Q33)+852.99</f>
        <v>1274.3890000000001</v>
      </c>
      <c r="S33" s="20">
        <f t="shared" si="9"/>
        <v>9373.77</v>
      </c>
      <c r="T33" s="20">
        <f t="shared" si="10"/>
        <v>2480.752</v>
      </c>
      <c r="U33" s="20">
        <f t="shared" si="11"/>
        <v>5895.808</v>
      </c>
      <c r="V33" s="11">
        <f t="shared" si="12"/>
        <v>19025.2</v>
      </c>
      <c r="W33" s="19">
        <f t="shared" si="13"/>
        <v>1110.0271776265508</v>
      </c>
      <c r="X33" s="20">
        <f t="shared" si="14"/>
        <v>6734.8207967721046</v>
      </c>
      <c r="Y33" s="20">
        <f t="shared" si="15"/>
        <v>1964.2602585130735</v>
      </c>
      <c r="Z33" s="20">
        <f t="shared" si="16"/>
        <v>5329.7130908272948</v>
      </c>
      <c r="AA33" s="11">
        <f t="shared" si="17"/>
        <v>15153.430528558745</v>
      </c>
      <c r="AB33" s="19">
        <f t="shared" si="23"/>
        <v>1.7440126147159337E-2</v>
      </c>
      <c r="AC33" s="20">
        <f t="shared" si="19"/>
        <v>1.436838917428588E-2</v>
      </c>
      <c r="AD33" s="20">
        <f t="shared" si="24"/>
        <v>0.14334124476896012</v>
      </c>
      <c r="AE33" s="20">
        <f t="shared" si="25"/>
        <v>5.4970920591309334E-2</v>
      </c>
      <c r="AF33" s="11">
        <f t="shared" si="26"/>
        <v>3.1336726914772017E-2</v>
      </c>
    </row>
    <row r="34" spans="1:32" x14ac:dyDescent="0.3">
      <c r="A34" s="30" t="s">
        <v>44</v>
      </c>
      <c r="B34" s="4">
        <v>1242</v>
      </c>
      <c r="C34" s="2">
        <v>10998</v>
      </c>
      <c r="D34" s="2">
        <v>2308</v>
      </c>
      <c r="E34" s="2">
        <v>5205</v>
      </c>
      <c r="F34" s="17">
        <v>19754</v>
      </c>
      <c r="G34" s="19">
        <v>1.01046352511194</v>
      </c>
      <c r="H34" s="20">
        <v>1.1133701933534312</v>
      </c>
      <c r="I34" s="20">
        <v>1.0457875251422015</v>
      </c>
      <c r="J34" s="20">
        <v>0.95872551904454517</v>
      </c>
      <c r="K34" s="11">
        <v>1.0476032480052955</v>
      </c>
      <c r="L34" s="19">
        <f t="shared" si="4"/>
        <v>1229.1388745203942</v>
      </c>
      <c r="M34" s="20">
        <f t="shared" si="5"/>
        <v>9878.1160710566692</v>
      </c>
      <c r="N34" s="20">
        <f t="shared" si="6"/>
        <v>2206.9492554772714</v>
      </c>
      <c r="O34" s="20">
        <f t="shared" si="7"/>
        <v>5429.0825649318722</v>
      </c>
      <c r="P34" s="11">
        <f t="shared" si="8"/>
        <v>18856.375290562431</v>
      </c>
      <c r="Q34" s="19">
        <v>30</v>
      </c>
      <c r="R34" s="19">
        <f>(14.531*'Deseasonalized Data &amp; Predicted'!Q34)+852.99</f>
        <v>1288.92</v>
      </c>
      <c r="S34" s="20">
        <f t="shared" si="9"/>
        <v>9538.6</v>
      </c>
      <c r="T34" s="20">
        <f t="shared" si="10"/>
        <v>2525.44</v>
      </c>
      <c r="U34" s="20">
        <f t="shared" si="11"/>
        <v>5951.9599999999991</v>
      </c>
      <c r="V34" s="11">
        <f t="shared" si="12"/>
        <v>19300</v>
      </c>
      <c r="W34" s="19">
        <f t="shared" si="13"/>
        <v>1302.4066467872819</v>
      </c>
      <c r="X34" s="20">
        <f t="shared" si="14"/>
        <v>10619.99292632104</v>
      </c>
      <c r="Y34" s="20">
        <f t="shared" si="15"/>
        <v>2641.0736474951213</v>
      </c>
      <c r="Z34" s="20">
        <f t="shared" si="16"/>
        <v>5706.2959403323703</v>
      </c>
      <c r="AA34" s="11">
        <f t="shared" si="17"/>
        <v>20218.742686502203</v>
      </c>
      <c r="AB34" s="19">
        <f t="shared" si="23"/>
        <v>4.8636591616169039E-2</v>
      </c>
      <c r="AC34" s="20">
        <f t="shared" si="19"/>
        <v>3.4370528612380463E-2</v>
      </c>
      <c r="AD34" s="20">
        <f t="shared" si="24"/>
        <v>0.14431267222492258</v>
      </c>
      <c r="AE34" s="20">
        <f t="shared" si="25"/>
        <v>9.6310459237727242E-2</v>
      </c>
      <c r="AF34" s="11">
        <f t="shared" si="26"/>
        <v>2.3526510403067864E-2</v>
      </c>
    </row>
    <row r="35" spans="1:32" x14ac:dyDescent="0.3">
      <c r="A35" s="30" t="s">
        <v>45</v>
      </c>
      <c r="B35" s="4">
        <v>1442</v>
      </c>
      <c r="C35" s="2">
        <v>13324</v>
      </c>
      <c r="D35" s="2">
        <v>3086</v>
      </c>
      <c r="E35" s="2">
        <v>6510</v>
      </c>
      <c r="F35" s="17">
        <v>24362</v>
      </c>
      <c r="G35" s="19">
        <v>1.1471743030908705</v>
      </c>
      <c r="H35" s="20">
        <v>1.3359390232265109</v>
      </c>
      <c r="I35" s="20">
        <v>1.3030297631284355</v>
      </c>
      <c r="J35" s="20">
        <v>1.1627053285162314</v>
      </c>
      <c r="K35" s="11">
        <v>1.2632481731118086</v>
      </c>
      <c r="L35" s="19">
        <f t="shared" si="4"/>
        <v>1257.0016571281021</v>
      </c>
      <c r="M35" s="20">
        <f t="shared" si="5"/>
        <v>9973.5090961115602</v>
      </c>
      <c r="N35" s="20">
        <f t="shared" si="6"/>
        <v>2368.3265626955772</v>
      </c>
      <c r="O35" s="20">
        <f t="shared" si="7"/>
        <v>5599.0110652607373</v>
      </c>
      <c r="P35" s="11">
        <f t="shared" si="8"/>
        <v>19285.205012399212</v>
      </c>
      <c r="Q35" s="19">
        <v>31</v>
      </c>
      <c r="R35" s="19">
        <f>(14.531*'Deseasonalized Data &amp; Predicted'!Q35)+852.99</f>
        <v>1303.451</v>
      </c>
      <c r="S35" s="20">
        <f t="shared" si="9"/>
        <v>9703.43</v>
      </c>
      <c r="T35" s="20">
        <f t="shared" si="10"/>
        <v>2570.1279999999997</v>
      </c>
      <c r="U35" s="20">
        <f t="shared" si="11"/>
        <v>6008.1119999999992</v>
      </c>
      <c r="V35" s="11">
        <f t="shared" si="12"/>
        <v>19574.800000000003</v>
      </c>
      <c r="W35" s="19">
        <f t="shared" si="13"/>
        <v>1495.2854925380984</v>
      </c>
      <c r="X35" s="20">
        <f t="shared" si="14"/>
        <v>12963.190796146824</v>
      </c>
      <c r="Y35" s="20">
        <f t="shared" si="15"/>
        <v>3348.9532790497592</v>
      </c>
      <c r="Z35" s="20">
        <f t="shared" si="16"/>
        <v>6985.6638367223113</v>
      </c>
      <c r="AA35" s="11">
        <f t="shared" si="17"/>
        <v>24727.830339029035</v>
      </c>
      <c r="AB35" s="19">
        <f t="shared" si="23"/>
        <v>3.6952491357904592E-2</v>
      </c>
      <c r="AC35" s="20">
        <f t="shared" si="19"/>
        <v>2.7079646041217043E-2</v>
      </c>
      <c r="AD35" s="20">
        <f t="shared" si="24"/>
        <v>8.5208450761425539E-2</v>
      </c>
      <c r="AE35" s="20">
        <f t="shared" si="25"/>
        <v>7.3066641585608494E-2</v>
      </c>
      <c r="AF35" s="11">
        <f t="shared" si="26"/>
        <v>1.5016432929522814E-2</v>
      </c>
    </row>
    <row r="36" spans="1:32" x14ac:dyDescent="0.3">
      <c r="A36" s="30" t="s">
        <v>46</v>
      </c>
      <c r="B36" s="4">
        <v>1296</v>
      </c>
      <c r="C36" s="2">
        <v>8488</v>
      </c>
      <c r="D36" s="2">
        <v>2119</v>
      </c>
      <c r="E36" s="2">
        <v>6040</v>
      </c>
      <c r="F36" s="17">
        <v>17943</v>
      </c>
      <c r="G36" s="19">
        <v>0.96661329998929824</v>
      </c>
      <c r="H36" s="20">
        <v>0.81908356611637634</v>
      </c>
      <c r="I36" s="20">
        <v>0.85072480554832774</v>
      </c>
      <c r="J36" s="20">
        <v>0.97764549776666909</v>
      </c>
      <c r="K36" s="11">
        <v>0.88354459550040654</v>
      </c>
      <c r="L36" s="19">
        <f t="shared" si="4"/>
        <v>1340.7636745887405</v>
      </c>
      <c r="M36" s="20">
        <f t="shared" si="5"/>
        <v>10362.801002399816</v>
      </c>
      <c r="N36" s="20">
        <f t="shared" si="6"/>
        <v>2490.8172257116867</v>
      </c>
      <c r="O36" s="20">
        <f t="shared" si="7"/>
        <v>6178.1085411816048</v>
      </c>
      <c r="P36" s="11">
        <f t="shared" si="8"/>
        <v>20307.973237997972</v>
      </c>
      <c r="Q36" s="19">
        <v>32</v>
      </c>
      <c r="R36" s="19">
        <f>(14.531*'Deseasonalized Data &amp; Predicted'!Q36)+852.99</f>
        <v>1317.982</v>
      </c>
      <c r="S36" s="20">
        <f t="shared" si="9"/>
        <v>9868.26</v>
      </c>
      <c r="T36" s="20">
        <f t="shared" si="10"/>
        <v>2614.8159999999998</v>
      </c>
      <c r="U36" s="20">
        <f t="shared" si="11"/>
        <v>6064.2639999999992</v>
      </c>
      <c r="V36" s="11">
        <f t="shared" si="12"/>
        <v>19849.599999999999</v>
      </c>
      <c r="W36" s="19">
        <f t="shared" si="13"/>
        <v>1273.9789303464952</v>
      </c>
      <c r="X36" s="20">
        <f t="shared" si="14"/>
        <v>8082.9295921635921</v>
      </c>
      <c r="Y36" s="20">
        <f t="shared" si="15"/>
        <v>2224.4888331446559</v>
      </c>
      <c r="Z36" s="20">
        <f t="shared" si="16"/>
        <v>5928.7003968684912</v>
      </c>
      <c r="AA36" s="11">
        <f t="shared" si="17"/>
        <v>17538.00680284487</v>
      </c>
      <c r="AB36" s="19">
        <f t="shared" si="23"/>
        <v>1.6991566090667293E-2</v>
      </c>
      <c r="AC36" s="20">
        <f t="shared" si="19"/>
        <v>4.7722715343591876E-2</v>
      </c>
      <c r="AD36" s="20">
        <f t="shared" si="24"/>
        <v>4.9782365806822049E-2</v>
      </c>
      <c r="AE36" s="20">
        <f t="shared" si="25"/>
        <v>1.8427086611176948E-2</v>
      </c>
      <c r="AF36" s="11">
        <f t="shared" si="26"/>
        <v>2.2571097205324107E-2</v>
      </c>
    </row>
    <row r="37" spans="1:32" x14ac:dyDescent="0.3">
      <c r="A37" s="30" t="s">
        <v>47</v>
      </c>
      <c r="B37" s="4">
        <v>1199</v>
      </c>
      <c r="C37" s="2">
        <v>7353</v>
      </c>
      <c r="D37" s="2">
        <v>1951</v>
      </c>
      <c r="E37" s="2">
        <v>5581</v>
      </c>
      <c r="F37" s="17">
        <v>16083</v>
      </c>
      <c r="G37" s="19">
        <v>0.87102696086246101</v>
      </c>
      <c r="H37" s="20">
        <v>0.7184751489285639</v>
      </c>
      <c r="I37" s="20">
        <v>0.79180033252540905</v>
      </c>
      <c r="J37" s="20">
        <v>0.90398348976549014</v>
      </c>
      <c r="K37" s="11">
        <v>0.79649257450953181</v>
      </c>
      <c r="L37" s="19">
        <f t="shared" si="4"/>
        <v>1376.5360360519626</v>
      </c>
      <c r="M37" s="20">
        <f t="shared" si="5"/>
        <v>10234.174433124464</v>
      </c>
      <c r="N37" s="20">
        <f t="shared" si="6"/>
        <v>2464.0050273499878</v>
      </c>
      <c r="O37" s="20">
        <f t="shared" si="7"/>
        <v>6173.785321508265</v>
      </c>
      <c r="P37" s="11">
        <f t="shared" si="8"/>
        <v>20192.278641020188</v>
      </c>
      <c r="Q37" s="19">
        <v>33</v>
      </c>
      <c r="R37" s="19">
        <f>(14.531*'Deseasonalized Data &amp; Predicted'!Q37)+852.99</f>
        <v>1332.5129999999999</v>
      </c>
      <c r="S37" s="20">
        <f t="shared" si="9"/>
        <v>10033.09</v>
      </c>
      <c r="T37" s="20">
        <f t="shared" si="10"/>
        <v>2659.5039999999999</v>
      </c>
      <c r="U37" s="20">
        <f t="shared" si="11"/>
        <v>6120.4159999999993</v>
      </c>
      <c r="V37" s="11">
        <f t="shared" si="12"/>
        <v>20124.400000000001</v>
      </c>
      <c r="W37" s="19">
        <f t="shared" si="13"/>
        <v>1160.6547486997204</v>
      </c>
      <c r="X37" s="20">
        <f t="shared" si="14"/>
        <v>7208.5258319636851</v>
      </c>
      <c r="Y37" s="20">
        <f t="shared" si="15"/>
        <v>2105.7961515526554</v>
      </c>
      <c r="Z37" s="20">
        <f t="shared" si="16"/>
        <v>5532.7550144965417</v>
      </c>
      <c r="AA37" s="11">
        <f t="shared" si="17"/>
        <v>16028.935166459623</v>
      </c>
      <c r="AB37" s="19">
        <f t="shared" si="23"/>
        <v>3.1981026939349157E-2</v>
      </c>
      <c r="AC37" s="20">
        <f t="shared" si="19"/>
        <v>1.9648329666301503E-2</v>
      </c>
      <c r="AD37" s="20">
        <f t="shared" si="24"/>
        <v>7.9341953640520435E-2</v>
      </c>
      <c r="AE37" s="20">
        <f t="shared" si="25"/>
        <v>8.6445055551797774E-3</v>
      </c>
      <c r="AF37" s="11">
        <f t="shared" si="26"/>
        <v>3.361613725074715E-3</v>
      </c>
    </row>
    <row r="38" spans="1:32" x14ac:dyDescent="0.3">
      <c r="A38" s="30" t="s">
        <v>48</v>
      </c>
      <c r="B38" s="4">
        <v>1347</v>
      </c>
      <c r="C38" s="2">
        <v>11505</v>
      </c>
      <c r="D38" s="2">
        <v>2874</v>
      </c>
      <c r="E38" s="2">
        <v>5928</v>
      </c>
      <c r="F38" s="17">
        <v>21654</v>
      </c>
      <c r="G38" s="19">
        <v>1.01046352511194</v>
      </c>
      <c r="H38" s="20">
        <v>1.1133701933534312</v>
      </c>
      <c r="I38" s="20">
        <v>1.0457875251422015</v>
      </c>
      <c r="J38" s="20">
        <v>0.95872551904454517</v>
      </c>
      <c r="K38" s="11">
        <v>1.0476032480052955</v>
      </c>
      <c r="L38" s="19">
        <f t="shared" si="4"/>
        <v>1333.0515813035192</v>
      </c>
      <c r="M38" s="20">
        <f t="shared" si="5"/>
        <v>10333.490216176302</v>
      </c>
      <c r="N38" s="20">
        <f t="shared" si="6"/>
        <v>2748.1681803473475</v>
      </c>
      <c r="O38" s="20">
        <f t="shared" si="7"/>
        <v>6183.2087310117467</v>
      </c>
      <c r="P38" s="11">
        <f t="shared" si="8"/>
        <v>20670.039006876526</v>
      </c>
      <c r="Q38" s="19">
        <v>34</v>
      </c>
      <c r="R38" s="19">
        <f>(14.531*'Deseasonalized Data &amp; Predicted'!Q38)+852.99</f>
        <v>1347.0440000000001</v>
      </c>
      <c r="S38" s="20">
        <f t="shared" si="9"/>
        <v>10197.92</v>
      </c>
      <c r="T38" s="20">
        <f t="shared" si="10"/>
        <v>2704.192</v>
      </c>
      <c r="U38" s="20">
        <f t="shared" si="11"/>
        <v>6176.5679999999993</v>
      </c>
      <c r="V38" s="11">
        <f t="shared" si="12"/>
        <v>20399.2</v>
      </c>
      <c r="W38" s="19">
        <f t="shared" si="13"/>
        <v>1361.1388287208883</v>
      </c>
      <c r="X38" s="20">
        <f t="shared" si="14"/>
        <v>11354.060162202824</v>
      </c>
      <c r="Y38" s="20">
        <f t="shared" si="15"/>
        <v>2828.0102591893401</v>
      </c>
      <c r="Z38" s="20">
        <f t="shared" si="16"/>
        <v>5921.633361713928</v>
      </c>
      <c r="AA38" s="11">
        <f t="shared" si="17"/>
        <v>21370.268176709626</v>
      </c>
      <c r="AB38" s="19">
        <f t="shared" si="23"/>
        <v>1.0496532086776793E-2</v>
      </c>
      <c r="AC38" s="20">
        <f t="shared" si="19"/>
        <v>1.311949915664282E-2</v>
      </c>
      <c r="AD38" s="20">
        <f t="shared" si="24"/>
        <v>1.6001997498489875E-2</v>
      </c>
      <c r="AE38" s="20">
        <f t="shared" si="25"/>
        <v>1.0739943127651779E-3</v>
      </c>
      <c r="AF38" s="11">
        <f t="shared" si="26"/>
        <v>1.310297512193472E-2</v>
      </c>
    </row>
    <row r="39" spans="1:32" x14ac:dyDescent="0.3">
      <c r="A39" s="30" t="s">
        <v>49</v>
      </c>
      <c r="B39" s="4">
        <v>1507</v>
      </c>
      <c r="C39" s="2">
        <v>13864</v>
      </c>
      <c r="D39" s="2">
        <v>3712</v>
      </c>
      <c r="E39" s="2">
        <v>7030</v>
      </c>
      <c r="F39" s="17">
        <v>26113</v>
      </c>
      <c r="G39" s="19">
        <v>1.1471743030908705</v>
      </c>
      <c r="H39" s="20">
        <v>1.3359390232265109</v>
      </c>
      <c r="I39" s="20">
        <v>1.3030297631284355</v>
      </c>
      <c r="J39" s="20">
        <v>1.1627053285162314</v>
      </c>
      <c r="K39" s="11">
        <v>1.2632481731118086</v>
      </c>
      <c r="L39" s="19">
        <f t="shared" si="4"/>
        <v>1313.6626194813107</v>
      </c>
      <c r="M39" s="20">
        <f t="shared" si="5"/>
        <v>10377.719161549885</v>
      </c>
      <c r="N39" s="20">
        <f t="shared" si="6"/>
        <v>2848.7453664050495</v>
      </c>
      <c r="O39" s="20">
        <f t="shared" si="7"/>
        <v>6046.2438999666638</v>
      </c>
      <c r="P39" s="11">
        <f t="shared" si="8"/>
        <v>20671.314279976221</v>
      </c>
      <c r="Q39" s="19">
        <v>35</v>
      </c>
      <c r="R39" s="19">
        <f>(14.531*'Deseasonalized Data &amp; Predicted'!Q39)+852.99</f>
        <v>1361.575</v>
      </c>
      <c r="S39" s="20">
        <f t="shared" si="9"/>
        <v>10362.75</v>
      </c>
      <c r="T39" s="20">
        <f t="shared" si="10"/>
        <v>2748.88</v>
      </c>
      <c r="U39" s="20">
        <f t="shared" si="11"/>
        <v>6232.7199999999993</v>
      </c>
      <c r="V39" s="11">
        <f t="shared" si="12"/>
        <v>20674</v>
      </c>
      <c r="W39" s="19">
        <f t="shared" si="13"/>
        <v>1561.963851730952</v>
      </c>
      <c r="X39" s="20">
        <f t="shared" si="14"/>
        <v>13844.002112940527</v>
      </c>
      <c r="Y39" s="20">
        <f t="shared" si="15"/>
        <v>3581.8724552684939</v>
      </c>
      <c r="Z39" s="20">
        <f t="shared" si="16"/>
        <v>7246.8167551496854</v>
      </c>
      <c r="AA39" s="11">
        <f t="shared" si="17"/>
        <v>26116.392730913532</v>
      </c>
      <c r="AB39" s="19">
        <f t="shared" si="23"/>
        <v>3.6472363457831454E-2</v>
      </c>
      <c r="AC39" s="20">
        <f t="shared" si="19"/>
        <v>1.4424327076942595E-3</v>
      </c>
      <c r="AD39" s="20">
        <f t="shared" si="24"/>
        <v>3.5055911834996248E-2</v>
      </c>
      <c r="AE39" s="20">
        <f t="shared" si="25"/>
        <v>3.0841643691278148E-2</v>
      </c>
      <c r="AF39" s="11">
        <f t="shared" si="26"/>
        <v>1.2992497658378708E-4</v>
      </c>
    </row>
    <row r="40" spans="1:32" x14ac:dyDescent="0.3">
      <c r="A40" s="30" t="s">
        <v>50</v>
      </c>
      <c r="B40" s="4">
        <v>1350</v>
      </c>
      <c r="C40" s="2">
        <v>8862</v>
      </c>
      <c r="D40" s="2">
        <v>2618</v>
      </c>
      <c r="E40" s="2">
        <v>6341</v>
      </c>
      <c r="F40" s="17">
        <v>19171</v>
      </c>
      <c r="G40" s="19">
        <v>0.96661329998929824</v>
      </c>
      <c r="H40" s="20">
        <v>0.81908356611637634</v>
      </c>
      <c r="I40" s="20">
        <v>0.85072480554832774</v>
      </c>
      <c r="J40" s="20">
        <v>0.97764549776666909</v>
      </c>
      <c r="K40" s="11">
        <v>0.88354459550040654</v>
      </c>
      <c r="L40" s="19">
        <f t="shared" si="4"/>
        <v>1396.6288276966047</v>
      </c>
      <c r="M40" s="20">
        <f t="shared" si="5"/>
        <v>10819.408869376433</v>
      </c>
      <c r="N40" s="20">
        <f t="shared" si="6"/>
        <v>3077.3758833946185</v>
      </c>
      <c r="O40" s="20">
        <f t="shared" si="7"/>
        <v>6485.991102588172</v>
      </c>
      <c r="P40" s="11">
        <f t="shared" si="8"/>
        <v>21697.829512660042</v>
      </c>
      <c r="Q40" s="19">
        <v>36</v>
      </c>
      <c r="R40" s="19">
        <f>(14.531*'Deseasonalized Data &amp; Predicted'!Q40)+852.99</f>
        <v>1376.106</v>
      </c>
      <c r="S40" s="20">
        <f t="shared" si="9"/>
        <v>10527.58</v>
      </c>
      <c r="T40" s="20">
        <f t="shared" si="10"/>
        <v>2793.5680000000002</v>
      </c>
      <c r="U40" s="20">
        <f t="shared" si="11"/>
        <v>6288.8719999999994</v>
      </c>
      <c r="V40" s="11">
        <f t="shared" si="12"/>
        <v>20948.800000000003</v>
      </c>
      <c r="W40" s="19">
        <f t="shared" si="13"/>
        <v>1330.1623617950731</v>
      </c>
      <c r="X40" s="20">
        <f t="shared" si="14"/>
        <v>8622.9677689754408</v>
      </c>
      <c r="Y40" s="20">
        <f t="shared" si="15"/>
        <v>2376.5575935860311</v>
      </c>
      <c r="Z40" s="20">
        <f t="shared" si="16"/>
        <v>6148.2873968308668</v>
      </c>
      <c r="AA40" s="11">
        <f t="shared" si="17"/>
        <v>18509.19902221892</v>
      </c>
      <c r="AB40" s="19">
        <f t="shared" si="23"/>
        <v>1.4694546818464342E-2</v>
      </c>
      <c r="AC40" s="20">
        <f t="shared" si="19"/>
        <v>2.6972718463615351E-2</v>
      </c>
      <c r="AD40" s="20">
        <f t="shared" si="24"/>
        <v>9.2223990226878882E-2</v>
      </c>
      <c r="AE40" s="20">
        <f t="shared" si="25"/>
        <v>3.0391516033611926E-2</v>
      </c>
      <c r="AF40" s="11">
        <f t="shared" si="26"/>
        <v>3.4520941932141273E-2</v>
      </c>
    </row>
    <row r="41" spans="1:32" x14ac:dyDescent="0.3">
      <c r="A41" s="30" t="s">
        <v>51</v>
      </c>
      <c r="B41" s="4">
        <v>1300</v>
      </c>
      <c r="C41" s="2">
        <v>8102</v>
      </c>
      <c r="D41" s="2">
        <v>2589</v>
      </c>
      <c r="E41" s="2">
        <v>5924</v>
      </c>
      <c r="F41" s="17">
        <v>17915</v>
      </c>
      <c r="G41" s="19">
        <v>0.87102696086246101</v>
      </c>
      <c r="H41" s="20">
        <v>0.7184751489285639</v>
      </c>
      <c r="I41" s="20">
        <v>0.79180033252540905</v>
      </c>
      <c r="J41" s="20">
        <v>0.90398348976549014</v>
      </c>
      <c r="K41" s="11">
        <v>0.79649257450953181</v>
      </c>
      <c r="L41" s="19">
        <f t="shared" si="4"/>
        <v>1492.4911149854472</v>
      </c>
      <c r="M41" s="20">
        <f t="shared" si="5"/>
        <v>11276.660037695417</v>
      </c>
      <c r="N41" s="20">
        <f t="shared" si="6"/>
        <v>3269.7637190205633</v>
      </c>
      <c r="O41" s="20">
        <f t="shared" si="7"/>
        <v>6553.2170300331418</v>
      </c>
      <c r="P41" s="11">
        <f t="shared" si="8"/>
        <v>22492.362858538621</v>
      </c>
      <c r="Q41" s="19">
        <v>37</v>
      </c>
      <c r="R41" s="19">
        <f>(14.531*'Deseasonalized Data &amp; Predicted'!Q41)+852.99</f>
        <v>1390.6370000000002</v>
      </c>
      <c r="S41" s="20">
        <f t="shared" si="9"/>
        <v>10692.41</v>
      </c>
      <c r="T41" s="20">
        <f t="shared" si="10"/>
        <v>2838.2560000000003</v>
      </c>
      <c r="U41" s="20">
        <f t="shared" si="11"/>
        <v>6345.0239999999994</v>
      </c>
      <c r="V41" s="11">
        <f t="shared" si="12"/>
        <v>21223.599999999999</v>
      </c>
      <c r="W41" s="19">
        <f t="shared" si="13"/>
        <v>1211.2823197728903</v>
      </c>
      <c r="X41" s="20">
        <f t="shared" si="14"/>
        <v>7682.2308671552655</v>
      </c>
      <c r="Y41" s="20">
        <f t="shared" si="15"/>
        <v>2247.3320445922377</v>
      </c>
      <c r="Z41" s="20">
        <f t="shared" si="16"/>
        <v>5735.7969381657886</v>
      </c>
      <c r="AA41" s="11">
        <f t="shared" si="17"/>
        <v>16904.4398043605</v>
      </c>
      <c r="AB41" s="19">
        <f t="shared" si="23"/>
        <v>6.8244369405468977E-2</v>
      </c>
      <c r="AC41" s="20">
        <f t="shared" si="19"/>
        <v>5.1810557003793445E-2</v>
      </c>
      <c r="AD41" s="20">
        <f t="shared" si="24"/>
        <v>0.13196908281489467</v>
      </c>
      <c r="AE41" s="20">
        <f t="shared" si="25"/>
        <v>3.1769591801858788E-2</v>
      </c>
      <c r="AF41" s="11">
        <f t="shared" si="26"/>
        <v>5.6408607068908753E-2</v>
      </c>
    </row>
    <row r="42" spans="1:32" x14ac:dyDescent="0.3">
      <c r="A42" s="30" t="s">
        <v>52</v>
      </c>
      <c r="B42" s="4">
        <v>1472</v>
      </c>
      <c r="C42" s="2">
        <v>11918</v>
      </c>
      <c r="D42" s="2">
        <v>3490</v>
      </c>
      <c r="E42" s="2">
        <v>6091</v>
      </c>
      <c r="F42" s="17">
        <v>22971</v>
      </c>
      <c r="G42" s="19">
        <v>1.01046352511194</v>
      </c>
      <c r="H42" s="20">
        <v>1.1133701933534312</v>
      </c>
      <c r="I42" s="20">
        <v>1.0457875251422015</v>
      </c>
      <c r="J42" s="20">
        <v>0.95872551904454517</v>
      </c>
      <c r="K42" s="11">
        <v>1.0476032480052955</v>
      </c>
      <c r="L42" s="19">
        <f t="shared" si="4"/>
        <v>1456.7571846167634</v>
      </c>
      <c r="M42" s="20">
        <f t="shared" si="5"/>
        <v>10704.436018808272</v>
      </c>
      <c r="N42" s="20">
        <f t="shared" si="6"/>
        <v>3337.1979643048862</v>
      </c>
      <c r="O42" s="20">
        <f t="shared" si="7"/>
        <v>6353.2261100864616</v>
      </c>
      <c r="P42" s="11">
        <f t="shared" si="8"/>
        <v>21927.194330237402</v>
      </c>
      <c r="Q42" s="19">
        <v>38</v>
      </c>
      <c r="R42" s="19">
        <f>(14.531*'Deseasonalized Data &amp; Predicted'!Q42)+852.99</f>
        <v>1405.1680000000001</v>
      </c>
      <c r="S42" s="20">
        <f t="shared" si="9"/>
        <v>10857.240000000002</v>
      </c>
      <c r="T42" s="20">
        <f t="shared" si="10"/>
        <v>2882.944</v>
      </c>
      <c r="U42" s="20">
        <f t="shared" si="11"/>
        <v>6401.1759999999995</v>
      </c>
      <c r="V42" s="11">
        <f t="shared" si="12"/>
        <v>21498.400000000001</v>
      </c>
      <c r="W42" s="19">
        <f t="shared" si="13"/>
        <v>1419.8710106544947</v>
      </c>
      <c r="X42" s="20">
        <f t="shared" si="14"/>
        <v>12088.127398084609</v>
      </c>
      <c r="Y42" s="20">
        <f t="shared" si="15"/>
        <v>3014.9468708835589</v>
      </c>
      <c r="Z42" s="20">
        <f t="shared" si="16"/>
        <v>6136.9707830954849</v>
      </c>
      <c r="AA42" s="11">
        <f t="shared" si="17"/>
        <v>22521.793666917045</v>
      </c>
      <c r="AB42" s="19">
        <f t="shared" si="23"/>
        <v>3.5413715587979115E-2</v>
      </c>
      <c r="AC42" s="20">
        <f t="shared" si="19"/>
        <v>1.4274827830559575E-2</v>
      </c>
      <c r="AD42" s="20">
        <f t="shared" si="24"/>
        <v>0.13611837510499747</v>
      </c>
      <c r="AE42" s="20">
        <f t="shared" si="25"/>
        <v>7.5473293540444719E-3</v>
      </c>
      <c r="AF42" s="11">
        <f t="shared" si="26"/>
        <v>1.9555366901003662E-2</v>
      </c>
    </row>
    <row r="43" spans="1:32" x14ac:dyDescent="0.3">
      <c r="A43" s="30" t="s">
        <v>53</v>
      </c>
      <c r="B43" s="4">
        <v>1656</v>
      </c>
      <c r="C43" s="2">
        <v>14288</v>
      </c>
      <c r="D43" s="2">
        <v>4405</v>
      </c>
      <c r="E43" s="2">
        <v>7276</v>
      </c>
      <c r="F43" s="17">
        <v>27624</v>
      </c>
      <c r="G43" s="19">
        <v>1.1471743030908705</v>
      </c>
      <c r="H43" s="20">
        <v>1.3359390232265109</v>
      </c>
      <c r="I43" s="20">
        <v>1.3030297631284355</v>
      </c>
      <c r="J43" s="20">
        <v>1.1627053285162314</v>
      </c>
      <c r="K43" s="11">
        <v>1.2632481731118086</v>
      </c>
      <c r="L43" s="19">
        <f t="shared" si="4"/>
        <v>1443.5469793371271</v>
      </c>
      <c r="M43" s="20">
        <f t="shared" si="5"/>
        <v>10695.098916634792</v>
      </c>
      <c r="N43" s="20">
        <f t="shared" si="6"/>
        <v>3380.5827960706474</v>
      </c>
      <c r="O43" s="20">
        <f t="shared" si="7"/>
        <v>6257.8194333083138</v>
      </c>
      <c r="P43" s="11">
        <f t="shared" si="8"/>
        <v>21867.437125955006</v>
      </c>
      <c r="Q43" s="19">
        <v>39</v>
      </c>
      <c r="R43" s="19">
        <f>(14.531*'Deseasonalized Data &amp; Predicted'!Q43)+852.99</f>
        <v>1419.6990000000001</v>
      </c>
      <c r="S43" s="20">
        <f t="shared" si="9"/>
        <v>11022.07</v>
      </c>
      <c r="T43" s="20">
        <f t="shared" si="10"/>
        <v>2927.6320000000001</v>
      </c>
      <c r="U43" s="20">
        <f t="shared" si="11"/>
        <v>6457.3279999999995</v>
      </c>
      <c r="V43" s="11">
        <f t="shared" si="12"/>
        <v>21773.200000000001</v>
      </c>
      <c r="W43" s="19">
        <f t="shared" si="13"/>
        <v>1628.6422109238058</v>
      </c>
      <c r="X43" s="20">
        <f t="shared" si="14"/>
        <v>14724.813429734229</v>
      </c>
      <c r="Y43" s="20">
        <f t="shared" si="15"/>
        <v>3814.7916314872282</v>
      </c>
      <c r="Z43" s="20">
        <f t="shared" si="16"/>
        <v>7507.9696735770594</v>
      </c>
      <c r="AA43" s="11">
        <f t="shared" si="17"/>
        <v>27504.95512279803</v>
      </c>
      <c r="AB43" s="19">
        <f t="shared" si="23"/>
        <v>1.6520404031518235E-2</v>
      </c>
      <c r="AC43" s="20">
        <f t="shared" si="19"/>
        <v>3.0572048553627478E-2</v>
      </c>
      <c r="AD43" s="20">
        <f t="shared" si="24"/>
        <v>0.13398600874296748</v>
      </c>
      <c r="AE43" s="20">
        <f t="shared" si="25"/>
        <v>3.1881483449293493E-2</v>
      </c>
      <c r="AF43" s="11">
        <f t="shared" si="26"/>
        <v>4.309472820806905E-3</v>
      </c>
    </row>
    <row r="44" spans="1:32" ht="15" thickBot="1" x14ac:dyDescent="0.35">
      <c r="A44" s="30" t="s">
        <v>54</v>
      </c>
      <c r="B44" s="34">
        <v>1466</v>
      </c>
      <c r="C44" s="27">
        <v>9092</v>
      </c>
      <c r="D44" s="27">
        <v>3072</v>
      </c>
      <c r="E44" s="27">
        <v>6497</v>
      </c>
      <c r="F44" s="35">
        <v>20127</v>
      </c>
      <c r="G44" s="21">
        <v>0.96661329998929824</v>
      </c>
      <c r="H44" s="22">
        <v>0.81908356611637634</v>
      </c>
      <c r="I44" s="22">
        <v>0.85072480554832774</v>
      </c>
      <c r="J44" s="22">
        <v>0.97764549776666909</v>
      </c>
      <c r="K44" s="14">
        <v>0.88354459550040654</v>
      </c>
      <c r="L44" s="21">
        <f t="shared" si="4"/>
        <v>1516.6354528912759</v>
      </c>
      <c r="M44" s="22">
        <f t="shared" si="5"/>
        <v>11100.210498800556</v>
      </c>
      <c r="N44" s="22">
        <f t="shared" si="6"/>
        <v>3611.0384697434179</v>
      </c>
      <c r="O44" s="22">
        <f t="shared" si="7"/>
        <v>6645.5581443802794</v>
      </c>
      <c r="P44" s="14">
        <f t="shared" si="8"/>
        <v>22779.834886094031</v>
      </c>
      <c r="Q44" s="21">
        <v>40</v>
      </c>
      <c r="R44" s="19">
        <f>(14.531*'Deseasonalized Data &amp; Predicted'!Q44)+852.99</f>
        <v>1434.23</v>
      </c>
      <c r="S44" s="20">
        <f t="shared" si="9"/>
        <v>11186.900000000001</v>
      </c>
      <c r="T44" s="20">
        <f t="shared" si="10"/>
        <v>2972.3199999999997</v>
      </c>
      <c r="U44" s="20">
        <f t="shared" si="11"/>
        <v>6513.48</v>
      </c>
      <c r="V44" s="11">
        <f t="shared" si="12"/>
        <v>22048</v>
      </c>
      <c r="W44" s="19">
        <f t="shared" si="13"/>
        <v>1386.3457932436513</v>
      </c>
      <c r="X44" s="20">
        <f t="shared" si="14"/>
        <v>9163.0059457872921</v>
      </c>
      <c r="Y44" s="20">
        <f t="shared" si="15"/>
        <v>2528.6263540274053</v>
      </c>
      <c r="Z44" s="20">
        <f t="shared" si="16"/>
        <v>6367.8743967932432</v>
      </c>
      <c r="AA44" s="11">
        <f t="shared" si="17"/>
        <v>19480.391241592963</v>
      </c>
      <c r="AB44" s="19">
        <f t="shared" si="23"/>
        <v>5.4334383871997738E-2</v>
      </c>
      <c r="AC44" s="20">
        <f t="shared" si="19"/>
        <v>7.8097168705776668E-3</v>
      </c>
      <c r="AD44" s="20">
        <f t="shared" si="24"/>
        <v>0.17687944204837067</v>
      </c>
      <c r="AE44" s="20">
        <f t="shared" si="25"/>
        <v>1.9874650331961945E-2</v>
      </c>
      <c r="AF44" s="11">
        <f t="shared" si="26"/>
        <v>3.2126435057735249E-2</v>
      </c>
    </row>
    <row r="45" spans="1:32" x14ac:dyDescent="0.3">
      <c r="A45" s="40" t="s">
        <v>55</v>
      </c>
      <c r="B45" s="41"/>
      <c r="C45" s="42"/>
      <c r="D45" s="42"/>
      <c r="E45" s="42"/>
      <c r="F45" s="43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5">
        <v>41</v>
      </c>
      <c r="R45" s="45">
        <f>(14.531*'Deseasonalized Data &amp; Predicted'!Q45)+852.99</f>
        <v>1448.761</v>
      </c>
      <c r="S45" s="46">
        <f t="shared" si="9"/>
        <v>11351.73</v>
      </c>
      <c r="T45" s="46">
        <f t="shared" si="10"/>
        <v>3017.0079999999998</v>
      </c>
      <c r="U45" s="46">
        <f t="shared" si="11"/>
        <v>6569.6319999999996</v>
      </c>
      <c r="V45" s="47">
        <f t="shared" si="12"/>
        <v>22322.800000000003</v>
      </c>
      <c r="W45" s="45">
        <f>R45*G5</f>
        <v>1261.9098908460599</v>
      </c>
      <c r="X45" s="45">
        <f t="shared" ref="X45:AA45" si="27">S45*H5</f>
        <v>8155.935902346846</v>
      </c>
      <c r="Y45" s="45">
        <f t="shared" si="27"/>
        <v>2388.8679376318191</v>
      </c>
      <c r="Z45" s="45">
        <f t="shared" si="27"/>
        <v>5938.8388618350364</v>
      </c>
      <c r="AA45" s="45">
        <f t="shared" si="27"/>
        <v>17779.944442261378</v>
      </c>
      <c r="AB45" s="19" t="e">
        <f t="shared" si="23"/>
        <v>#DIV/0!</v>
      </c>
      <c r="AC45" s="20" t="e">
        <f t="shared" si="19"/>
        <v>#DIV/0!</v>
      </c>
      <c r="AD45" s="20" t="e">
        <f t="shared" si="24"/>
        <v>#DIV/0!</v>
      </c>
      <c r="AE45" s="20" t="e">
        <f t="shared" si="25"/>
        <v>#DIV/0!</v>
      </c>
      <c r="AF45" s="11" t="e">
        <f t="shared" si="26"/>
        <v>#DIV/0!</v>
      </c>
    </row>
    <row r="46" spans="1:32" ht="15" thickBot="1" x14ac:dyDescent="0.35">
      <c r="A46" s="48" t="s">
        <v>56</v>
      </c>
      <c r="B46" s="49"/>
      <c r="C46" s="50"/>
      <c r="D46" s="50"/>
      <c r="E46" s="50"/>
      <c r="F46" s="51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5">
        <v>42</v>
      </c>
      <c r="R46" s="52">
        <f>(14.531*'Deseasonalized Data &amp; Predicted'!Q46)+852.99</f>
        <v>1463.2919999999999</v>
      </c>
      <c r="S46" s="53">
        <f t="shared" si="9"/>
        <v>11516.560000000001</v>
      </c>
      <c r="T46" s="53">
        <f t="shared" si="10"/>
        <v>3061.6959999999999</v>
      </c>
      <c r="U46" s="53">
        <f t="shared" si="11"/>
        <v>6625.7839999999997</v>
      </c>
      <c r="V46" s="54">
        <f t="shared" si="12"/>
        <v>22597.599999999999</v>
      </c>
      <c r="W46" s="52">
        <f>R46*G6</f>
        <v>1478.6031925881009</v>
      </c>
      <c r="X46" s="52">
        <f t="shared" ref="X46:AA46" si="28">S46*H6</f>
        <v>12822.194633966394</v>
      </c>
      <c r="Y46" s="52">
        <f t="shared" si="28"/>
        <v>3201.8834825777776</v>
      </c>
      <c r="Z46" s="52">
        <f t="shared" si="28"/>
        <v>6352.3082044770426</v>
      </c>
      <c r="AA46" s="52">
        <f t="shared" si="28"/>
        <v>23673.319157124464</v>
      </c>
      <c r="AB46" s="21" t="e">
        <f t="shared" si="23"/>
        <v>#DIV/0!</v>
      </c>
      <c r="AC46" s="22" t="e">
        <f t="shared" si="19"/>
        <v>#DIV/0!</v>
      </c>
      <c r="AD46" s="22" t="e">
        <f t="shared" si="24"/>
        <v>#DIV/0!</v>
      </c>
      <c r="AE46" s="22" t="e">
        <f t="shared" si="25"/>
        <v>#DIV/0!</v>
      </c>
      <c r="AF46" s="14" t="e">
        <f t="shared" si="26"/>
        <v>#DIV/0!</v>
      </c>
    </row>
    <row r="47" spans="1:32" ht="15" thickBot="1" x14ac:dyDescent="0.35">
      <c r="A47" s="55" t="s">
        <v>61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5">
        <v>43</v>
      </c>
      <c r="R47" s="52">
        <f>(14.531*'Deseasonalized Data &amp; Predicted'!Q47)+852.99</f>
        <v>1477.8229999999999</v>
      </c>
      <c r="S47" s="46">
        <f t="shared" si="9"/>
        <v>11681.39</v>
      </c>
      <c r="T47" s="46">
        <f t="shared" si="10"/>
        <v>3106.384</v>
      </c>
      <c r="U47" s="46">
        <f t="shared" si="11"/>
        <v>6681.9359999999997</v>
      </c>
      <c r="V47" s="47">
        <f t="shared" si="12"/>
        <v>22872.400000000001</v>
      </c>
      <c r="W47" s="44">
        <f>R47*G7</f>
        <v>1695.3205701166594</v>
      </c>
      <c r="X47" s="44">
        <f t="shared" ref="X47:AA47" si="29">S47*H7</f>
        <v>15605.624746527932</v>
      </c>
      <c r="Y47" s="44">
        <f t="shared" si="29"/>
        <v>4047.710807705962</v>
      </c>
      <c r="Z47" s="44">
        <f t="shared" si="29"/>
        <v>7769.1225920044326</v>
      </c>
      <c r="AA47" s="44">
        <f t="shared" si="29"/>
        <v>28893.517514682531</v>
      </c>
      <c r="AC47" s="23" t="e">
        <f t="shared" si="19"/>
        <v>#DIV/0!</v>
      </c>
      <c r="AD47" s="23" t="e">
        <f t="shared" si="24"/>
        <v>#DIV/0!</v>
      </c>
      <c r="AE47" s="23" t="e">
        <f t="shared" si="25"/>
        <v>#DIV/0!</v>
      </c>
      <c r="AF47" s="25" t="e">
        <f t="shared" si="26"/>
        <v>#DIV/0!</v>
      </c>
    </row>
    <row r="48" spans="1:32" ht="15" thickBot="1" x14ac:dyDescent="0.35">
      <c r="A48" s="55" t="s">
        <v>62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5">
        <v>44</v>
      </c>
      <c r="R48" s="52">
        <f>(14.531*'Deseasonalized Data &amp; Predicted'!Q48)+852.99</f>
        <v>1492.354</v>
      </c>
      <c r="S48" s="46">
        <f t="shared" si="9"/>
        <v>11846.220000000001</v>
      </c>
      <c r="T48" s="46">
        <f t="shared" si="10"/>
        <v>3151.0720000000001</v>
      </c>
      <c r="U48" s="46">
        <f t="shared" si="11"/>
        <v>6738.0879999999997</v>
      </c>
      <c r="V48" s="47">
        <f t="shared" si="12"/>
        <v>23147.200000000001</v>
      </c>
      <c r="W48" s="44">
        <f>R48*G8</f>
        <v>1442.5292246922293</v>
      </c>
      <c r="X48" s="44">
        <f t="shared" ref="X48:AA48" si="30">S48*H8</f>
        <v>9703.0441225991399</v>
      </c>
      <c r="Y48" s="44">
        <f t="shared" si="30"/>
        <v>2680.6951144687805</v>
      </c>
      <c r="Z48" s="44">
        <f t="shared" si="30"/>
        <v>6587.4613967556197</v>
      </c>
      <c r="AA48" s="44">
        <f t="shared" si="30"/>
        <v>20451.583460967009</v>
      </c>
      <c r="AC48" s="23" t="e">
        <f t="shared" si="19"/>
        <v>#DIV/0!</v>
      </c>
      <c r="AD48" s="23" t="e">
        <f t="shared" si="24"/>
        <v>#DIV/0!</v>
      </c>
      <c r="AE48" s="23" t="e">
        <f t="shared" si="25"/>
        <v>#DIV/0!</v>
      </c>
      <c r="AF48" s="25" t="e">
        <f t="shared" si="26"/>
        <v>#DIV/0!</v>
      </c>
    </row>
  </sheetData>
  <mergeCells count="31">
    <mergeCell ref="AB2:AF2"/>
    <mergeCell ref="W2:AA2"/>
    <mergeCell ref="W3:W4"/>
    <mergeCell ref="X3:X4"/>
    <mergeCell ref="Y3:Y4"/>
    <mergeCell ref="Z3:Z4"/>
    <mergeCell ref="AA3:AA4"/>
    <mergeCell ref="R2:V2"/>
    <mergeCell ref="R3:R4"/>
    <mergeCell ref="S3:S4"/>
    <mergeCell ref="T3:T4"/>
    <mergeCell ref="U3:U4"/>
    <mergeCell ref="V3:V4"/>
    <mergeCell ref="L2:P2"/>
    <mergeCell ref="L3:L4"/>
    <mergeCell ref="M3:M4"/>
    <mergeCell ref="N3:N4"/>
    <mergeCell ref="O3:O4"/>
    <mergeCell ref="P3:P4"/>
    <mergeCell ref="F3:F4"/>
    <mergeCell ref="G2:K2"/>
    <mergeCell ref="G3:G4"/>
    <mergeCell ref="H3:H4"/>
    <mergeCell ref="I3:I4"/>
    <mergeCell ref="J3:J4"/>
    <mergeCell ref="K3:K4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4" sqref="Q1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</vt:lpstr>
      <vt:lpstr>Seasonal Indexes</vt:lpstr>
      <vt:lpstr>Deseasonalized Data &amp; Predicted</vt:lpstr>
      <vt:lpstr>Graphs and Equations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2017-12-22T17:25:32Z</dcterms:created>
  <dcterms:modified xsi:type="dcterms:W3CDTF">2017-12-24T17:38:55Z</dcterms:modified>
</cp:coreProperties>
</file>