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7915e9a08dcf/Master of Energy Research/1. Indonesia Energy Flow/"/>
    </mc:Choice>
  </mc:AlternateContent>
  <xr:revisionPtr revIDLastSave="395" documentId="8_{1E511FD5-44D5-4A5C-AFC6-8A6C23DEAFB0}" xr6:coauthVersionLast="46" xr6:coauthVersionMax="46" xr10:uidLastSave="{F0C86DF6-AFBC-41E1-9554-3B6F383DB1B1}"/>
  <bookViews>
    <workbookView xWindow="-120" yWindow="-120" windowWidth="29040" windowHeight="15840" firstSheet="1" activeTab="2" xr2:uid="{E381FED2-81D3-455B-82EC-B895A53151FB}"/>
  </bookViews>
  <sheets>
    <sheet name="Front Page" sheetId="5" r:id="rId1"/>
    <sheet name="Primary mix" sheetId="1" r:id="rId2"/>
    <sheet name="Balance (text)" sheetId="4" r:id="rId3"/>
    <sheet name="Balance (formula)" sheetId="3" r:id="rId4"/>
    <sheet name="Supply &amp; Demand" sheetId="6" r:id="rId5"/>
    <sheet name="Population" sheetId="8" r:id="rId6"/>
    <sheet name="Elec. Generation" sheetId="10" r:id="rId7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4" l="1"/>
  <c r="C2" i="4"/>
  <c r="D2" i="4"/>
  <c r="E2" i="4"/>
  <c r="F2" i="4"/>
  <c r="G2" i="4"/>
  <c r="H2" i="4"/>
  <c r="I2" i="4"/>
  <c r="J2" i="4"/>
  <c r="K2" i="4"/>
  <c r="M2" i="4"/>
  <c r="N2" i="4"/>
  <c r="O2" i="4"/>
  <c r="P2" i="4"/>
  <c r="Q2" i="4"/>
  <c r="R2" i="4"/>
  <c r="S2" i="4"/>
  <c r="T2" i="4"/>
  <c r="L2" i="4"/>
  <c r="W14" i="4"/>
  <c r="W15" i="4"/>
  <c r="W13" i="4"/>
  <c r="W10" i="4"/>
  <c r="W9" i="4"/>
  <c r="W8" i="4"/>
  <c r="I13" i="3"/>
  <c r="I19" i="3"/>
  <c r="K19" i="3"/>
  <c r="M19" i="3"/>
  <c r="K8" i="3"/>
  <c r="E40" i="10"/>
  <c r="D40" i="10"/>
  <c r="C40" i="10"/>
  <c r="C56" i="6"/>
  <c r="C18" i="6"/>
  <c r="C9" i="4"/>
  <c r="S30" i="4"/>
  <c r="S28" i="4"/>
  <c r="O30" i="4"/>
  <c r="M30" i="4"/>
  <c r="M28" i="4"/>
  <c r="H9" i="4"/>
  <c r="G30" i="4"/>
  <c r="G28" i="4"/>
  <c r="I30" i="4"/>
  <c r="I28" i="4"/>
  <c r="F30" i="4"/>
  <c r="F28" i="4"/>
  <c r="E30" i="4"/>
  <c r="E28" i="4"/>
  <c r="D30" i="4"/>
  <c r="D28" i="4"/>
  <c r="C30" i="4"/>
  <c r="C28" i="4"/>
  <c r="Q24" i="4"/>
  <c r="P24" i="4"/>
  <c r="O24" i="4"/>
  <c r="K24" i="4"/>
  <c r="J24" i="4"/>
  <c r="H24" i="4"/>
  <c r="G24" i="4"/>
  <c r="I24" i="4"/>
  <c r="F24" i="4"/>
  <c r="E24" i="4"/>
  <c r="D24" i="4"/>
  <c r="C24" i="4"/>
  <c r="Q19" i="4"/>
  <c r="P19" i="4"/>
  <c r="P13" i="4"/>
  <c r="O19" i="4"/>
  <c r="M19" i="4"/>
  <c r="K19" i="4"/>
  <c r="H19" i="4"/>
  <c r="H13" i="4"/>
  <c r="I9" i="4"/>
  <c r="D9" i="4"/>
  <c r="T18" i="4"/>
  <c r="T16" i="4"/>
  <c r="G9" i="4"/>
  <c r="F9" i="4"/>
  <c r="E9" i="4"/>
  <c r="R8" i="4"/>
  <c r="K8" i="4"/>
  <c r="T32" i="3"/>
  <c r="T33" i="3"/>
  <c r="T34" i="3"/>
  <c r="T35" i="3"/>
  <c r="T31" i="3"/>
  <c r="T36" i="3"/>
  <c r="T29" i="3"/>
  <c r="T26" i="3"/>
  <c r="T27" i="3"/>
  <c r="T25" i="3"/>
  <c r="T15" i="3"/>
  <c r="T16" i="3"/>
  <c r="T17" i="3"/>
  <c r="T18" i="3"/>
  <c r="T20" i="3"/>
  <c r="T21" i="3"/>
  <c r="T22" i="3"/>
  <c r="T23" i="3"/>
  <c r="T14" i="3"/>
  <c r="T10" i="3"/>
  <c r="T11" i="3"/>
  <c r="T12" i="3"/>
  <c r="L30" i="3"/>
  <c r="L28" i="3"/>
  <c r="C30" i="3"/>
  <c r="C28" i="3"/>
  <c r="D30" i="3"/>
  <c r="D28" i="3"/>
  <c r="E30" i="3"/>
  <c r="E28" i="3"/>
  <c r="F30" i="3"/>
  <c r="G30" i="3"/>
  <c r="G28" i="3"/>
  <c r="H30" i="3"/>
  <c r="H28" i="3"/>
  <c r="I30" i="3"/>
  <c r="I28" i="3"/>
  <c r="I9" i="3"/>
  <c r="I8" i="3"/>
  <c r="J30" i="3"/>
  <c r="J28" i="3"/>
  <c r="K30" i="3"/>
  <c r="K28" i="3"/>
  <c r="M30" i="3"/>
  <c r="M28" i="3"/>
  <c r="N30" i="3"/>
  <c r="N28" i="3"/>
  <c r="O30" i="3"/>
  <c r="P30" i="3"/>
  <c r="P28" i="3"/>
  <c r="Q30" i="3"/>
  <c r="Q28" i="3"/>
  <c r="R30" i="3"/>
  <c r="R28" i="3"/>
  <c r="S30" i="3"/>
  <c r="S28" i="3"/>
  <c r="O28" i="3"/>
  <c r="F28" i="3"/>
  <c r="D24" i="3"/>
  <c r="D19" i="3"/>
  <c r="D13" i="3"/>
  <c r="D9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C24" i="3"/>
  <c r="E19" i="3"/>
  <c r="E13" i="3"/>
  <c r="F19" i="3"/>
  <c r="F13" i="3"/>
  <c r="F9" i="3"/>
  <c r="F8" i="3"/>
  <c r="G19" i="3"/>
  <c r="G13" i="3"/>
  <c r="H19" i="3"/>
  <c r="H13" i="3"/>
  <c r="H9" i="3"/>
  <c r="H8" i="3"/>
  <c r="J19" i="3"/>
  <c r="J13" i="3"/>
  <c r="K13" i="3"/>
  <c r="L19" i="3"/>
  <c r="L13" i="3"/>
  <c r="M13" i="3"/>
  <c r="N19" i="3"/>
  <c r="N13" i="3"/>
  <c r="O19" i="3"/>
  <c r="O13" i="3"/>
  <c r="P19" i="3"/>
  <c r="P13" i="3"/>
  <c r="Q19" i="3"/>
  <c r="Q13" i="3"/>
  <c r="R19" i="3"/>
  <c r="R13" i="3"/>
  <c r="S19" i="3"/>
  <c r="S13" i="3"/>
  <c r="C19" i="3"/>
  <c r="C13" i="3"/>
  <c r="C9" i="3"/>
  <c r="C8" i="3"/>
  <c r="J8" i="3"/>
  <c r="L8" i="3"/>
  <c r="M8" i="3"/>
  <c r="N8" i="3"/>
  <c r="O8" i="3"/>
  <c r="P8" i="3"/>
  <c r="Q8" i="3"/>
  <c r="R8" i="3"/>
  <c r="S8" i="3"/>
  <c r="C15" i="1"/>
  <c r="T24" i="3"/>
  <c r="T13" i="3"/>
  <c r="T28" i="3"/>
  <c r="T30" i="3"/>
  <c r="T19" i="3"/>
  <c r="G9" i="3"/>
  <c r="E9" i="3"/>
  <c r="E8" i="3"/>
  <c r="D8" i="3"/>
  <c r="G8" i="3"/>
  <c r="T8" i="3"/>
  <c r="T9" i="3"/>
</calcChain>
</file>

<file path=xl/sharedStrings.xml><?xml version="1.0" encoding="utf-8"?>
<sst xmlns="http://schemas.openxmlformats.org/spreadsheetml/2006/main" count="285" uniqueCount="146">
  <si>
    <t>Primary Energy Supply Mix of Indonesia</t>
  </si>
  <si>
    <t>Source</t>
  </si>
  <si>
    <t>Type</t>
  </si>
  <si>
    <t>Oil</t>
  </si>
  <si>
    <t>Coal</t>
  </si>
  <si>
    <t>Gas</t>
  </si>
  <si>
    <t>Hydropower</t>
  </si>
  <si>
    <t>Geothermal</t>
  </si>
  <si>
    <t>Solar</t>
  </si>
  <si>
    <t>Wind</t>
  </si>
  <si>
    <t>Other Renewables</t>
  </si>
  <si>
    <t>Biofuel</t>
  </si>
  <si>
    <t>Biogas</t>
  </si>
  <si>
    <t>Share</t>
  </si>
  <si>
    <t>Total</t>
  </si>
  <si>
    <t>Other Renewables*</t>
  </si>
  <si>
    <t>*) other renewables includes: biomass PP, biogas PP, waste PP, and hybrid PP</t>
  </si>
  <si>
    <t>GDP and Energy Indicator</t>
  </si>
  <si>
    <t>GDP Nominal</t>
  </si>
  <si>
    <t>Populatoin</t>
  </si>
  <si>
    <t>Households</t>
  </si>
  <si>
    <t>Primary Energy supply</t>
  </si>
  <si>
    <t>Parameter</t>
  </si>
  <si>
    <t>Unit</t>
  </si>
  <si>
    <t>Value</t>
  </si>
  <si>
    <t>Final Energy Consumption</t>
  </si>
  <si>
    <t>GDP at 2010 const. price</t>
  </si>
  <si>
    <t>Rp</t>
  </si>
  <si>
    <t>BOE</t>
  </si>
  <si>
    <t>Indonesia Energy Balance</t>
  </si>
  <si>
    <t>Solar PP &amp; Solar PV</t>
  </si>
  <si>
    <t>Wind PP</t>
  </si>
  <si>
    <t>Other Rnewables</t>
  </si>
  <si>
    <t>Solar &amp; Energy Efficient Lighting</t>
  </si>
  <si>
    <t>Biomass</t>
  </si>
  <si>
    <t>Briquette</t>
  </si>
  <si>
    <t>Natural Gas</t>
  </si>
  <si>
    <t>Crude Oil</t>
  </si>
  <si>
    <t>Fuel</t>
  </si>
  <si>
    <t>LPG</t>
  </si>
  <si>
    <t>Electricity</t>
  </si>
  <si>
    <t>LNG</t>
  </si>
  <si>
    <t>Primary Energy Supply</t>
  </si>
  <si>
    <t>Production</t>
  </si>
  <si>
    <t>Import</t>
  </si>
  <si>
    <t>Export</t>
  </si>
  <si>
    <t>Stock Exchange</t>
  </si>
  <si>
    <t>Energy Transformation</t>
  </si>
  <si>
    <t>Refinery</t>
  </si>
  <si>
    <t>Gas Processing</t>
  </si>
  <si>
    <t>LNG Regasification</t>
  </si>
  <si>
    <t>Coal Processing Plant</t>
  </si>
  <si>
    <t>Biofuel Blending</t>
  </si>
  <si>
    <t>Power Plant</t>
  </si>
  <si>
    <t xml:space="preserve">  State Owned</t>
  </si>
  <si>
    <t xml:space="preserve">  IPP</t>
  </si>
  <si>
    <t xml:space="preserve">  Off Grid</t>
  </si>
  <si>
    <t xml:space="preserve">  IO</t>
  </si>
  <si>
    <t>Own Use and Losses</t>
  </si>
  <si>
    <t>During Transformation</t>
  </si>
  <si>
    <t>Energy Use / Own Use</t>
  </si>
  <si>
    <t>Transmission &amp; Distribution</t>
  </si>
  <si>
    <t>Final Energy Supply</t>
  </si>
  <si>
    <t>Statistics Discrepancy</t>
  </si>
  <si>
    <t>Industry</t>
  </si>
  <si>
    <t>Transportation</t>
  </si>
  <si>
    <t>Household</t>
  </si>
  <si>
    <t>Commercial</t>
  </si>
  <si>
    <t>Other Sector</t>
  </si>
  <si>
    <t>Non Energy Use</t>
  </si>
  <si>
    <t>Energy in Thousand BoE</t>
  </si>
  <si>
    <t>Indonesia Energy Flow 2019</t>
  </si>
  <si>
    <t>Created by</t>
  </si>
  <si>
    <t>Anggara Brajamusthi</t>
  </si>
  <si>
    <t>Data Source</t>
  </si>
  <si>
    <t>2019 Handbook of Energy &amp; Economic Statistics of Indonesia</t>
  </si>
  <si>
    <t>URL</t>
  </si>
  <si>
    <t>Kementerian ESDM RI - Publication - Handbook Of Energy &amp; Economic Statistics Of Indonesia (HEESI)</t>
  </si>
  <si>
    <t>Primary Energy Supply by Sources</t>
  </si>
  <si>
    <t>Crude Oil &amp; Product</t>
  </si>
  <si>
    <t>Natural Gas &amp; Product</t>
  </si>
  <si>
    <t>Hydro Power</t>
  </si>
  <si>
    <t>Solar PP &amp; PV</t>
  </si>
  <si>
    <t>Final Energy Consumption by Sector</t>
  </si>
  <si>
    <t>Sector</t>
  </si>
  <si>
    <t>Industrial</t>
  </si>
  <si>
    <t>Other</t>
  </si>
  <si>
    <t>Non Energy Utilization</t>
  </si>
  <si>
    <t>Including Biomass</t>
  </si>
  <si>
    <t>Excluding Biomass</t>
  </si>
  <si>
    <t>Final Energy Consumption by Type</t>
  </si>
  <si>
    <t>Bio Gasoil</t>
  </si>
  <si>
    <t>Energy Data</t>
  </si>
  <si>
    <t>Population Data</t>
  </si>
  <si>
    <t>Badan Pusat Statistik Indonesia</t>
  </si>
  <si>
    <t>Jumlah Penduduk Hasil Proyeksi Menurut Provinsi dan Jenis Kelamin (Ribu Jiwa), 2018-2020</t>
  </si>
  <si>
    <t>Data Name</t>
  </si>
  <si>
    <t>Badan Pusat Statistik (bps.go.id)</t>
  </si>
  <si>
    <t>Population by Province year 2018-2020</t>
  </si>
  <si>
    <t>Province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</si>
  <si>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</si>
  <si>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</si>
  <si>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</si>
  <si>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</si>
  <si>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</si>
  <si>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</si>
  <si>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</si>
  <si>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</si>
  <si>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</si>
  <si>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</si>
  <si>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</si>
  <si>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</si>
  <si>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</si>
  <si>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</si>
  <si>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</si>
  <si>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</si>
  <si>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</si>
  <si>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</si>
  <si>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</si>
  <si>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</si>
  <si>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</si>
  <si>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</si>
  <si>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</si>
  <si>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</si>
  <si>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</si>
  <si>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</si>
  <si>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</si>
  <si>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</si>
  <si>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</si>
  <si>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</si>
  <si>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</si>
  <si>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</si>
  <si>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DI Yogyakarta</t>
  </si>
  <si>
    <t>DKI Jakarta</t>
  </si>
  <si>
    <t>Installed Electricity Generation</t>
  </si>
  <si>
    <t>MW</t>
  </si>
  <si>
    <t>Large-hydro</t>
  </si>
  <si>
    <t>Small-hydro</t>
  </si>
  <si>
    <t>Electricity Generation</t>
  </si>
  <si>
    <t>positive</t>
  </si>
  <si>
    <t>negative</t>
  </si>
  <si>
    <t>sum</t>
  </si>
  <si>
    <t>Fuel Oil</t>
  </si>
  <si>
    <t>Transformation Losses</t>
  </si>
  <si>
    <t>Transmission &amp; Distribution Losses</t>
  </si>
  <si>
    <t>Primary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</si>
</sst>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5" fillId="0" borderId="0" xfId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ps.go.id/indicator/12/1886/1/jumlah-penduduk-hasil-proyeksi-menurut-provinsi-dan-jenis-kelamin.html" TargetMode="External"/><Relationship Id="rId1" Type="http://schemas.openxmlformats.org/officeDocument/2006/relationships/hyperlink" Target="https://www.esdm.go.id/en/publication/handbook-of-energy-economic-statistics-of-indonesia-hees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CA3-94B9-4DEB-A928-C9EF15EFCB33}">
  <dimension ref="B2:D13"/>
  <sheetViews>
    <sheetView workbookViewId="0">
      <selection activeCell="E21" sqref="E21"/>
    </sheetView>
  </sheetViews>
  <sheetFormatPr defaultRowHeight="18" customHeight="1" x14ac:dyDescent="0.25"/>
  <cols>
    <col min="1" max="1" width="7" style="4" customWidth="1"/>
    <col min="2" max="2" width="20.28515625" style="4" customWidth="1"/>
    <col min="3" max="3" width="22.5703125" style="4" customWidth="1"/>
    <col min="4" max="4" width="9.140625" style="5"/>
    <col min="5" max="16384" width="9.140625" style="4"/>
  </cols>
  <sheetData>
    <row r="2" spans="2:3" ht="18" customHeight="1" x14ac:dyDescent="0.25">
      <c r="B2" s="3" t="s">
        <v>71</v>
      </c>
    </row>
    <row r="3" spans="2:3" ht="18" customHeight="1" x14ac:dyDescent="0.25">
      <c r="B3" s="3"/>
    </row>
    <row r="4" spans="2:3" ht="18" customHeight="1" x14ac:dyDescent="0.25">
      <c r="B4" s="4" t="s">
        <v>72</v>
      </c>
      <c r="C4" s="7" t="s">
        <v>73</v>
      </c>
    </row>
    <row r="6" spans="2:3" ht="18" customHeight="1" x14ac:dyDescent="0.25">
      <c r="B6" s="4" t="s">
        <v>92</v>
      </c>
    </row>
    <row r="7" spans="2:3" ht="18" customHeight="1" x14ac:dyDescent="0.25">
      <c r="B7" s="4" t="s">
        <v>74</v>
      </c>
      <c r="C7" s="7" t="s">
        <v>75</v>
      </c>
    </row>
    <row r="8" spans="2:3" ht="18" customHeight="1" x14ac:dyDescent="0.25">
      <c r="B8" s="4" t="s">
        <v>76</v>
      </c>
      <c r="C8" s="16" t="s">
        <v>77</v>
      </c>
    </row>
    <row r="10" spans="2:3" ht="18" customHeight="1" x14ac:dyDescent="0.25">
      <c r="B10" s="4" t="s">
        <v>93</v>
      </c>
    </row>
    <row r="11" spans="2:3" ht="18" customHeight="1" x14ac:dyDescent="0.25">
      <c r="B11" s="4" t="s">
        <v>74</v>
      </c>
      <c r="C11" s="4" t="s">
        <v>94</v>
      </c>
    </row>
    <row r="12" spans="2:3" ht="18" customHeight="1" x14ac:dyDescent="0.25">
      <c r="B12" s="4" t="s">
        <v>96</v>
      </c>
      <c r="C12" s="4" t="s">
        <v>95</v>
      </c>
    </row>
    <row r="13" spans="2:3" ht="18" customHeight="1" x14ac:dyDescent="0.25">
      <c r="B13" s="4" t="s">
        <v>76</v>
      </c>
      <c r="C13" s="16" t="s">
        <v>97</v>
      </c>
    </row>
  </sheetData>
  <hyperlinks>
    <hyperlink ref="C8" r:id="rId1" display="https://www.esdm.go.id/en/publication/handbook-of-energy-economic-statistics-of-indonesia-heesi" xr:uid="{DCE983C8-BC1C-4786-909E-4899EEDF1807}"/>
    <hyperlink ref="C13" r:id="rId2" display="https://www.bps.go.id/indicator/12/1886/1/jumlah-penduduk-hasil-proyeksi-menurut-provinsi-dan-jenis-kelamin.html" xr:uid="{3A11EBEF-C99C-4EB7-BCEA-D4534AC2C59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88EE-C7F8-41F7-9890-8ECA6E63A85A}">
  <dimension ref="B2:E28"/>
  <sheetViews>
    <sheetView workbookViewId="0">
      <selection activeCell="G18" sqref="G18"/>
    </sheetView>
  </sheetViews>
  <sheetFormatPr defaultRowHeight="18" customHeight="1" x14ac:dyDescent="0.25"/>
  <cols>
    <col min="1" max="1" width="9.140625" style="4"/>
    <col min="2" max="2" width="26.5703125" style="4" customWidth="1"/>
    <col min="3" max="3" width="13.42578125" style="4" customWidth="1"/>
    <col min="4" max="4" width="9.140625" style="5"/>
    <col min="5" max="16384" width="9.140625" style="4"/>
  </cols>
  <sheetData>
    <row r="2" spans="2:3" ht="18" customHeight="1" x14ac:dyDescent="0.25">
      <c r="B2" s="3" t="s">
        <v>0</v>
      </c>
    </row>
    <row r="3" spans="2:3" ht="18" customHeight="1" x14ac:dyDescent="0.25">
      <c r="B3" s="3">
        <v>2019</v>
      </c>
    </row>
    <row r="5" spans="2:3" ht="29.25" customHeight="1" x14ac:dyDescent="0.25">
      <c r="B5" s="6" t="s">
        <v>2</v>
      </c>
      <c r="C5" s="6" t="s">
        <v>13</v>
      </c>
    </row>
    <row r="6" spans="2:3" ht="18" customHeight="1" x14ac:dyDescent="0.25">
      <c r="B6" s="4" t="s">
        <v>3</v>
      </c>
      <c r="C6" s="4">
        <v>35.03</v>
      </c>
    </row>
    <row r="7" spans="2:3" ht="18" customHeight="1" x14ac:dyDescent="0.25">
      <c r="B7" s="4" t="s">
        <v>4</v>
      </c>
      <c r="C7" s="4">
        <v>37.28</v>
      </c>
    </row>
    <row r="8" spans="2:3" ht="18" customHeight="1" x14ac:dyDescent="0.25">
      <c r="B8" s="4" t="s">
        <v>5</v>
      </c>
      <c r="C8" s="4">
        <v>18.510000000000002</v>
      </c>
    </row>
    <row r="9" spans="2:3" ht="18" customHeight="1" x14ac:dyDescent="0.25">
      <c r="B9" s="4" t="s">
        <v>6</v>
      </c>
      <c r="C9" s="4">
        <v>2.52</v>
      </c>
    </row>
    <row r="10" spans="2:3" ht="18" customHeight="1" x14ac:dyDescent="0.25">
      <c r="B10" s="4" t="s">
        <v>7</v>
      </c>
      <c r="C10" s="4">
        <v>1.68</v>
      </c>
    </row>
    <row r="11" spans="2:3" ht="18" customHeight="1" x14ac:dyDescent="0.25">
      <c r="B11" s="4" t="s">
        <v>8</v>
      </c>
      <c r="C11" s="4">
        <v>0.03</v>
      </c>
    </row>
    <row r="12" spans="2:3" ht="18" customHeight="1" x14ac:dyDescent="0.25">
      <c r="B12" s="4" t="s">
        <v>9</v>
      </c>
      <c r="C12" s="4">
        <v>0.08</v>
      </c>
    </row>
    <row r="13" spans="2:3" ht="18" customHeight="1" x14ac:dyDescent="0.25">
      <c r="B13" s="4" t="s">
        <v>15</v>
      </c>
      <c r="C13" s="4">
        <v>1.92</v>
      </c>
    </row>
    <row r="14" spans="2:3" ht="18" customHeight="1" x14ac:dyDescent="0.25">
      <c r="B14" s="4" t="s">
        <v>11</v>
      </c>
      <c r="C14" s="4">
        <v>2.95</v>
      </c>
    </row>
    <row r="15" spans="2:3" ht="18" customHeight="1" x14ac:dyDescent="0.25">
      <c r="B15" s="4" t="s">
        <v>14</v>
      </c>
      <c r="C15" s="4">
        <f>SUM(C6:C14)</f>
        <v>100.00000000000001</v>
      </c>
    </row>
    <row r="17" spans="2:5" ht="18" customHeight="1" x14ac:dyDescent="0.25">
      <c r="B17" s="4" t="s">
        <v>16</v>
      </c>
    </row>
    <row r="19" spans="2:5" ht="18" customHeight="1" x14ac:dyDescent="0.25">
      <c r="B19" s="3" t="s">
        <v>17</v>
      </c>
    </row>
    <row r="20" spans="2:5" ht="18" customHeight="1" x14ac:dyDescent="0.25">
      <c r="B20" s="3">
        <v>2019</v>
      </c>
    </row>
    <row r="22" spans="2:5" ht="29.25" customHeight="1" x14ac:dyDescent="0.25">
      <c r="B22" s="6" t="s">
        <v>22</v>
      </c>
      <c r="C22" s="6" t="s">
        <v>24</v>
      </c>
      <c r="D22" s="6" t="s">
        <v>23</v>
      </c>
    </row>
    <row r="23" spans="2:5" ht="18" customHeight="1" x14ac:dyDescent="0.25">
      <c r="B23" s="4" t="s">
        <v>26</v>
      </c>
      <c r="C23" s="7">
        <v>1.0949E+16</v>
      </c>
      <c r="D23" s="5" t="s">
        <v>27</v>
      </c>
      <c r="E23" s="7"/>
    </row>
    <row r="24" spans="2:5" ht="18" customHeight="1" x14ac:dyDescent="0.25">
      <c r="B24" s="4" t="s">
        <v>18</v>
      </c>
      <c r="C24" s="7">
        <v>1.5834E+16</v>
      </c>
      <c r="D24" s="5" t="s">
        <v>27</v>
      </c>
      <c r="E24" s="7"/>
    </row>
    <row r="25" spans="2:5" ht="18" customHeight="1" x14ac:dyDescent="0.25">
      <c r="B25" s="4" t="s">
        <v>19</v>
      </c>
      <c r="C25" s="7">
        <v>268075000</v>
      </c>
    </row>
    <row r="26" spans="2:5" ht="18" customHeight="1" x14ac:dyDescent="0.25">
      <c r="B26" s="4" t="s">
        <v>20</v>
      </c>
      <c r="C26" s="7">
        <v>68701000</v>
      </c>
    </row>
    <row r="27" spans="2:5" ht="18" customHeight="1" x14ac:dyDescent="0.25">
      <c r="B27" s="4" t="s">
        <v>21</v>
      </c>
      <c r="C27" s="7">
        <v>1559295000</v>
      </c>
      <c r="D27" s="5" t="s">
        <v>28</v>
      </c>
    </row>
    <row r="28" spans="2:5" ht="18" customHeight="1" x14ac:dyDescent="0.25">
      <c r="B28" s="4" t="s">
        <v>25</v>
      </c>
      <c r="C28" s="7">
        <v>945867000</v>
      </c>
      <c r="D28" s="5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3587-2A04-455F-A9B3-DAFFA6E00400}">
  <dimension ref="B2:X37"/>
  <sheetViews>
    <sheetView tabSelected="1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U19" sqref="U19"/>
    </sheetView>
  </sheetViews>
  <sheetFormatPr defaultRowHeight="18" customHeight="1" x14ac:dyDescent="0.25"/>
  <cols>
    <col min="1" max="1" width="3" style="4" customWidth="1"/>
    <col min="2" max="2" width="26.5703125" style="4" customWidth="1"/>
    <col min="3" max="4" width="13.42578125" style="4" customWidth="1"/>
    <col min="5" max="5" width="12" style="4" customWidth="1"/>
    <col min="6" max="6" width="9.28515625" style="4" bestFit="1" customWidth="1"/>
    <col min="7" max="7" width="15.42578125" style="4" customWidth="1"/>
    <col min="8" max="8" width="9.28515625" style="4" bestFit="1" customWidth="1"/>
    <col min="9" max="9" width="10.85546875" style="4" customWidth="1"/>
    <col min="10" max="10" width="12.42578125" style="4" bestFit="1" customWidth="1"/>
    <col min="11" max="11" width="9.85546875" style="4" customWidth="1"/>
    <col min="12" max="17" width="9.28515625" style="4" bestFit="1" customWidth="1"/>
    <col min="18" max="18" width="10.7109375" style="4" customWidth="1"/>
    <col min="19" max="19" width="9.28515625" style="4" bestFit="1" customWidth="1"/>
    <col min="20" max="20" width="13.85546875" style="4" customWidth="1"/>
    <col min="21" max="21" width="9.140625" style="4"/>
    <col min="22" max="23" width="9.85546875" style="4" bestFit="1" customWidth="1"/>
    <col min="24" max="16384" width="9.140625" style="4"/>
  </cols>
  <sheetData>
    <row r="2" spans="2:23" s="5" customFormat="1" ht="18" customHeight="1" x14ac:dyDescent="0.25">
      <c r="B2" s="3" t="s">
        <v>29</v>
      </c>
      <c r="C2" s="9">
        <f t="shared" ref="C2:K2" si="0">C8+C13+C24-C29-C30-C36</f>
        <v>0</v>
      </c>
      <c r="D2" s="9">
        <f t="shared" si="0"/>
        <v>0</v>
      </c>
      <c r="E2" s="9">
        <f t="shared" si="0"/>
        <v>0</v>
      </c>
      <c r="F2" s="9">
        <f t="shared" si="0"/>
        <v>0</v>
      </c>
      <c r="G2" s="9">
        <f t="shared" si="0"/>
        <v>0</v>
      </c>
      <c r="H2" s="9">
        <f t="shared" si="0"/>
        <v>0</v>
      </c>
      <c r="I2" s="9">
        <f t="shared" si="0"/>
        <v>0</v>
      </c>
      <c r="J2" s="9">
        <f t="shared" si="0"/>
        <v>-1</v>
      </c>
      <c r="K2" s="9">
        <f t="shared" si="0"/>
        <v>0</v>
      </c>
      <c r="L2" s="9">
        <f>L8+L13+L24-L29-L30-L36</f>
        <v>1</v>
      </c>
      <c r="M2" s="9">
        <f t="shared" ref="M2:T2" si="1">M8+M13+M24-M29-M30-M36</f>
        <v>0</v>
      </c>
      <c r="N2" s="9">
        <f t="shared" si="1"/>
        <v>1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1</v>
      </c>
    </row>
    <row r="3" spans="2:23" s="5" customFormat="1" ht="18" customHeight="1" x14ac:dyDescent="0.25">
      <c r="B3" s="3">
        <v>2019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5" spans="2:23" ht="18" customHeight="1" x14ac:dyDescent="0.25">
      <c r="C5" s="22" t="s">
        <v>70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2:23" s="2" customFormat="1" ht="55.5" customHeight="1" x14ac:dyDescent="0.25">
      <c r="B6" s="1" t="s">
        <v>2</v>
      </c>
      <c r="C6" s="1" t="s">
        <v>6</v>
      </c>
      <c r="D6" s="1" t="s">
        <v>7</v>
      </c>
      <c r="E6" s="1" t="s">
        <v>30</v>
      </c>
      <c r="F6" s="1" t="s">
        <v>31</v>
      </c>
      <c r="G6" s="1" t="s">
        <v>33</v>
      </c>
      <c r="H6" s="1" t="s">
        <v>34</v>
      </c>
      <c r="I6" s="1" t="s">
        <v>10</v>
      </c>
      <c r="J6" s="10" t="s">
        <v>4</v>
      </c>
      <c r="K6" s="10" t="s">
        <v>35</v>
      </c>
      <c r="L6" s="10" t="s">
        <v>36</v>
      </c>
      <c r="M6" s="10" t="s">
        <v>37</v>
      </c>
      <c r="N6" s="10" t="s">
        <v>142</v>
      </c>
      <c r="O6" s="10" t="s">
        <v>11</v>
      </c>
      <c r="P6" s="10" t="s">
        <v>12</v>
      </c>
      <c r="Q6" s="10" t="s">
        <v>39</v>
      </c>
      <c r="R6" s="10" t="s">
        <v>40</v>
      </c>
      <c r="S6" s="10" t="s">
        <v>41</v>
      </c>
      <c r="T6" s="1" t="s">
        <v>14</v>
      </c>
    </row>
    <row r="8" spans="2:23" s="13" customFormat="1" ht="18" customHeight="1" x14ac:dyDescent="0.25">
      <c r="B8" s="11" t="s">
        <v>145</v>
      </c>
      <c r="C8" s="12">
        <v>39329</v>
      </c>
      <c r="D8" s="12">
        <v>26193</v>
      </c>
      <c r="E8" s="12">
        <v>462</v>
      </c>
      <c r="F8" s="12">
        <v>1186</v>
      </c>
      <c r="G8" s="12">
        <v>12</v>
      </c>
      <c r="H8" s="12">
        <v>61393</v>
      </c>
      <c r="I8" s="12">
        <v>29906</v>
      </c>
      <c r="J8" s="12">
        <v>581356</v>
      </c>
      <c r="K8" s="12">
        <f t="shared" ref="K8:R8" si="2">SUM(K9:K12)</f>
        <v>0</v>
      </c>
      <c r="L8" s="12">
        <v>380634</v>
      </c>
      <c r="M8" s="12">
        <v>341662</v>
      </c>
      <c r="N8" s="12">
        <v>155035</v>
      </c>
      <c r="O8" s="12">
        <v>45927</v>
      </c>
      <c r="P8" s="12">
        <v>167</v>
      </c>
      <c r="Q8" s="12">
        <v>49473</v>
      </c>
      <c r="R8" s="12">
        <f t="shared" si="2"/>
        <v>0</v>
      </c>
      <c r="S8" s="12">
        <v>-92048</v>
      </c>
      <c r="T8" s="12">
        <v>1620688</v>
      </c>
      <c r="V8" s="13" t="s">
        <v>139</v>
      </c>
      <c r="W8" s="20">
        <f>SUM(C9:Q10,K12:Q12)</f>
        <v>3830667</v>
      </c>
    </row>
    <row r="9" spans="2:23" s="5" customFormat="1" ht="18" customHeight="1" x14ac:dyDescent="0.25">
      <c r="B9" s="4" t="s">
        <v>43</v>
      </c>
      <c r="C9" s="9">
        <f t="shared" ref="C9:G9" si="3">-C13</f>
        <v>39329</v>
      </c>
      <c r="D9" s="9">
        <f t="shared" si="3"/>
        <v>26193</v>
      </c>
      <c r="E9" s="9">
        <f t="shared" si="3"/>
        <v>462</v>
      </c>
      <c r="F9" s="9">
        <f t="shared" si="3"/>
        <v>1186</v>
      </c>
      <c r="G9" s="9">
        <f t="shared" si="3"/>
        <v>12</v>
      </c>
      <c r="H9" s="9">
        <f>H28</f>
        <v>61393</v>
      </c>
      <c r="I9" s="9">
        <f>-I13</f>
        <v>29906</v>
      </c>
      <c r="J9" s="9">
        <v>2587870</v>
      </c>
      <c r="K9" s="9"/>
      <c r="L9" s="9">
        <v>425936</v>
      </c>
      <c r="M9" s="9">
        <v>272025</v>
      </c>
      <c r="N9" s="9"/>
      <c r="O9" s="9">
        <v>54486</v>
      </c>
      <c r="P9" s="9">
        <v>167</v>
      </c>
      <c r="Q9" s="9"/>
      <c r="R9" s="9"/>
      <c r="S9" s="9"/>
      <c r="T9" s="9">
        <v>3498966</v>
      </c>
      <c r="V9" s="5" t="s">
        <v>140</v>
      </c>
      <c r="W9" s="20">
        <f>SUM(J11:L12,M11:S11)</f>
        <v>-2209981</v>
      </c>
    </row>
    <row r="10" spans="2:23" s="5" customFormat="1" ht="18" customHeight="1" x14ac:dyDescent="0.25">
      <c r="B10" s="4" t="s">
        <v>44</v>
      </c>
      <c r="C10" s="9"/>
      <c r="D10" s="9"/>
      <c r="E10" s="9"/>
      <c r="F10" s="9"/>
      <c r="G10" s="9"/>
      <c r="H10" s="9"/>
      <c r="I10" s="9"/>
      <c r="J10" s="9">
        <v>31043</v>
      </c>
      <c r="K10" s="9"/>
      <c r="L10" s="9"/>
      <c r="M10" s="9">
        <v>75296</v>
      </c>
      <c r="N10" s="9">
        <v>141294</v>
      </c>
      <c r="O10" s="9"/>
      <c r="P10" s="9"/>
      <c r="Q10" s="9">
        <v>48715</v>
      </c>
      <c r="R10" s="9"/>
      <c r="S10" s="9"/>
      <c r="T10" s="9">
        <v>296349</v>
      </c>
      <c r="V10" s="5" t="s">
        <v>141</v>
      </c>
      <c r="W10" s="9">
        <f>SUM(W8:W9)</f>
        <v>1620686</v>
      </c>
    </row>
    <row r="11" spans="2:23" s="5" customFormat="1" ht="18" customHeight="1" x14ac:dyDescent="0.25">
      <c r="B11" s="4" t="s">
        <v>45</v>
      </c>
      <c r="C11" s="9"/>
      <c r="D11" s="9"/>
      <c r="E11" s="9"/>
      <c r="F11" s="9"/>
      <c r="G11" s="9"/>
      <c r="H11" s="9"/>
      <c r="I11" s="9"/>
      <c r="J11" s="9">
        <v>-1908901</v>
      </c>
      <c r="K11" s="9"/>
      <c r="L11" s="9">
        <v>-45302</v>
      </c>
      <c r="M11" s="9">
        <v>-25716</v>
      </c>
      <c r="N11" s="9">
        <v>-795</v>
      </c>
      <c r="O11" s="9">
        <v>-8559</v>
      </c>
      <c r="P11" s="9"/>
      <c r="Q11" s="9">
        <v>-4</v>
      </c>
      <c r="R11" s="9"/>
      <c r="S11" s="9">
        <v>-92048</v>
      </c>
      <c r="T11" s="9">
        <v>-2081325</v>
      </c>
    </row>
    <row r="12" spans="2:23" s="5" customFormat="1" ht="18" customHeight="1" x14ac:dyDescent="0.25">
      <c r="B12" s="4" t="s">
        <v>46</v>
      </c>
      <c r="C12" s="9"/>
      <c r="D12" s="9"/>
      <c r="E12" s="9"/>
      <c r="F12" s="9"/>
      <c r="G12" s="9"/>
      <c r="H12" s="9"/>
      <c r="I12" s="9"/>
      <c r="J12" s="9">
        <v>-128656</v>
      </c>
      <c r="K12" s="9"/>
      <c r="L12" s="9"/>
      <c r="M12" s="9">
        <v>20057</v>
      </c>
      <c r="N12" s="9">
        <v>14536</v>
      </c>
      <c r="O12" s="9"/>
      <c r="P12" s="9"/>
      <c r="Q12" s="9">
        <v>761</v>
      </c>
      <c r="R12" s="9"/>
      <c r="S12" s="9"/>
      <c r="T12" s="9">
        <v>-93302</v>
      </c>
    </row>
    <row r="13" spans="2:23" s="13" customFormat="1" ht="18" customHeight="1" x14ac:dyDescent="0.25">
      <c r="B13" s="11" t="s">
        <v>47</v>
      </c>
      <c r="C13" s="12">
        <v>-39329</v>
      </c>
      <c r="D13" s="12">
        <v>-26193</v>
      </c>
      <c r="E13" s="12">
        <v>-462</v>
      </c>
      <c r="F13" s="12">
        <v>-1186</v>
      </c>
      <c r="G13" s="12">
        <v>-12</v>
      </c>
      <c r="H13" s="12">
        <f t="shared" ref="H13:P13" si="4">SUM(H14:H19)</f>
        <v>0</v>
      </c>
      <c r="I13" s="12">
        <v>-29906</v>
      </c>
      <c r="J13" s="12">
        <v>-413945</v>
      </c>
      <c r="K13" s="12">
        <v>28</v>
      </c>
      <c r="L13" s="12">
        <v>-222957</v>
      </c>
      <c r="M13" s="12">
        <v>-334963</v>
      </c>
      <c r="N13" s="12">
        <v>304150</v>
      </c>
      <c r="O13" s="12">
        <v>-41494</v>
      </c>
      <c r="P13" s="12">
        <f t="shared" si="4"/>
        <v>0</v>
      </c>
      <c r="Q13" s="12">
        <v>16725</v>
      </c>
      <c r="R13" s="12">
        <v>181110</v>
      </c>
      <c r="S13" s="12">
        <v>122179</v>
      </c>
      <c r="T13" s="12">
        <v>-486255</v>
      </c>
      <c r="V13" s="13" t="s">
        <v>139</v>
      </c>
      <c r="W13" s="21">
        <f>SUM(K17,L16,N14,N18,Q14,Q15,,R20:R23,S15)</f>
        <v>706529</v>
      </c>
    </row>
    <row r="14" spans="2:23" s="5" customFormat="1" ht="18" customHeight="1" x14ac:dyDescent="0.25">
      <c r="B14" s="4" t="s">
        <v>48</v>
      </c>
      <c r="C14" s="9"/>
      <c r="D14" s="9"/>
      <c r="E14" s="9"/>
      <c r="F14" s="9"/>
      <c r="G14" s="9"/>
      <c r="H14" s="9"/>
      <c r="I14" s="9"/>
      <c r="J14" s="9">
        <v>0</v>
      </c>
      <c r="K14" s="9"/>
      <c r="L14" s="9">
        <v>-7349</v>
      </c>
      <c r="M14" s="9">
        <v>-334963</v>
      </c>
      <c r="N14" s="9">
        <v>280204</v>
      </c>
      <c r="O14" s="9"/>
      <c r="P14" s="9"/>
      <c r="Q14" s="9">
        <v>7005</v>
      </c>
      <c r="R14" s="9"/>
      <c r="S14" s="9"/>
      <c r="T14" s="9">
        <v>-55102</v>
      </c>
      <c r="V14" s="19" t="s">
        <v>140</v>
      </c>
      <c r="W14" s="20">
        <f>SUM(C20:Q23,S20,J17,L14:L15,M14,S16,O18)</f>
        <v>-1192785</v>
      </c>
    </row>
    <row r="15" spans="2:23" s="5" customFormat="1" ht="18" customHeight="1" x14ac:dyDescent="0.25">
      <c r="B15" s="4" t="s">
        <v>49</v>
      </c>
      <c r="C15" s="9"/>
      <c r="D15" s="9"/>
      <c r="E15" s="9"/>
      <c r="F15" s="9"/>
      <c r="G15" s="9"/>
      <c r="H15" s="9"/>
      <c r="I15" s="9"/>
      <c r="J15" s="9">
        <v>0</v>
      </c>
      <c r="K15" s="9"/>
      <c r="L15" s="9">
        <v>-153452</v>
      </c>
      <c r="M15" s="9"/>
      <c r="N15" s="9">
        <f>N14-N19</f>
        <v>297753</v>
      </c>
      <c r="O15" s="9"/>
      <c r="P15" s="9"/>
      <c r="Q15" s="9">
        <v>9721</v>
      </c>
      <c r="R15" s="9"/>
      <c r="S15" s="9">
        <v>155360</v>
      </c>
      <c r="T15" s="9">
        <v>11629</v>
      </c>
      <c r="V15" s="19" t="s">
        <v>141</v>
      </c>
      <c r="W15" s="20">
        <f>SUM(W13:W14)</f>
        <v>-486256</v>
      </c>
    </row>
    <row r="16" spans="2:23" ht="18" customHeight="1" x14ac:dyDescent="0.25">
      <c r="B16" s="4" t="s">
        <v>50</v>
      </c>
      <c r="C16" s="9"/>
      <c r="D16" s="9"/>
      <c r="E16" s="9"/>
      <c r="F16" s="9"/>
      <c r="G16" s="9"/>
      <c r="H16" s="9"/>
      <c r="I16" s="9"/>
      <c r="J16" s="9">
        <v>0</v>
      </c>
      <c r="K16" s="9"/>
      <c r="L16" s="9">
        <v>31607</v>
      </c>
      <c r="M16" s="9"/>
      <c r="N16" s="9"/>
      <c r="O16" s="9"/>
      <c r="P16" s="9"/>
      <c r="Q16" s="9"/>
      <c r="R16" s="9"/>
      <c r="S16" s="9">
        <v>-31607</v>
      </c>
      <c r="T16" s="9">
        <f>SUM(C16:S16)</f>
        <v>0</v>
      </c>
    </row>
    <row r="17" spans="2:24" ht="18" customHeight="1" x14ac:dyDescent="0.25">
      <c r="B17" s="4" t="s">
        <v>51</v>
      </c>
      <c r="C17" s="9"/>
      <c r="D17" s="9"/>
      <c r="E17" s="9"/>
      <c r="F17" s="9"/>
      <c r="G17" s="9"/>
      <c r="H17" s="9"/>
      <c r="I17" s="9"/>
      <c r="J17" s="9">
        <v>-33</v>
      </c>
      <c r="K17" s="9">
        <v>28</v>
      </c>
      <c r="L17" s="9"/>
      <c r="M17" s="9"/>
      <c r="N17" s="9"/>
      <c r="O17" s="9"/>
      <c r="P17" s="9"/>
      <c r="Q17" s="9"/>
      <c r="R17" s="9"/>
      <c r="S17" s="9"/>
      <c r="T17" s="9">
        <v>-5</v>
      </c>
      <c r="U17" s="9"/>
      <c r="X17" s="9"/>
    </row>
    <row r="18" spans="2:24" ht="18" customHeight="1" x14ac:dyDescent="0.25">
      <c r="B18" s="4" t="s">
        <v>52</v>
      </c>
      <c r="C18" s="9"/>
      <c r="D18" s="9"/>
      <c r="E18" s="9"/>
      <c r="F18" s="9"/>
      <c r="G18" s="9"/>
      <c r="H18" s="9"/>
      <c r="I18" s="9"/>
      <c r="J18" s="9">
        <v>0</v>
      </c>
      <c r="K18" s="9"/>
      <c r="L18" s="9"/>
      <c r="M18" s="9"/>
      <c r="N18" s="9">
        <v>41494</v>
      </c>
      <c r="O18" s="9">
        <v>-41494</v>
      </c>
      <c r="P18" s="9"/>
      <c r="Q18" s="9"/>
      <c r="R18" s="9"/>
      <c r="S18" s="9"/>
      <c r="T18" s="9">
        <f>SUM(C18:S18)</f>
        <v>0</v>
      </c>
    </row>
    <row r="19" spans="2:24" s="14" customFormat="1" ht="18" customHeight="1" x14ac:dyDescent="0.25">
      <c r="B19" s="14" t="s">
        <v>138</v>
      </c>
      <c r="C19" s="15">
        <v>-39329</v>
      </c>
      <c r="D19" s="15">
        <v>-26193</v>
      </c>
      <c r="E19" s="15">
        <v>-462</v>
      </c>
      <c r="F19" s="15">
        <v>-1186</v>
      </c>
      <c r="G19" s="15">
        <v>-12</v>
      </c>
      <c r="H19" s="15">
        <f t="shared" ref="H19:Q19" si="5">SUM(H20:H23)</f>
        <v>0</v>
      </c>
      <c r="I19" s="15">
        <v>-29906</v>
      </c>
      <c r="J19" s="15">
        <v>-413911</v>
      </c>
      <c r="K19" s="15">
        <f t="shared" si="5"/>
        <v>0</v>
      </c>
      <c r="L19" s="15">
        <v>-93764</v>
      </c>
      <c r="M19" s="15">
        <f t="shared" si="5"/>
        <v>0</v>
      </c>
      <c r="N19" s="15">
        <v>-17549</v>
      </c>
      <c r="O19" s="15">
        <f t="shared" si="5"/>
        <v>0</v>
      </c>
      <c r="P19" s="15">
        <f t="shared" si="5"/>
        <v>0</v>
      </c>
      <c r="Q19" s="15">
        <f t="shared" si="5"/>
        <v>0</v>
      </c>
      <c r="R19" s="15">
        <v>181110</v>
      </c>
      <c r="S19" s="15">
        <v>-1574</v>
      </c>
      <c r="T19" s="15">
        <v>-442777</v>
      </c>
      <c r="U19" s="15"/>
    </row>
    <row r="20" spans="2:24" ht="18" customHeight="1" x14ac:dyDescent="0.25">
      <c r="B20" s="4" t="s">
        <v>54</v>
      </c>
      <c r="C20" s="9">
        <v>-18347</v>
      </c>
      <c r="D20" s="9">
        <v>-7635</v>
      </c>
      <c r="E20" s="9">
        <v>-24</v>
      </c>
      <c r="F20" s="9"/>
      <c r="G20" s="9"/>
      <c r="H20" s="9"/>
      <c r="I20" s="9"/>
      <c r="J20" s="9">
        <v>-279241</v>
      </c>
      <c r="K20" s="9"/>
      <c r="L20" s="9">
        <v>-77488</v>
      </c>
      <c r="M20" s="9"/>
      <c r="N20" s="9">
        <v>-17555</v>
      </c>
      <c r="O20" s="9"/>
      <c r="P20" s="9"/>
      <c r="Q20" s="9"/>
      <c r="R20" s="9">
        <v>118642</v>
      </c>
      <c r="S20" s="9">
        <v>-1574</v>
      </c>
      <c r="T20" s="9">
        <v>-283223</v>
      </c>
    </row>
    <row r="21" spans="2:24" ht="18" customHeight="1" x14ac:dyDescent="0.25">
      <c r="B21" s="4" t="s">
        <v>55</v>
      </c>
      <c r="C21" s="9">
        <v>-12388</v>
      </c>
      <c r="D21" s="9">
        <v>-18558</v>
      </c>
      <c r="E21" s="9">
        <v>-232</v>
      </c>
      <c r="F21" s="9">
        <v>-1181</v>
      </c>
      <c r="G21" s="9"/>
      <c r="H21" s="9"/>
      <c r="I21" s="9">
        <v>-896</v>
      </c>
      <c r="J21" s="9">
        <v>-134670</v>
      </c>
      <c r="K21" s="9"/>
      <c r="L21" s="9">
        <v>-16276</v>
      </c>
      <c r="M21" s="9"/>
      <c r="N21" s="9">
        <v>6</v>
      </c>
      <c r="O21" s="9"/>
      <c r="P21" s="9"/>
      <c r="Q21" s="9"/>
      <c r="R21" s="9">
        <v>52349</v>
      </c>
      <c r="S21" s="9"/>
      <c r="T21" s="9">
        <v>-131845</v>
      </c>
    </row>
    <row r="22" spans="2:24" ht="18" customHeight="1" x14ac:dyDescent="0.25">
      <c r="B22" s="4" t="s">
        <v>56</v>
      </c>
      <c r="C22" s="9">
        <v>-89</v>
      </c>
      <c r="D22" s="9"/>
      <c r="E22" s="9">
        <v>-206</v>
      </c>
      <c r="F22" s="9">
        <v>-5</v>
      </c>
      <c r="G22" s="9">
        <v>-12</v>
      </c>
      <c r="H22" s="9"/>
      <c r="I22" s="9">
        <v>-29010</v>
      </c>
      <c r="J22" s="9"/>
      <c r="K22" s="9"/>
      <c r="L22" s="9"/>
      <c r="M22" s="9"/>
      <c r="N22" s="9"/>
      <c r="O22" s="9"/>
      <c r="P22" s="9"/>
      <c r="Q22" s="9"/>
      <c r="R22" s="9">
        <v>7312</v>
      </c>
      <c r="S22" s="9"/>
      <c r="T22" s="9">
        <v>-22010</v>
      </c>
    </row>
    <row r="23" spans="2:24" ht="18" customHeight="1" x14ac:dyDescent="0.25">
      <c r="B23" s="4" t="s">
        <v>57</v>
      </c>
      <c r="C23" s="9">
        <v>-8506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2807</v>
      </c>
      <c r="S23" s="9"/>
      <c r="T23" s="9">
        <v>-5699</v>
      </c>
    </row>
    <row r="24" spans="2:24" s="14" customFormat="1" ht="18" customHeight="1" x14ac:dyDescent="0.25">
      <c r="B24" s="11" t="s">
        <v>58</v>
      </c>
      <c r="C24" s="12">
        <f>SUM(C25:C27)</f>
        <v>0</v>
      </c>
      <c r="D24" s="12">
        <f>SUM(D25:D27)</f>
        <v>0</v>
      </c>
      <c r="E24" s="12">
        <f t="shared" ref="E24:Q24" si="6">SUM(E25:E27)</f>
        <v>0</v>
      </c>
      <c r="F24" s="12">
        <f t="shared" si="6"/>
        <v>0</v>
      </c>
      <c r="G24" s="12">
        <f t="shared" si="6"/>
        <v>0</v>
      </c>
      <c r="H24" s="12">
        <f t="shared" si="6"/>
        <v>0</v>
      </c>
      <c r="I24" s="12">
        <f>SUM(I25:I27)</f>
        <v>0</v>
      </c>
      <c r="J24" s="12">
        <f t="shared" si="6"/>
        <v>0</v>
      </c>
      <c r="K24" s="12">
        <f t="shared" si="6"/>
        <v>0</v>
      </c>
      <c r="L24" s="12">
        <v>-45733</v>
      </c>
      <c r="M24" s="12">
        <v>-6699</v>
      </c>
      <c r="N24" s="12">
        <v>-857</v>
      </c>
      <c r="O24" s="12">
        <f t="shared" si="6"/>
        <v>0</v>
      </c>
      <c r="P24" s="12">
        <f t="shared" si="6"/>
        <v>0</v>
      </c>
      <c r="Q24" s="12">
        <f t="shared" si="6"/>
        <v>0</v>
      </c>
      <c r="R24" s="12">
        <v>-21990</v>
      </c>
      <c r="S24" s="12">
        <v>-30131</v>
      </c>
      <c r="T24" s="12">
        <v>-105410</v>
      </c>
    </row>
    <row r="25" spans="2:24" ht="18" customHeight="1" x14ac:dyDescent="0.25">
      <c r="B25" s="4" t="s">
        <v>143</v>
      </c>
      <c r="C25" s="9"/>
      <c r="D25" s="9"/>
      <c r="E25" s="9"/>
      <c r="F25" s="9"/>
      <c r="G25" s="9"/>
      <c r="H25" s="9"/>
      <c r="I25" s="9"/>
      <c r="J25" s="9"/>
      <c r="K25" s="9"/>
      <c r="L25" s="9">
        <v>-7349</v>
      </c>
      <c r="M25" s="9">
        <v>-6699</v>
      </c>
      <c r="N25" s="9"/>
      <c r="O25" s="9"/>
      <c r="P25" s="9"/>
      <c r="Q25" s="9"/>
      <c r="R25" s="9">
        <v>-6616</v>
      </c>
      <c r="S25" s="9"/>
      <c r="T25" s="9">
        <v>-20664</v>
      </c>
    </row>
    <row r="26" spans="2:24" ht="18" customHeight="1" x14ac:dyDescent="0.25">
      <c r="B26" s="4" t="s">
        <v>60</v>
      </c>
      <c r="C26" s="9"/>
      <c r="D26" s="9"/>
      <c r="E26" s="9"/>
      <c r="F26" s="9"/>
      <c r="G26" s="9"/>
      <c r="H26" s="9"/>
      <c r="I26" s="9"/>
      <c r="J26" s="9"/>
      <c r="K26" s="9"/>
      <c r="L26" s="9">
        <v>-38384</v>
      </c>
      <c r="M26" s="9"/>
      <c r="N26" s="9"/>
      <c r="O26" s="9"/>
      <c r="P26" s="9"/>
      <c r="Q26" s="9"/>
      <c r="R26" s="9"/>
      <c r="S26" s="9"/>
      <c r="T26" s="9">
        <v>-38384</v>
      </c>
    </row>
    <row r="27" spans="2:24" ht="18" customHeight="1" x14ac:dyDescent="0.25">
      <c r="B27" s="4" t="s">
        <v>144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>
        <v>-857</v>
      </c>
      <c r="O27" s="9"/>
      <c r="P27" s="9"/>
      <c r="Q27" s="9"/>
      <c r="R27" s="9">
        <v>-15374</v>
      </c>
      <c r="S27" s="9">
        <v>-30131</v>
      </c>
      <c r="T27" s="9">
        <v>-46362</v>
      </c>
    </row>
    <row r="28" spans="2:24" s="14" customFormat="1" ht="18" customHeight="1" x14ac:dyDescent="0.25">
      <c r="B28" s="11" t="s">
        <v>62</v>
      </c>
      <c r="C28" s="12">
        <f t="shared" ref="C28:G28" si="7">C29+C30+C36</f>
        <v>0</v>
      </c>
      <c r="D28" s="12">
        <f t="shared" si="7"/>
        <v>0</v>
      </c>
      <c r="E28" s="12">
        <f t="shared" si="7"/>
        <v>0</v>
      </c>
      <c r="F28" s="12">
        <f t="shared" si="7"/>
        <v>0</v>
      </c>
      <c r="G28" s="12">
        <f t="shared" si="7"/>
        <v>0</v>
      </c>
      <c r="H28" s="12">
        <v>61393</v>
      </c>
      <c r="I28" s="12">
        <f>I29+I30+I36</f>
        <v>0</v>
      </c>
      <c r="J28" s="12">
        <v>167412</v>
      </c>
      <c r="K28" s="12">
        <v>28</v>
      </c>
      <c r="L28" s="12">
        <v>111944</v>
      </c>
      <c r="M28" s="12">
        <f t="shared" ref="M28:S28" si="8">M29+M30+M36</f>
        <v>0</v>
      </c>
      <c r="N28" s="12">
        <v>458327</v>
      </c>
      <c r="O28" s="12">
        <v>4433</v>
      </c>
      <c r="P28" s="12">
        <v>167</v>
      </c>
      <c r="Q28" s="12">
        <v>66198</v>
      </c>
      <c r="R28" s="12">
        <v>159120</v>
      </c>
      <c r="S28" s="12">
        <f t="shared" si="8"/>
        <v>0</v>
      </c>
      <c r="T28" s="12">
        <v>1029022</v>
      </c>
    </row>
    <row r="29" spans="2:24" s="14" customFormat="1" ht="18" customHeight="1" x14ac:dyDescent="0.25">
      <c r="B29" s="11" t="s">
        <v>63</v>
      </c>
      <c r="C29" s="12"/>
      <c r="D29" s="12"/>
      <c r="E29" s="12"/>
      <c r="F29" s="12"/>
      <c r="G29" s="12"/>
      <c r="H29" s="12"/>
      <c r="I29" s="12"/>
      <c r="J29" s="12"/>
      <c r="K29" s="12"/>
      <c r="L29" s="12">
        <v>-8224</v>
      </c>
      <c r="M29" s="12"/>
      <c r="N29" s="12"/>
      <c r="O29" s="12">
        <v>4433</v>
      </c>
      <c r="P29" s="12"/>
      <c r="Q29" s="12"/>
      <c r="R29" s="12">
        <v>7</v>
      </c>
      <c r="S29" s="12"/>
      <c r="T29" s="12">
        <v>-3784</v>
      </c>
    </row>
    <row r="30" spans="2:24" s="14" customFormat="1" ht="18" customHeight="1" x14ac:dyDescent="0.25">
      <c r="B30" s="11" t="s">
        <v>25</v>
      </c>
      <c r="C30" s="12">
        <f t="shared" ref="C30:S30" si="9">SUM(C31:C35)</f>
        <v>0</v>
      </c>
      <c r="D30" s="12">
        <f t="shared" si="9"/>
        <v>0</v>
      </c>
      <c r="E30" s="12">
        <f t="shared" si="9"/>
        <v>0</v>
      </c>
      <c r="F30" s="12">
        <f t="shared" si="9"/>
        <v>0</v>
      </c>
      <c r="G30" s="12">
        <f t="shared" si="9"/>
        <v>0</v>
      </c>
      <c r="H30" s="12">
        <v>61393</v>
      </c>
      <c r="I30" s="12">
        <f>SUM(I31:I35)</f>
        <v>0</v>
      </c>
      <c r="J30" s="12">
        <v>167412</v>
      </c>
      <c r="K30" s="12">
        <v>28</v>
      </c>
      <c r="L30" s="12">
        <v>94621</v>
      </c>
      <c r="M30" s="12">
        <f t="shared" si="9"/>
        <v>0</v>
      </c>
      <c r="N30" s="12">
        <v>458327</v>
      </c>
      <c r="O30" s="12">
        <f t="shared" si="9"/>
        <v>0</v>
      </c>
      <c r="P30" s="12">
        <v>167</v>
      </c>
      <c r="Q30" s="12">
        <v>66198</v>
      </c>
      <c r="R30" s="12">
        <v>159113</v>
      </c>
      <c r="S30" s="12">
        <f t="shared" si="9"/>
        <v>0</v>
      </c>
      <c r="T30" s="12">
        <v>1007260</v>
      </c>
    </row>
    <row r="31" spans="2:24" ht="18" customHeight="1" x14ac:dyDescent="0.25">
      <c r="B31" s="4" t="s">
        <v>64</v>
      </c>
      <c r="C31" s="9"/>
      <c r="D31" s="9"/>
      <c r="E31" s="9"/>
      <c r="F31" s="9"/>
      <c r="G31" s="9"/>
      <c r="H31" s="9">
        <v>42862</v>
      </c>
      <c r="I31" s="9"/>
      <c r="J31" s="9">
        <v>167412</v>
      </c>
      <c r="K31" s="9">
        <v>28</v>
      </c>
      <c r="L31" s="9">
        <v>94160</v>
      </c>
      <c r="M31" s="9"/>
      <c r="N31" s="9">
        <v>26685</v>
      </c>
      <c r="O31" s="9"/>
      <c r="P31" s="9"/>
      <c r="Q31" s="9">
        <v>959</v>
      </c>
      <c r="R31" s="9">
        <v>57342</v>
      </c>
      <c r="S31" s="9"/>
      <c r="T31" s="9">
        <v>389449</v>
      </c>
    </row>
    <row r="32" spans="2:24" ht="18" customHeight="1" x14ac:dyDescent="0.25">
      <c r="B32" s="4" t="s">
        <v>65</v>
      </c>
      <c r="C32" s="9"/>
      <c r="D32" s="9"/>
      <c r="E32" s="9"/>
      <c r="F32" s="9"/>
      <c r="G32" s="9"/>
      <c r="H32" s="9"/>
      <c r="I32" s="9"/>
      <c r="J32" s="9"/>
      <c r="K32" s="9"/>
      <c r="L32" s="9">
        <v>198</v>
      </c>
      <c r="M32" s="9"/>
      <c r="N32" s="9">
        <v>414598</v>
      </c>
      <c r="O32" s="9"/>
      <c r="P32" s="9"/>
      <c r="Q32" s="9"/>
      <c r="R32" s="9">
        <v>185</v>
      </c>
      <c r="S32" s="9"/>
      <c r="T32" s="9">
        <v>414981</v>
      </c>
    </row>
    <row r="33" spans="2:21" ht="18" customHeight="1" x14ac:dyDescent="0.25">
      <c r="B33" s="4" t="s">
        <v>66</v>
      </c>
      <c r="C33" s="9"/>
      <c r="D33" s="9"/>
      <c r="E33" s="9"/>
      <c r="F33" s="9"/>
      <c r="G33" s="9"/>
      <c r="H33" s="9">
        <v>17211</v>
      </c>
      <c r="I33" s="9"/>
      <c r="J33" s="9"/>
      <c r="K33" s="9"/>
      <c r="L33" s="9">
        <v>232</v>
      </c>
      <c r="M33" s="9"/>
      <c r="N33" s="9">
        <v>2871</v>
      </c>
      <c r="O33" s="9"/>
      <c r="P33" s="9">
        <v>167</v>
      </c>
      <c r="Q33" s="9">
        <v>63481</v>
      </c>
      <c r="R33" s="9">
        <v>63149</v>
      </c>
      <c r="S33" s="9"/>
      <c r="T33" s="9">
        <v>147110</v>
      </c>
    </row>
    <row r="34" spans="2:21" ht="18" customHeight="1" x14ac:dyDescent="0.25">
      <c r="B34" s="4" t="s">
        <v>67</v>
      </c>
      <c r="C34" s="9"/>
      <c r="D34" s="9"/>
      <c r="E34" s="9"/>
      <c r="F34" s="9"/>
      <c r="G34" s="9"/>
      <c r="H34" s="9">
        <v>1320</v>
      </c>
      <c r="I34" s="9"/>
      <c r="J34" s="9"/>
      <c r="K34" s="9"/>
      <c r="L34" s="9">
        <v>31</v>
      </c>
      <c r="M34" s="9"/>
      <c r="N34" s="9">
        <v>2391</v>
      </c>
      <c r="O34" s="9"/>
      <c r="P34" s="9"/>
      <c r="Q34" s="9">
        <v>1758</v>
      </c>
      <c r="R34" s="9">
        <v>38438</v>
      </c>
      <c r="S34" s="9"/>
      <c r="T34" s="9">
        <v>43937</v>
      </c>
    </row>
    <row r="35" spans="2:21" ht="18" customHeight="1" x14ac:dyDescent="0.25">
      <c r="B35" s="4" t="s">
        <v>68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11782</v>
      </c>
      <c r="O35" s="9"/>
      <c r="P35" s="9"/>
      <c r="Q35" s="9"/>
      <c r="R35" s="9"/>
      <c r="S35" s="9"/>
      <c r="T35" s="9">
        <v>11782</v>
      </c>
    </row>
    <row r="36" spans="2:21" s="14" customFormat="1" ht="18" customHeight="1" x14ac:dyDescent="0.25">
      <c r="B36" s="11" t="s">
        <v>69</v>
      </c>
      <c r="C36" s="12"/>
      <c r="D36" s="12"/>
      <c r="E36" s="12"/>
      <c r="F36" s="12"/>
      <c r="G36" s="12"/>
      <c r="H36" s="12"/>
      <c r="I36" s="12"/>
      <c r="J36" s="12"/>
      <c r="K36" s="12"/>
      <c r="L36" s="12">
        <v>25546</v>
      </c>
      <c r="M36" s="12"/>
      <c r="N36" s="12"/>
      <c r="O36" s="12"/>
      <c r="P36" s="12"/>
      <c r="Q36" s="12"/>
      <c r="R36" s="12"/>
      <c r="S36" s="12"/>
      <c r="T36" s="12">
        <v>25546</v>
      </c>
      <c r="U36" s="15"/>
    </row>
    <row r="37" spans="2:21" ht="18" customHeight="1" x14ac:dyDescent="0.25">
      <c r="T37" s="9"/>
    </row>
  </sheetData>
  <mergeCells count="1">
    <mergeCell ref="C5:T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2542-C9E8-4180-8988-8D8879B6CB5D}">
  <dimension ref="B2:T38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V9" sqref="V9"/>
    </sheetView>
  </sheetViews>
  <sheetFormatPr defaultRowHeight="18" customHeight="1" x14ac:dyDescent="0.25"/>
  <cols>
    <col min="1" max="1" width="3" style="4" customWidth="1"/>
    <col min="2" max="2" width="26.5703125" style="4" customWidth="1"/>
    <col min="3" max="4" width="13.42578125" style="4" customWidth="1"/>
    <col min="5" max="5" width="12" style="4" customWidth="1"/>
    <col min="6" max="6" width="9.28515625" style="4" bestFit="1" customWidth="1"/>
    <col min="7" max="7" width="10.85546875" style="4" customWidth="1"/>
    <col min="8" max="8" width="15.42578125" style="4" customWidth="1"/>
    <col min="9" max="9" width="9.28515625" style="4" bestFit="1" customWidth="1"/>
    <col min="10" max="10" width="12.42578125" style="4" bestFit="1" customWidth="1"/>
    <col min="11" max="11" width="9.85546875" style="4" customWidth="1"/>
    <col min="12" max="17" width="9.28515625" style="4" bestFit="1" customWidth="1"/>
    <col min="18" max="18" width="10.7109375" style="4" customWidth="1"/>
    <col min="19" max="19" width="9.28515625" style="4" bestFit="1" customWidth="1"/>
    <col min="20" max="20" width="13.85546875" style="4" customWidth="1"/>
    <col min="21" max="16384" width="9.140625" style="4"/>
  </cols>
  <sheetData>
    <row r="2" spans="2:20" s="5" customFormat="1" ht="18" customHeight="1" x14ac:dyDescent="0.25">
      <c r="B2" s="3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 s="5" customFormat="1" ht="18" customHeight="1" x14ac:dyDescent="0.25">
      <c r="B3" s="3">
        <v>2019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5" spans="2:20" ht="18" customHeight="1" x14ac:dyDescent="0.25">
      <c r="C5" s="22" t="s">
        <v>70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2:20" s="2" customFormat="1" ht="55.5" customHeight="1" x14ac:dyDescent="0.25">
      <c r="B6" s="1" t="s">
        <v>2</v>
      </c>
      <c r="C6" s="1" t="s">
        <v>6</v>
      </c>
      <c r="D6" s="1" t="s">
        <v>7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0" t="s">
        <v>4</v>
      </c>
      <c r="K6" s="10" t="s">
        <v>35</v>
      </c>
      <c r="L6" s="10" t="s">
        <v>36</v>
      </c>
      <c r="M6" s="10" t="s">
        <v>37</v>
      </c>
      <c r="N6" s="10" t="s">
        <v>38</v>
      </c>
      <c r="O6" s="10" t="s">
        <v>11</v>
      </c>
      <c r="P6" s="10" t="s">
        <v>12</v>
      </c>
      <c r="Q6" s="10" t="s">
        <v>39</v>
      </c>
      <c r="R6" s="10" t="s">
        <v>40</v>
      </c>
      <c r="S6" s="10" t="s">
        <v>41</v>
      </c>
      <c r="T6" s="1" t="s">
        <v>14</v>
      </c>
    </row>
    <row r="8" spans="2:20" s="13" customFormat="1" ht="18" customHeight="1" x14ac:dyDescent="0.25">
      <c r="B8" s="11" t="s">
        <v>42</v>
      </c>
      <c r="C8" s="12">
        <f t="shared" ref="C8:H8" si="0">SUM(C9:C12)</f>
        <v>39330</v>
      </c>
      <c r="D8" s="12">
        <f t="shared" si="0"/>
        <v>26193</v>
      </c>
      <c r="E8" s="12">
        <f t="shared" si="0"/>
        <v>462</v>
      </c>
      <c r="F8" s="12">
        <f t="shared" si="0"/>
        <v>1186</v>
      </c>
      <c r="G8" s="12">
        <f t="shared" si="0"/>
        <v>29906</v>
      </c>
      <c r="H8" s="12">
        <f t="shared" si="0"/>
        <v>12</v>
      </c>
      <c r="I8" s="12">
        <f t="shared" ref="I8:S8" si="1">SUM(I9:I12)</f>
        <v>61393</v>
      </c>
      <c r="J8" s="12">
        <f t="shared" si="1"/>
        <v>581356</v>
      </c>
      <c r="K8" s="12">
        <f t="shared" si="1"/>
        <v>0</v>
      </c>
      <c r="L8" s="12">
        <f t="shared" si="1"/>
        <v>380634</v>
      </c>
      <c r="M8" s="12">
        <f t="shared" si="1"/>
        <v>341662</v>
      </c>
      <c r="N8" s="12">
        <f t="shared" si="1"/>
        <v>155035</v>
      </c>
      <c r="O8" s="12">
        <f t="shared" si="1"/>
        <v>45927</v>
      </c>
      <c r="P8" s="12">
        <f t="shared" si="1"/>
        <v>167</v>
      </c>
      <c r="Q8" s="12">
        <f t="shared" si="1"/>
        <v>49472</v>
      </c>
      <c r="R8" s="12">
        <f t="shared" si="1"/>
        <v>0</v>
      </c>
      <c r="S8" s="12">
        <f t="shared" si="1"/>
        <v>-92048</v>
      </c>
      <c r="T8" s="12">
        <f>SUM(C8:S8)</f>
        <v>1620687</v>
      </c>
    </row>
    <row r="9" spans="2:20" s="5" customFormat="1" ht="18" customHeight="1" x14ac:dyDescent="0.25">
      <c r="B9" s="4" t="s">
        <v>43</v>
      </c>
      <c r="C9" s="9">
        <f t="shared" ref="C9:H9" si="2">-C13</f>
        <v>39330</v>
      </c>
      <c r="D9" s="9">
        <f t="shared" si="2"/>
        <v>26193</v>
      </c>
      <c r="E9" s="9">
        <f t="shared" si="2"/>
        <v>462</v>
      </c>
      <c r="F9" s="9">
        <f t="shared" si="2"/>
        <v>1186</v>
      </c>
      <c r="G9" s="9">
        <f t="shared" si="2"/>
        <v>29906</v>
      </c>
      <c r="H9" s="9">
        <f t="shared" si="2"/>
        <v>12</v>
      </c>
      <c r="I9" s="9">
        <f>I28</f>
        <v>61393</v>
      </c>
      <c r="J9" s="9">
        <v>2587870</v>
      </c>
      <c r="K9" s="9"/>
      <c r="L9" s="9">
        <v>425936</v>
      </c>
      <c r="M9" s="9">
        <v>272025</v>
      </c>
      <c r="N9" s="9"/>
      <c r="O9" s="9">
        <v>54486</v>
      </c>
      <c r="P9" s="9">
        <v>167</v>
      </c>
      <c r="Q9" s="9"/>
      <c r="R9" s="9"/>
      <c r="S9" s="9"/>
      <c r="T9" s="9">
        <f>SUM(C9:S9)</f>
        <v>3498966</v>
      </c>
    </row>
    <row r="10" spans="2:20" s="5" customFormat="1" ht="18" customHeight="1" x14ac:dyDescent="0.25">
      <c r="B10" s="4" t="s">
        <v>44</v>
      </c>
      <c r="C10" s="9"/>
      <c r="D10" s="9"/>
      <c r="E10" s="9"/>
      <c r="F10" s="9"/>
      <c r="G10" s="9"/>
      <c r="H10" s="9"/>
      <c r="I10" s="9"/>
      <c r="J10" s="9">
        <v>31043</v>
      </c>
      <c r="K10" s="9"/>
      <c r="L10" s="9"/>
      <c r="M10" s="9">
        <v>75296</v>
      </c>
      <c r="N10" s="9">
        <v>141294</v>
      </c>
      <c r="O10" s="9"/>
      <c r="P10" s="9"/>
      <c r="Q10" s="9">
        <v>48715</v>
      </c>
      <c r="R10" s="9"/>
      <c r="S10" s="9"/>
      <c r="T10" s="9">
        <f t="shared" ref="T10:T12" si="3">SUM(C10:S10)</f>
        <v>296348</v>
      </c>
    </row>
    <row r="11" spans="2:20" s="5" customFormat="1" ht="18" customHeight="1" x14ac:dyDescent="0.25">
      <c r="B11" s="4" t="s">
        <v>45</v>
      </c>
      <c r="C11" s="9"/>
      <c r="D11" s="9"/>
      <c r="E11" s="9"/>
      <c r="F11" s="9"/>
      <c r="G11" s="9"/>
      <c r="H11" s="9"/>
      <c r="I11" s="9"/>
      <c r="J11" s="9">
        <v>-1908901</v>
      </c>
      <c r="K11" s="9"/>
      <c r="L11" s="9">
        <v>-45302</v>
      </c>
      <c r="M11" s="9">
        <v>-25716</v>
      </c>
      <c r="N11" s="9">
        <v>-795</v>
      </c>
      <c r="O11" s="9">
        <v>-8559</v>
      </c>
      <c r="P11" s="9"/>
      <c r="Q11" s="9">
        <v>-4</v>
      </c>
      <c r="R11" s="9"/>
      <c r="S11" s="9">
        <v>-92048</v>
      </c>
      <c r="T11" s="9">
        <f t="shared" si="3"/>
        <v>-2081325</v>
      </c>
    </row>
    <row r="12" spans="2:20" s="5" customFormat="1" ht="18" customHeight="1" x14ac:dyDescent="0.25">
      <c r="B12" s="4" t="s">
        <v>46</v>
      </c>
      <c r="C12" s="9"/>
      <c r="D12" s="9"/>
      <c r="E12" s="9"/>
      <c r="F12" s="9"/>
      <c r="G12" s="9"/>
      <c r="H12" s="9"/>
      <c r="I12" s="9"/>
      <c r="J12" s="9">
        <v>-128656</v>
      </c>
      <c r="K12" s="9"/>
      <c r="L12" s="9"/>
      <c r="M12" s="9">
        <v>20057</v>
      </c>
      <c r="N12" s="9">
        <v>14536</v>
      </c>
      <c r="O12" s="9"/>
      <c r="P12" s="9"/>
      <c r="Q12" s="9">
        <v>761</v>
      </c>
      <c r="R12" s="9"/>
      <c r="S12" s="9"/>
      <c r="T12" s="9">
        <f t="shared" si="3"/>
        <v>-93302</v>
      </c>
    </row>
    <row r="13" spans="2:20" s="13" customFormat="1" ht="18" customHeight="1" x14ac:dyDescent="0.25">
      <c r="B13" s="11" t="s">
        <v>47</v>
      </c>
      <c r="C13" s="12">
        <f>SUM(C14:C19)</f>
        <v>-39330</v>
      </c>
      <c r="D13" s="12">
        <f>SUM(D14:D19)</f>
        <v>-26193</v>
      </c>
      <c r="E13" s="12">
        <f t="shared" ref="E13:S13" si="4">SUM(E14:E19)</f>
        <v>-462</v>
      </c>
      <c r="F13" s="12">
        <f t="shared" si="4"/>
        <v>-1186</v>
      </c>
      <c r="G13" s="12">
        <f t="shared" si="4"/>
        <v>-29906</v>
      </c>
      <c r="H13" s="12">
        <f t="shared" si="4"/>
        <v>-12</v>
      </c>
      <c r="I13" s="12">
        <f t="shared" si="4"/>
        <v>0</v>
      </c>
      <c r="J13" s="12">
        <f t="shared" si="4"/>
        <v>-413944</v>
      </c>
      <c r="K13" s="12">
        <f t="shared" si="4"/>
        <v>28</v>
      </c>
      <c r="L13" s="12">
        <f t="shared" si="4"/>
        <v>-222958</v>
      </c>
      <c r="M13" s="12">
        <f t="shared" si="4"/>
        <v>-334963</v>
      </c>
      <c r="N13" s="12">
        <f t="shared" si="4"/>
        <v>304149</v>
      </c>
      <c r="O13" s="12">
        <f t="shared" si="4"/>
        <v>-41494</v>
      </c>
      <c r="P13" s="12">
        <f t="shared" si="4"/>
        <v>0</v>
      </c>
      <c r="Q13" s="12">
        <f t="shared" si="4"/>
        <v>16726</v>
      </c>
      <c r="R13" s="12">
        <f t="shared" si="4"/>
        <v>181110</v>
      </c>
      <c r="S13" s="12">
        <f t="shared" si="4"/>
        <v>122179</v>
      </c>
      <c r="T13" s="12">
        <f>SUM(C13:S13)</f>
        <v>-486256</v>
      </c>
    </row>
    <row r="14" spans="2:20" s="5" customFormat="1" ht="18" customHeight="1" x14ac:dyDescent="0.25">
      <c r="B14" s="4" t="s">
        <v>48</v>
      </c>
      <c r="C14" s="9"/>
      <c r="D14" s="9"/>
      <c r="E14" s="9"/>
      <c r="F14" s="9"/>
      <c r="G14" s="9"/>
      <c r="H14" s="9"/>
      <c r="I14" s="9"/>
      <c r="J14" s="9">
        <v>0</v>
      </c>
      <c r="K14" s="9"/>
      <c r="L14" s="9">
        <v>-7349</v>
      </c>
      <c r="M14" s="9">
        <v>-334963</v>
      </c>
      <c r="N14" s="9">
        <v>280204</v>
      </c>
      <c r="O14" s="9"/>
      <c r="P14" s="9"/>
      <c r="Q14" s="9">
        <v>7005</v>
      </c>
      <c r="R14" s="9"/>
      <c r="S14" s="9"/>
      <c r="T14" s="9">
        <f>SUM(C14:S14)</f>
        <v>-55103</v>
      </c>
    </row>
    <row r="15" spans="2:20" s="5" customFormat="1" ht="18" customHeight="1" x14ac:dyDescent="0.25">
      <c r="B15" s="4" t="s">
        <v>49</v>
      </c>
      <c r="C15" s="9"/>
      <c r="D15" s="9"/>
      <c r="E15" s="9"/>
      <c r="F15" s="9"/>
      <c r="G15" s="9"/>
      <c r="H15" s="9"/>
      <c r="I15" s="9"/>
      <c r="J15" s="9">
        <v>0</v>
      </c>
      <c r="K15" s="9"/>
      <c r="L15" s="9">
        <v>-153452</v>
      </c>
      <c r="M15" s="9"/>
      <c r="N15" s="9"/>
      <c r="O15" s="9"/>
      <c r="P15" s="9"/>
      <c r="Q15" s="9">
        <v>9721</v>
      </c>
      <c r="R15" s="9"/>
      <c r="S15" s="9">
        <v>155360</v>
      </c>
      <c r="T15" s="9">
        <f t="shared" ref="T15:T23" si="5">SUM(C15:S15)</f>
        <v>11629</v>
      </c>
    </row>
    <row r="16" spans="2:20" ht="18" customHeight="1" x14ac:dyDescent="0.25">
      <c r="B16" s="4" t="s">
        <v>50</v>
      </c>
      <c r="C16" s="9"/>
      <c r="D16" s="9"/>
      <c r="E16" s="9"/>
      <c r="F16" s="9"/>
      <c r="G16" s="9"/>
      <c r="H16" s="9"/>
      <c r="I16" s="9"/>
      <c r="J16" s="9">
        <v>0</v>
      </c>
      <c r="K16" s="9"/>
      <c r="L16" s="9">
        <v>31607</v>
      </c>
      <c r="M16" s="9"/>
      <c r="N16" s="9"/>
      <c r="O16" s="9"/>
      <c r="P16" s="9"/>
      <c r="Q16" s="9"/>
      <c r="R16" s="9"/>
      <c r="S16" s="9">
        <v>-31607</v>
      </c>
      <c r="T16" s="9">
        <f t="shared" si="5"/>
        <v>0</v>
      </c>
    </row>
    <row r="17" spans="2:20" ht="18" customHeight="1" x14ac:dyDescent="0.25">
      <c r="B17" s="4" t="s">
        <v>51</v>
      </c>
      <c r="C17" s="9"/>
      <c r="D17" s="9"/>
      <c r="E17" s="9"/>
      <c r="F17" s="9"/>
      <c r="G17" s="9"/>
      <c r="H17" s="9"/>
      <c r="I17" s="9"/>
      <c r="J17" s="9">
        <v>-33</v>
      </c>
      <c r="K17" s="9">
        <v>28</v>
      </c>
      <c r="L17" s="9"/>
      <c r="M17" s="9"/>
      <c r="N17" s="9"/>
      <c r="O17" s="9"/>
      <c r="P17" s="9"/>
      <c r="Q17" s="9"/>
      <c r="R17" s="9"/>
      <c r="S17" s="9"/>
      <c r="T17" s="9">
        <f t="shared" si="5"/>
        <v>-5</v>
      </c>
    </row>
    <row r="18" spans="2:20" ht="18" customHeight="1" x14ac:dyDescent="0.25">
      <c r="B18" s="4" t="s">
        <v>52</v>
      </c>
      <c r="C18" s="9"/>
      <c r="D18" s="9"/>
      <c r="E18" s="9"/>
      <c r="F18" s="9"/>
      <c r="G18" s="9"/>
      <c r="H18" s="9"/>
      <c r="I18" s="9"/>
      <c r="J18" s="9">
        <v>0</v>
      </c>
      <c r="K18" s="9"/>
      <c r="L18" s="9"/>
      <c r="M18" s="9"/>
      <c r="N18" s="9">
        <v>41494</v>
      </c>
      <c r="O18" s="9">
        <v>-41494</v>
      </c>
      <c r="P18" s="9"/>
      <c r="Q18" s="9"/>
      <c r="R18" s="9"/>
      <c r="S18" s="9"/>
      <c r="T18" s="9">
        <f t="shared" si="5"/>
        <v>0</v>
      </c>
    </row>
    <row r="19" spans="2:20" s="14" customFormat="1" ht="18" customHeight="1" x14ac:dyDescent="0.25">
      <c r="B19" s="14" t="s">
        <v>53</v>
      </c>
      <c r="C19" s="15">
        <f>SUM(C20:C23)</f>
        <v>-39330</v>
      </c>
      <c r="D19" s="15">
        <f>SUM(D20:D23)</f>
        <v>-26193</v>
      </c>
      <c r="E19" s="15">
        <f t="shared" ref="E19:S19" si="6">SUM(E20:E23)</f>
        <v>-462</v>
      </c>
      <c r="F19" s="15">
        <f t="shared" si="6"/>
        <v>-1186</v>
      </c>
      <c r="G19" s="15">
        <f t="shared" si="6"/>
        <v>-29906</v>
      </c>
      <c r="H19" s="15">
        <f t="shared" si="6"/>
        <v>-12</v>
      </c>
      <c r="I19" s="15">
        <f t="shared" si="6"/>
        <v>0</v>
      </c>
      <c r="J19" s="15">
        <f t="shared" si="6"/>
        <v>-413911</v>
      </c>
      <c r="K19" s="15">
        <f t="shared" si="6"/>
        <v>0</v>
      </c>
      <c r="L19" s="15">
        <f t="shared" si="6"/>
        <v>-93764</v>
      </c>
      <c r="M19" s="15">
        <f t="shared" si="6"/>
        <v>0</v>
      </c>
      <c r="N19" s="15">
        <f t="shared" si="6"/>
        <v>-17549</v>
      </c>
      <c r="O19" s="15">
        <f t="shared" si="6"/>
        <v>0</v>
      </c>
      <c r="P19" s="15">
        <f t="shared" si="6"/>
        <v>0</v>
      </c>
      <c r="Q19" s="15">
        <f t="shared" si="6"/>
        <v>0</v>
      </c>
      <c r="R19" s="15">
        <f t="shared" si="6"/>
        <v>181110</v>
      </c>
      <c r="S19" s="15">
        <f t="shared" si="6"/>
        <v>-1574</v>
      </c>
      <c r="T19" s="15">
        <f t="shared" si="5"/>
        <v>-442777</v>
      </c>
    </row>
    <row r="20" spans="2:20" ht="18" customHeight="1" x14ac:dyDescent="0.25">
      <c r="B20" s="4" t="s">
        <v>54</v>
      </c>
      <c r="C20" s="9">
        <v>-18347</v>
      </c>
      <c r="D20" s="9">
        <v>-7635</v>
      </c>
      <c r="E20" s="9">
        <v>-24</v>
      </c>
      <c r="F20" s="9"/>
      <c r="G20" s="9"/>
      <c r="H20" s="9"/>
      <c r="I20" s="9"/>
      <c r="J20" s="9">
        <v>-279241</v>
      </c>
      <c r="K20" s="9"/>
      <c r="L20" s="9">
        <v>-77488</v>
      </c>
      <c r="M20" s="9"/>
      <c r="N20" s="9">
        <v>-17555</v>
      </c>
      <c r="O20" s="9"/>
      <c r="P20" s="9"/>
      <c r="Q20" s="9"/>
      <c r="R20" s="9">
        <v>118642</v>
      </c>
      <c r="S20" s="9">
        <v>-1574</v>
      </c>
      <c r="T20" s="9">
        <f t="shared" si="5"/>
        <v>-283222</v>
      </c>
    </row>
    <row r="21" spans="2:20" ht="18" customHeight="1" x14ac:dyDescent="0.25">
      <c r="B21" s="4" t="s">
        <v>55</v>
      </c>
      <c r="C21" s="9">
        <v>-12388</v>
      </c>
      <c r="D21" s="9">
        <v>-18558</v>
      </c>
      <c r="E21" s="9">
        <v>-232</v>
      </c>
      <c r="F21" s="9">
        <v>-1181</v>
      </c>
      <c r="G21" s="9">
        <v>-896</v>
      </c>
      <c r="H21" s="9"/>
      <c r="I21" s="9"/>
      <c r="J21" s="9">
        <v>-134670</v>
      </c>
      <c r="K21" s="9"/>
      <c r="L21" s="9">
        <v>-16276</v>
      </c>
      <c r="M21" s="9"/>
      <c r="N21" s="9">
        <v>6</v>
      </c>
      <c r="O21" s="9"/>
      <c r="P21" s="9"/>
      <c r="Q21" s="9"/>
      <c r="R21" s="9">
        <v>52349</v>
      </c>
      <c r="S21" s="9"/>
      <c r="T21" s="9">
        <f t="shared" si="5"/>
        <v>-131846</v>
      </c>
    </row>
    <row r="22" spans="2:20" ht="18" customHeight="1" x14ac:dyDescent="0.25">
      <c r="B22" s="4" t="s">
        <v>56</v>
      </c>
      <c r="C22" s="9">
        <v>-89</v>
      </c>
      <c r="D22" s="9"/>
      <c r="E22" s="9">
        <v>-206</v>
      </c>
      <c r="F22" s="9">
        <v>-5</v>
      </c>
      <c r="G22" s="9">
        <v>-29010</v>
      </c>
      <c r="H22" s="9">
        <v>-12</v>
      </c>
      <c r="I22" s="9"/>
      <c r="J22" s="9"/>
      <c r="K22" s="9"/>
      <c r="L22" s="9"/>
      <c r="M22" s="9"/>
      <c r="N22" s="9"/>
      <c r="O22" s="9"/>
      <c r="P22" s="9"/>
      <c r="Q22" s="9"/>
      <c r="R22" s="9">
        <v>7312</v>
      </c>
      <c r="S22" s="9"/>
      <c r="T22" s="9">
        <f t="shared" si="5"/>
        <v>-22010</v>
      </c>
    </row>
    <row r="23" spans="2:20" ht="18" customHeight="1" x14ac:dyDescent="0.25">
      <c r="B23" s="4" t="s">
        <v>57</v>
      </c>
      <c r="C23" s="9">
        <v>-8506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2807</v>
      </c>
      <c r="S23" s="9"/>
      <c r="T23" s="9">
        <f t="shared" si="5"/>
        <v>-5699</v>
      </c>
    </row>
    <row r="24" spans="2:20" s="14" customFormat="1" ht="18" customHeight="1" x14ac:dyDescent="0.25">
      <c r="B24" s="11" t="s">
        <v>58</v>
      </c>
      <c r="C24" s="12">
        <f>SUM(C25:C27)</f>
        <v>0</v>
      </c>
      <c r="D24" s="12">
        <f>SUM(D25:D27)</f>
        <v>0</v>
      </c>
      <c r="E24" s="12">
        <f t="shared" ref="E24:S24" si="7">SUM(E25:E27)</f>
        <v>0</v>
      </c>
      <c r="F24" s="12">
        <f t="shared" si="7"/>
        <v>0</v>
      </c>
      <c r="G24" s="12">
        <f t="shared" si="7"/>
        <v>0</v>
      </c>
      <c r="H24" s="12">
        <f t="shared" si="7"/>
        <v>0</v>
      </c>
      <c r="I24" s="12">
        <f t="shared" si="7"/>
        <v>0</v>
      </c>
      <c r="J24" s="12">
        <f t="shared" si="7"/>
        <v>0</v>
      </c>
      <c r="K24" s="12">
        <f t="shared" si="7"/>
        <v>0</v>
      </c>
      <c r="L24" s="12">
        <f t="shared" si="7"/>
        <v>-45733</v>
      </c>
      <c r="M24" s="12">
        <f t="shared" si="7"/>
        <v>-6699</v>
      </c>
      <c r="N24" s="12">
        <f t="shared" si="7"/>
        <v>-857</v>
      </c>
      <c r="O24" s="12">
        <f t="shared" si="7"/>
        <v>0</v>
      </c>
      <c r="P24" s="12">
        <f t="shared" si="7"/>
        <v>0</v>
      </c>
      <c r="Q24" s="12">
        <f t="shared" si="7"/>
        <v>0</v>
      </c>
      <c r="R24" s="12">
        <f t="shared" si="7"/>
        <v>-21990</v>
      </c>
      <c r="S24" s="12">
        <f t="shared" si="7"/>
        <v>-30131</v>
      </c>
      <c r="T24" s="12">
        <f>SUM(C24:S24)</f>
        <v>-105410</v>
      </c>
    </row>
    <row r="25" spans="2:20" ht="18" customHeight="1" x14ac:dyDescent="0.25">
      <c r="B25" s="4" t="s">
        <v>59</v>
      </c>
      <c r="C25" s="9"/>
      <c r="D25" s="9"/>
      <c r="E25" s="9"/>
      <c r="F25" s="9"/>
      <c r="G25" s="9"/>
      <c r="H25" s="9"/>
      <c r="I25" s="9"/>
      <c r="J25" s="9"/>
      <c r="K25" s="9"/>
      <c r="L25" s="9">
        <v>-7349</v>
      </c>
      <c r="M25" s="9">
        <v>-6699</v>
      </c>
      <c r="N25" s="9"/>
      <c r="O25" s="9"/>
      <c r="P25" s="9"/>
      <c r="Q25" s="9"/>
      <c r="R25" s="9">
        <v>-6616</v>
      </c>
      <c r="S25" s="9"/>
      <c r="T25" s="9">
        <f>SUM(C25:S25)</f>
        <v>-20664</v>
      </c>
    </row>
    <row r="26" spans="2:20" ht="18" customHeight="1" x14ac:dyDescent="0.25">
      <c r="B26" s="4" t="s">
        <v>60</v>
      </c>
      <c r="C26" s="9"/>
      <c r="D26" s="9"/>
      <c r="E26" s="9"/>
      <c r="F26" s="9"/>
      <c r="G26" s="9"/>
      <c r="H26" s="9"/>
      <c r="I26" s="9"/>
      <c r="J26" s="9"/>
      <c r="K26" s="9"/>
      <c r="L26" s="9">
        <v>-38384</v>
      </c>
      <c r="M26" s="9"/>
      <c r="N26" s="9"/>
      <c r="O26" s="9"/>
      <c r="P26" s="9"/>
      <c r="Q26" s="9"/>
      <c r="R26" s="9"/>
      <c r="S26" s="9"/>
      <c r="T26" s="9">
        <f t="shared" ref="T26:T27" si="8">SUM(C26:S26)</f>
        <v>-38384</v>
      </c>
    </row>
    <row r="27" spans="2:20" ht="18" customHeight="1" x14ac:dyDescent="0.25">
      <c r="B27" s="4" t="s">
        <v>61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>
        <v>-857</v>
      </c>
      <c r="O27" s="9"/>
      <c r="P27" s="9"/>
      <c r="Q27" s="9"/>
      <c r="R27" s="9">
        <v>-15374</v>
      </c>
      <c r="S27" s="9">
        <v>-30131</v>
      </c>
      <c r="T27" s="9">
        <f t="shared" si="8"/>
        <v>-46362</v>
      </c>
    </row>
    <row r="28" spans="2:20" s="14" customFormat="1" ht="18" customHeight="1" x14ac:dyDescent="0.25">
      <c r="B28" s="11" t="s">
        <v>62</v>
      </c>
      <c r="C28" s="12">
        <f t="shared" ref="C28:K28" si="9">C29+C30+C36</f>
        <v>0</v>
      </c>
      <c r="D28" s="12">
        <f t="shared" si="9"/>
        <v>0</v>
      </c>
      <c r="E28" s="12">
        <f t="shared" si="9"/>
        <v>0</v>
      </c>
      <c r="F28" s="12">
        <f t="shared" si="9"/>
        <v>0</v>
      </c>
      <c r="G28" s="12">
        <f t="shared" si="9"/>
        <v>0</v>
      </c>
      <c r="H28" s="12">
        <f t="shared" si="9"/>
        <v>0</v>
      </c>
      <c r="I28" s="12">
        <f t="shared" si="9"/>
        <v>61393</v>
      </c>
      <c r="J28" s="12">
        <f t="shared" si="9"/>
        <v>167412</v>
      </c>
      <c r="K28" s="12">
        <f t="shared" si="9"/>
        <v>28</v>
      </c>
      <c r="L28" s="12">
        <f>L29+L30+L36</f>
        <v>111943</v>
      </c>
      <c r="M28" s="12">
        <f t="shared" ref="M28:S28" si="10">M29+M30+M36</f>
        <v>0</v>
      </c>
      <c r="N28" s="12">
        <f t="shared" si="10"/>
        <v>458327</v>
      </c>
      <c r="O28" s="12">
        <f t="shared" si="10"/>
        <v>4433</v>
      </c>
      <c r="P28" s="12">
        <f t="shared" si="10"/>
        <v>167</v>
      </c>
      <c r="Q28" s="12">
        <f t="shared" si="10"/>
        <v>66198</v>
      </c>
      <c r="R28" s="12">
        <f t="shared" si="10"/>
        <v>159121</v>
      </c>
      <c r="S28" s="12">
        <f t="shared" si="10"/>
        <v>0</v>
      </c>
      <c r="T28" s="12">
        <f>SUM(C28:S28)</f>
        <v>1029022</v>
      </c>
    </row>
    <row r="29" spans="2:20" s="14" customFormat="1" ht="18" customHeight="1" x14ac:dyDescent="0.25">
      <c r="B29" s="11" t="s">
        <v>63</v>
      </c>
      <c r="C29" s="12"/>
      <c r="D29" s="12"/>
      <c r="E29" s="12"/>
      <c r="F29" s="12"/>
      <c r="G29" s="12"/>
      <c r="H29" s="12"/>
      <c r="I29" s="12"/>
      <c r="J29" s="12"/>
      <c r="K29" s="12"/>
      <c r="L29" s="12">
        <v>-8224</v>
      </c>
      <c r="M29" s="12"/>
      <c r="N29" s="12"/>
      <c r="O29" s="12">
        <v>4433</v>
      </c>
      <c r="P29" s="12"/>
      <c r="Q29" s="12"/>
      <c r="R29" s="12">
        <v>7</v>
      </c>
      <c r="S29" s="12"/>
      <c r="T29" s="12">
        <f>SUM(C29:S29)</f>
        <v>-3784</v>
      </c>
    </row>
    <row r="30" spans="2:20" s="14" customFormat="1" ht="18" customHeight="1" x14ac:dyDescent="0.25">
      <c r="B30" s="11" t="s">
        <v>25</v>
      </c>
      <c r="C30" s="12">
        <f t="shared" ref="C30:L30" si="11">SUM(C31:C35)</f>
        <v>0</v>
      </c>
      <c r="D30" s="12">
        <f t="shared" si="11"/>
        <v>0</v>
      </c>
      <c r="E30" s="12">
        <f t="shared" si="11"/>
        <v>0</v>
      </c>
      <c r="F30" s="12">
        <f t="shared" si="11"/>
        <v>0</v>
      </c>
      <c r="G30" s="12">
        <f t="shared" si="11"/>
        <v>0</v>
      </c>
      <c r="H30" s="12">
        <f t="shared" si="11"/>
        <v>0</v>
      </c>
      <c r="I30" s="12">
        <f t="shared" si="11"/>
        <v>61393</v>
      </c>
      <c r="J30" s="12">
        <f t="shared" si="11"/>
        <v>167412</v>
      </c>
      <c r="K30" s="12">
        <f t="shared" si="11"/>
        <v>28</v>
      </c>
      <c r="L30" s="12">
        <f t="shared" si="11"/>
        <v>94621</v>
      </c>
      <c r="M30" s="12">
        <f t="shared" ref="M30:S30" si="12">SUM(M31:M35)</f>
        <v>0</v>
      </c>
      <c r="N30" s="12">
        <f t="shared" si="12"/>
        <v>458327</v>
      </c>
      <c r="O30" s="12">
        <f t="shared" si="12"/>
        <v>0</v>
      </c>
      <c r="P30" s="12">
        <f t="shared" si="12"/>
        <v>167</v>
      </c>
      <c r="Q30" s="12">
        <f t="shared" si="12"/>
        <v>66198</v>
      </c>
      <c r="R30" s="12">
        <f t="shared" si="12"/>
        <v>159114</v>
      </c>
      <c r="S30" s="12">
        <f t="shared" si="12"/>
        <v>0</v>
      </c>
      <c r="T30" s="12">
        <f>SUM(C30:S30)</f>
        <v>1007260</v>
      </c>
    </row>
    <row r="31" spans="2:20" ht="18" customHeight="1" x14ac:dyDescent="0.25">
      <c r="B31" s="4" t="s">
        <v>64</v>
      </c>
      <c r="C31" s="9"/>
      <c r="D31" s="9"/>
      <c r="E31" s="9"/>
      <c r="F31" s="9"/>
      <c r="G31" s="9"/>
      <c r="H31" s="9"/>
      <c r="I31" s="9">
        <v>42862</v>
      </c>
      <c r="J31" s="9">
        <v>167412</v>
      </c>
      <c r="K31" s="9">
        <v>28</v>
      </c>
      <c r="L31" s="9">
        <v>94160</v>
      </c>
      <c r="M31" s="9"/>
      <c r="N31" s="9">
        <v>26685</v>
      </c>
      <c r="O31" s="9"/>
      <c r="P31" s="9"/>
      <c r="Q31" s="9">
        <v>959</v>
      </c>
      <c r="R31" s="9">
        <v>57342</v>
      </c>
      <c r="S31" s="9"/>
      <c r="T31" s="9">
        <f>SUM(C31:S31)</f>
        <v>389448</v>
      </c>
    </row>
    <row r="32" spans="2:20" ht="18" customHeight="1" x14ac:dyDescent="0.25">
      <c r="B32" s="4" t="s">
        <v>65</v>
      </c>
      <c r="C32" s="9"/>
      <c r="D32" s="9"/>
      <c r="E32" s="9"/>
      <c r="F32" s="9"/>
      <c r="G32" s="9"/>
      <c r="H32" s="9"/>
      <c r="I32" s="9"/>
      <c r="J32" s="9"/>
      <c r="K32" s="9"/>
      <c r="L32" s="9">
        <v>198</v>
      </c>
      <c r="M32" s="9"/>
      <c r="N32" s="9">
        <v>414598</v>
      </c>
      <c r="O32" s="9"/>
      <c r="P32" s="9"/>
      <c r="Q32" s="9"/>
      <c r="R32" s="9">
        <v>185</v>
      </c>
      <c r="S32" s="9"/>
      <c r="T32" s="9">
        <f t="shared" ref="T32:T35" si="13">SUM(C32:S32)</f>
        <v>414981</v>
      </c>
    </row>
    <row r="33" spans="2:20" ht="18" customHeight="1" x14ac:dyDescent="0.25">
      <c r="B33" s="4" t="s">
        <v>66</v>
      </c>
      <c r="C33" s="9"/>
      <c r="D33" s="9"/>
      <c r="E33" s="9"/>
      <c r="F33" s="9"/>
      <c r="G33" s="9"/>
      <c r="H33" s="9"/>
      <c r="I33" s="9">
        <v>17211</v>
      </c>
      <c r="J33" s="9"/>
      <c r="K33" s="9"/>
      <c r="L33" s="9">
        <v>232</v>
      </c>
      <c r="M33" s="9"/>
      <c r="N33" s="9">
        <v>2871</v>
      </c>
      <c r="O33" s="9"/>
      <c r="P33" s="9">
        <v>167</v>
      </c>
      <c r="Q33" s="9">
        <v>63481</v>
      </c>
      <c r="R33" s="9">
        <v>63149</v>
      </c>
      <c r="S33" s="9"/>
      <c r="T33" s="9">
        <f t="shared" si="13"/>
        <v>147111</v>
      </c>
    </row>
    <row r="34" spans="2:20" ht="18" customHeight="1" x14ac:dyDescent="0.25">
      <c r="B34" s="4" t="s">
        <v>67</v>
      </c>
      <c r="C34" s="9"/>
      <c r="D34" s="9"/>
      <c r="E34" s="9"/>
      <c r="F34" s="9"/>
      <c r="G34" s="9"/>
      <c r="H34" s="9"/>
      <c r="I34" s="9">
        <v>1320</v>
      </c>
      <c r="J34" s="9"/>
      <c r="K34" s="9"/>
      <c r="L34" s="9">
        <v>31</v>
      </c>
      <c r="M34" s="9"/>
      <c r="N34" s="9">
        <v>2391</v>
      </c>
      <c r="O34" s="9"/>
      <c r="P34" s="9"/>
      <c r="Q34" s="9">
        <v>1758</v>
      </c>
      <c r="R34" s="9">
        <v>38438</v>
      </c>
      <c r="S34" s="9"/>
      <c r="T34" s="9">
        <f t="shared" si="13"/>
        <v>43938</v>
      </c>
    </row>
    <row r="35" spans="2:20" ht="18" customHeight="1" x14ac:dyDescent="0.25">
      <c r="B35" s="4" t="s">
        <v>68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11782</v>
      </c>
      <c r="O35" s="9"/>
      <c r="P35" s="9"/>
      <c r="Q35" s="9"/>
      <c r="R35" s="9"/>
      <c r="S35" s="9"/>
      <c r="T35" s="9">
        <f t="shared" si="13"/>
        <v>11782</v>
      </c>
    </row>
    <row r="36" spans="2:20" s="14" customFormat="1" ht="18" customHeight="1" x14ac:dyDescent="0.25">
      <c r="B36" s="11" t="s">
        <v>69</v>
      </c>
      <c r="C36" s="12"/>
      <c r="D36" s="12"/>
      <c r="E36" s="12"/>
      <c r="F36" s="12"/>
      <c r="G36" s="12"/>
      <c r="H36" s="12"/>
      <c r="I36" s="12"/>
      <c r="J36" s="12"/>
      <c r="K36" s="12"/>
      <c r="L36" s="12">
        <v>25546</v>
      </c>
      <c r="M36" s="12"/>
      <c r="N36" s="12"/>
      <c r="O36" s="12"/>
      <c r="P36" s="12"/>
      <c r="Q36" s="12"/>
      <c r="R36" s="12"/>
      <c r="S36" s="12"/>
      <c r="T36" s="12">
        <f>SUM(C36:S36)</f>
        <v>25546</v>
      </c>
    </row>
    <row r="38" spans="2:20" ht="18" customHeight="1" x14ac:dyDescent="0.25">
      <c r="C38" s="9"/>
    </row>
  </sheetData>
  <mergeCells count="1">
    <mergeCell ref="C5:T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43B7-C6A1-4BB6-A107-BA1282F3DCCD}">
  <dimension ref="B2:D56"/>
  <sheetViews>
    <sheetView workbookViewId="0">
      <selection activeCell="F6" sqref="F6"/>
    </sheetView>
  </sheetViews>
  <sheetFormatPr defaultRowHeight="18" customHeight="1" x14ac:dyDescent="0.25"/>
  <cols>
    <col min="1" max="1" width="9.140625" style="4"/>
    <col min="2" max="2" width="31.42578125" style="4" customWidth="1"/>
    <col min="3" max="3" width="18" style="4" customWidth="1"/>
    <col min="4" max="4" width="10.7109375" style="4" customWidth="1"/>
    <col min="5" max="16384" width="9.140625" style="4"/>
  </cols>
  <sheetData>
    <row r="2" spans="2:4" ht="18" customHeight="1" x14ac:dyDescent="0.25">
      <c r="B2" s="3" t="s">
        <v>78</v>
      </c>
    </row>
    <row r="3" spans="2:4" ht="18" customHeight="1" x14ac:dyDescent="0.25">
      <c r="B3" s="3">
        <v>2019</v>
      </c>
    </row>
    <row r="4" spans="2:4" ht="18" customHeight="1" x14ac:dyDescent="0.25">
      <c r="B4" s="3"/>
    </row>
    <row r="5" spans="2:4" ht="27.75" customHeight="1" x14ac:dyDescent="0.25">
      <c r="B5" s="6" t="s">
        <v>1</v>
      </c>
      <c r="C5" s="6" t="s">
        <v>24</v>
      </c>
      <c r="D5" s="6" t="s">
        <v>23</v>
      </c>
    </row>
    <row r="6" spans="2:4" ht="18" customHeight="1" x14ac:dyDescent="0.25">
      <c r="B6" s="4" t="s">
        <v>4</v>
      </c>
      <c r="C6" s="9">
        <v>581356407</v>
      </c>
      <c r="D6" s="23" t="s">
        <v>28</v>
      </c>
    </row>
    <row r="7" spans="2:4" ht="18" customHeight="1" x14ac:dyDescent="0.25">
      <c r="B7" s="4" t="s">
        <v>79</v>
      </c>
      <c r="C7" s="9">
        <v>546169969</v>
      </c>
      <c r="D7" s="23"/>
    </row>
    <row r="8" spans="2:4" ht="18" customHeight="1" x14ac:dyDescent="0.25">
      <c r="B8" s="4" t="s">
        <v>80</v>
      </c>
      <c r="C8" s="9">
        <v>288586414</v>
      </c>
      <c r="D8" s="23"/>
    </row>
    <row r="9" spans="2:4" ht="18" customHeight="1" x14ac:dyDescent="0.25">
      <c r="B9" s="4" t="s">
        <v>81</v>
      </c>
      <c r="C9" s="9">
        <v>39329376</v>
      </c>
      <c r="D9" s="23"/>
    </row>
    <row r="10" spans="2:4" ht="18" customHeight="1" x14ac:dyDescent="0.25">
      <c r="B10" s="4" t="s">
        <v>7</v>
      </c>
      <c r="C10" s="9">
        <v>26193174</v>
      </c>
      <c r="D10" s="23"/>
    </row>
    <row r="11" spans="2:4" ht="18" customHeight="1" x14ac:dyDescent="0.25">
      <c r="B11" s="4" t="s">
        <v>82</v>
      </c>
      <c r="C11" s="9">
        <v>461856</v>
      </c>
      <c r="D11" s="23"/>
    </row>
    <row r="12" spans="2:4" ht="18" customHeight="1" x14ac:dyDescent="0.25">
      <c r="B12" s="4" t="s">
        <v>9</v>
      </c>
      <c r="C12" s="9">
        <v>1185873</v>
      </c>
      <c r="D12" s="23"/>
    </row>
    <row r="13" spans="2:4" ht="18" customHeight="1" x14ac:dyDescent="0.25">
      <c r="B13" s="4" t="s">
        <v>10</v>
      </c>
      <c r="C13" s="9">
        <v>29906203</v>
      </c>
      <c r="D13" s="23"/>
    </row>
    <row r="14" spans="2:4" ht="18" customHeight="1" x14ac:dyDescent="0.25">
      <c r="B14" s="4" t="s">
        <v>33</v>
      </c>
      <c r="C14" s="9">
        <v>12217</v>
      </c>
      <c r="D14" s="23"/>
    </row>
    <row r="15" spans="2:4" ht="18" customHeight="1" x14ac:dyDescent="0.25">
      <c r="B15" s="4" t="s">
        <v>34</v>
      </c>
      <c r="C15" s="9">
        <v>61392721</v>
      </c>
      <c r="D15" s="23"/>
    </row>
    <row r="16" spans="2:4" ht="18" customHeight="1" x14ac:dyDescent="0.25">
      <c r="B16" s="4" t="s">
        <v>11</v>
      </c>
      <c r="C16" s="9">
        <v>45927085</v>
      </c>
      <c r="D16" s="23"/>
    </row>
    <row r="17" spans="2:4" ht="18" customHeight="1" x14ac:dyDescent="0.25">
      <c r="B17" s="4" t="s">
        <v>12</v>
      </c>
      <c r="C17" s="9">
        <v>166591</v>
      </c>
      <c r="D17" s="23"/>
    </row>
    <row r="18" spans="2:4" ht="18" customHeight="1" x14ac:dyDescent="0.25">
      <c r="B18" s="4" t="s">
        <v>14</v>
      </c>
      <c r="C18" s="9">
        <f>SUM(C6:C17)</f>
        <v>1620687886</v>
      </c>
      <c r="D18" s="23"/>
    </row>
    <row r="21" spans="2:4" ht="18" customHeight="1" x14ac:dyDescent="0.25">
      <c r="B21" s="3" t="s">
        <v>83</v>
      </c>
    </row>
    <row r="22" spans="2:4" ht="18" customHeight="1" x14ac:dyDescent="0.25">
      <c r="B22" s="3"/>
    </row>
    <row r="23" spans="2:4" ht="18" customHeight="1" x14ac:dyDescent="0.25">
      <c r="B23" s="4" t="s">
        <v>88</v>
      </c>
    </row>
    <row r="24" spans="2:4" ht="18" customHeight="1" x14ac:dyDescent="0.25">
      <c r="B24" s="6" t="s">
        <v>84</v>
      </c>
      <c r="C24" s="6" t="s">
        <v>24</v>
      </c>
      <c r="D24" s="6" t="s">
        <v>23</v>
      </c>
    </row>
    <row r="25" spans="2:4" ht="18" customHeight="1" x14ac:dyDescent="0.25">
      <c r="B25" s="4" t="s">
        <v>85</v>
      </c>
      <c r="C25" s="9">
        <v>389448976</v>
      </c>
      <c r="D25" s="23" t="s">
        <v>28</v>
      </c>
    </row>
    <row r="26" spans="2:4" ht="18" customHeight="1" x14ac:dyDescent="0.25">
      <c r="B26" s="4" t="s">
        <v>20</v>
      </c>
      <c r="C26" s="9">
        <v>147109968</v>
      </c>
      <c r="D26" s="23"/>
    </row>
    <row r="27" spans="2:4" ht="18" customHeight="1" x14ac:dyDescent="0.25">
      <c r="B27" s="4" t="s">
        <v>67</v>
      </c>
      <c r="C27" s="9">
        <v>43937195</v>
      </c>
      <c r="D27" s="23"/>
    </row>
    <row r="28" spans="2:4" ht="18" customHeight="1" x14ac:dyDescent="0.25">
      <c r="B28" s="4" t="s">
        <v>65</v>
      </c>
      <c r="C28" s="9">
        <v>414981271</v>
      </c>
      <c r="D28" s="23"/>
    </row>
    <row r="29" spans="2:4" ht="18" customHeight="1" x14ac:dyDescent="0.25">
      <c r="B29" s="4" t="s">
        <v>86</v>
      </c>
      <c r="C29" s="9">
        <v>11782345</v>
      </c>
      <c r="D29" s="23"/>
    </row>
    <row r="30" spans="2:4" ht="18" customHeight="1" x14ac:dyDescent="0.25">
      <c r="B30" s="4" t="s">
        <v>25</v>
      </c>
      <c r="C30" s="9">
        <v>1007259754</v>
      </c>
      <c r="D30" s="23"/>
    </row>
    <row r="31" spans="2:4" ht="18" customHeight="1" x14ac:dyDescent="0.25">
      <c r="B31" s="4" t="s">
        <v>87</v>
      </c>
      <c r="C31" s="9">
        <v>25546489</v>
      </c>
      <c r="D31" s="23"/>
    </row>
    <row r="33" spans="2:4" ht="18" customHeight="1" x14ac:dyDescent="0.25">
      <c r="B33" s="4" t="s">
        <v>89</v>
      </c>
    </row>
    <row r="34" spans="2:4" ht="18" customHeight="1" x14ac:dyDescent="0.25">
      <c r="B34" s="6" t="s">
        <v>84</v>
      </c>
      <c r="C34" s="6" t="s">
        <v>24</v>
      </c>
      <c r="D34" s="6" t="s">
        <v>23</v>
      </c>
    </row>
    <row r="35" spans="2:4" ht="18" customHeight="1" x14ac:dyDescent="0.25">
      <c r="B35" s="4" t="s">
        <v>85</v>
      </c>
      <c r="C35" s="9">
        <v>346586623</v>
      </c>
      <c r="D35" s="23" t="s">
        <v>28</v>
      </c>
    </row>
    <row r="36" spans="2:4" ht="18" customHeight="1" x14ac:dyDescent="0.25">
      <c r="B36" s="4" t="s">
        <v>20</v>
      </c>
      <c r="C36" s="9">
        <v>129899309</v>
      </c>
      <c r="D36" s="23"/>
    </row>
    <row r="37" spans="2:4" ht="18" customHeight="1" x14ac:dyDescent="0.25">
      <c r="B37" s="4" t="s">
        <v>67</v>
      </c>
      <c r="C37" s="9">
        <v>42617486</v>
      </c>
      <c r="D37" s="23"/>
    </row>
    <row r="38" spans="2:4" ht="18" customHeight="1" x14ac:dyDescent="0.25">
      <c r="B38" s="4" t="s">
        <v>65</v>
      </c>
      <c r="C38" s="9">
        <v>414981271</v>
      </c>
      <c r="D38" s="23"/>
    </row>
    <row r="39" spans="2:4" ht="18" customHeight="1" x14ac:dyDescent="0.25">
      <c r="B39" s="4" t="s">
        <v>86</v>
      </c>
      <c r="C39" s="9">
        <v>11782345</v>
      </c>
      <c r="D39" s="23"/>
    </row>
    <row r="40" spans="2:4" ht="18" customHeight="1" x14ac:dyDescent="0.25">
      <c r="B40" s="4" t="s">
        <v>25</v>
      </c>
      <c r="C40" s="9">
        <v>945867033</v>
      </c>
      <c r="D40" s="23"/>
    </row>
    <row r="41" spans="2:4" ht="18" customHeight="1" x14ac:dyDescent="0.25">
      <c r="B41" s="4" t="s">
        <v>87</v>
      </c>
      <c r="C41" s="9">
        <v>25546489</v>
      </c>
      <c r="D41" s="23"/>
    </row>
    <row r="44" spans="2:4" ht="18" customHeight="1" x14ac:dyDescent="0.25">
      <c r="B44" s="3" t="s">
        <v>90</v>
      </c>
    </row>
    <row r="45" spans="2:4" ht="18" customHeight="1" x14ac:dyDescent="0.25">
      <c r="B45" s="3"/>
    </row>
    <row r="46" spans="2:4" ht="18" customHeight="1" x14ac:dyDescent="0.25">
      <c r="B46" s="6" t="s">
        <v>2</v>
      </c>
      <c r="C46" s="6" t="s">
        <v>24</v>
      </c>
      <c r="D46" s="6" t="s">
        <v>23</v>
      </c>
    </row>
    <row r="47" spans="2:4" ht="18" customHeight="1" x14ac:dyDescent="0.25">
      <c r="B47" s="4" t="s">
        <v>34</v>
      </c>
      <c r="C47" s="9">
        <v>61393</v>
      </c>
      <c r="D47" s="23" t="s">
        <v>28</v>
      </c>
    </row>
    <row r="48" spans="2:4" ht="18" customHeight="1" x14ac:dyDescent="0.25">
      <c r="B48" s="4" t="s">
        <v>4</v>
      </c>
      <c r="C48" s="9">
        <v>167412</v>
      </c>
      <c r="D48" s="23"/>
    </row>
    <row r="49" spans="2:4" ht="18" customHeight="1" x14ac:dyDescent="0.25">
      <c r="B49" s="4" t="s">
        <v>36</v>
      </c>
      <c r="C49" s="9">
        <v>94621</v>
      </c>
      <c r="D49" s="23"/>
    </row>
    <row r="50" spans="2:4" ht="18" customHeight="1" x14ac:dyDescent="0.25">
      <c r="B50" s="4" t="s">
        <v>38</v>
      </c>
      <c r="C50" s="9">
        <v>266439</v>
      </c>
      <c r="D50" s="23"/>
    </row>
    <row r="51" spans="2:4" ht="18" customHeight="1" x14ac:dyDescent="0.25">
      <c r="B51" s="4" t="s">
        <v>91</v>
      </c>
      <c r="C51" s="9">
        <v>191889</v>
      </c>
      <c r="D51" s="23"/>
    </row>
    <row r="52" spans="2:4" ht="18" customHeight="1" x14ac:dyDescent="0.25">
      <c r="B52" s="4" t="s">
        <v>12</v>
      </c>
      <c r="C52" s="9">
        <v>167</v>
      </c>
      <c r="D52" s="23"/>
    </row>
    <row r="53" spans="2:4" ht="18" customHeight="1" x14ac:dyDescent="0.25">
      <c r="B53" s="4" t="s">
        <v>35</v>
      </c>
      <c r="C53" s="9">
        <v>28</v>
      </c>
      <c r="D53" s="23"/>
    </row>
    <row r="54" spans="2:4" ht="18" customHeight="1" x14ac:dyDescent="0.25">
      <c r="B54" s="4" t="s">
        <v>39</v>
      </c>
      <c r="C54" s="9">
        <v>66198</v>
      </c>
      <c r="D54" s="23"/>
    </row>
    <row r="55" spans="2:4" ht="18" customHeight="1" x14ac:dyDescent="0.25">
      <c r="B55" s="4" t="s">
        <v>40</v>
      </c>
      <c r="C55" s="9">
        <v>159113</v>
      </c>
      <c r="D55" s="23"/>
    </row>
    <row r="56" spans="2:4" ht="18" customHeight="1" x14ac:dyDescent="0.25">
      <c r="B56" s="4" t="s">
        <v>14</v>
      </c>
      <c r="C56" s="9">
        <f>SUM(C47:C55)</f>
        <v>1007260</v>
      </c>
      <c r="D56" s="23"/>
    </row>
  </sheetData>
  <mergeCells count="4">
    <mergeCell ref="D6:D18"/>
    <mergeCell ref="D25:D31"/>
    <mergeCell ref="D35:D41"/>
    <mergeCell ref="D47:D5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5C8-B554-42E0-B763-FE07CFED591F}">
  <dimension ref="B2:E40"/>
  <sheetViews>
    <sheetView workbookViewId="0">
      <selection activeCell="E11" sqref="E11"/>
    </sheetView>
  </sheetViews>
  <sheetFormatPr defaultRowHeight="18" customHeight="1" x14ac:dyDescent="0.25"/>
  <cols>
    <col min="1" max="1" width="9.140625" style="4"/>
    <col min="2" max="2" width="31.42578125" style="4" customWidth="1"/>
    <col min="3" max="5" width="14.7109375" style="4" customWidth="1"/>
    <col min="6" max="16384" width="9.140625" style="4"/>
  </cols>
  <sheetData>
    <row r="2" spans="2:5" ht="18" customHeight="1" x14ac:dyDescent="0.25">
      <c r="B2" s="3" t="s">
        <v>98</v>
      </c>
    </row>
    <row r="3" spans="2:5" ht="18" customHeight="1" x14ac:dyDescent="0.25">
      <c r="B3" s="3">
        <v>2019</v>
      </c>
    </row>
    <row r="4" spans="2:5" ht="18" customHeight="1" x14ac:dyDescent="0.25">
      <c r="B4" s="3"/>
    </row>
    <row r="5" spans="2:5" ht="27.75" customHeight="1" x14ac:dyDescent="0.25">
      <c r="B5" s="6" t="s">
        <v>99</v>
      </c>
      <c r="C5" s="6">
        <v>2020</v>
      </c>
      <c r="D5" s="6">
        <v>2019</v>
      </c>
      <c r="E5" s="6">
        <v>2018</v>
      </c>
    </row>
    <row r="6" spans="2:5" ht="18" customHeight="1" x14ac:dyDescent="0.25">
      <c r="B6" s="4" t="s">
        <v>100</v>
      </c>
      <c r="C6" s="8">
        <v>5388.1</v>
      </c>
      <c r="D6" s="8">
        <v>5316.3</v>
      </c>
      <c r="E6" s="8">
        <v>5243.4</v>
      </c>
    </row>
    <row r="7" spans="2:5" ht="18" customHeight="1" x14ac:dyDescent="0.25">
      <c r="B7" s="4" t="s">
        <v>101</v>
      </c>
      <c r="C7" s="8">
        <v>14798.4</v>
      </c>
      <c r="D7" s="8">
        <v>14639.4</v>
      </c>
      <c r="E7" s="8">
        <v>14476</v>
      </c>
    </row>
    <row r="8" spans="2:5" ht="18" customHeight="1" x14ac:dyDescent="0.25">
      <c r="B8" s="4" t="s">
        <v>102</v>
      </c>
      <c r="C8" s="8">
        <v>5545.7</v>
      </c>
      <c r="D8" s="8">
        <v>5479.5</v>
      </c>
      <c r="E8" s="8">
        <v>5411.8</v>
      </c>
    </row>
    <row r="9" spans="2:5" ht="18" customHeight="1" x14ac:dyDescent="0.25">
      <c r="B9" s="4" t="s">
        <v>103</v>
      </c>
      <c r="C9" s="8">
        <v>6951.2</v>
      </c>
      <c r="D9" s="8">
        <v>6835.1</v>
      </c>
      <c r="E9" s="8">
        <v>6717.6</v>
      </c>
    </row>
    <row r="10" spans="2:5" ht="18" customHeight="1" x14ac:dyDescent="0.25">
      <c r="B10" s="4" t="s">
        <v>104</v>
      </c>
      <c r="C10" s="8">
        <v>3604.2</v>
      </c>
      <c r="D10" s="8">
        <v>3566.2</v>
      </c>
      <c r="E10" s="8">
        <v>3527.1</v>
      </c>
    </row>
    <row r="11" spans="2:5" ht="18" customHeight="1" x14ac:dyDescent="0.25">
      <c r="B11" s="4" t="s">
        <v>105</v>
      </c>
      <c r="C11" s="8">
        <v>8600.7999999999993</v>
      </c>
      <c r="D11" s="8">
        <v>8497.2000000000007</v>
      </c>
      <c r="E11" s="8">
        <v>8391.5</v>
      </c>
    </row>
    <row r="12" spans="2:5" ht="18" customHeight="1" x14ac:dyDescent="0.25">
      <c r="B12" s="4" t="s">
        <v>106</v>
      </c>
      <c r="C12" s="8">
        <v>1994.3</v>
      </c>
      <c r="D12" s="8">
        <v>1971.8</v>
      </c>
      <c r="E12" s="8">
        <v>1948.6</v>
      </c>
    </row>
    <row r="13" spans="2:5" ht="18" customHeight="1" x14ac:dyDescent="0.25">
      <c r="B13" s="4" t="s">
        <v>107</v>
      </c>
      <c r="C13" s="8">
        <v>8534.7999999999993</v>
      </c>
      <c r="D13" s="8">
        <v>8457.6</v>
      </c>
      <c r="E13" s="8">
        <v>8377.7000000000007</v>
      </c>
    </row>
    <row r="14" spans="2:5" ht="18" customHeight="1" x14ac:dyDescent="0.25">
      <c r="B14" s="4" t="s">
        <v>108</v>
      </c>
      <c r="C14" s="8">
        <v>1469.8</v>
      </c>
      <c r="D14" s="8">
        <v>1451.1</v>
      </c>
      <c r="E14" s="8">
        <v>1432.1</v>
      </c>
    </row>
    <row r="15" spans="2:5" ht="18" customHeight="1" x14ac:dyDescent="0.25">
      <c r="B15" s="4" t="s">
        <v>109</v>
      </c>
      <c r="C15" s="8">
        <v>2309.5</v>
      </c>
      <c r="D15" s="8">
        <v>2241.6</v>
      </c>
      <c r="E15" s="8">
        <v>2174.8000000000002</v>
      </c>
    </row>
    <row r="16" spans="2:5" ht="18" customHeight="1" x14ac:dyDescent="0.25">
      <c r="B16" s="4" t="s">
        <v>133</v>
      </c>
      <c r="C16" s="8">
        <v>10576.4</v>
      </c>
      <c r="D16" s="8">
        <v>10504.1</v>
      </c>
      <c r="E16" s="8">
        <v>10428</v>
      </c>
    </row>
    <row r="17" spans="2:5" ht="18" customHeight="1" x14ac:dyDescent="0.25">
      <c r="B17" s="4" t="s">
        <v>110</v>
      </c>
      <c r="C17" s="8">
        <v>49565.2</v>
      </c>
      <c r="D17" s="8">
        <v>49023.199999999997</v>
      </c>
      <c r="E17" s="8">
        <v>48475.5</v>
      </c>
    </row>
    <row r="18" spans="2:5" ht="18" customHeight="1" x14ac:dyDescent="0.25">
      <c r="B18" s="4" t="s">
        <v>111</v>
      </c>
      <c r="C18" s="8">
        <v>34738.199999999997</v>
      </c>
      <c r="D18" s="8">
        <v>34552.5</v>
      </c>
      <c r="E18" s="8">
        <v>34358.5</v>
      </c>
    </row>
    <row r="19" spans="2:5" ht="18" customHeight="1" x14ac:dyDescent="0.25">
      <c r="B19" s="4" t="s">
        <v>132</v>
      </c>
      <c r="C19" s="8">
        <v>3919.2</v>
      </c>
      <c r="D19" s="8">
        <v>3868.6</v>
      </c>
      <c r="E19" s="8">
        <v>3818.3</v>
      </c>
    </row>
    <row r="20" spans="2:5" ht="18" customHeight="1" x14ac:dyDescent="0.25">
      <c r="B20" s="4" t="s">
        <v>112</v>
      </c>
      <c r="C20" s="8">
        <v>39955.9</v>
      </c>
      <c r="D20" s="8">
        <v>39744.800000000003</v>
      </c>
      <c r="E20" s="8">
        <v>39521.9</v>
      </c>
    </row>
    <row r="21" spans="2:5" ht="18" customHeight="1" x14ac:dyDescent="0.25">
      <c r="B21" s="4" t="s">
        <v>113</v>
      </c>
      <c r="C21" s="8">
        <v>12895.3</v>
      </c>
      <c r="D21" s="8">
        <v>12714.3</v>
      </c>
      <c r="E21" s="8">
        <v>12530.8</v>
      </c>
    </row>
    <row r="22" spans="2:5" ht="18" customHeight="1" x14ac:dyDescent="0.25">
      <c r="B22" s="4" t="s">
        <v>114</v>
      </c>
      <c r="C22" s="8">
        <v>4414.3999999999996</v>
      </c>
      <c r="D22" s="8">
        <v>4362</v>
      </c>
      <c r="E22" s="8">
        <v>4309.2</v>
      </c>
    </row>
    <row r="23" spans="2:5" ht="18" customHeight="1" x14ac:dyDescent="0.25">
      <c r="B23" s="4" t="s">
        <v>115</v>
      </c>
      <c r="C23" s="8">
        <v>5225.8999999999996</v>
      </c>
      <c r="D23" s="8">
        <v>5152.3999999999996</v>
      </c>
      <c r="E23" s="8">
        <v>5077.7</v>
      </c>
    </row>
    <row r="24" spans="2:5" ht="18" customHeight="1" x14ac:dyDescent="0.25">
      <c r="B24" s="4" t="s">
        <v>116</v>
      </c>
      <c r="C24" s="8">
        <v>5513.4</v>
      </c>
      <c r="D24" s="8">
        <v>5437.2</v>
      </c>
      <c r="E24" s="8">
        <v>5360.3</v>
      </c>
    </row>
    <row r="25" spans="2:5" ht="18" customHeight="1" x14ac:dyDescent="0.25">
      <c r="B25" s="4" t="s">
        <v>117</v>
      </c>
      <c r="C25" s="8">
        <v>5104.8999999999996</v>
      </c>
      <c r="D25" s="8">
        <v>5045.7</v>
      </c>
      <c r="E25" s="8">
        <v>4985.1000000000004</v>
      </c>
    </row>
    <row r="26" spans="2:5" ht="18" customHeight="1" x14ac:dyDescent="0.25">
      <c r="B26" s="4" t="s">
        <v>118</v>
      </c>
      <c r="C26" s="8">
        <v>2686.3</v>
      </c>
      <c r="D26" s="8">
        <v>2649.8</v>
      </c>
      <c r="E26" s="8">
        <v>2612.6</v>
      </c>
    </row>
    <row r="27" spans="2:5" ht="18" customHeight="1" x14ac:dyDescent="0.25">
      <c r="B27" s="4" t="s">
        <v>119</v>
      </c>
      <c r="C27" s="8">
        <v>4268.6000000000004</v>
      </c>
      <c r="D27" s="8">
        <v>4216.3</v>
      </c>
      <c r="E27" s="8">
        <v>4162.3999999999996</v>
      </c>
    </row>
    <row r="28" spans="2:5" ht="18" customHeight="1" x14ac:dyDescent="0.25">
      <c r="B28" s="4" t="s">
        <v>120</v>
      </c>
      <c r="C28" s="8">
        <v>3664.7</v>
      </c>
      <c r="D28" s="8">
        <v>3619.7</v>
      </c>
      <c r="E28" s="8">
        <v>3573.8</v>
      </c>
    </row>
    <row r="29" spans="2:5" ht="18" customHeight="1" x14ac:dyDescent="0.25">
      <c r="B29" s="4" t="s">
        <v>121</v>
      </c>
      <c r="C29" s="8">
        <v>708.4</v>
      </c>
      <c r="D29" s="8">
        <v>695.6</v>
      </c>
      <c r="E29" s="8">
        <v>682.8</v>
      </c>
    </row>
    <row r="30" spans="2:5" ht="18" customHeight="1" x14ac:dyDescent="0.25">
      <c r="B30" s="4" t="s">
        <v>122</v>
      </c>
      <c r="C30" s="8">
        <v>2512.9</v>
      </c>
      <c r="D30" s="8">
        <v>2494.1</v>
      </c>
      <c r="E30" s="8">
        <v>2474.4</v>
      </c>
    </row>
    <row r="31" spans="2:5" ht="18" customHeight="1" x14ac:dyDescent="0.25">
      <c r="B31" s="4" t="s">
        <v>123</v>
      </c>
      <c r="C31" s="8">
        <v>3081.7</v>
      </c>
      <c r="D31" s="8">
        <v>3042.1</v>
      </c>
      <c r="E31" s="8">
        <v>3001.9</v>
      </c>
    </row>
    <row r="32" spans="2:5" ht="18" customHeight="1" x14ac:dyDescent="0.25">
      <c r="B32" s="4" t="s">
        <v>124</v>
      </c>
      <c r="C32" s="8">
        <v>8888.7999999999993</v>
      </c>
      <c r="D32" s="8">
        <v>8819.5</v>
      </c>
      <c r="E32" s="8">
        <v>8748.1</v>
      </c>
    </row>
    <row r="33" spans="2:5" ht="18" customHeight="1" x14ac:dyDescent="0.25">
      <c r="B33" s="4" t="s">
        <v>125</v>
      </c>
      <c r="C33" s="8">
        <v>2703.5</v>
      </c>
      <c r="D33" s="8">
        <v>2663.7</v>
      </c>
      <c r="E33" s="8">
        <v>2623.6</v>
      </c>
    </row>
    <row r="34" spans="2:5" ht="18" customHeight="1" x14ac:dyDescent="0.25">
      <c r="B34" s="4" t="s">
        <v>126</v>
      </c>
      <c r="C34" s="8">
        <v>1186.3</v>
      </c>
      <c r="D34" s="8">
        <v>1176.4000000000001</v>
      </c>
      <c r="E34" s="8">
        <v>1166.0999999999999</v>
      </c>
    </row>
    <row r="35" spans="2:5" ht="18" customHeight="1" x14ac:dyDescent="0.25">
      <c r="B35" s="4" t="s">
        <v>127</v>
      </c>
      <c r="C35" s="8">
        <v>1378.1</v>
      </c>
      <c r="D35" s="8">
        <v>1359.2</v>
      </c>
      <c r="E35" s="8">
        <v>1340.1</v>
      </c>
    </row>
    <row r="36" spans="2:5" ht="18" customHeight="1" x14ac:dyDescent="0.25">
      <c r="B36" s="4" t="s">
        <v>128</v>
      </c>
      <c r="C36" s="8">
        <v>1787.1</v>
      </c>
      <c r="D36" s="8">
        <v>1768.5</v>
      </c>
      <c r="E36" s="8">
        <v>1749.5</v>
      </c>
    </row>
    <row r="37" spans="2:5" ht="18" customHeight="1" x14ac:dyDescent="0.25">
      <c r="B37" s="4" t="s">
        <v>129</v>
      </c>
      <c r="C37" s="8">
        <v>1252.3</v>
      </c>
      <c r="D37" s="8">
        <v>1235.7</v>
      </c>
      <c r="E37" s="8">
        <v>1218.8</v>
      </c>
    </row>
    <row r="38" spans="2:5" ht="18" customHeight="1" x14ac:dyDescent="0.25">
      <c r="B38" s="4" t="s">
        <v>130</v>
      </c>
      <c r="C38" s="8">
        <v>986</v>
      </c>
      <c r="D38" s="8">
        <v>963.6</v>
      </c>
      <c r="E38" s="8">
        <v>941.4</v>
      </c>
    </row>
    <row r="39" spans="2:5" ht="18" customHeight="1" x14ac:dyDescent="0.25">
      <c r="B39" s="4" t="s">
        <v>131</v>
      </c>
      <c r="C39" s="8">
        <v>3393.1</v>
      </c>
      <c r="D39" s="8">
        <v>3347.1</v>
      </c>
      <c r="E39" s="8">
        <v>3300.2</v>
      </c>
    </row>
    <row r="40" spans="2:5" ht="18" customHeight="1" x14ac:dyDescent="0.25">
      <c r="B40" s="4" t="s">
        <v>14</v>
      </c>
      <c r="C40" s="8">
        <v>269603.40000000002</v>
      </c>
      <c r="D40" s="8">
        <v>266911.90000000002</v>
      </c>
      <c r="E40" s="8">
        <v>264161.59999999998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09C4-A698-43EB-B079-AA42B2CB1470}">
  <dimension ref="B2:K40"/>
  <sheetViews>
    <sheetView topLeftCell="B1" workbookViewId="0">
      <selection activeCell="D13" sqref="D13"/>
    </sheetView>
  </sheetViews>
  <sheetFormatPr defaultRowHeight="18" customHeight="1" x14ac:dyDescent="0.25"/>
  <cols>
    <col min="1" max="1" width="9.140625" style="4"/>
    <col min="2" max="2" width="31.42578125" style="4" customWidth="1"/>
    <col min="3" max="3" width="16.5703125" style="4" customWidth="1"/>
    <col min="4" max="5" width="14.7109375" style="4" customWidth="1"/>
    <col min="6" max="16384" width="9.140625" style="4"/>
  </cols>
  <sheetData>
    <row r="2" spans="2:11" ht="18" customHeight="1" x14ac:dyDescent="0.25">
      <c r="B2" s="3" t="s">
        <v>134</v>
      </c>
    </row>
    <row r="3" spans="2:11" ht="18" customHeight="1" x14ac:dyDescent="0.25">
      <c r="B3" s="3">
        <v>2019</v>
      </c>
    </row>
    <row r="4" spans="2:11" s="18" customFormat="1" ht="18" customHeight="1" x14ac:dyDescent="0.25">
      <c r="B4" s="17"/>
      <c r="K4" s="18" t="s">
        <v>135</v>
      </c>
    </row>
    <row r="5" spans="2:11" ht="27.75" customHeight="1" x14ac:dyDescent="0.25">
      <c r="B5" s="6" t="s">
        <v>99</v>
      </c>
      <c r="C5" s="6" t="s">
        <v>7</v>
      </c>
      <c r="D5" s="6" t="s">
        <v>136</v>
      </c>
      <c r="E5" s="6" t="s">
        <v>137</v>
      </c>
      <c r="F5" s="6"/>
      <c r="G5" s="6"/>
      <c r="H5" s="6"/>
      <c r="I5" s="6"/>
      <c r="J5" s="6"/>
      <c r="K5" s="6"/>
    </row>
    <row r="6" spans="2:11" ht="18" customHeight="1" x14ac:dyDescent="0.25">
      <c r="B6" s="4" t="s">
        <v>100</v>
      </c>
      <c r="C6" s="8">
        <v>10</v>
      </c>
      <c r="D6" s="8">
        <v>128.4</v>
      </c>
      <c r="E6" s="8">
        <v>11.5</v>
      </c>
    </row>
    <row r="7" spans="2:11" ht="18" customHeight="1" x14ac:dyDescent="0.25">
      <c r="B7" s="4" t="s">
        <v>101</v>
      </c>
      <c r="C7" s="8">
        <v>347</v>
      </c>
      <c r="D7" s="8">
        <v>1204</v>
      </c>
      <c r="E7" s="8">
        <v>150.80000000000001</v>
      </c>
    </row>
    <row r="8" spans="2:11" ht="18" customHeight="1" x14ac:dyDescent="0.25">
      <c r="B8" s="4" t="s">
        <v>102</v>
      </c>
      <c r="C8" s="8">
        <v>80</v>
      </c>
      <c r="D8" s="8">
        <v>254.2</v>
      </c>
      <c r="E8" s="8">
        <v>77.8</v>
      </c>
    </row>
    <row r="9" spans="2:11" ht="18" customHeight="1" x14ac:dyDescent="0.25">
      <c r="B9" s="4" t="s">
        <v>103</v>
      </c>
      <c r="C9" s="8"/>
      <c r="D9" s="8"/>
      <c r="E9" s="8">
        <v>0.2</v>
      </c>
    </row>
    <row r="10" spans="2:11" ht="18" customHeight="1" x14ac:dyDescent="0.25">
      <c r="B10" s="4" t="s">
        <v>104</v>
      </c>
      <c r="C10" s="8">
        <v>55</v>
      </c>
      <c r="D10" s="8"/>
      <c r="E10" s="8">
        <v>4.4000000000000004</v>
      </c>
    </row>
    <row r="11" spans="2:11" ht="18" customHeight="1" x14ac:dyDescent="0.25">
      <c r="B11" s="4" t="s">
        <v>105</v>
      </c>
      <c r="C11" s="8">
        <v>110</v>
      </c>
      <c r="D11" s="8"/>
      <c r="E11" s="8">
        <v>2.7</v>
      </c>
    </row>
    <row r="12" spans="2:11" ht="18" customHeight="1" x14ac:dyDescent="0.25">
      <c r="B12" s="4" t="s">
        <v>106</v>
      </c>
      <c r="C12" s="8">
        <v>110</v>
      </c>
      <c r="D12" s="8">
        <v>269</v>
      </c>
      <c r="E12" s="8">
        <v>0.7</v>
      </c>
    </row>
    <row r="13" spans="2:11" ht="18" customHeight="1" x14ac:dyDescent="0.25">
      <c r="B13" s="4" t="s">
        <v>107</v>
      </c>
      <c r="C13" s="8">
        <v>220</v>
      </c>
      <c r="D13" s="8">
        <v>56</v>
      </c>
      <c r="E13" s="8">
        <v>0.6</v>
      </c>
    </row>
    <row r="14" spans="2:11" ht="18" customHeight="1" x14ac:dyDescent="0.25">
      <c r="B14" s="4" t="s">
        <v>108</v>
      </c>
      <c r="C14" s="8"/>
      <c r="D14" s="8"/>
      <c r="E14" s="8"/>
    </row>
    <row r="15" spans="2:11" ht="18" customHeight="1" x14ac:dyDescent="0.25">
      <c r="B15" s="4" t="s">
        <v>109</v>
      </c>
      <c r="C15" s="8"/>
      <c r="D15" s="8"/>
      <c r="E15" s="8"/>
    </row>
    <row r="16" spans="2:11" ht="18" customHeight="1" x14ac:dyDescent="0.25">
      <c r="B16" s="4" t="s">
        <v>133</v>
      </c>
      <c r="C16" s="8"/>
      <c r="D16" s="8"/>
      <c r="E16" s="8"/>
    </row>
    <row r="17" spans="2:5" ht="18" customHeight="1" x14ac:dyDescent="0.25">
      <c r="B17" s="4" t="s">
        <v>110</v>
      </c>
      <c r="C17" s="8">
        <v>1269</v>
      </c>
      <c r="D17" s="8">
        <v>2148.9</v>
      </c>
      <c r="E17" s="8">
        <v>113.8</v>
      </c>
    </row>
    <row r="18" spans="2:5" ht="18" customHeight="1" x14ac:dyDescent="0.25">
      <c r="B18" s="4" t="s">
        <v>111</v>
      </c>
      <c r="C18" s="8">
        <v>80</v>
      </c>
      <c r="D18" s="8">
        <v>306.8</v>
      </c>
      <c r="E18" s="8">
        <v>16.2</v>
      </c>
    </row>
    <row r="19" spans="2:5" ht="18" customHeight="1" x14ac:dyDescent="0.25">
      <c r="B19" s="4" t="s">
        <v>132</v>
      </c>
      <c r="C19" s="8"/>
      <c r="D19" s="8"/>
      <c r="E19" s="8">
        <v>0.2</v>
      </c>
    </row>
    <row r="20" spans="2:5" ht="18" customHeight="1" x14ac:dyDescent="0.25">
      <c r="B20" s="4" t="s">
        <v>112</v>
      </c>
      <c r="C20" s="8"/>
      <c r="D20" s="8">
        <v>293.2</v>
      </c>
      <c r="E20" s="8">
        <v>1.7</v>
      </c>
    </row>
    <row r="21" spans="2:5" ht="18" customHeight="1" x14ac:dyDescent="0.25">
      <c r="B21" s="4" t="s">
        <v>113</v>
      </c>
      <c r="C21" s="8"/>
      <c r="D21" s="8"/>
      <c r="E21" s="8">
        <v>16.8</v>
      </c>
    </row>
    <row r="22" spans="2:5" ht="18" customHeight="1" x14ac:dyDescent="0.25">
      <c r="B22" s="4" t="s">
        <v>114</v>
      </c>
      <c r="C22" s="8"/>
      <c r="D22" s="8"/>
      <c r="E22" s="8">
        <v>1.4</v>
      </c>
    </row>
    <row r="23" spans="2:5" ht="18" customHeight="1" x14ac:dyDescent="0.25">
      <c r="B23" s="4" t="s">
        <v>115</v>
      </c>
      <c r="C23" s="8"/>
      <c r="D23" s="8"/>
      <c r="E23" s="8">
        <v>32</v>
      </c>
    </row>
    <row r="24" spans="2:5" ht="18" customHeight="1" x14ac:dyDescent="0.25">
      <c r="B24" s="4" t="s">
        <v>116</v>
      </c>
      <c r="C24" s="8">
        <v>42.5</v>
      </c>
      <c r="D24" s="8"/>
      <c r="E24" s="8">
        <v>25.2</v>
      </c>
    </row>
    <row r="25" spans="2:5" ht="18" customHeight="1" x14ac:dyDescent="0.25">
      <c r="B25" s="4" t="s">
        <v>117</v>
      </c>
      <c r="C25" s="8"/>
      <c r="D25" s="8">
        <v>2.2000000000000002</v>
      </c>
      <c r="E25" s="8"/>
    </row>
    <row r="26" spans="2:5" ht="18" customHeight="1" x14ac:dyDescent="0.25">
      <c r="B26" s="4" t="s">
        <v>118</v>
      </c>
      <c r="C26" s="8"/>
      <c r="D26" s="8"/>
      <c r="E26" s="8">
        <v>17.5</v>
      </c>
    </row>
    <row r="27" spans="2:5" ht="18" customHeight="1" x14ac:dyDescent="0.25">
      <c r="B27" s="4" t="s">
        <v>119</v>
      </c>
      <c r="C27" s="8"/>
      <c r="D27" s="8">
        <v>30</v>
      </c>
      <c r="E27" s="8">
        <v>0.1</v>
      </c>
    </row>
    <row r="28" spans="2:5" ht="18" customHeight="1" x14ac:dyDescent="0.25">
      <c r="B28" s="4" t="s">
        <v>120</v>
      </c>
      <c r="C28" s="8"/>
      <c r="D28" s="8"/>
      <c r="E28" s="8">
        <v>13.4</v>
      </c>
    </row>
    <row r="29" spans="2:5" ht="18" customHeight="1" x14ac:dyDescent="0.25">
      <c r="B29" s="4" t="s">
        <v>121</v>
      </c>
      <c r="C29" s="8"/>
      <c r="D29" s="8"/>
      <c r="E29" s="8">
        <v>0.1</v>
      </c>
    </row>
    <row r="30" spans="2:5" ht="18" customHeight="1" x14ac:dyDescent="0.25">
      <c r="B30" s="4" t="s">
        <v>122</v>
      </c>
      <c r="C30" s="8">
        <v>150</v>
      </c>
      <c r="D30" s="8">
        <v>51.4</v>
      </c>
      <c r="E30" s="8">
        <v>16.399999999999999</v>
      </c>
    </row>
    <row r="31" spans="2:5" ht="18" customHeight="1" x14ac:dyDescent="0.25">
      <c r="B31" s="4" t="s">
        <v>123</v>
      </c>
      <c r="C31" s="8"/>
      <c r="D31" s="8">
        <v>195</v>
      </c>
      <c r="E31" s="8">
        <v>74.599999999999994</v>
      </c>
    </row>
    <row r="32" spans="2:5" ht="18" customHeight="1" x14ac:dyDescent="0.25">
      <c r="B32" s="4" t="s">
        <v>124</v>
      </c>
      <c r="C32" s="8"/>
      <c r="D32" s="8">
        <v>521.6</v>
      </c>
      <c r="E32" s="8">
        <v>97.3</v>
      </c>
    </row>
    <row r="33" spans="2:5" ht="18" customHeight="1" x14ac:dyDescent="0.25">
      <c r="B33" s="4" t="s">
        <v>125</v>
      </c>
      <c r="C33" s="8"/>
      <c r="D33" s="8">
        <v>1.6</v>
      </c>
      <c r="E33" s="8">
        <v>14</v>
      </c>
    </row>
    <row r="34" spans="2:5" ht="18" customHeight="1" x14ac:dyDescent="0.25">
      <c r="B34" s="4" t="s">
        <v>126</v>
      </c>
      <c r="C34" s="8"/>
      <c r="D34" s="8"/>
      <c r="E34" s="8">
        <v>6.1</v>
      </c>
    </row>
    <row r="35" spans="2:5" ht="18" customHeight="1" x14ac:dyDescent="0.25">
      <c r="B35" s="4" t="s">
        <v>127</v>
      </c>
      <c r="C35" s="8"/>
      <c r="D35" s="8"/>
      <c r="E35" s="8">
        <v>13.3</v>
      </c>
    </row>
    <row r="36" spans="2:5" ht="18" customHeight="1" x14ac:dyDescent="0.25">
      <c r="B36" s="4" t="s">
        <v>128</v>
      </c>
      <c r="C36" s="8">
        <v>20</v>
      </c>
      <c r="D36" s="8"/>
      <c r="E36" s="8">
        <v>37.1</v>
      </c>
    </row>
    <row r="37" spans="2:5" ht="18" customHeight="1" x14ac:dyDescent="0.25">
      <c r="B37" s="4" t="s">
        <v>129</v>
      </c>
      <c r="C37" s="8"/>
      <c r="D37" s="8"/>
      <c r="E37" s="8">
        <v>3.2</v>
      </c>
    </row>
    <row r="38" spans="2:5" ht="18" customHeight="1" x14ac:dyDescent="0.25">
      <c r="B38" s="4" t="s">
        <v>130</v>
      </c>
      <c r="C38" s="8"/>
      <c r="D38" s="8">
        <v>2</v>
      </c>
      <c r="E38" s="8">
        <v>11</v>
      </c>
    </row>
    <row r="39" spans="2:5" ht="18" customHeight="1" x14ac:dyDescent="0.25">
      <c r="B39" s="4" t="s">
        <v>131</v>
      </c>
      <c r="C39" s="8"/>
      <c r="D39" s="8">
        <v>3.9</v>
      </c>
      <c r="E39" s="8">
        <v>27.4</v>
      </c>
    </row>
    <row r="40" spans="2:5" ht="18" customHeight="1" x14ac:dyDescent="0.25">
      <c r="B40" s="4" t="s">
        <v>14</v>
      </c>
      <c r="C40" s="8">
        <f>SUM(C6:C39)</f>
        <v>2493.5</v>
      </c>
      <c r="D40" s="8">
        <f>SUM(D6:D39)</f>
        <v>5468.2</v>
      </c>
      <c r="E40" s="8">
        <f>SUM(E6:E39)</f>
        <v>787.49999999999989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Primary mix</vt:lpstr>
      <vt:lpstr>Balance (text)</vt:lpstr>
      <vt:lpstr>Balance (formula)</vt:lpstr>
      <vt:lpstr>Supply &amp; Demand</vt:lpstr>
      <vt:lpstr>Population</vt:lpstr>
      <vt:lpstr>Elec.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Brajamusthi</dc:creator>
  <cp:lastModifiedBy>Anggara Brajamusthi</cp:lastModifiedBy>
  <dcterms:created xsi:type="dcterms:W3CDTF">2021-01-07T20:15:19Z</dcterms:created>
  <dcterms:modified xsi:type="dcterms:W3CDTF">2021-02-23T06:12:14Z</dcterms:modified>
</cp:coreProperties>
</file>