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defaultThemeVersion="124226"/>
  <bookViews>
    <workbookView xWindow="0" yWindow="60" windowWidth="15360" windowHeight="5610" tabRatio="943" activeTab="3"/>
  </bookViews>
  <sheets>
    <sheet name="HomePage" sheetId="6" r:id="rId1"/>
    <sheet name="Inputs" sheetId="5" r:id="rId2"/>
    <sheet name="Score" sheetId="10" r:id="rId3"/>
    <sheet name="Background of Variables" sheetId="2" r:id="rId4"/>
    <sheet name="Report" sheetId="17" r:id="rId5"/>
    <sheet name="Database" sheetId="18" r:id="rId6"/>
  </sheets>
  <definedNames>
    <definedName name="_xlnm.Print_Area" localSheetId="4">Report!$A$1:$H$21</definedName>
  </definedNames>
  <calcPr calcId="144525"/>
</workbook>
</file>

<file path=xl/calcChain.xml><?xml version="1.0" encoding="utf-8"?>
<calcChain xmlns="http://schemas.openxmlformats.org/spreadsheetml/2006/main">
  <c r="L28" i="2" l="1"/>
  <c r="S42" i="5"/>
  <c r="L23" i="2" s="1"/>
  <c r="S40" i="5"/>
  <c r="L18" i="2" s="1"/>
  <c r="S38" i="5"/>
  <c r="S36" i="5"/>
  <c r="S34" i="5"/>
  <c r="L9" i="2" s="1"/>
  <c r="B3" i="18"/>
  <c r="L13" i="2" l="1"/>
  <c r="L33" i="2" s="1"/>
  <c r="J12" i="10" s="1"/>
  <c r="J16" i="10" s="1"/>
  <c r="K37" i="10"/>
  <c r="C19" i="10" l="1"/>
  <c r="M3" i="18"/>
  <c r="L3" i="18"/>
  <c r="K3" i="18"/>
  <c r="J3" i="18"/>
  <c r="I3" i="18"/>
  <c r="H3" i="18"/>
  <c r="G3" i="18"/>
  <c r="F3" i="18"/>
  <c r="E3" i="18"/>
  <c r="G11" i="17" l="1"/>
  <c r="V3" i="18" s="1"/>
  <c r="G8" i="17"/>
  <c r="T3" i="18" s="1"/>
  <c r="F14" i="17"/>
  <c r="R3" i="18" s="1"/>
  <c r="F11" i="17"/>
  <c r="Q3" i="18" s="1"/>
  <c r="F9" i="17"/>
  <c r="P3" i="18" s="1"/>
  <c r="F8" i="17"/>
  <c r="O3" i="18" s="1"/>
  <c r="F5" i="17"/>
  <c r="N3" i="18" s="1"/>
  <c r="E3" i="17"/>
  <c r="E2" i="17"/>
  <c r="C3" i="18" s="1"/>
  <c r="G14" i="17"/>
  <c r="W3" i="18" s="1"/>
  <c r="G9" i="17"/>
  <c r="U3" i="18" s="1"/>
  <c r="G5" i="17" l="1"/>
  <c r="S3" i="18" s="1"/>
  <c r="C4" i="17" l="1"/>
  <c r="X3" i="18" s="1"/>
  <c r="N33" i="2"/>
  <c r="J23" i="10" l="1"/>
  <c r="L3" i="17"/>
  <c r="D4" i="17" l="1"/>
  <c r="Y3" i="18" s="1"/>
  <c r="J3" i="17"/>
  <c r="M7" i="17"/>
  <c r="C8" i="17" l="1"/>
  <c r="Z3" i="18" s="1"/>
  <c r="N7" i="17"/>
</calcChain>
</file>

<file path=xl/sharedStrings.xml><?xml version="1.0" encoding="utf-8"?>
<sst xmlns="http://schemas.openxmlformats.org/spreadsheetml/2006/main" count="159" uniqueCount="131">
  <si>
    <t>VSLA Credit Scorecard Tool</t>
  </si>
  <si>
    <t>Version</t>
  </si>
  <si>
    <t>v1</t>
  </si>
  <si>
    <t>Developed by</t>
  </si>
  <si>
    <t>Sources</t>
  </si>
  <si>
    <t>CARE Uganda- Henry Mutabazi</t>
  </si>
  <si>
    <t>Grameen Foundation Mobile Financial Services Team Uganda</t>
  </si>
  <si>
    <t>Technical Support:</t>
  </si>
  <si>
    <t>Risk Variable</t>
  </si>
  <si>
    <t>Barclays Uganda</t>
  </si>
  <si>
    <t>Entity</t>
  </si>
  <si>
    <t>Release Date</t>
  </si>
  <si>
    <t xml:space="preserve">For additional technical support, please email: </t>
  </si>
  <si>
    <t>Barclays Uganda, Iganga Branch</t>
  </si>
  <si>
    <t>Final Score</t>
  </si>
  <si>
    <t xml:space="preserve"> Score</t>
  </si>
  <si>
    <t>Owner of the Tool</t>
  </si>
  <si>
    <t>Considerations</t>
  </si>
  <si>
    <t>Joseph Kizito-  Head, Credit Policy and Portfolio Management</t>
  </si>
  <si>
    <t>Name of the VSLA</t>
  </si>
  <si>
    <t>joseph.kizito@barclays.com</t>
  </si>
  <si>
    <t>DENIED</t>
  </si>
  <si>
    <t>Grading Scale</t>
  </si>
  <si>
    <t>Decision</t>
  </si>
  <si>
    <t>Credit Risk Manager of Retail Segment at Barclays Uganda</t>
  </si>
  <si>
    <t>Grameen Foundation</t>
  </si>
  <si>
    <t>Barclays Uganda, Risk Management Team- Joseph Kizito and Guy Kimbowa Lutaaya</t>
  </si>
  <si>
    <t xml:space="preserve">Barclays Uganda, VSLA segment Management-Melch Muhame Natukunda </t>
  </si>
  <si>
    <t>Months Banking History (On book)</t>
  </si>
  <si>
    <t>APPROVED</t>
  </si>
  <si>
    <t>Account Credit Turn Over</t>
  </si>
  <si>
    <t>Groups under this classification will face with high likelihood troubles with the repayment of the OD. The score may reflect a combination of undesirable characteristics on a VSLA such as disorganization, lack of commitment from the members, credit/savings patterns that reflect instability, notoriously delayed payments, disruption among members and bad historical performance with the bank.</t>
  </si>
  <si>
    <t xml:space="preserve">OD Amount </t>
  </si>
  <si>
    <t>VSLA Credit Report</t>
  </si>
  <si>
    <t>Score</t>
  </si>
  <si>
    <t>VSLA Name</t>
  </si>
  <si>
    <t>Bank Account Number</t>
  </si>
  <si>
    <t>Grado</t>
  </si>
  <si>
    <t>x</t>
  </si>
  <si>
    <t>y</t>
  </si>
  <si>
    <t>Points</t>
  </si>
  <si>
    <t>Start</t>
  </si>
  <si>
    <t>End</t>
  </si>
  <si>
    <t>Banking History Repayment</t>
  </si>
  <si>
    <t>VSLA Credit Risk Variables</t>
  </si>
  <si>
    <t xml:space="preserve">For this information, please see Group Bank Statement. This data is available on Flex Cube. </t>
  </si>
  <si>
    <t>OD Application Form</t>
  </si>
  <si>
    <t xml:space="preserve">Requested OD amount </t>
  </si>
  <si>
    <t>Amount requested by the VSLA for the Overdraft facility</t>
  </si>
  <si>
    <t>It refers to the number of months on book of the group's banking history- versus the date of savings account opening</t>
  </si>
  <si>
    <t>No credit History</t>
  </si>
  <si>
    <t>Default</t>
  </si>
  <si>
    <t>Delinquent</t>
  </si>
  <si>
    <t>Regular- Never Delinquent</t>
  </si>
  <si>
    <t>Ledger Link</t>
  </si>
  <si>
    <t>Average Attendance Rate</t>
  </si>
  <si>
    <t>Savings Rate within the Group</t>
  </si>
  <si>
    <t>Critery (From Riskiest to Less Risky)</t>
  </si>
  <si>
    <t>The current cycle started less than 3 months ago</t>
  </si>
  <si>
    <t>Average Attendance Rate during the Current Cycle</t>
  </si>
  <si>
    <t>Comparison of the Average level of Available Funds to Share-Out</t>
  </si>
  <si>
    <t>The overall sense of belonging and commitment of the members to the group can be measured with the average of members present en each meeting during the current cycle. The value of the services and VSLA methodology that the members found on the group also can be viewed in this variable. 
Taking in consideration that the decisions are taken and approved by the present members on the meeting, this variable has a strong power reflecting how well the choices of the group reflects a general consensus among the members.
Although for this variable a seasonal component could impact due to lower attendance rates on harvest times, the experience shows that among rural areas a 95% of attendance is very common during the year.
Even though field knowledge shows that lately some members send the money with other member, a group which half of its members don’t assist regularly to the meeting is a less reliable.
Before 3 months, the field experts do not consider this response reliable because it can be inflated as a consequence of the starting of the cycle when all members usually attend the early meetings and then stop.</t>
  </si>
  <si>
    <t>The group is in the first Cycle (Last share out equal to Zero)</t>
  </si>
  <si>
    <t xml:space="preserve">The group is in the second Cycle
Previous share out equal to zero
</t>
  </si>
  <si>
    <t xml:space="preserve">The group saved less on the last cycle than on the second last </t>
  </si>
  <si>
    <t>The group saved the same on the last cycle than on the second last</t>
  </si>
  <si>
    <t xml:space="preserve">The group saved more on the last cycle than on the second last </t>
  </si>
  <si>
    <t xml:space="preserve">The objective of this variable is to know the saving pattern of the group and the level of confidence that the members have on the system and on their fellow members (since everyone knows that their money will be used to lend to others).
A good group is one in which the majority of its members save the maximum allowed, buying the maximum number of shares. So the variable tell us on percentage how much from the maximum the group has saved.
The measurement of this variable is up to the moment.
</t>
  </si>
  <si>
    <t xml:space="preserve">Variable Calculation </t>
  </si>
  <si>
    <t>&lt; 10%</t>
  </si>
  <si>
    <t>&gt;=10% and &lt; 30%</t>
  </si>
  <si>
    <t xml:space="preserve">&gt;=30% and &lt;50% </t>
  </si>
  <si>
    <t xml:space="preserve">&gt;=50% and &lt;70% </t>
  </si>
  <si>
    <t xml:space="preserve">Indicates extent of uncollectable loans at the end of the cycle as a percentage of the total Amount disbursed.  This can be considered as the final loss the members had as result of non-performing loss within the group.
Although is true that some recovery can happen after the closure of the cycle, in the last meeting those members with outstanding balance failed in their commitment with the group.
This variable is a great indicator of repayment behavior from the members and can gives the bank a good sense of loss given default.
This variable was preferred over Default within the group due to the nature of the repayment on the VSLA methodology where the lump sum can be redeemed at the end of the cycle so it was considered that default rate may not be reliable indicator of loan losses.
Due to the methodology of the VSLA where the principal of a loan is updated with the interest earned but not paid by the member 
</t>
  </si>
  <si>
    <t>&gt; 10%</t>
  </si>
  <si>
    <t>&lt;=10% and &gt; 5%</t>
  </si>
  <si>
    <t xml:space="preserve">&lt;=5% and &gt;3% </t>
  </si>
  <si>
    <t xml:space="preserve">&lt;=3% </t>
  </si>
  <si>
    <t>Delinquent situation</t>
  </si>
  <si>
    <t xml:space="preserve">To answer to this variable the analyst need to identify if on the previous OD the group was at least one time on one of this situation (being default more important than delinquent).
This variable is a proxy for stability – Wider and better history equates to stability. This variable refers to the situation of the last (previous) OD that the group obtained from the bank.
This information can be obtained easily from Barclays Internal System.
Just for information, Barclays Bank Uganda has the following default timeframes in days: 
1+ Past Due --&gt; Delinquent
90+ Past Due --&gt; Defaulted
455+ Past Due--&gt; Written-Off
</t>
  </si>
  <si>
    <t>No Delinquent situation</t>
  </si>
  <si>
    <t>Default situation</t>
  </si>
  <si>
    <t>Official name of the VSLA  as it is shown in the Form- which must coincide with the Barclays Bank System</t>
  </si>
  <si>
    <t>Situation on the Previous Credit</t>
  </si>
  <si>
    <t>Maximum</t>
  </si>
  <si>
    <t>APPROVED WITH LIMITED AMOUNT</t>
  </si>
  <si>
    <r>
      <rPr>
        <i/>
        <sz val="14"/>
        <rFont val="Calibri"/>
        <family val="2"/>
        <scheme val="minor"/>
      </rPr>
      <t>Select from the List the most appropiate response</t>
    </r>
    <r>
      <rPr>
        <sz val="14"/>
        <rFont val="Calibri"/>
        <family val="2"/>
        <scheme val="minor"/>
      </rPr>
      <t xml:space="preserve">
 It refers to the status of the </t>
    </r>
    <r>
      <rPr>
        <b/>
        <sz val="14"/>
        <rFont val="Calibri"/>
        <family val="2"/>
        <scheme val="minor"/>
      </rPr>
      <t>Previous OD</t>
    </r>
    <r>
      <rPr>
        <sz val="14"/>
        <rFont val="Calibri"/>
        <family val="2"/>
        <scheme val="minor"/>
      </rPr>
      <t xml:space="preserve"> disbursed to the Group. Please identify if on the previous OD the group was at least one time on one of this situation (being default more important than delinquent).</t>
    </r>
  </si>
  <si>
    <r>
      <t xml:space="preserve">Calculated on Ledger Link and extracted from the Credit Scoring Summary.
</t>
    </r>
    <r>
      <rPr>
        <i/>
        <sz val="14"/>
        <rFont val="Calibri"/>
        <family val="2"/>
        <scheme val="minor"/>
      </rPr>
      <t>Introduce Percentage</t>
    </r>
    <r>
      <rPr>
        <sz val="14"/>
        <rFont val="Calibri"/>
        <family val="2"/>
        <scheme val="minor"/>
      </rPr>
      <t xml:space="preserve">
</t>
    </r>
  </si>
  <si>
    <r>
      <t xml:space="preserve">Calculated on Ledger Link and extracted from the Credit Scoring Summary.
</t>
    </r>
    <r>
      <rPr>
        <i/>
        <sz val="14"/>
        <rFont val="Calibri"/>
        <family val="2"/>
        <scheme val="minor"/>
      </rPr>
      <t>Introduce Percentage or NA</t>
    </r>
    <r>
      <rPr>
        <sz val="14"/>
        <rFont val="Calibri"/>
        <family val="2"/>
        <scheme val="minor"/>
      </rPr>
      <t xml:space="preserve">
</t>
    </r>
  </si>
  <si>
    <t>&lt;50%</t>
  </si>
  <si>
    <t xml:space="preserve">&gt;=50 and &lt;75% </t>
  </si>
  <si>
    <t>&gt;=75%</t>
  </si>
  <si>
    <t>Average level of Available Funds to Share Out on the LAST Cycle</t>
  </si>
  <si>
    <t>Average level of Available Funds to Share Out on the SECOND LAST Cycle</t>
  </si>
  <si>
    <r>
      <t xml:space="preserve">Calculated on Ledger Link and extracted from the Credit Scoring Summary.
</t>
    </r>
    <r>
      <rPr>
        <i/>
        <sz val="14"/>
        <rFont val="Calibri"/>
        <family val="2"/>
        <scheme val="minor"/>
      </rPr>
      <t xml:space="preserve">Introduce number. Please be aware that should be the </t>
    </r>
    <r>
      <rPr>
        <i/>
        <u/>
        <sz val="14"/>
        <rFont val="Calibri"/>
        <family val="2"/>
        <scheme val="minor"/>
      </rPr>
      <t>Last Cycle</t>
    </r>
    <r>
      <rPr>
        <sz val="14"/>
        <rFont val="Calibri"/>
        <family val="2"/>
        <scheme val="minor"/>
      </rPr>
      <t xml:space="preserve">
</t>
    </r>
  </si>
  <si>
    <t>&gt;=70%</t>
  </si>
  <si>
    <t>Loan Losses Rate within the group on the last cycle</t>
  </si>
  <si>
    <t>OKNWLINN</t>
  </si>
  <si>
    <t>Variable</t>
  </si>
  <si>
    <t>Answer</t>
  </si>
  <si>
    <t>Socre</t>
  </si>
  <si>
    <t xml:space="preserve">Comparison of the Average level of Available Funds to Share Out on the Last Cycle vs Second Last </t>
  </si>
  <si>
    <t>Savings Rate within the group on the Current Cycle</t>
  </si>
  <si>
    <t>Performance</t>
  </si>
  <si>
    <t xml:space="preserve">This variable intends to measure the evolution of welfare level of the group and their members. The experience shows that good groups saved more and earn more over time. This variable also can give a sense of the efficiency on recovering loans, fines and/or interests, i.e., generating profits.
The funds available to share-Out are divided by the number of members on the group to avoid impact the result if the group loose or gain members from one cycle to another. 
We consider that this variable implied in some low extent the maturity of the group because a group needs to be in its 3rd cycle to have the possibility of score something different from 0 due to needs at least two previous share-out amounts to be compared (If a group has 0 in the Last Cycle it means that the group is on their First Cycle). 
Field expertise shows that groups together more time are more stable, more aware of the benefits from the VSLA methodology and the social collateral factor is stronger.
This variable was preferred over Share Price.
</t>
  </si>
  <si>
    <t>See Final Score</t>
  </si>
  <si>
    <t xml:space="preserve">  Inputs </t>
  </si>
  <si>
    <t>Name of the Group</t>
  </si>
  <si>
    <t>Account Number</t>
  </si>
  <si>
    <t>Date of the Analysis</t>
  </si>
  <si>
    <t>Inputs</t>
  </si>
  <si>
    <t>Variables Results</t>
  </si>
  <si>
    <t>Scores per variable</t>
  </si>
  <si>
    <t>OD Amount Approved</t>
  </si>
  <si>
    <t>ID Record</t>
  </si>
  <si>
    <t>JOSEPH THIS SHOULD BE THE DATE OF TODAY FOR EACH ROW</t>
  </si>
  <si>
    <t>OD Approved Amount</t>
  </si>
  <si>
    <t>Is calculated as the average of the monthly sum of the credit transactions (deposits) on the Group’s saving account over the last 6 months.</t>
  </si>
  <si>
    <r>
      <t xml:space="preserve">Credits can be granted with precaution to this group that shows some flaws in their organization, commitment or banking history repayment. Though the operation is approved the OD Amount granted has been </t>
    </r>
    <r>
      <rPr>
        <b/>
        <sz val="11"/>
        <rFont val="Calibri"/>
        <family val="2"/>
        <scheme val="minor"/>
      </rPr>
      <t>restricted</t>
    </r>
    <r>
      <rPr>
        <sz val="11"/>
        <rFont val="Calibri"/>
        <family val="2"/>
        <scheme val="minor"/>
      </rPr>
      <t xml:space="preserve">, looking forward that for the next application the conditions have improved.
</t>
    </r>
  </si>
  <si>
    <r>
      <t xml:space="preserve">Credits can be granted with </t>
    </r>
    <r>
      <rPr>
        <b/>
        <sz val="11"/>
        <rFont val="Calibri"/>
        <family val="2"/>
        <scheme val="minor"/>
      </rPr>
      <t>high confidence</t>
    </r>
    <r>
      <rPr>
        <sz val="11"/>
        <rFont val="Calibri"/>
        <family val="2"/>
        <scheme val="minor"/>
      </rPr>
      <t xml:space="preserve"> to this group that shows commitment under most circumstances. This kind of groups usually possess a strong operational base, organization, good banking performance and good patterns of repayment and savings  within the group. 
</t>
    </r>
  </si>
  <si>
    <r>
      <t xml:space="preserve">Calculated on Ledger Link and extracted from the Credit Scoring Summary.
</t>
    </r>
    <r>
      <rPr>
        <i/>
        <sz val="14"/>
        <rFont val="Calibri"/>
        <family val="2"/>
        <scheme val="minor"/>
      </rPr>
      <t>Introduce Percentage or NA if the group has no previous cycle</t>
    </r>
    <r>
      <rPr>
        <sz val="14"/>
        <rFont val="Calibri"/>
        <family val="2"/>
        <scheme val="minor"/>
      </rPr>
      <t xml:space="preserve">
</t>
    </r>
  </si>
  <si>
    <r>
      <t xml:space="preserve">Calculated on Ledger Link and extracted from the Credit Scoring Summary.
</t>
    </r>
    <r>
      <rPr>
        <i/>
        <sz val="14"/>
        <rFont val="Calibri"/>
        <family val="2"/>
        <scheme val="minor"/>
      </rPr>
      <t xml:space="preserve">Introduce number  (0 if the group has no previous information). Please be aware that should be the </t>
    </r>
    <r>
      <rPr>
        <i/>
        <u/>
        <sz val="14"/>
        <rFont val="Calibri"/>
        <family val="2"/>
        <scheme val="minor"/>
      </rPr>
      <t>Second Last Cycle</t>
    </r>
    <r>
      <rPr>
        <sz val="14"/>
        <rFont val="Calibri"/>
        <family val="2"/>
        <scheme val="minor"/>
      </rPr>
      <t xml:space="preserve">
</t>
    </r>
  </si>
  <si>
    <t>No previous cycle (NA)</t>
  </si>
  <si>
    <t>Credit Analyst</t>
  </si>
  <si>
    <t>Name</t>
  </si>
  <si>
    <t>Date of the analysis</t>
  </si>
  <si>
    <t>Volume of savings todate</t>
  </si>
  <si>
    <t>Number of Years of Operation</t>
  </si>
  <si>
    <t>RUFI MIS Platform (Loan Performer)</t>
  </si>
  <si>
    <t>Loan Repayment History</t>
  </si>
  <si>
    <t>Number of Previous Loans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</si>
</sst>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 _€_-;\-* #,##0.00\ _€_-;_-* &quot;-&quot;??\ _€_-;_-@_-"/>
    <numFmt numFmtId="165" formatCode="_-* #,##0\ _€_-;\-* #,##0\ _€_-;_-* &quot;-&quot;??\ _€_-;_-@_-"/>
    <numFmt numFmtId="166" formatCode="#,##0\ [$UGX];\-#,##0\ [$UGX]"/>
  </numFmts>
  <fonts count="72"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sz val="12"/>
      <color theme="1"/>
      <name val="Calibri"/>
      <family val="2"/>
      <scheme val="minor"/>
    </font>
    <font>
      <sz val="10"/>
      <name val="Arial"/>
      <family val="2"/>
    </font>
    <font>
      <b/>
      <sz val="40"/>
      <color theme="0"/>
      <name val="Calibri"/>
      <family val="2"/>
      <scheme val="minor"/>
    </font>
    <font>
      <i/>
      <sz val="11"/>
      <color theme="1"/>
      <name val="Calibri"/>
      <family val="2"/>
      <scheme val="minor"/>
    </font>
    <font>
      <b/>
      <sz val="18"/>
      <color theme="1"/>
      <name val="Calibri"/>
      <family val="2"/>
      <scheme val="minor"/>
    </font>
    <font>
      <sz val="14"/>
      <color theme="1"/>
      <name val="Calibri"/>
      <family val="2"/>
      <scheme val="minor"/>
    </font>
    <font>
      <sz val="9"/>
      <color theme="1"/>
      <name val="Calibri"/>
      <family val="2"/>
      <scheme val="minor"/>
    </font>
    <font>
      <i/>
      <sz val="14"/>
      <color theme="1"/>
      <name val="Calibri"/>
      <family val="2"/>
      <scheme val="minor"/>
    </font>
    <font>
      <b/>
      <sz val="16"/>
      <color theme="1"/>
      <name val="Calibri"/>
      <family val="2"/>
      <scheme val="minor"/>
    </font>
    <font>
      <b/>
      <sz val="26"/>
      <color theme="1"/>
      <name val="Calibri"/>
      <family val="2"/>
      <scheme val="minor"/>
    </font>
    <font>
      <b/>
      <u val="double"/>
      <sz val="26"/>
      <color theme="1"/>
      <name val="Calibri"/>
      <family val="2"/>
      <scheme val="minor"/>
    </font>
    <font>
      <sz val="9"/>
      <name val="Calibri"/>
      <family val="2"/>
      <scheme val="minor"/>
    </font>
    <font>
      <sz val="10"/>
      <name val="Calibri"/>
      <family val="2"/>
      <scheme val="minor"/>
    </font>
    <font>
      <sz val="11"/>
      <name val="Calibri"/>
      <family val="2"/>
      <scheme val="minor"/>
    </font>
    <font>
      <b/>
      <sz val="14"/>
      <color theme="1"/>
      <name val="Calibri"/>
      <family val="2"/>
      <scheme val="minor"/>
    </font>
    <font>
      <u/>
      <sz val="11"/>
      <color theme="10"/>
      <name val="Calibri"/>
      <family val="2"/>
      <scheme val="minor"/>
    </font>
    <font>
      <b/>
      <sz val="26"/>
      <name val="Calibri"/>
      <family val="2"/>
      <scheme val="minor"/>
    </font>
    <font>
      <b/>
      <sz val="36"/>
      <color theme="0"/>
      <name val="Calibri"/>
      <family val="2"/>
      <scheme val="minor"/>
    </font>
    <font>
      <b/>
      <sz val="18"/>
      <color theme="0"/>
      <name val="Calibri"/>
      <family val="2"/>
      <scheme val="minor"/>
    </font>
    <font>
      <sz val="12"/>
      <name val="Calibri"/>
      <family val="2"/>
      <scheme val="minor"/>
    </font>
    <font>
      <b/>
      <sz val="16"/>
      <color theme="0"/>
      <name val="Calibri"/>
      <family val="2"/>
      <scheme val="minor"/>
    </font>
    <font>
      <b/>
      <sz val="12"/>
      <name val="Calibri"/>
      <family val="2"/>
      <scheme val="minor"/>
    </font>
    <font>
      <b/>
      <sz val="12"/>
      <color theme="1"/>
      <name val="Calibri"/>
      <family val="2"/>
      <scheme val="minor"/>
    </font>
    <font>
      <sz val="20"/>
      <color theme="1"/>
      <name val="Calibri"/>
      <family val="2"/>
      <scheme val="minor"/>
    </font>
    <font>
      <b/>
      <sz val="10"/>
      <name val="Calibri"/>
      <family val="2"/>
      <scheme val="minor"/>
    </font>
    <font>
      <b/>
      <sz val="10"/>
      <color theme="0"/>
      <name val="Calibri"/>
      <family val="2"/>
      <scheme val="minor"/>
    </font>
    <font>
      <sz val="10"/>
      <color theme="0"/>
      <name val="Calibri"/>
      <family val="2"/>
      <scheme val="minor"/>
    </font>
    <font>
      <b/>
      <sz val="18"/>
      <name val="Calibri"/>
      <family val="2"/>
      <scheme val="minor"/>
    </font>
    <font>
      <sz val="14"/>
      <name val="Calibri"/>
      <family val="2"/>
      <scheme val="minor"/>
    </font>
    <font>
      <b/>
      <sz val="24"/>
      <color theme="1"/>
      <name val="Calibri"/>
      <family val="2"/>
      <scheme val="minor"/>
    </font>
    <font>
      <b/>
      <sz val="48"/>
      <color theme="0"/>
      <name val="Calibri"/>
      <family val="2"/>
      <scheme val="minor"/>
    </font>
    <font>
      <sz val="13"/>
      <name val="Calibri"/>
      <family val="2"/>
      <scheme val="minor"/>
    </font>
    <font>
      <b/>
      <sz val="20"/>
      <name val="Calibri"/>
      <family val="2"/>
      <scheme val="minor"/>
    </font>
    <font>
      <sz val="20"/>
      <color theme="0"/>
      <name val="Calibri"/>
      <family val="2"/>
      <scheme val="minor"/>
    </font>
    <font>
      <b/>
      <sz val="15"/>
      <color theme="1"/>
      <name val="Calibri"/>
      <family val="2"/>
      <scheme val="minor"/>
    </font>
    <font>
      <sz val="36"/>
      <color theme="1"/>
      <name val="Calibri"/>
      <family val="2"/>
      <scheme val="minor"/>
    </font>
    <font>
      <sz val="18"/>
      <color theme="1"/>
      <name val="Calibri"/>
      <family val="2"/>
      <scheme val="minor"/>
    </font>
    <font>
      <i/>
      <sz val="14"/>
      <name val="Calibri"/>
      <family val="2"/>
      <scheme val="minor"/>
    </font>
    <font>
      <b/>
      <sz val="14"/>
      <name val="Calibri"/>
      <family val="2"/>
      <scheme val="minor"/>
    </font>
    <font>
      <i/>
      <u/>
      <sz val="14"/>
      <name val="Calibri"/>
      <family val="2"/>
      <scheme val="minor"/>
    </font>
    <font>
      <b/>
      <sz val="36"/>
      <color theme="1"/>
      <name val="Calibri"/>
      <family val="2"/>
      <scheme val="minor"/>
    </font>
    <font>
      <b/>
      <sz val="21"/>
      <name val="Calibri"/>
      <family val="2"/>
      <scheme val="minor"/>
    </font>
    <font>
      <b/>
      <sz val="28"/>
      <name val="Calibri"/>
      <family val="2"/>
      <scheme val="minor"/>
    </font>
    <font>
      <b/>
      <sz val="20"/>
      <color rgb="FF000000"/>
      <name val="Calibri"/>
      <family val="2"/>
    </font>
    <font>
      <b/>
      <sz val="10"/>
      <color theme="0" tint="-0.34998626667073579"/>
      <name val="Calibri"/>
      <family val="2"/>
      <scheme val="minor"/>
    </font>
    <font>
      <sz val="10"/>
      <color theme="0" tint="-0.34998626667073579"/>
      <name val="Calibri"/>
      <family val="2"/>
      <scheme val="minor"/>
    </font>
    <font>
      <sz val="11"/>
      <color theme="0" tint="-0.34998626667073579"/>
      <name val="Calibri"/>
      <family val="2"/>
      <scheme val="minor"/>
    </font>
    <font>
      <b/>
      <sz val="36"/>
      <name val="Calibri"/>
      <family val="2"/>
      <scheme val="minor"/>
    </font>
    <font>
      <b/>
      <sz val="40"/>
      <color theme="1"/>
      <name val="Calibri"/>
      <family val="2"/>
      <scheme val="minor"/>
    </font>
    <font>
      <b/>
      <sz val="72"/>
      <color theme="0"/>
      <name val="Calibri"/>
      <family val="2"/>
      <scheme val="minor"/>
    </font>
    <font>
      <sz val="8"/>
      <color theme="1"/>
      <name val="Calibri"/>
      <family val="2"/>
      <scheme val="minor"/>
    </font>
    <font>
      <b/>
      <sz val="11"/>
      <name val="Calibri"/>
      <family val="2"/>
      <scheme val="minor"/>
    </font>
    <font>
      <b/>
      <sz val="10"/>
      <color rgb="FFFF0000"/>
      <name val="Calibri"/>
      <family val="2"/>
      <scheme val="minor"/>
    </font>
    <font>
      <sz val="10"/>
      <color rgb="FFFF000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FF99"/>
        <bgColor indexed="64"/>
      </patternFill>
    </fill>
  </fills>
  <borders count="8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top/>
      <bottom style="medium">
        <color indexed="64"/>
      </bottom>
      <diagonal/>
    </border>
    <border>
      <left/>
      <right/>
      <top style="thin">
        <color indexed="64"/>
      </top>
      <bottom style="double">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medium">
        <color indexed="64"/>
      </bottom>
      <diagonal/>
    </border>
    <border>
      <left style="thin">
        <color auto="1"/>
      </left>
      <right/>
      <top style="medium">
        <color indexed="64"/>
      </top>
      <bottom/>
      <diagonal/>
    </border>
    <border>
      <left/>
      <right style="thin">
        <color auto="1"/>
      </right>
      <top style="medium">
        <color indexed="64"/>
      </top>
      <bottom/>
      <diagonal/>
    </border>
    <border>
      <left style="thin">
        <color auto="1"/>
      </left>
      <right style="thin">
        <color indexed="64"/>
      </right>
      <top style="medium">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right style="thin">
        <color theme="0" tint="-0.249977111117893"/>
      </right>
      <top/>
      <bottom style="medium">
        <color indexed="64"/>
      </bottom>
      <diagonal/>
    </border>
    <border>
      <left style="thin">
        <color theme="0" tint="-0.249977111117893"/>
      </left>
      <right/>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theme="1" tint="0.14999847407452621"/>
      </left>
      <right/>
      <top style="medium">
        <color theme="1" tint="0.14999847407452621"/>
      </top>
      <bottom/>
      <diagonal/>
    </border>
    <border>
      <left/>
      <right style="thin">
        <color theme="0" tint="-0.249977111117893"/>
      </right>
      <top style="medium">
        <color theme="1" tint="0.14999847407452621"/>
      </top>
      <bottom/>
      <diagonal/>
    </border>
    <border>
      <left style="thin">
        <color theme="0" tint="-0.249977111117893"/>
      </left>
      <right/>
      <top style="medium">
        <color theme="1" tint="0.14999847407452621"/>
      </top>
      <bottom/>
      <diagonal/>
    </border>
    <border>
      <left/>
      <right/>
      <top style="medium">
        <color theme="1" tint="0.14999847407452621"/>
      </top>
      <bottom/>
      <diagonal/>
    </border>
    <border>
      <left/>
      <right style="medium">
        <color theme="1" tint="0.14999847407452621"/>
      </right>
      <top style="medium">
        <color theme="1" tint="0.14999847407452621"/>
      </top>
      <bottom/>
      <diagonal/>
    </border>
    <border>
      <left style="medium">
        <color theme="1" tint="0.14999847407452621"/>
      </left>
      <right/>
      <top/>
      <bottom style="medium">
        <color indexed="64"/>
      </bottom>
      <diagonal/>
    </border>
    <border>
      <left/>
      <right style="medium">
        <color theme="1" tint="0.14999847407452621"/>
      </right>
      <top/>
      <bottom style="medium">
        <color indexed="64"/>
      </bottom>
      <diagonal/>
    </border>
    <border>
      <left style="medium">
        <color theme="1" tint="0.14999847407452621"/>
      </left>
      <right style="thin">
        <color theme="0" tint="-0.249977111117893"/>
      </right>
      <top/>
      <bottom/>
      <diagonal/>
    </border>
    <border>
      <left style="thin">
        <color theme="0" tint="-0.249977111117893"/>
      </left>
      <right style="medium">
        <color theme="1" tint="0.14999847407452621"/>
      </right>
      <top/>
      <bottom/>
      <diagonal/>
    </border>
    <border>
      <left style="thin">
        <color theme="0" tint="-0.249977111117893"/>
      </left>
      <right style="medium">
        <color theme="1" tint="0.14999847407452621"/>
      </right>
      <top/>
      <bottom style="thin">
        <color theme="0" tint="-0.249977111117893"/>
      </bottom>
      <diagonal/>
    </border>
    <border>
      <left style="medium">
        <color theme="1" tint="0.14999847407452621"/>
      </left>
      <right style="thin">
        <color theme="0" tint="-0.249977111117893"/>
      </right>
      <top style="thin">
        <color theme="0" tint="-0.249977111117893"/>
      </top>
      <bottom/>
      <diagonal/>
    </border>
    <border>
      <left style="thin">
        <color theme="0" tint="-0.249977111117893"/>
      </left>
      <right style="medium">
        <color theme="1" tint="0.14999847407452621"/>
      </right>
      <top style="thin">
        <color theme="0" tint="-0.249977111117893"/>
      </top>
      <bottom style="thin">
        <color theme="0" tint="-0.249977111117893"/>
      </bottom>
      <diagonal/>
    </border>
    <border>
      <left style="thin">
        <color theme="0" tint="-0.249977111117893"/>
      </left>
      <right style="medium">
        <color theme="1" tint="0.14999847407452621"/>
      </right>
      <top style="thin">
        <color theme="0" tint="-0.249977111117893"/>
      </top>
      <bottom/>
      <diagonal/>
    </border>
    <border>
      <left/>
      <right style="medium">
        <color theme="1" tint="0.14999847407452621"/>
      </right>
      <top style="thin">
        <color theme="0" tint="-0.249977111117893"/>
      </top>
      <bottom style="thin">
        <color theme="0" tint="-0.249977111117893"/>
      </bottom>
      <diagonal/>
    </border>
    <border>
      <left/>
      <right style="medium">
        <color theme="1" tint="0.14999847407452621"/>
      </right>
      <top/>
      <bottom/>
      <diagonal/>
    </border>
    <border>
      <left style="thin">
        <color theme="0" tint="-0.249977111117893"/>
      </left>
      <right/>
      <top/>
      <bottom style="medium">
        <color theme="1" tint="0.14999847407452621"/>
      </bottom>
      <diagonal/>
    </border>
    <border>
      <left/>
      <right/>
      <top/>
      <bottom style="medium">
        <color theme="1" tint="0.14999847407452621"/>
      </bottom>
      <diagonal/>
    </border>
    <border>
      <left/>
      <right style="medium">
        <color theme="1" tint="0.14999847407452621"/>
      </right>
      <top/>
      <bottom style="medium">
        <color theme="1" tint="0.14999847407452621"/>
      </bottom>
      <diagonal/>
    </border>
    <border>
      <left style="medium">
        <color theme="1" tint="0.14999847407452621"/>
      </left>
      <right style="thin">
        <color theme="0" tint="-0.249977111117893"/>
      </right>
      <top/>
      <bottom style="medium">
        <color theme="1" tint="0.14999847407452621"/>
      </bottom>
      <diagonal/>
    </border>
    <border>
      <left style="thin">
        <color theme="0" tint="-0.249977111117893"/>
      </left>
      <right style="thin">
        <color theme="0" tint="-0.249977111117893"/>
      </right>
      <top style="medium">
        <color indexed="64"/>
      </top>
      <bottom/>
      <diagonal/>
    </border>
  </borders>
  <cellStyleXfs count="53">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32" borderId="0" applyNumberFormat="0" applyBorder="0" applyAlignment="0" applyProtection="0"/>
    <xf numFmtId="0" fontId="17" fillId="0" borderId="0" applyNumberFormat="0" applyFill="0" applyBorder="0" applyAlignment="0" applyProtection="0"/>
    <xf numFmtId="9" fontId="18" fillId="0" borderId="0" applyFont="0" applyFill="0" applyBorder="0" applyAlignment="0" applyProtection="0"/>
    <xf numFmtId="0" fontId="18" fillId="0" borderId="0"/>
    <xf numFmtId="43" fontId="18" fillId="0" borderId="0" applyFont="0" applyFill="0" applyBorder="0" applyAlignment="0" applyProtection="0"/>
    <xf numFmtId="0" fontId="18" fillId="0" borderId="0"/>
    <xf numFmtId="0" fontId="1" fillId="0" borderId="0"/>
    <xf numFmtId="0" fontId="19" fillId="0" borderId="0"/>
    <xf numFmtId="0" fontId="1" fillId="0" borderId="0"/>
    <xf numFmtId="0" fontId="1" fillId="0" borderId="0"/>
    <xf numFmtId="9" fontId="1" fillId="0" borderId="0" applyFont="0" applyFill="0" applyBorder="0" applyAlignment="0" applyProtection="0"/>
    <xf numFmtId="164" fontId="1" fillId="0" borderId="0" applyFont="0" applyFill="0" applyBorder="0" applyAlignment="0" applyProtection="0"/>
    <xf numFmtId="0" fontId="33" fillId="0" borderId="0" applyNumberFormat="0" applyFill="0" applyBorder="0" applyAlignment="0" applyProtection="0"/>
  </cellStyleXfs>
  <cellXfs count="370">
    <xf numFmtId="0" fontId="0" fillId="0" borderId="0" xfId="0"/>
    <xf numFmtId="0" fontId="15" fillId="0" borderId="0" xfId="0" applyFont="1"/>
    <xf numFmtId="0" fontId="0" fillId="0" borderId="0" xfId="0"/>
    <xf numFmtId="0" fontId="21" fillId="0" borderId="0" xfId="0" applyFont="1"/>
    <xf numFmtId="0" fontId="0" fillId="0" borderId="0" xfId="0" applyBorder="1"/>
    <xf numFmtId="0" fontId="0" fillId="33" borderId="0" xfId="0" applyFill="1"/>
    <xf numFmtId="0" fontId="0" fillId="0" borderId="0" xfId="0" applyFill="1"/>
    <xf numFmtId="0" fontId="0" fillId="0" borderId="0" xfId="0" applyFill="1" applyBorder="1"/>
    <xf numFmtId="0" fontId="25" fillId="0" borderId="0" xfId="0" applyFont="1"/>
    <xf numFmtId="0" fontId="23" fillId="0" borderId="0" xfId="0" applyFont="1"/>
    <xf numFmtId="0" fontId="25" fillId="0" borderId="0" xfId="0" applyFont="1" applyAlignment="1">
      <alignment vertical="top"/>
    </xf>
    <xf numFmtId="0" fontId="0" fillId="0" borderId="0" xfId="0" applyAlignment="1">
      <alignment vertical="top" wrapText="1"/>
    </xf>
    <xf numFmtId="0" fontId="26" fillId="0" borderId="0" xfId="0" applyFont="1"/>
    <xf numFmtId="0" fontId="15" fillId="0" borderId="0" xfId="0" applyFont="1" applyFill="1" applyAlignment="1"/>
    <xf numFmtId="0" fontId="24" fillId="0" borderId="0" xfId="0" applyFont="1" applyAlignment="1">
      <alignment wrapText="1"/>
    </xf>
    <xf numFmtId="0" fontId="28" fillId="0" borderId="0" xfId="0" applyFont="1" applyFill="1" applyBorder="1" applyAlignment="1">
      <alignment horizontal="center" vertical="center" wrapText="1"/>
    </xf>
    <xf numFmtId="0" fontId="0" fillId="0" borderId="0" xfId="0" applyFill="1" applyBorder="1" applyAlignment="1">
      <alignment vertical="top" wrapText="1"/>
    </xf>
    <xf numFmtId="9" fontId="24" fillId="0" borderId="0" xfId="0" applyNumberFormat="1" applyFont="1" applyAlignment="1">
      <alignment wrapText="1"/>
    </xf>
    <xf numFmtId="0" fontId="23" fillId="0" borderId="0" xfId="0" applyFont="1" applyAlignment="1">
      <alignment horizontal="left"/>
    </xf>
    <xf numFmtId="0" fontId="33" fillId="0" borderId="0" xfId="52"/>
    <xf numFmtId="0" fontId="0" fillId="0" borderId="0" xfId="0" applyAlignment="1">
      <alignment wrapText="1"/>
    </xf>
    <xf numFmtId="0" fontId="0" fillId="35" borderId="32" xfId="0" applyFill="1" applyBorder="1"/>
    <xf numFmtId="0" fontId="0" fillId="35" borderId="21" xfId="0" applyFill="1" applyBorder="1"/>
    <xf numFmtId="0" fontId="22" fillId="0" borderId="0" xfId="0" applyFont="1" applyAlignment="1">
      <alignment horizontal="center"/>
    </xf>
    <xf numFmtId="165" fontId="29" fillId="0" borderId="0" xfId="51" applyNumberFormat="1" applyFont="1" applyBorder="1" applyAlignment="1">
      <alignment wrapText="1"/>
    </xf>
    <xf numFmtId="0" fontId="36" fillId="34" borderId="40" xfId="0" applyFont="1" applyFill="1" applyBorder="1" applyAlignment="1">
      <alignment horizontal="center" vertical="center"/>
    </xf>
    <xf numFmtId="0" fontId="36" fillId="0" borderId="0" xfId="0" applyFont="1" applyFill="1" applyBorder="1" applyAlignment="1">
      <alignment horizontal="center" vertical="center"/>
    </xf>
    <xf numFmtId="0" fontId="35" fillId="0" borderId="0" xfId="0" applyFont="1" applyFill="1" applyBorder="1" applyAlignment="1">
      <alignment vertical="center"/>
    </xf>
    <xf numFmtId="0" fontId="18" fillId="0" borderId="0" xfId="0" applyFont="1" applyFill="1" applyAlignment="1">
      <alignment vertical="center"/>
    </xf>
    <xf numFmtId="0" fontId="0" fillId="0" borderId="0" xfId="0" applyFont="1"/>
    <xf numFmtId="0" fontId="23" fillId="0" borderId="0" xfId="0" applyFont="1" applyFill="1" applyBorder="1" applyAlignment="1">
      <alignment horizontal="left" vertical="center" wrapText="1" indent="1"/>
    </xf>
    <xf numFmtId="0" fontId="31" fillId="0" borderId="32" xfId="0" applyFont="1" applyFill="1" applyBorder="1" applyAlignment="1">
      <alignment vertical="top" wrapText="1"/>
    </xf>
    <xf numFmtId="0" fontId="31" fillId="0" borderId="0" xfId="0" applyFont="1" applyFill="1" applyBorder="1" applyAlignment="1">
      <alignment vertical="top" wrapText="1"/>
    </xf>
    <xf numFmtId="0" fontId="31" fillId="0" borderId="21" xfId="0" applyFont="1" applyFill="1" applyBorder="1" applyAlignment="1">
      <alignment vertical="top"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48" xfId="0" applyBorder="1" applyAlignment="1">
      <alignment vertical="center" wrapText="1"/>
    </xf>
    <xf numFmtId="0" fontId="18" fillId="0" borderId="0" xfId="0" applyFont="1" applyBorder="1" applyAlignment="1">
      <alignment vertical="center" wrapText="1"/>
    </xf>
    <xf numFmtId="9" fontId="18" fillId="0" borderId="0" xfId="0" applyNumberFormat="1" applyFont="1" applyBorder="1" applyAlignment="1">
      <alignment horizontal="center" vertical="center" wrapText="1"/>
    </xf>
    <xf numFmtId="0" fontId="18" fillId="0" borderId="0" xfId="0" applyFont="1" applyBorder="1" applyAlignment="1">
      <alignment horizontal="center" vertical="center" wrapText="1"/>
    </xf>
    <xf numFmtId="0" fontId="31" fillId="0" borderId="0" xfId="0" applyFont="1"/>
    <xf numFmtId="0" fontId="31" fillId="0" borderId="0" xfId="0" applyFont="1" applyFill="1"/>
    <xf numFmtId="0" fontId="42" fillId="0" borderId="0" xfId="0" applyFont="1" applyFill="1" applyBorder="1" applyAlignment="1">
      <alignment vertical="center"/>
    </xf>
    <xf numFmtId="0" fontId="30" fillId="0" borderId="0" xfId="0" applyFont="1" applyFill="1" applyBorder="1"/>
    <xf numFmtId="0" fontId="42" fillId="0" borderId="0" xfId="0" applyFont="1" applyBorder="1" applyAlignment="1">
      <alignment horizontal="center" vertical="center"/>
    </xf>
    <xf numFmtId="0" fontId="43" fillId="0" borderId="0" xfId="0" applyFont="1" applyFill="1" applyBorder="1" applyAlignment="1">
      <alignment vertical="center"/>
    </xf>
    <xf numFmtId="0" fontId="44" fillId="0" borderId="0" xfId="0" applyFont="1"/>
    <xf numFmtId="0" fontId="44" fillId="0" borderId="0" xfId="0" applyFont="1" applyFill="1" applyBorder="1"/>
    <xf numFmtId="0" fontId="23" fillId="0" borderId="0" xfId="0" applyFont="1" applyAlignment="1">
      <alignment vertical="top"/>
    </xf>
    <xf numFmtId="0" fontId="0" fillId="35" borderId="27" xfId="0" applyFill="1" applyBorder="1"/>
    <xf numFmtId="0" fontId="23" fillId="35" borderId="27" xfId="0" applyFont="1" applyFill="1" applyBorder="1" applyAlignment="1">
      <alignment vertical="top"/>
    </xf>
    <xf numFmtId="0" fontId="23" fillId="35" borderId="40" xfId="0" applyFont="1" applyFill="1" applyBorder="1" applyAlignment="1">
      <alignment vertical="top"/>
    </xf>
    <xf numFmtId="0" fontId="45" fillId="0" borderId="0" xfId="0" applyFont="1" applyFill="1" applyBorder="1" applyAlignment="1">
      <alignment vertical="center"/>
    </xf>
    <xf numFmtId="0" fontId="23" fillId="0" borderId="0" xfId="0" applyFont="1" applyBorder="1" applyAlignment="1">
      <alignment horizontal="center" vertical="top"/>
    </xf>
    <xf numFmtId="0" fontId="45" fillId="0" borderId="0" xfId="0" applyFont="1" applyFill="1" applyBorder="1" applyAlignment="1">
      <alignment horizontal="left" vertical="center"/>
    </xf>
    <xf numFmtId="0" fontId="23" fillId="0" borderId="0" xfId="0" applyFont="1" applyBorder="1" applyAlignment="1">
      <alignment horizontal="center"/>
    </xf>
    <xf numFmtId="0" fontId="22" fillId="0" borderId="0" xfId="0" applyFont="1" applyFill="1" applyBorder="1" applyAlignment="1">
      <alignment vertical="top"/>
    </xf>
    <xf numFmtId="0" fontId="23" fillId="0" borderId="0" xfId="0" applyFont="1" applyFill="1" applyBorder="1" applyAlignment="1">
      <alignment vertical="top"/>
    </xf>
    <xf numFmtId="0" fontId="45" fillId="0" borderId="12" xfId="0" applyFont="1" applyFill="1" applyBorder="1" applyAlignment="1">
      <alignment vertical="center"/>
    </xf>
    <xf numFmtId="0" fontId="46" fillId="0" borderId="0" xfId="0" applyFont="1" applyFill="1" applyBorder="1" applyAlignment="1">
      <alignment vertical="center" wrapText="1"/>
    </xf>
    <xf numFmtId="0" fontId="47" fillId="35" borderId="47" xfId="0" applyFont="1" applyFill="1" applyBorder="1" applyAlignment="1">
      <alignment vertical="center"/>
    </xf>
    <xf numFmtId="0" fontId="50" fillId="0" borderId="0" xfId="0" applyFont="1" applyFill="1" applyBorder="1" applyAlignment="1">
      <alignment vertical="center"/>
    </xf>
    <xf numFmtId="0" fontId="41" fillId="0" borderId="0" xfId="0" applyFont="1" applyAlignment="1">
      <alignment wrapText="1"/>
    </xf>
    <xf numFmtId="0" fontId="51" fillId="0" borderId="0" xfId="0" applyFont="1" applyAlignment="1">
      <alignment wrapText="1"/>
    </xf>
    <xf numFmtId="9" fontId="18" fillId="38" borderId="41" xfId="0" applyNumberFormat="1" applyFont="1" applyFill="1" applyBorder="1" applyAlignment="1">
      <alignment vertical="center" wrapText="1"/>
    </xf>
    <xf numFmtId="9" fontId="18" fillId="38" borderId="11" xfId="0" applyNumberFormat="1" applyFont="1" applyFill="1" applyBorder="1" applyAlignment="1">
      <alignment vertical="center" wrapText="1"/>
    </xf>
    <xf numFmtId="9" fontId="18" fillId="38" borderId="13" xfId="0" applyNumberFormat="1" applyFont="1" applyFill="1" applyBorder="1" applyAlignment="1">
      <alignment vertical="center" wrapText="1"/>
    </xf>
    <xf numFmtId="9" fontId="18" fillId="38" borderId="33" xfId="0" applyNumberFormat="1" applyFont="1" applyFill="1" applyBorder="1" applyAlignment="1">
      <alignment horizontal="center" vertical="center" wrapText="1"/>
    </xf>
    <xf numFmtId="9" fontId="18" fillId="38" borderId="19" xfId="0" applyNumberFormat="1" applyFont="1" applyFill="1" applyBorder="1" applyAlignment="1">
      <alignment horizontal="center" vertical="center" wrapText="1"/>
    </xf>
    <xf numFmtId="9" fontId="18" fillId="38" borderId="59" xfId="0" applyNumberFormat="1" applyFont="1" applyFill="1" applyBorder="1" applyAlignment="1">
      <alignment horizontal="center" vertical="center" wrapText="1"/>
    </xf>
    <xf numFmtId="0" fontId="18" fillId="38" borderId="16" xfId="0" applyFont="1" applyFill="1" applyBorder="1" applyAlignment="1">
      <alignment vertical="center" wrapText="1"/>
    </xf>
    <xf numFmtId="0" fontId="18" fillId="38" borderId="11" xfId="0" applyFont="1" applyFill="1" applyBorder="1" applyAlignment="1">
      <alignment vertical="center" wrapText="1"/>
    </xf>
    <xf numFmtId="0" fontId="18" fillId="38" borderId="13" xfId="0" applyFont="1" applyFill="1" applyBorder="1" applyAlignment="1">
      <alignment vertical="center" wrapText="1"/>
    </xf>
    <xf numFmtId="9" fontId="18" fillId="38" borderId="55" xfId="0" applyNumberFormat="1" applyFont="1" applyFill="1" applyBorder="1" applyAlignment="1">
      <alignment horizontal="center" vertical="center" wrapText="1"/>
    </xf>
    <xf numFmtId="0" fontId="18" fillId="38" borderId="34" xfId="0" applyFont="1" applyFill="1" applyBorder="1" applyAlignment="1">
      <alignment vertical="center" wrapText="1"/>
    </xf>
    <xf numFmtId="9" fontId="18" fillId="38" borderId="22" xfId="0" applyNumberFormat="1" applyFont="1" applyFill="1" applyBorder="1" applyAlignment="1">
      <alignment horizontal="center" vertical="center" wrapText="1"/>
    </xf>
    <xf numFmtId="0" fontId="50" fillId="0" borderId="0" xfId="0" applyFont="1" applyFill="1" applyBorder="1" applyAlignment="1">
      <alignment vertical="center" wrapText="1"/>
    </xf>
    <xf numFmtId="0" fontId="23" fillId="0" borderId="0" xfId="0" applyFont="1" applyFill="1" applyBorder="1"/>
    <xf numFmtId="0" fontId="16" fillId="0" borderId="0" xfId="0" applyFont="1"/>
    <xf numFmtId="0" fontId="45" fillId="39" borderId="49" xfId="0" applyFont="1" applyFill="1" applyBorder="1" applyAlignment="1">
      <alignment horizontal="center" vertical="center"/>
    </xf>
    <xf numFmtId="0" fontId="22" fillId="39" borderId="51" xfId="0" applyFont="1" applyFill="1" applyBorder="1" applyAlignment="1">
      <alignment horizontal="center" vertical="center"/>
    </xf>
    <xf numFmtId="0" fontId="39" fillId="40" borderId="62" xfId="0" applyFont="1" applyFill="1" applyBorder="1" applyAlignment="1">
      <alignment vertical="center"/>
    </xf>
    <xf numFmtId="0" fontId="40" fillId="0" borderId="0" xfId="0" applyFont="1" applyBorder="1" applyAlignment="1">
      <alignment vertical="center"/>
    </xf>
    <xf numFmtId="0" fontId="0" fillId="0" borderId="63" xfId="51" applyNumberFormat="1" applyFont="1" applyBorder="1" applyAlignment="1">
      <alignment vertical="center" wrapText="1"/>
    </xf>
    <xf numFmtId="166" fontId="0" fillId="0" borderId="63" xfId="51" applyNumberFormat="1" applyFont="1" applyBorder="1" applyAlignment="1">
      <alignment horizontal="center" vertical="center"/>
    </xf>
    <xf numFmtId="0" fontId="15" fillId="0" borderId="48" xfId="0" applyFont="1" applyBorder="1" applyAlignment="1">
      <alignment wrapText="1"/>
    </xf>
    <xf numFmtId="0" fontId="0" fillId="0" borderId="48" xfId="0" applyBorder="1"/>
    <xf numFmtId="0" fontId="0" fillId="39" borderId="53" xfId="0" applyFill="1" applyBorder="1"/>
    <xf numFmtId="0" fontId="0" fillId="39" borderId="54" xfId="0" applyFill="1" applyBorder="1"/>
    <xf numFmtId="0" fontId="39" fillId="40" borderId="67" xfId="0" applyFont="1" applyFill="1" applyBorder="1" applyAlignment="1">
      <alignment vertical="center"/>
    </xf>
    <xf numFmtId="0" fontId="22" fillId="39" borderId="73" xfId="0" applyFont="1" applyFill="1" applyBorder="1" applyAlignment="1">
      <alignment horizontal="center" vertical="center"/>
    </xf>
    <xf numFmtId="0" fontId="0" fillId="39" borderId="78" xfId="0" applyFill="1" applyBorder="1"/>
    <xf numFmtId="0" fontId="0" fillId="0" borderId="79" xfId="0" applyBorder="1"/>
    <xf numFmtId="0" fontId="15" fillId="0" borderId="80" xfId="0" applyFont="1" applyBorder="1"/>
    <xf numFmtId="9" fontId="40" fillId="0" borderId="81" xfId="0" applyNumberFormat="1" applyFont="1" applyBorder="1" applyAlignment="1">
      <alignment vertical="center"/>
    </xf>
    <xf numFmtId="0" fontId="0" fillId="0" borderId="82" xfId="0" applyBorder="1" applyAlignment="1">
      <alignment horizontal="center"/>
    </xf>
    <xf numFmtId="9" fontId="23" fillId="39" borderId="76" xfId="0" applyNumberFormat="1" applyFont="1" applyFill="1" applyBorder="1" applyAlignment="1">
      <alignment horizontal="center" vertical="center"/>
    </xf>
    <xf numFmtId="0" fontId="62" fillId="0" borderId="0" xfId="0" applyFont="1" applyFill="1" applyBorder="1" applyAlignment="1">
      <alignment vertical="center"/>
    </xf>
    <xf numFmtId="0" fontId="63" fillId="0" borderId="0" xfId="0" applyFont="1"/>
    <xf numFmtId="0" fontId="64" fillId="0" borderId="0" xfId="0" applyFont="1"/>
    <xf numFmtId="9" fontId="62" fillId="0" borderId="0" xfId="50" applyFont="1" applyFill="1" applyBorder="1" applyAlignment="1">
      <alignment vertical="center"/>
    </xf>
    <xf numFmtId="165" fontId="63" fillId="0" borderId="0" xfId="51" applyNumberFormat="1" applyFont="1" applyFill="1" applyBorder="1" applyAlignment="1">
      <alignment vertical="center"/>
    </xf>
    <xf numFmtId="164" fontId="63" fillId="0" borderId="0" xfId="51" applyFont="1" applyFill="1" applyBorder="1" applyAlignment="1">
      <alignment vertical="center"/>
    </xf>
    <xf numFmtId="0" fontId="63" fillId="0" borderId="0" xfId="0" applyFont="1" applyFill="1" applyBorder="1" applyAlignment="1">
      <alignment vertical="center"/>
    </xf>
    <xf numFmtId="9" fontId="63" fillId="0" borderId="0" xfId="0" applyNumberFormat="1" applyFont="1" applyFill="1" applyBorder="1" applyAlignment="1">
      <alignment vertical="center"/>
    </xf>
    <xf numFmtId="0" fontId="63" fillId="0" borderId="0" xfId="0" applyFont="1" applyFill="1"/>
    <xf numFmtId="0" fontId="64" fillId="0" borderId="0" xfId="0" applyFont="1" applyFill="1"/>
    <xf numFmtId="164" fontId="63" fillId="0" borderId="0" xfId="0" applyNumberFormat="1" applyFont="1" applyFill="1"/>
    <xf numFmtId="0" fontId="63" fillId="0" borderId="0" xfId="0" applyFont="1" applyFill="1" applyBorder="1"/>
    <xf numFmtId="9" fontId="63" fillId="0" borderId="0" xfId="0" applyNumberFormat="1" applyFont="1" applyFill="1" applyBorder="1"/>
    <xf numFmtId="0" fontId="26" fillId="39" borderId="75" xfId="0" applyFont="1" applyFill="1" applyBorder="1" applyAlignment="1">
      <alignment vertical="center" textRotation="90" wrapText="1"/>
    </xf>
    <xf numFmtId="0" fontId="0" fillId="39" borderId="14" xfId="0" applyFill="1" applyBorder="1"/>
    <xf numFmtId="0" fontId="15" fillId="35" borderId="58" xfId="0" applyFont="1" applyFill="1" applyBorder="1" applyAlignment="1">
      <alignment horizontal="center" vertical="center" wrapText="1"/>
    </xf>
    <xf numFmtId="0" fontId="68" fillId="39" borderId="37" xfId="0" applyFont="1" applyFill="1" applyBorder="1" applyAlignment="1">
      <alignment vertical="center" wrapText="1"/>
    </xf>
    <xf numFmtId="0" fontId="15" fillId="35" borderId="37" xfId="0" applyFont="1" applyFill="1" applyBorder="1" applyAlignment="1">
      <alignment vertical="center" wrapText="1"/>
    </xf>
    <xf numFmtId="0" fontId="0" fillId="39" borderId="37" xfId="0" applyFill="1" applyBorder="1"/>
    <xf numFmtId="0" fontId="15" fillId="35" borderId="37" xfId="0" applyFont="1" applyFill="1" applyBorder="1" applyAlignment="1">
      <alignment horizontal="center" vertical="center"/>
    </xf>
    <xf numFmtId="0" fontId="15" fillId="35" borderId="37" xfId="0" applyFont="1" applyFill="1" applyBorder="1" applyAlignment="1">
      <alignment horizontal="center" vertical="center" wrapText="1"/>
    </xf>
    <xf numFmtId="1" fontId="0" fillId="0" borderId="0" xfId="0" applyNumberFormat="1"/>
    <xf numFmtId="0" fontId="15" fillId="35" borderId="58" xfId="0" applyFont="1" applyFill="1" applyBorder="1" applyAlignment="1">
      <alignment vertical="center" wrapText="1"/>
    </xf>
    <xf numFmtId="0" fontId="24" fillId="0" borderId="0" xfId="0" applyFont="1" applyAlignment="1">
      <alignment horizontal="left" vertical="center"/>
    </xf>
    <xf numFmtId="0" fontId="24" fillId="41" borderId="0" xfId="0" applyFont="1" applyFill="1" applyAlignment="1">
      <alignment horizontal="left" vertical="center" wrapText="1"/>
    </xf>
    <xf numFmtId="9" fontId="24" fillId="0" borderId="0" xfId="0" applyNumberFormat="1" applyFont="1" applyAlignment="1">
      <alignment horizontal="left" vertical="center"/>
    </xf>
    <xf numFmtId="9" fontId="24" fillId="0" borderId="0" xfId="0" applyNumberFormat="1" applyFont="1" applyAlignment="1">
      <alignment horizontal="left" vertical="center" wrapText="1"/>
    </xf>
    <xf numFmtId="1" fontId="24" fillId="0" borderId="0" xfId="0" applyNumberFormat="1" applyFont="1" applyAlignment="1">
      <alignment horizontal="right" vertical="center"/>
    </xf>
    <xf numFmtId="165" fontId="24" fillId="0" borderId="0" xfId="51" applyNumberFormat="1" applyFont="1" applyAlignment="1">
      <alignment horizontal="left" vertical="center"/>
    </xf>
    <xf numFmtId="0" fontId="24" fillId="0" borderId="0" xfId="0" applyFont="1" applyAlignment="1">
      <alignment horizontal="left" vertical="center" wrapText="1"/>
    </xf>
    <xf numFmtId="9" fontId="24" fillId="0" borderId="0" xfId="0" applyNumberFormat="1" applyFont="1" applyAlignment="1">
      <alignment horizontal="right" vertical="center"/>
    </xf>
    <xf numFmtId="0" fontId="24" fillId="0" borderId="0" xfId="0" applyFont="1" applyAlignment="1">
      <alignment horizontal="center" vertical="center" wrapText="1"/>
    </xf>
    <xf numFmtId="0" fontId="31" fillId="0" borderId="0" xfId="0" applyFont="1" applyBorder="1" applyAlignment="1">
      <alignment horizontal="center" vertical="center"/>
    </xf>
    <xf numFmtId="9" fontId="31" fillId="0" borderId="0" xfId="0" applyNumberFormat="1" applyFont="1" applyBorder="1" applyAlignment="1">
      <alignment horizontal="center" vertical="center"/>
    </xf>
    <xf numFmtId="0" fontId="69" fillId="0" borderId="0" xfId="0" applyFont="1" applyBorder="1" applyAlignment="1">
      <alignment vertical="center" wrapText="1"/>
    </xf>
    <xf numFmtId="9" fontId="31" fillId="0" borderId="0" xfId="50" applyFont="1" applyAlignment="1">
      <alignment wrapText="1"/>
    </xf>
    <xf numFmtId="0" fontId="31" fillId="0" borderId="0" xfId="0" applyFont="1" applyAlignment="1">
      <alignment wrapText="1"/>
    </xf>
    <xf numFmtId="0" fontId="31" fillId="0" borderId="0" xfId="0" applyFont="1" applyAlignment="1">
      <alignment vertical="center"/>
    </xf>
    <xf numFmtId="164" fontId="31" fillId="0" borderId="0" xfId="51" applyFont="1"/>
    <xf numFmtId="0" fontId="70" fillId="0" borderId="0" xfId="0" applyFont="1" applyFill="1" applyBorder="1" applyAlignment="1">
      <alignment vertical="center"/>
    </xf>
    <xf numFmtId="0" fontId="71" fillId="0" borderId="0" xfId="0" applyFont="1" applyFill="1" applyBorder="1"/>
    <xf numFmtId="0" fontId="70" fillId="0" borderId="0" xfId="0" applyFont="1" applyBorder="1" applyAlignment="1">
      <alignment horizontal="center" vertical="center"/>
    </xf>
    <xf numFmtId="164" fontId="24" fillId="0" borderId="0" xfId="51" applyFont="1" applyAlignment="1">
      <alignment wrapText="1"/>
    </xf>
    <xf numFmtId="0" fontId="23" fillId="37" borderId="0" xfId="46" applyFont="1" applyFill="1" applyAlignment="1">
      <alignment horizontal="left" vertical="center"/>
    </xf>
    <xf numFmtId="0" fontId="48" fillId="34" borderId="16" xfId="0" applyFont="1" applyFill="1" applyBorder="1" applyAlignment="1">
      <alignment horizontal="center" vertical="center"/>
    </xf>
    <xf numFmtId="0" fontId="48" fillId="34" borderId="15" xfId="0" applyFont="1" applyFill="1" applyBorder="1" applyAlignment="1">
      <alignment horizontal="center" vertical="center"/>
    </xf>
    <xf numFmtId="0" fontId="48" fillId="34" borderId="17" xfId="0" applyFont="1" applyFill="1" applyBorder="1" applyAlignment="1">
      <alignment horizontal="center" vertical="center"/>
    </xf>
    <xf numFmtId="0" fontId="48" fillId="34" borderId="11" xfId="0" applyFont="1" applyFill="1" applyBorder="1" applyAlignment="1">
      <alignment horizontal="center" vertical="center"/>
    </xf>
    <xf numFmtId="0" fontId="48" fillId="34" borderId="0" xfId="0" applyFont="1" applyFill="1" applyBorder="1" applyAlignment="1">
      <alignment horizontal="center" vertical="center"/>
    </xf>
    <xf numFmtId="0" fontId="48" fillId="34" borderId="12" xfId="0" applyFont="1" applyFill="1" applyBorder="1" applyAlignment="1">
      <alignment horizontal="center" vertical="center"/>
    </xf>
    <xf numFmtId="0" fontId="48" fillId="34" borderId="13" xfId="0" applyFont="1" applyFill="1" applyBorder="1" applyAlignment="1">
      <alignment horizontal="center" vertical="center"/>
    </xf>
    <xf numFmtId="0" fontId="48" fillId="34" borderId="10" xfId="0" applyFont="1" applyFill="1" applyBorder="1" applyAlignment="1">
      <alignment horizontal="center" vertical="center"/>
    </xf>
    <xf numFmtId="0" fontId="48" fillId="34" borderId="14" xfId="0" applyFont="1" applyFill="1" applyBorder="1" applyAlignment="1">
      <alignment horizontal="center" vertical="center"/>
    </xf>
    <xf numFmtId="0" fontId="23" fillId="0" borderId="0" xfId="0" applyFont="1" applyAlignment="1">
      <alignment horizontal="left" wrapText="1"/>
    </xf>
    <xf numFmtId="0" fontId="65" fillId="35" borderId="0" xfId="52" applyFont="1" applyFill="1" applyBorder="1" applyAlignment="1">
      <alignment horizontal="center" vertical="center" wrapText="1"/>
    </xf>
    <xf numFmtId="0" fontId="53" fillId="0" borderId="56" xfId="0" applyFont="1" applyBorder="1" applyAlignment="1">
      <alignment horizontal="center" vertical="center"/>
    </xf>
    <xf numFmtId="0" fontId="53" fillId="0" borderId="57" xfId="0" applyFont="1" applyBorder="1" applyAlignment="1">
      <alignment horizontal="center" vertical="center"/>
    </xf>
    <xf numFmtId="0" fontId="53" fillId="0" borderId="58" xfId="0" applyFont="1" applyBorder="1" applyAlignment="1">
      <alignment horizontal="center" vertical="center"/>
    </xf>
    <xf numFmtId="0" fontId="46" fillId="0" borderId="0" xfId="0" applyFont="1" applyFill="1" applyBorder="1" applyAlignment="1">
      <alignment horizontal="left" vertical="center" wrapText="1"/>
    </xf>
    <xf numFmtId="0" fontId="67" fillId="34" borderId="16" xfId="0" applyFont="1" applyFill="1" applyBorder="1" applyAlignment="1">
      <alignment horizontal="center" vertical="center"/>
    </xf>
    <xf numFmtId="0" fontId="67" fillId="34" borderId="15" xfId="0" applyFont="1" applyFill="1" applyBorder="1" applyAlignment="1">
      <alignment horizontal="center" vertical="center"/>
    </xf>
    <xf numFmtId="0" fontId="67" fillId="34" borderId="17" xfId="0" applyFont="1" applyFill="1" applyBorder="1" applyAlignment="1">
      <alignment horizontal="center" vertical="center"/>
    </xf>
    <xf numFmtId="0" fontId="67" fillId="34" borderId="11" xfId="0" applyFont="1" applyFill="1" applyBorder="1" applyAlignment="1">
      <alignment horizontal="center" vertical="center"/>
    </xf>
    <xf numFmtId="0" fontId="67" fillId="34" borderId="0" xfId="0" applyFont="1" applyFill="1" applyBorder="1" applyAlignment="1">
      <alignment horizontal="center" vertical="center"/>
    </xf>
    <xf numFmtId="0" fontId="67" fillId="34" borderId="12" xfId="0" applyFont="1" applyFill="1" applyBorder="1" applyAlignment="1">
      <alignment horizontal="center" vertical="center"/>
    </xf>
    <xf numFmtId="0" fontId="67" fillId="34" borderId="13" xfId="0" applyFont="1" applyFill="1" applyBorder="1" applyAlignment="1">
      <alignment horizontal="center" vertical="center"/>
    </xf>
    <xf numFmtId="0" fontId="67" fillId="34" borderId="10" xfId="0" applyFont="1" applyFill="1" applyBorder="1" applyAlignment="1">
      <alignment horizontal="center" vertical="center"/>
    </xf>
    <xf numFmtId="0" fontId="67" fillId="34" borderId="14" xfId="0" applyFont="1" applyFill="1" applyBorder="1" applyAlignment="1">
      <alignment horizontal="center" vertical="center"/>
    </xf>
    <xf numFmtId="0" fontId="53" fillId="0" borderId="56" xfId="51" applyNumberFormat="1" applyFont="1" applyBorder="1" applyAlignment="1">
      <alignment horizontal="center" vertical="center"/>
    </xf>
    <xf numFmtId="0" fontId="53" fillId="0" borderId="57" xfId="51" applyNumberFormat="1" applyFont="1" applyBorder="1" applyAlignment="1">
      <alignment horizontal="center" vertical="center"/>
    </xf>
    <xf numFmtId="0" fontId="53" fillId="0" borderId="58" xfId="51" applyNumberFormat="1" applyFont="1" applyBorder="1" applyAlignment="1">
      <alignment horizontal="center" vertical="center"/>
    </xf>
    <xf numFmtId="166" fontId="53" fillId="0" borderId="56" xfId="51" applyNumberFormat="1" applyFont="1" applyBorder="1" applyAlignment="1">
      <alignment horizontal="center" vertical="center"/>
    </xf>
    <xf numFmtId="166" fontId="53" fillId="0" borderId="57" xfId="51" applyNumberFormat="1" applyFont="1" applyBorder="1" applyAlignment="1">
      <alignment horizontal="center" vertical="center"/>
    </xf>
    <xf numFmtId="166" fontId="53" fillId="0" borderId="58" xfId="51" applyNumberFormat="1" applyFont="1" applyBorder="1" applyAlignment="1">
      <alignment horizontal="center" vertical="center"/>
    </xf>
    <xf numFmtId="0" fontId="50" fillId="0" borderId="0" xfId="0" applyFont="1" applyFill="1" applyBorder="1" applyAlignment="1">
      <alignment horizontal="left" vertical="center" wrapText="1"/>
    </xf>
    <xf numFmtId="0" fontId="49" fillId="0" borderId="0" xfId="0" applyFont="1" applyFill="1" applyBorder="1" applyAlignment="1">
      <alignment horizontal="left" vertical="center" wrapText="1"/>
    </xf>
    <xf numFmtId="9" fontId="53" fillId="0" borderId="56" xfId="0" applyNumberFormat="1" applyFont="1" applyBorder="1" applyAlignment="1">
      <alignment horizontal="center" vertical="center"/>
    </xf>
    <xf numFmtId="9" fontId="53" fillId="0" borderId="57" xfId="0" applyNumberFormat="1" applyFont="1" applyBorder="1" applyAlignment="1">
      <alignment horizontal="center" vertical="center"/>
    </xf>
    <xf numFmtId="9" fontId="53" fillId="0" borderId="58" xfId="0" applyNumberFormat="1" applyFont="1" applyBorder="1" applyAlignment="1">
      <alignment horizontal="center" vertical="center"/>
    </xf>
    <xf numFmtId="0" fontId="31" fillId="0" borderId="0" xfId="0" applyFont="1" applyBorder="1" applyAlignment="1">
      <alignment horizontal="left" wrapText="1"/>
    </xf>
    <xf numFmtId="0" fontId="31" fillId="0" borderId="0" xfId="0" applyFont="1" applyBorder="1" applyAlignment="1">
      <alignment horizontal="center" vertical="center" wrapText="1"/>
    </xf>
    <xf numFmtId="166" fontId="27" fillId="35" borderId="27" xfId="51" applyNumberFormat="1" applyFont="1" applyFill="1" applyBorder="1" applyAlignment="1">
      <alignment horizontal="center" vertical="center"/>
    </xf>
    <xf numFmtId="166" fontId="27" fillId="35" borderId="40" xfId="51" applyNumberFormat="1" applyFont="1" applyFill="1" applyBorder="1" applyAlignment="1">
      <alignment horizontal="center" vertical="center"/>
    </xf>
    <xf numFmtId="0" fontId="20" fillId="34" borderId="16" xfId="0" applyFont="1" applyFill="1" applyBorder="1" applyAlignment="1">
      <alignment horizontal="center" vertical="center"/>
    </xf>
    <xf numFmtId="0" fontId="20" fillId="34" borderId="15" xfId="0" applyFont="1" applyFill="1" applyBorder="1" applyAlignment="1">
      <alignment horizontal="center" vertical="center"/>
    </xf>
    <xf numFmtId="0" fontId="20" fillId="34" borderId="17" xfId="0" applyFont="1" applyFill="1" applyBorder="1" applyAlignment="1">
      <alignment horizontal="center" vertical="center"/>
    </xf>
    <xf numFmtId="0" fontId="20" fillId="34" borderId="11" xfId="0" applyFont="1" applyFill="1" applyBorder="1" applyAlignment="1">
      <alignment horizontal="center" vertical="center"/>
    </xf>
    <xf numFmtId="0" fontId="20" fillId="34" borderId="0" xfId="0" applyFont="1" applyFill="1" applyBorder="1" applyAlignment="1">
      <alignment horizontal="center" vertical="center"/>
    </xf>
    <xf numFmtId="0" fontId="20" fillId="34" borderId="12" xfId="0" applyFont="1" applyFill="1" applyBorder="1" applyAlignment="1">
      <alignment horizontal="center" vertical="center"/>
    </xf>
    <xf numFmtId="0" fontId="20" fillId="34" borderId="13" xfId="0" applyFont="1" applyFill="1" applyBorder="1" applyAlignment="1">
      <alignment horizontal="center" vertical="center"/>
    </xf>
    <xf numFmtId="0" fontId="20" fillId="34" borderId="10" xfId="0" applyFont="1" applyFill="1" applyBorder="1" applyAlignment="1">
      <alignment horizontal="center" vertical="center"/>
    </xf>
    <xf numFmtId="0" fontId="20" fillId="34" borderId="14" xfId="0" applyFont="1" applyFill="1" applyBorder="1" applyAlignment="1">
      <alignment horizontal="center" vertical="center"/>
    </xf>
    <xf numFmtId="0" fontId="34" fillId="0" borderId="31" xfId="0" applyFont="1" applyFill="1" applyBorder="1" applyAlignment="1">
      <alignment horizontal="left" vertical="center" wrapText="1"/>
    </xf>
    <xf numFmtId="0" fontId="34" fillId="0" borderId="32" xfId="0" applyFont="1" applyFill="1" applyBorder="1" applyAlignment="1">
      <alignment horizontal="left" vertical="center" wrapText="1"/>
    </xf>
    <xf numFmtId="0" fontId="34" fillId="0" borderId="18" xfId="0" applyFont="1" applyFill="1" applyBorder="1" applyAlignment="1">
      <alignment horizontal="left" vertical="center" wrapText="1"/>
    </xf>
    <xf numFmtId="0" fontId="34" fillId="0" borderId="0" xfId="0" applyFont="1" applyFill="1" applyBorder="1" applyAlignment="1">
      <alignment horizontal="left" vertical="center" wrapText="1"/>
    </xf>
    <xf numFmtId="0" fontId="34" fillId="0" borderId="20" xfId="0" applyFont="1" applyFill="1" applyBorder="1" applyAlignment="1">
      <alignment horizontal="left" vertical="center" wrapText="1"/>
    </xf>
    <xf numFmtId="0" fontId="34" fillId="0" borderId="21" xfId="0" applyFont="1" applyFill="1" applyBorder="1" applyAlignment="1">
      <alignment horizontal="left" vertical="center" wrapText="1"/>
    </xf>
    <xf numFmtId="9" fontId="60" fillId="0" borderId="32" xfId="50" applyFont="1" applyFill="1" applyBorder="1" applyAlignment="1">
      <alignment horizontal="center" vertical="center" wrapText="1"/>
    </xf>
    <xf numFmtId="9" fontId="60" fillId="0" borderId="33" xfId="50" applyFont="1" applyFill="1" applyBorder="1" applyAlignment="1">
      <alignment horizontal="center" vertical="center" wrapText="1"/>
    </xf>
    <xf numFmtId="9" fontId="60" fillId="0" borderId="0" xfId="50" applyFont="1" applyFill="1" applyBorder="1" applyAlignment="1">
      <alignment horizontal="center" vertical="center" wrapText="1"/>
    </xf>
    <xf numFmtId="9" fontId="60" fillId="0" borderId="19" xfId="50" applyFont="1" applyFill="1" applyBorder="1" applyAlignment="1">
      <alignment horizontal="center" vertical="center" wrapText="1"/>
    </xf>
    <xf numFmtId="9" fontId="60" fillId="0" borderId="21" xfId="50" applyFont="1" applyFill="1" applyBorder="1" applyAlignment="1">
      <alignment horizontal="center" vertical="center" wrapText="1"/>
    </xf>
    <xf numFmtId="9" fontId="60" fillId="0" borderId="22" xfId="50" applyFont="1" applyFill="1" applyBorder="1" applyAlignment="1">
      <alignment horizontal="center" vertical="center" wrapText="1"/>
    </xf>
    <xf numFmtId="0" fontId="27" fillId="35" borderId="31" xfId="0" applyFont="1" applyFill="1" applyBorder="1" applyAlignment="1">
      <alignment horizontal="left" vertical="center"/>
    </xf>
    <xf numFmtId="0" fontId="27" fillId="35" borderId="32" xfId="0" applyFont="1" applyFill="1" applyBorder="1" applyAlignment="1">
      <alignment horizontal="left" vertical="center"/>
    </xf>
    <xf numFmtId="0" fontId="27" fillId="35" borderId="20" xfId="0" applyFont="1" applyFill="1" applyBorder="1" applyAlignment="1">
      <alignment horizontal="left" vertical="center"/>
    </xf>
    <xf numFmtId="0" fontId="27" fillId="35" borderId="21" xfId="0" applyFont="1" applyFill="1" applyBorder="1" applyAlignment="1">
      <alignment horizontal="left" vertical="center"/>
    </xf>
    <xf numFmtId="0" fontId="27" fillId="35" borderId="31" xfId="0" applyFont="1" applyFill="1" applyBorder="1" applyAlignment="1">
      <alignment horizontal="center" vertical="center" wrapText="1"/>
    </xf>
    <xf numFmtId="0" fontId="27" fillId="35" borderId="33" xfId="0" applyFont="1" applyFill="1" applyBorder="1" applyAlignment="1">
      <alignment horizontal="center" vertical="center" wrapText="1"/>
    </xf>
    <xf numFmtId="0" fontId="27" fillId="35" borderId="20" xfId="0" applyFont="1" applyFill="1" applyBorder="1" applyAlignment="1">
      <alignment horizontal="center" vertical="center" wrapText="1"/>
    </xf>
    <xf numFmtId="0" fontId="27" fillId="35" borderId="22" xfId="0" applyFont="1" applyFill="1" applyBorder="1" applyAlignment="1">
      <alignment horizontal="center" vertical="center" wrapText="1"/>
    </xf>
    <xf numFmtId="0" fontId="27" fillId="35" borderId="47" xfId="0" applyFont="1" applyFill="1" applyBorder="1" applyAlignment="1">
      <alignment horizontal="left" vertical="center"/>
    </xf>
    <xf numFmtId="0" fontId="27" fillId="35" borderId="27" xfId="0" applyFont="1" applyFill="1" applyBorder="1" applyAlignment="1">
      <alignment horizontal="left" vertical="center"/>
    </xf>
    <xf numFmtId="0" fontId="54" fillId="0" borderId="31" xfId="0" applyFont="1" applyFill="1" applyBorder="1" applyAlignment="1">
      <alignment horizontal="left" vertical="center" wrapText="1" indent="1"/>
    </xf>
    <xf numFmtId="0" fontId="54" fillId="0" borderId="32" xfId="0" applyFont="1" applyFill="1" applyBorder="1" applyAlignment="1">
      <alignment horizontal="left" vertical="center" wrapText="1" indent="1"/>
    </xf>
    <xf numFmtId="0" fontId="54" fillId="0" borderId="33" xfId="0" applyFont="1" applyFill="1" applyBorder="1" applyAlignment="1">
      <alignment horizontal="left" vertical="center" wrapText="1" indent="1"/>
    </xf>
    <xf numFmtId="0" fontId="54" fillId="0" borderId="18" xfId="0" applyFont="1" applyFill="1" applyBorder="1" applyAlignment="1">
      <alignment horizontal="left" vertical="center" wrapText="1" indent="1"/>
    </xf>
    <xf numFmtId="0" fontId="54" fillId="0" borderId="0" xfId="0" applyFont="1" applyFill="1" applyBorder="1" applyAlignment="1">
      <alignment horizontal="left" vertical="center" wrapText="1" indent="1"/>
    </xf>
    <xf numFmtId="0" fontId="54" fillId="0" borderId="19" xfId="0" applyFont="1" applyFill="1" applyBorder="1" applyAlignment="1">
      <alignment horizontal="left" vertical="center" wrapText="1" indent="1"/>
    </xf>
    <xf numFmtId="0" fontId="54" fillId="0" borderId="20" xfId="0" applyFont="1" applyFill="1" applyBorder="1" applyAlignment="1">
      <alignment horizontal="left" vertical="center" wrapText="1" indent="1"/>
    </xf>
    <xf numFmtId="0" fontId="54" fillId="0" borderId="21" xfId="0" applyFont="1" applyFill="1" applyBorder="1" applyAlignment="1">
      <alignment horizontal="left" vertical="center" wrapText="1" indent="1"/>
    </xf>
    <xf numFmtId="0" fontId="54" fillId="0" borderId="22" xfId="0" applyFont="1" applyFill="1" applyBorder="1" applyAlignment="1">
      <alignment horizontal="left" vertical="center" wrapText="1" indent="1"/>
    </xf>
    <xf numFmtId="0" fontId="33" fillId="0" borderId="0" xfId="52" applyFill="1" applyAlignment="1">
      <alignment horizontal="center" vertical="center"/>
    </xf>
    <xf numFmtId="0" fontId="35" fillId="34" borderId="31" xfId="0" applyFont="1" applyFill="1" applyBorder="1" applyAlignment="1">
      <alignment horizontal="center" vertical="center"/>
    </xf>
    <xf numFmtId="0" fontId="35" fillId="34" borderId="32" xfId="0" applyFont="1" applyFill="1" applyBorder="1" applyAlignment="1">
      <alignment horizontal="center" vertical="center"/>
    </xf>
    <xf numFmtId="0" fontId="35" fillId="34" borderId="33" xfId="0" applyFont="1" applyFill="1" applyBorder="1" applyAlignment="1">
      <alignment horizontal="center" vertical="center"/>
    </xf>
    <xf numFmtId="0" fontId="35" fillId="34" borderId="18" xfId="0" applyFont="1" applyFill="1" applyBorder="1" applyAlignment="1">
      <alignment horizontal="center" vertical="center"/>
    </xf>
    <xf numFmtId="0" fontId="35" fillId="34" borderId="0" xfId="0" applyFont="1" applyFill="1" applyBorder="1" applyAlignment="1">
      <alignment horizontal="center" vertical="center"/>
    </xf>
    <xf numFmtId="0" fontId="35" fillId="34" borderId="19" xfId="0" applyFont="1" applyFill="1" applyBorder="1" applyAlignment="1">
      <alignment horizontal="center" vertical="center"/>
    </xf>
    <xf numFmtId="0" fontId="35" fillId="34" borderId="20" xfId="0" applyFont="1" applyFill="1" applyBorder="1" applyAlignment="1">
      <alignment horizontal="center" vertical="center"/>
    </xf>
    <xf numFmtId="0" fontId="35" fillId="34" borderId="21" xfId="0" applyFont="1" applyFill="1" applyBorder="1" applyAlignment="1">
      <alignment horizontal="center" vertical="center"/>
    </xf>
    <xf numFmtId="0" fontId="35" fillId="34" borderId="22" xfId="0" applyFont="1" applyFill="1" applyBorder="1" applyAlignment="1">
      <alignment horizontal="center" vertical="center"/>
    </xf>
    <xf numFmtId="9" fontId="26" fillId="36" borderId="46" xfId="0" applyNumberFormat="1" applyFont="1" applyFill="1" applyBorder="1" applyAlignment="1">
      <alignment horizontal="center" vertical="center" wrapText="1"/>
    </xf>
    <xf numFmtId="0" fontId="26" fillId="36" borderId="37" xfId="0" applyFont="1" applyFill="1" applyBorder="1" applyAlignment="1">
      <alignment horizontal="center" vertical="center" wrapText="1"/>
    </xf>
    <xf numFmtId="0" fontId="26" fillId="36" borderId="46" xfId="0" applyFont="1" applyFill="1" applyBorder="1" applyAlignment="1">
      <alignment horizontal="center" vertical="center" wrapText="1"/>
    </xf>
    <xf numFmtId="0" fontId="37" fillId="0" borderId="41" xfId="0" applyFont="1" applyBorder="1" applyAlignment="1">
      <alignment horizontal="left" vertical="center" wrapText="1" indent="1"/>
    </xf>
    <xf numFmtId="0" fontId="37" fillId="0" borderId="32" xfId="0" applyFont="1" applyBorder="1" applyAlignment="1">
      <alignment horizontal="left" vertical="center" wrapText="1" indent="1"/>
    </xf>
    <xf numFmtId="0" fontId="37" fillId="0" borderId="42" xfId="0" applyFont="1" applyBorder="1" applyAlignment="1">
      <alignment horizontal="left" vertical="center" wrapText="1" indent="1"/>
    </xf>
    <xf numFmtId="0" fontId="37" fillId="0" borderId="11" xfId="0" applyFont="1" applyBorder="1" applyAlignment="1">
      <alignment horizontal="left" vertical="center" wrapText="1" indent="1"/>
    </xf>
    <xf numFmtId="0" fontId="37" fillId="0" borderId="0" xfId="0" applyFont="1" applyBorder="1" applyAlignment="1">
      <alignment horizontal="left" vertical="center" wrapText="1" indent="1"/>
    </xf>
    <xf numFmtId="0" fontId="37" fillId="0" borderId="12" xfId="0" applyFont="1" applyBorder="1" applyAlignment="1">
      <alignment horizontal="left" vertical="center" wrapText="1" indent="1"/>
    </xf>
    <xf numFmtId="0" fontId="52" fillId="0" borderId="31" xfId="0" applyFont="1" applyFill="1" applyBorder="1" applyAlignment="1">
      <alignment horizontal="center" vertical="center" wrapText="1"/>
    </xf>
    <xf numFmtId="0" fontId="52" fillId="0" borderId="42" xfId="0" applyFont="1" applyFill="1" applyBorder="1" applyAlignment="1">
      <alignment horizontal="center" vertical="center" wrapText="1"/>
    </xf>
    <xf numFmtId="0" fontId="52" fillId="0" borderId="18" xfId="0" applyFont="1" applyFill="1" applyBorder="1" applyAlignment="1">
      <alignment horizontal="center" vertical="center" wrapText="1"/>
    </xf>
    <xf numFmtId="0" fontId="52" fillId="0" borderId="12" xfId="0" applyFont="1" applyFill="1" applyBorder="1" applyAlignment="1">
      <alignment horizontal="center" vertical="center" wrapText="1"/>
    </xf>
    <xf numFmtId="0" fontId="52" fillId="0" borderId="36" xfId="0" applyFont="1" applyFill="1" applyBorder="1" applyAlignment="1">
      <alignment horizontal="center" vertical="center" wrapText="1"/>
    </xf>
    <xf numFmtId="0" fontId="52" fillId="0" borderId="14" xfId="0" applyFont="1" applyFill="1" applyBorder="1" applyAlignment="1">
      <alignment horizontal="center" vertical="center" wrapText="1"/>
    </xf>
    <xf numFmtId="0" fontId="36" fillId="34" borderId="23" xfId="0" applyFont="1" applyFill="1" applyBorder="1" applyAlignment="1">
      <alignment horizontal="center" vertical="center"/>
    </xf>
    <xf numFmtId="0" fontId="36" fillId="34" borderId="26" xfId="0" applyFont="1" applyFill="1" applyBorder="1" applyAlignment="1">
      <alignment horizontal="center" vertical="center"/>
    </xf>
    <xf numFmtId="0" fontId="36" fillId="34" borderId="24" xfId="0" applyFont="1" applyFill="1" applyBorder="1" applyAlignment="1">
      <alignment horizontal="center" vertical="center"/>
    </xf>
    <xf numFmtId="0" fontId="36" fillId="34" borderId="25" xfId="0" applyFont="1" applyFill="1" applyBorder="1" applyAlignment="1">
      <alignment horizontal="center" vertical="center"/>
    </xf>
    <xf numFmtId="0" fontId="36" fillId="36" borderId="44" xfId="0" applyFont="1" applyFill="1" applyBorder="1" applyAlignment="1">
      <alignment horizontal="center" vertical="center"/>
    </xf>
    <xf numFmtId="0" fontId="36" fillId="36" borderId="45" xfId="0" applyFont="1" applyFill="1" applyBorder="1" applyAlignment="1">
      <alignment horizontal="center" vertical="center"/>
    </xf>
    <xf numFmtId="0" fontId="36" fillId="34" borderId="47" xfId="0" applyFont="1" applyFill="1" applyBorder="1" applyAlignment="1">
      <alignment horizontal="center" vertical="center" wrapText="1"/>
    </xf>
    <xf numFmtId="0" fontId="36" fillId="34" borderId="40" xfId="0" applyFont="1" applyFill="1" applyBorder="1" applyAlignment="1">
      <alignment horizontal="center" vertical="center" wrapText="1"/>
    </xf>
    <xf numFmtId="9" fontId="27" fillId="36" borderId="35" xfId="0" applyNumberFormat="1" applyFont="1" applyFill="1" applyBorder="1" applyAlignment="1">
      <alignment horizontal="center" vertical="center"/>
    </xf>
    <xf numFmtId="0" fontId="21" fillId="0" borderId="38" xfId="0" applyFont="1" applyFill="1" applyBorder="1" applyAlignment="1">
      <alignment horizontal="center" vertical="center" wrapText="1"/>
    </xf>
    <xf numFmtId="0" fontId="21" fillId="0" borderId="28" xfId="0" applyFont="1" applyFill="1" applyBorder="1" applyAlignment="1">
      <alignment horizontal="center" vertical="center" wrapText="1"/>
    </xf>
    <xf numFmtId="0" fontId="21" fillId="0" borderId="29" xfId="0" applyFont="1" applyFill="1" applyBorder="1" applyAlignment="1">
      <alignment horizontal="center" vertical="center" wrapText="1"/>
    </xf>
    <xf numFmtId="0" fontId="31" fillId="0" borderId="43" xfId="0" applyFont="1" applyFill="1" applyBorder="1" applyAlignment="1">
      <alignment horizontal="left" vertical="center" wrapText="1" indent="1"/>
    </xf>
    <xf numFmtId="0" fontId="31" fillId="0" borderId="28" xfId="0" applyFont="1" applyFill="1" applyBorder="1" applyAlignment="1">
      <alignment horizontal="left" vertical="center" wrapText="1" indent="1"/>
    </xf>
    <xf numFmtId="0" fontId="31" fillId="0" borderId="29" xfId="0" applyFont="1" applyFill="1" applyBorder="1" applyAlignment="1">
      <alignment horizontal="left" vertical="center" wrapText="1" indent="1"/>
    </xf>
    <xf numFmtId="9" fontId="26" fillId="36" borderId="39" xfId="0" applyNumberFormat="1" applyFont="1" applyFill="1" applyBorder="1" applyAlignment="1">
      <alignment horizontal="center" vertical="center" wrapText="1"/>
    </xf>
    <xf numFmtId="9" fontId="26" fillId="36" borderId="17" xfId="0" applyNumberFormat="1" applyFont="1" applyFill="1" applyBorder="1" applyAlignment="1">
      <alignment horizontal="center" vertical="center" wrapText="1"/>
    </xf>
    <xf numFmtId="9" fontId="26" fillId="36" borderId="18" xfId="0" applyNumberFormat="1" applyFont="1" applyFill="1" applyBorder="1" applyAlignment="1">
      <alignment horizontal="center" vertical="center" wrapText="1"/>
    </xf>
    <xf numFmtId="9" fontId="26" fillId="36" borderId="12" xfId="0" applyNumberFormat="1" applyFont="1" applyFill="1" applyBorder="1" applyAlignment="1">
      <alignment horizontal="center" vertical="center" wrapText="1"/>
    </xf>
    <xf numFmtId="9" fontId="26" fillId="36" borderId="36" xfId="0" applyNumberFormat="1" applyFont="1" applyFill="1" applyBorder="1" applyAlignment="1">
      <alignment horizontal="center" vertical="center" wrapText="1"/>
    </xf>
    <xf numFmtId="9" fontId="26" fillId="36" borderId="14" xfId="0" applyNumberFormat="1" applyFont="1" applyFill="1" applyBorder="1" applyAlignment="1">
      <alignment horizontal="center" vertical="center" wrapText="1"/>
    </xf>
    <xf numFmtId="9" fontId="27" fillId="36" borderId="35" xfId="50" applyFont="1" applyFill="1" applyBorder="1" applyAlignment="1">
      <alignment horizontal="center" vertical="center"/>
    </xf>
    <xf numFmtId="9" fontId="26" fillId="36" borderId="39" xfId="50" applyFont="1" applyFill="1" applyBorder="1" applyAlignment="1">
      <alignment horizontal="center" vertical="center" wrapText="1"/>
    </xf>
    <xf numFmtId="9" fontId="26" fillId="36" borderId="55" xfId="50" applyFont="1" applyFill="1" applyBorder="1" applyAlignment="1">
      <alignment horizontal="center" vertical="center" wrapText="1"/>
    </xf>
    <xf numFmtId="9" fontId="26" fillId="36" borderId="18" xfId="50" applyFont="1" applyFill="1" applyBorder="1" applyAlignment="1">
      <alignment horizontal="center" vertical="center" wrapText="1"/>
    </xf>
    <xf numFmtId="9" fontId="26" fillId="36" borderId="19" xfId="50" applyFont="1" applyFill="1" applyBorder="1" applyAlignment="1">
      <alignment horizontal="center" vertical="center" wrapText="1"/>
    </xf>
    <xf numFmtId="9" fontId="26" fillId="36" borderId="36" xfId="50" applyFont="1" applyFill="1" applyBorder="1" applyAlignment="1">
      <alignment horizontal="center" vertical="center" wrapText="1"/>
    </xf>
    <xf numFmtId="9" fontId="26" fillId="36" borderId="59" xfId="50" applyFont="1" applyFill="1" applyBorder="1" applyAlignment="1">
      <alignment horizontal="center" vertical="center" wrapText="1"/>
    </xf>
    <xf numFmtId="9" fontId="26" fillId="36" borderId="17" xfId="50" applyFont="1" applyFill="1" applyBorder="1" applyAlignment="1">
      <alignment horizontal="center" vertical="center" wrapText="1"/>
    </xf>
    <xf numFmtId="9" fontId="26" fillId="36" borderId="12" xfId="50" applyFont="1" applyFill="1" applyBorder="1" applyAlignment="1">
      <alignment horizontal="center" vertical="center" wrapText="1"/>
    </xf>
    <xf numFmtId="9" fontId="26" fillId="36" borderId="14" xfId="50" applyFont="1" applyFill="1" applyBorder="1" applyAlignment="1">
      <alignment horizontal="center" vertical="center" wrapText="1"/>
    </xf>
    <xf numFmtId="0" fontId="32" fillId="0" borderId="39" xfId="0" applyFont="1" applyFill="1" applyBorder="1" applyAlignment="1">
      <alignment horizontal="center" vertical="center" wrapText="1"/>
    </xf>
    <xf numFmtId="0" fontId="32" fillId="0" borderId="17" xfId="0" applyFont="1" applyFill="1" applyBorder="1" applyAlignment="1">
      <alignment horizontal="center" vertical="center" wrapText="1"/>
    </xf>
    <xf numFmtId="0" fontId="32" fillId="0" borderId="18" xfId="0" applyFont="1" applyFill="1" applyBorder="1" applyAlignment="1">
      <alignment horizontal="center" vertical="center" wrapText="1"/>
    </xf>
    <xf numFmtId="0" fontId="32" fillId="0" borderId="12" xfId="0" applyFont="1" applyFill="1" applyBorder="1" applyAlignment="1">
      <alignment horizontal="center" vertical="center" wrapText="1"/>
    </xf>
    <xf numFmtId="0" fontId="32" fillId="0" borderId="20" xfId="0" applyFont="1" applyFill="1" applyBorder="1" applyAlignment="1">
      <alignment horizontal="center" vertical="center" wrapText="1"/>
    </xf>
    <xf numFmtId="0" fontId="32" fillId="0" borderId="30" xfId="0" applyFont="1" applyFill="1" applyBorder="1" applyAlignment="1">
      <alignment horizontal="center" vertical="center" wrapText="1"/>
    </xf>
    <xf numFmtId="0" fontId="37" fillId="0" borderId="16" xfId="0" applyFont="1" applyBorder="1" applyAlignment="1">
      <alignment horizontal="left" vertical="center" wrapText="1" indent="1"/>
    </xf>
    <xf numFmtId="0" fontId="37" fillId="0" borderId="15" xfId="0" applyFont="1" applyBorder="1" applyAlignment="1">
      <alignment horizontal="left" vertical="center" wrapText="1" indent="1"/>
    </xf>
    <xf numFmtId="0" fontId="37" fillId="0" borderId="17" xfId="0" applyFont="1" applyBorder="1" applyAlignment="1">
      <alignment horizontal="left" vertical="center" wrapText="1" indent="1"/>
    </xf>
    <xf numFmtId="0" fontId="37" fillId="0" borderId="34" xfId="0" applyFont="1" applyBorder="1" applyAlignment="1">
      <alignment horizontal="left" vertical="center" wrapText="1" indent="1"/>
    </xf>
    <xf numFmtId="0" fontId="37" fillId="0" borderId="21" xfId="0" applyFont="1" applyBorder="1" applyAlignment="1">
      <alignment horizontal="left" vertical="center" wrapText="1" indent="1"/>
    </xf>
    <xf numFmtId="0" fontId="37" fillId="0" borderId="30" xfId="0" applyFont="1" applyBorder="1" applyAlignment="1">
      <alignment horizontal="left" vertical="center" wrapText="1" indent="1"/>
    </xf>
    <xf numFmtId="9" fontId="26" fillId="36" borderId="20" xfId="50" applyFont="1" applyFill="1" applyBorder="1" applyAlignment="1">
      <alignment horizontal="center" vertical="center" wrapText="1"/>
    </xf>
    <xf numFmtId="9" fontId="26" fillId="36" borderId="30" xfId="50" applyFont="1" applyFill="1" applyBorder="1" applyAlignment="1">
      <alignment horizontal="center" vertical="center" wrapText="1"/>
    </xf>
    <xf numFmtId="0" fontId="30" fillId="0" borderId="38" xfId="0" applyFont="1" applyBorder="1" applyAlignment="1">
      <alignment horizontal="center" vertical="center" wrapText="1"/>
    </xf>
    <xf numFmtId="0" fontId="30" fillId="0" borderId="28" xfId="0" applyFont="1" applyBorder="1" applyAlignment="1">
      <alignment horizontal="center" vertical="center" wrapText="1"/>
    </xf>
    <xf numFmtId="0" fontId="30" fillId="0" borderId="60" xfId="0" applyFont="1" applyBorder="1" applyAlignment="1">
      <alignment horizontal="center" vertical="center" wrapText="1"/>
    </xf>
    <xf numFmtId="0" fontId="18" fillId="0" borderId="16" xfId="0" applyFont="1" applyBorder="1" applyAlignment="1">
      <alignment horizontal="left" vertical="center" wrapText="1"/>
    </xf>
    <xf numFmtId="0" fontId="18" fillId="0" borderId="15" xfId="0" applyFont="1" applyBorder="1" applyAlignment="1">
      <alignment horizontal="left" vertical="center" wrapText="1"/>
    </xf>
    <xf numFmtId="0" fontId="18" fillId="0" borderId="17" xfId="0" applyFont="1" applyBorder="1" applyAlignment="1">
      <alignment horizontal="left" vertical="center" wrapText="1"/>
    </xf>
    <xf numFmtId="0" fontId="18" fillId="0" borderId="11" xfId="0" applyFont="1" applyBorder="1" applyAlignment="1">
      <alignment horizontal="left" vertical="center" wrapText="1"/>
    </xf>
    <xf numFmtId="0" fontId="18" fillId="0" borderId="0" xfId="0" applyFont="1" applyBorder="1" applyAlignment="1">
      <alignment horizontal="left" vertical="center" wrapText="1"/>
    </xf>
    <xf numFmtId="0" fontId="18" fillId="0" borderId="12" xfId="0" applyFont="1" applyBorder="1" applyAlignment="1">
      <alignment horizontal="left" vertical="center" wrapText="1"/>
    </xf>
    <xf numFmtId="0" fontId="18" fillId="0" borderId="13" xfId="0" applyFont="1" applyBorder="1" applyAlignment="1">
      <alignment horizontal="left" vertical="center" wrapText="1"/>
    </xf>
    <xf numFmtId="0" fontId="18" fillId="0" borderId="10" xfId="0" applyFont="1" applyBorder="1" applyAlignment="1">
      <alignment horizontal="left" vertical="center" wrapText="1"/>
    </xf>
    <xf numFmtId="0" fontId="18" fillId="0" borderId="14" xfId="0" applyFont="1" applyBorder="1" applyAlignment="1">
      <alignment horizontal="left" vertical="center" wrapText="1"/>
    </xf>
    <xf numFmtId="0" fontId="0" fillId="0" borderId="38" xfId="0" applyFont="1" applyFill="1" applyBorder="1" applyAlignment="1">
      <alignment horizontal="left" vertical="center" wrapText="1" indent="1"/>
    </xf>
    <xf numFmtId="0" fontId="0" fillId="0" borderId="28" xfId="0" applyFont="1" applyFill="1" applyBorder="1" applyAlignment="1">
      <alignment horizontal="left" vertical="center" wrapText="1" indent="1"/>
    </xf>
    <xf numFmtId="0" fontId="0" fillId="0" borderId="29" xfId="0" applyFont="1" applyFill="1" applyBorder="1" applyAlignment="1">
      <alignment horizontal="left" vertical="center" wrapText="1" indent="1"/>
    </xf>
    <xf numFmtId="0" fontId="32" fillId="0" borderId="36" xfId="0" applyFont="1" applyFill="1" applyBorder="1" applyAlignment="1">
      <alignment horizontal="center" vertical="center" wrapText="1"/>
    </xf>
    <xf numFmtId="0" fontId="32" fillId="0" borderId="14" xfId="0" applyFont="1" applyFill="1" applyBorder="1" applyAlignment="1">
      <alignment horizontal="center" vertical="center" wrapText="1"/>
    </xf>
    <xf numFmtId="0" fontId="18" fillId="0" borderId="11" xfId="0" applyFont="1" applyBorder="1" applyAlignment="1">
      <alignment horizontal="left" vertical="center" wrapText="1" indent="1"/>
    </xf>
    <xf numFmtId="0" fontId="18" fillId="0" borderId="0" xfId="0" applyFont="1" applyBorder="1" applyAlignment="1">
      <alignment horizontal="left" vertical="center" wrapText="1" indent="1"/>
    </xf>
    <xf numFmtId="0" fontId="18" fillId="0" borderId="12" xfId="0" applyFont="1" applyBorder="1" applyAlignment="1">
      <alignment horizontal="left" vertical="center" wrapText="1" indent="1"/>
    </xf>
    <xf numFmtId="0" fontId="18" fillId="0" borderId="13" xfId="0" applyFont="1" applyBorder="1" applyAlignment="1">
      <alignment horizontal="left" vertical="center" wrapText="1" indent="1"/>
    </xf>
    <xf numFmtId="0" fontId="18" fillId="0" borderId="10" xfId="0" applyFont="1" applyBorder="1" applyAlignment="1">
      <alignment horizontal="left" vertical="center" wrapText="1" indent="1"/>
    </xf>
    <xf numFmtId="0" fontId="18" fillId="0" borderId="14" xfId="0" applyFont="1" applyBorder="1" applyAlignment="1">
      <alignment horizontal="left" vertical="center" wrapText="1" indent="1"/>
    </xf>
    <xf numFmtId="0" fontId="18" fillId="0" borderId="16"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17" xfId="0" applyFont="1" applyBorder="1" applyAlignment="1">
      <alignment horizontal="center" vertical="center" wrapText="1"/>
    </xf>
    <xf numFmtId="0" fontId="18" fillId="0" borderId="1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12"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4" xfId="0" applyFont="1" applyBorder="1" applyAlignment="1">
      <alignment horizontal="center" vertical="center" wrapText="1"/>
    </xf>
    <xf numFmtId="0" fontId="0" fillId="0" borderId="50" xfId="0" applyBorder="1" applyAlignment="1">
      <alignment horizontal="center" vertical="center" wrapText="1"/>
    </xf>
    <xf numFmtId="0" fontId="0" fillId="0" borderId="51" xfId="0" applyBorder="1" applyAlignment="1">
      <alignment horizontal="center" vertical="center" wrapText="1"/>
    </xf>
    <xf numFmtId="0" fontId="18" fillId="0" borderId="48" xfId="0" applyFont="1" applyBorder="1" applyAlignment="1">
      <alignment horizontal="center"/>
    </xf>
    <xf numFmtId="0" fontId="18" fillId="0" borderId="0" xfId="0" applyFont="1" applyBorder="1" applyAlignment="1">
      <alignment horizontal="center"/>
    </xf>
    <xf numFmtId="0" fontId="18" fillId="0" borderId="79" xfId="0" applyFont="1" applyBorder="1" applyAlignment="1">
      <alignment horizontal="center"/>
    </xf>
    <xf numFmtId="0" fontId="15" fillId="0" borderId="53" xfId="0" applyFont="1" applyFill="1" applyBorder="1" applyAlignment="1">
      <alignment horizontal="center" vertical="center"/>
    </xf>
    <xf numFmtId="0" fontId="15" fillId="0" borderId="64" xfId="0" applyFont="1" applyFill="1" applyBorder="1" applyAlignment="1">
      <alignment horizontal="center" vertical="center"/>
    </xf>
    <xf numFmtId="9" fontId="23" fillId="39" borderId="77" xfId="0" applyNumberFormat="1" applyFont="1" applyFill="1" applyBorder="1" applyAlignment="1">
      <alignment horizontal="center" vertical="center"/>
    </xf>
    <xf numFmtId="0" fontId="23" fillId="39" borderId="73" xfId="0" applyFont="1" applyFill="1" applyBorder="1" applyAlignment="1">
      <alignment horizontal="center" vertical="center"/>
    </xf>
    <xf numFmtId="0" fontId="23" fillId="39" borderId="74" xfId="0" applyFont="1" applyFill="1" applyBorder="1" applyAlignment="1">
      <alignment horizontal="center" vertical="center"/>
    </xf>
    <xf numFmtId="0" fontId="0" fillId="0" borderId="50" xfId="0" applyBorder="1" applyAlignment="1">
      <alignment horizontal="left" vertical="center" wrapText="1"/>
    </xf>
    <xf numFmtId="0" fontId="0" fillId="0" borderId="51" xfId="0" applyBorder="1" applyAlignment="1">
      <alignment horizontal="left" vertical="center" wrapText="1"/>
    </xf>
    <xf numFmtId="0" fontId="0" fillId="0" borderId="52" xfId="0" applyBorder="1" applyAlignment="1">
      <alignment horizontal="left" vertical="center" wrapText="1"/>
    </xf>
    <xf numFmtId="9" fontId="0" fillId="0" borderId="50" xfId="0" applyNumberFormat="1" applyBorder="1" applyAlignment="1">
      <alignment horizontal="center" vertical="center"/>
    </xf>
    <xf numFmtId="9" fontId="0" fillId="0" borderId="51" xfId="0" applyNumberFormat="1" applyBorder="1" applyAlignment="1">
      <alignment horizontal="center" vertical="center"/>
    </xf>
    <xf numFmtId="9" fontId="0" fillId="0" borderId="52" xfId="0" applyNumberFormat="1" applyBorder="1" applyAlignment="1">
      <alignment horizontal="center" vertical="center"/>
    </xf>
    <xf numFmtId="0" fontId="0" fillId="0" borderId="80" xfId="0" applyBorder="1" applyAlignment="1">
      <alignment horizontal="left"/>
    </xf>
    <xf numFmtId="0" fontId="0" fillId="0" borderId="81" xfId="0" applyBorder="1" applyAlignment="1">
      <alignment horizontal="left"/>
    </xf>
    <xf numFmtId="0" fontId="38" fillId="34" borderId="65" xfId="0" applyFont="1" applyFill="1" applyBorder="1" applyAlignment="1">
      <alignment horizontal="center" vertical="center"/>
    </xf>
    <xf numFmtId="0" fontId="38" fillId="34" borderId="66" xfId="0" applyFont="1" applyFill="1" applyBorder="1" applyAlignment="1">
      <alignment horizontal="center" vertical="center"/>
    </xf>
    <xf numFmtId="0" fontId="38" fillId="34" borderId="70" xfId="0" applyFont="1" applyFill="1" applyBorder="1" applyAlignment="1">
      <alignment horizontal="center" vertical="center"/>
    </xf>
    <xf numFmtId="0" fontId="38" fillId="34" borderId="61" xfId="0" applyFont="1" applyFill="1" applyBorder="1" applyAlignment="1">
      <alignment horizontal="center" vertical="center"/>
    </xf>
    <xf numFmtId="0" fontId="22" fillId="39" borderId="75" xfId="0" applyFont="1" applyFill="1" applyBorder="1" applyAlignment="1">
      <alignment horizontal="center" vertical="center" textRotation="90" wrapText="1"/>
    </xf>
    <xf numFmtId="0" fontId="22" fillId="39" borderId="72" xfId="0" applyFont="1" applyFill="1" applyBorder="1" applyAlignment="1">
      <alignment horizontal="center" vertical="center" textRotation="90" wrapText="1"/>
    </xf>
    <xf numFmtId="0" fontId="22" fillId="39" borderId="83" xfId="0" applyFont="1" applyFill="1" applyBorder="1" applyAlignment="1">
      <alignment horizontal="center" vertical="center" textRotation="90" wrapText="1"/>
    </xf>
    <xf numFmtId="166" fontId="58" fillId="0" borderId="53" xfId="51" applyNumberFormat="1" applyFont="1" applyFill="1" applyBorder="1" applyAlignment="1">
      <alignment horizontal="center" vertical="center"/>
    </xf>
    <xf numFmtId="166" fontId="58" fillId="0" borderId="64" xfId="51" applyNumberFormat="1" applyFont="1" applyFill="1" applyBorder="1" applyAlignment="1">
      <alignment horizontal="center" vertical="center"/>
    </xf>
    <xf numFmtId="0" fontId="59" fillId="0" borderId="51" xfId="0" applyFont="1" applyFill="1" applyBorder="1" applyAlignment="1">
      <alignment horizontal="center" vertical="center" wrapText="1"/>
    </xf>
    <xf numFmtId="0" fontId="59" fillId="0" borderId="52" xfId="0" applyFont="1" applyFill="1" applyBorder="1" applyAlignment="1">
      <alignment horizontal="center" vertical="center" wrapText="1"/>
    </xf>
    <xf numFmtId="0" fontId="22" fillId="39" borderId="72" xfId="0" applyFont="1" applyFill="1" applyBorder="1" applyAlignment="1">
      <alignment horizontal="center" vertical="center" textRotation="90"/>
    </xf>
    <xf numFmtId="9" fontId="66" fillId="0" borderId="84" xfId="50" applyFont="1" applyFill="1" applyBorder="1" applyAlignment="1">
      <alignment horizontal="center" vertical="center" wrapText="1"/>
    </xf>
    <xf numFmtId="9" fontId="66" fillId="0" borderId="51" xfId="50" applyFont="1" applyFill="1" applyBorder="1" applyAlignment="1">
      <alignment horizontal="center" vertical="center" wrapText="1"/>
    </xf>
    <xf numFmtId="9" fontId="66" fillId="0" borderId="52" xfId="50" applyFont="1" applyFill="1" applyBorder="1" applyAlignment="1">
      <alignment horizontal="center" vertical="center" wrapText="1"/>
    </xf>
    <xf numFmtId="0" fontId="56" fillId="40" borderId="68" xfId="0" applyFont="1" applyFill="1" applyBorder="1" applyAlignment="1">
      <alignment horizontal="center" vertical="center"/>
    </xf>
    <xf numFmtId="0" fontId="56" fillId="40" borderId="69" xfId="0" applyFont="1" applyFill="1" applyBorder="1" applyAlignment="1">
      <alignment horizontal="center" vertical="center"/>
    </xf>
    <xf numFmtId="0" fontId="56" fillId="40" borderId="21" xfId="0" applyFont="1" applyFill="1" applyBorder="1" applyAlignment="1">
      <alignment horizontal="center" vertical="center"/>
    </xf>
    <xf numFmtId="0" fontId="56" fillId="40" borderId="71" xfId="0" applyFont="1" applyFill="1" applyBorder="1" applyAlignment="1">
      <alignment horizontal="center" vertical="center"/>
    </xf>
    <xf numFmtId="0" fontId="0" fillId="0" borderId="52" xfId="0" applyBorder="1" applyAlignment="1">
      <alignment horizontal="center" vertical="center"/>
    </xf>
    <xf numFmtId="0" fontId="31" fillId="0" borderId="63" xfId="0" applyFont="1" applyFill="1" applyBorder="1" applyAlignment="1">
      <alignment horizontal="left" vertical="center" wrapText="1"/>
    </xf>
    <xf numFmtId="9" fontId="23" fillId="0" borderId="63" xfId="0" applyNumberFormat="1" applyFont="1" applyBorder="1" applyAlignment="1">
      <alignment horizontal="center" vertical="center"/>
    </xf>
    <xf numFmtId="9" fontId="23" fillId="39" borderId="76" xfId="0" applyNumberFormat="1" applyFont="1" applyFill="1" applyBorder="1" applyAlignment="1">
      <alignment horizontal="center" vertical="center"/>
    </xf>
    <xf numFmtId="0" fontId="23" fillId="39" borderId="76" xfId="0" applyFont="1" applyFill="1" applyBorder="1" applyAlignment="1">
      <alignment horizontal="center" vertical="center"/>
    </xf>
    <xf numFmtId="0" fontId="0" fillId="0" borderId="50" xfId="0" applyBorder="1" applyAlignment="1">
      <alignment horizontal="left" vertical="center"/>
    </xf>
    <xf numFmtId="0" fontId="0" fillId="0" borderId="51" xfId="0" applyBorder="1" applyAlignment="1">
      <alignment horizontal="left" vertical="center"/>
    </xf>
    <xf numFmtId="0" fontId="15" fillId="35" borderId="56" xfId="0" applyFont="1" applyFill="1" applyBorder="1" applyAlignment="1">
      <alignment horizontal="center" vertical="center"/>
    </xf>
    <xf numFmtId="0" fontId="15" fillId="35" borderId="57" xfId="0" applyFont="1" applyFill="1" applyBorder="1" applyAlignment="1">
      <alignment horizontal="center" vertical="center"/>
    </xf>
    <xf numFmtId="0" fontId="15" fillId="35" borderId="58" xfId="0" applyFont="1" applyFill="1" applyBorder="1" applyAlignment="1">
      <alignment horizontal="center" vertical="center"/>
    </xf>
    <xf numFmtId="0" fontId="15" fillId="35" borderId="37" xfId="0" applyFont="1" applyFill="1" applyBorder="1" applyAlignment="1">
      <alignment horizontal="center" vertical="center"/>
    </xf>
  </cellXfs>
  <cellStyles count="5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Comma" xfId="51" builtinId="3"/>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Hyperlink" xfId="52" builtinId="8"/>
    <cellStyle name="Input" xfId="8" builtinId="20" customBuiltin="1"/>
    <cellStyle name="Linked Cell" xfId="11" builtinId="24" customBuiltin="1"/>
    <cellStyle name="Millares 2" xfId="44"/>
    <cellStyle name="Neutral" xfId="7" builtinId="28" customBuiltin="1"/>
    <cellStyle name="Normal" xfId="0" builtinId="0"/>
    <cellStyle name="Normal 2" xfId="45"/>
    <cellStyle name="Normal 2 2" xfId="47"/>
    <cellStyle name="Normal 3" xfId="46"/>
    <cellStyle name="Normal 3 2" xfId="48"/>
    <cellStyle name="Normal 3 3" xfId="49"/>
    <cellStyle name="Normal 4" xfId="43"/>
    <cellStyle name="Note" xfId="14" builtinId="10" customBuiltin="1"/>
    <cellStyle name="Output" xfId="9" builtinId="21" customBuiltin="1"/>
    <cellStyle name="Percent" xfId="50" builtinId="5"/>
    <cellStyle name="Porcentaje 2" xfId="42"/>
    <cellStyle name="Título 4" xfId="41"/>
    <cellStyle name="Total" xfId="16" builtinId="25" customBuiltin="1"/>
    <cellStyle name="Warning Text" xfId="13" builtinId="11" customBuiltin="1"/>
  </cellStyles>
  <dxfs count="4">
    <dxf>
      <fill>
        <patternFill>
          <bgColor rgb="FF92D050"/>
        </patternFill>
      </fill>
    </dxf>
    <dxf>
      <fill>
        <patternFill>
          <bgColor rgb="FF92D050"/>
        </patternFill>
      </fill>
    </dxf>
    <dxf>
      <fill>
        <patternFill>
          <bgColor rgb="FFFF0000"/>
        </patternFill>
      </fill>
    </dxf>
    <dxf>
      <fill>
        <patternFill>
          <bgColor rgb="FFFF0000"/>
        </patternFill>
      </fill>
    </dxf>
  </dxfs>
  <tableStyles count="0" defaultTableStyle="TableStyleMedium2" defaultPivotStyle="PivotStyleLight16"/>
  <colors>
    <mruColors>
      <color rgb="FFFFFF99"/>
      <color rgb="FFCC3300"/>
      <color rgb="FFFFFF66"/>
      <color rgb="FFF8A38C"/>
      <color rgb="FFFF5050"/>
      <color rgb="FF8F9BF5"/>
      <color rgb="FFBDBDF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0.15900563363085765"/>
          <c:y val="8.4735245504556703E-2"/>
          <c:w val="0.62387283778893066"/>
          <c:h val="0.91350775863513789"/>
        </c:manualLayout>
      </c:layout>
      <c:doughnutChart>
        <c:varyColors val="1"/>
        <c:ser>
          <c:idx val="0"/>
          <c:order val="0"/>
          <c:dPt>
            <c:idx val="0"/>
            <c:bubble3D val="0"/>
            <c:spPr>
              <a:solidFill>
                <a:srgbClr val="C00000"/>
              </a:solidFill>
              <a:effectLst>
                <a:outerShdw blurRad="50800" dist="38100" dir="2700000" algn="tl" rotWithShape="0">
                  <a:prstClr val="black">
                    <a:alpha val="40000"/>
                  </a:prstClr>
                </a:outerShdw>
              </a:effectLst>
            </c:spPr>
          </c:dPt>
          <c:dPt>
            <c:idx val="1"/>
            <c:bubble3D val="0"/>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0" scaled="1"/>
                <a:tileRect/>
              </a:gradFill>
              <a:effectLst>
                <a:outerShdw blurRad="50800" dist="38100" dir="2700000" algn="tl" rotWithShape="0">
                  <a:prstClr val="black">
                    <a:alpha val="40000"/>
                  </a:prstClr>
                </a:outerShdw>
              </a:effectLst>
            </c:spPr>
          </c:dPt>
          <c:dPt>
            <c:idx val="2"/>
            <c:bubble3D val="0"/>
            <c:spPr>
              <a:gradFill flip="none" rotWithShape="1">
                <a:gsLst>
                  <a:gs pos="32000">
                    <a:srgbClr val="FF0000">
                      <a:shade val="67500"/>
                      <a:satMod val="115000"/>
                    </a:srgbClr>
                  </a:gs>
                  <a:gs pos="58000">
                    <a:schemeClr val="accent3">
                      <a:lumMod val="20000"/>
                      <a:lumOff val="80000"/>
                    </a:schemeClr>
                  </a:gs>
                </a:gsLst>
                <a:lin ang="19200000" scaled="0"/>
                <a:tileRect/>
              </a:gradFill>
              <a:effectLst>
                <a:outerShdw blurRad="50800" dist="38100" dir="2700000" algn="tl" rotWithShape="0">
                  <a:prstClr val="black">
                    <a:alpha val="40000"/>
                  </a:prstClr>
                </a:outerShdw>
              </a:effectLst>
            </c:spPr>
          </c:dPt>
          <c:dPt>
            <c:idx val="3"/>
            <c:bubble3D val="0"/>
            <c:spPr>
              <a:gradFill flip="none" rotWithShape="1">
                <a:gsLst>
                  <a:gs pos="52000">
                    <a:schemeClr val="accent3">
                      <a:lumMod val="20000"/>
                      <a:lumOff val="80000"/>
                    </a:schemeClr>
                  </a:gs>
                  <a:gs pos="69000">
                    <a:schemeClr val="accent3">
                      <a:lumMod val="40000"/>
                      <a:lumOff val="60000"/>
                    </a:schemeClr>
                  </a:gs>
                </a:gsLst>
                <a:lin ang="0" scaled="0"/>
                <a:tileRect/>
              </a:gradFill>
              <a:effectLst>
                <a:outerShdw blurRad="50800" dist="38100" dir="2700000" algn="tl" rotWithShape="0">
                  <a:prstClr val="black">
                    <a:alpha val="40000"/>
                  </a:prstClr>
                </a:outerShdw>
              </a:effectLst>
            </c:spPr>
          </c:dPt>
          <c:dPt>
            <c:idx val="4"/>
            <c:bubble3D val="0"/>
            <c:spPr>
              <a:solidFill>
                <a:schemeClr val="accent3">
                  <a:lumMod val="40000"/>
                  <a:lumOff val="60000"/>
                </a:schemeClr>
              </a:solidFill>
              <a:effectLst>
                <a:outerShdw blurRad="50800" dist="38100" dir="2700000" algn="tl" rotWithShape="0">
                  <a:prstClr val="black">
                    <a:alpha val="40000"/>
                  </a:prstClr>
                </a:outerShdw>
              </a:effectLst>
            </c:spPr>
          </c:dPt>
          <c:dPt>
            <c:idx val="5"/>
            <c:bubble3D val="0"/>
            <c:spPr>
              <a:gradFill>
                <a:gsLst>
                  <a:gs pos="63000">
                    <a:schemeClr val="accent3">
                      <a:lumMod val="40000"/>
                      <a:lumOff val="60000"/>
                    </a:schemeClr>
                  </a:gs>
                  <a:gs pos="86000">
                    <a:schemeClr val="accent3">
                      <a:lumMod val="60000"/>
                      <a:lumOff val="40000"/>
                    </a:schemeClr>
                  </a:gs>
                </a:gsLst>
                <a:lin ang="0" scaled="0"/>
              </a:gradFill>
              <a:effectLst>
                <a:outerShdw blurRad="50800" dist="38100" dir="2700000" algn="tl" rotWithShape="0">
                  <a:prstClr val="black">
                    <a:alpha val="40000"/>
                  </a:prstClr>
                </a:outerShdw>
              </a:effectLst>
            </c:spPr>
          </c:dPt>
          <c:dPt>
            <c:idx val="6"/>
            <c:bubble3D val="0"/>
            <c:spPr>
              <a:effectLst>
                <a:outerShdw blurRad="50800" dist="38100" dir="2700000" algn="tl" rotWithShape="0">
                  <a:prstClr val="black">
                    <a:alpha val="40000"/>
                  </a:prstClr>
                </a:outerShdw>
              </a:effectLst>
            </c:spPr>
          </c:dPt>
          <c:dPt>
            <c:idx val="7"/>
            <c:bubble3D val="0"/>
            <c:spPr>
              <a:effectLst>
                <a:outerShdw blurRad="50800" dist="38100" dir="2700000" algn="tl" rotWithShape="0">
                  <a:prstClr val="black">
                    <a:alpha val="40000"/>
                  </a:prstClr>
                </a:outerShdw>
              </a:effectLst>
            </c:spPr>
          </c:dPt>
          <c:dPt>
            <c:idx val="8"/>
            <c:bubble3D val="0"/>
            <c:spPr>
              <a:effectLst>
                <a:outerShdw blurRad="50800" dist="38100" dir="2700000" algn="tl" rotWithShape="0">
                  <a:prstClr val="black">
                    <a:alpha val="40000"/>
                  </a:prstClr>
                </a:outerShdw>
              </a:effectLst>
            </c:spPr>
          </c:dPt>
          <c:dPt>
            <c:idx val="9"/>
            <c:bubble3D val="0"/>
            <c:explosion val="14"/>
            <c:spPr>
              <a:noFill/>
            </c:spPr>
          </c:dPt>
          <c:val>
            <c:numRef>
              <c:f>Report!$K$3:$K$13</c:f>
              <c:numCache>
                <c:formatCode>_-* #,##0\ _€_-;\-* #,##0\ _€_-;_-* "-"??\ _€_-;_-@_-</c:formatCode>
                <c:ptCount val="11"/>
                <c:pt idx="0">
                  <c:v>1</c:v>
                </c:pt>
                <c:pt idx="1">
                  <c:v>1</c:v>
                </c:pt>
                <c:pt idx="2">
                  <c:v>1</c:v>
                </c:pt>
                <c:pt idx="3">
                  <c:v>1</c:v>
                </c:pt>
                <c:pt idx="4">
                  <c:v>1</c:v>
                </c:pt>
                <c:pt idx="5">
                  <c:v>1</c:v>
                </c:pt>
                <c:pt idx="6">
                  <c:v>1</c:v>
                </c:pt>
                <c:pt idx="7">
                  <c:v>1</c:v>
                </c:pt>
                <c:pt idx="8" formatCode="General">
                  <c:v>1</c:v>
                </c:pt>
                <c:pt idx="9" formatCode="General">
                  <c:v>9</c:v>
                </c:pt>
              </c:numCache>
            </c:numRef>
          </c:val>
        </c:ser>
        <c:dLbls>
          <c:showLegendKey val="0"/>
          <c:showVal val="0"/>
          <c:showCatName val="0"/>
          <c:showSerName val="0"/>
          <c:showPercent val="0"/>
          <c:showBubbleSize val="0"/>
          <c:showLeaderLines val="1"/>
        </c:dLbls>
        <c:firstSliceAng val="270"/>
        <c:holeSize val="50"/>
      </c:doughnutChart>
      <c:scatterChart>
        <c:scatterStyle val="smoothMarker"/>
        <c:varyColors val="0"/>
        <c:ser>
          <c:idx val="1"/>
          <c:order val="1"/>
          <c:tx>
            <c:strRef>
              <c:f>Report!$L$5</c:f>
              <c:strCache>
                <c:ptCount val="1"/>
                <c:pt idx="0">
                  <c:v>Points</c:v>
                </c:pt>
              </c:strCache>
            </c:strRef>
          </c:tx>
          <c:spPr>
            <a:ln>
              <a:solidFill>
                <a:schemeClr val="tx1">
                  <a:lumMod val="75000"/>
                  <a:lumOff val="25000"/>
                </a:schemeClr>
              </a:solidFill>
              <a:headEnd type="oval" w="med" len="med"/>
              <a:tailEnd type="triangle" w="med" len="med"/>
            </a:ln>
            <a:effectLst>
              <a:outerShdw blurRad="50800" dist="38100" dir="2700000" algn="tl" rotWithShape="0">
                <a:prstClr val="black">
                  <a:alpha val="40000"/>
                </a:prstClr>
              </a:outerShdw>
            </a:effectLst>
          </c:spPr>
          <c:marker>
            <c:symbol val="none"/>
          </c:marker>
          <c:xVal>
            <c:numRef>
              <c:f>Report!$M$6:$M$7</c:f>
              <c:numCache>
                <c:formatCode>_-* #,##0.00\ _€_-;\-* #,##0.00\ _€_-;_-* "-"??\ _€_-;_-@_-</c:formatCode>
                <c:ptCount val="2"/>
                <c:pt idx="0" formatCode="General">
                  <c:v>0</c:v>
                </c:pt>
                <c:pt idx="1">
                  <c:v>6.2790519529313402E-2</c:v>
                </c:pt>
              </c:numCache>
            </c:numRef>
          </c:xVal>
          <c:yVal>
            <c:numRef>
              <c:f>Report!$N$6:$N$7</c:f>
              <c:numCache>
                <c:formatCode>General</c:formatCode>
                <c:ptCount val="2"/>
                <c:pt idx="0">
                  <c:v>0</c:v>
                </c:pt>
                <c:pt idx="1">
                  <c:v>0.99802672842827156</c:v>
                </c:pt>
              </c:numCache>
            </c:numRef>
          </c:yVal>
          <c:smooth val="1"/>
        </c:ser>
        <c:dLbls>
          <c:showLegendKey val="0"/>
          <c:showVal val="0"/>
          <c:showCatName val="0"/>
          <c:showSerName val="0"/>
          <c:showPercent val="0"/>
          <c:showBubbleSize val="0"/>
        </c:dLbls>
        <c:axId val="137690496"/>
        <c:axId val="137688960"/>
      </c:scatterChart>
      <c:valAx>
        <c:axId val="137688960"/>
        <c:scaling>
          <c:orientation val="minMax"/>
          <c:max val="1"/>
          <c:min val="-1"/>
        </c:scaling>
        <c:delete val="1"/>
        <c:axPos val="l"/>
        <c:numFmt formatCode="General" sourceLinked="1"/>
        <c:majorTickMark val="out"/>
        <c:minorTickMark val="none"/>
        <c:tickLblPos val="nextTo"/>
        <c:crossAx val="137690496"/>
        <c:crosses val="autoZero"/>
        <c:crossBetween val="midCat"/>
      </c:valAx>
      <c:valAx>
        <c:axId val="137690496"/>
        <c:scaling>
          <c:orientation val="minMax"/>
          <c:max val="1"/>
          <c:min val="-1"/>
        </c:scaling>
        <c:delete val="1"/>
        <c:axPos val="b"/>
        <c:numFmt formatCode="General" sourceLinked="1"/>
        <c:majorTickMark val="out"/>
        <c:minorTickMark val="none"/>
        <c:tickLblPos val="nextTo"/>
        <c:crossAx val="137688960"/>
        <c:crosses val="autoZero"/>
        <c:crossBetween val="midCat"/>
      </c:valAx>
      <c:spPr>
        <a:noFill/>
        <a:ln w="25400">
          <a:noFill/>
        </a:ln>
      </c:spPr>
    </c:plotArea>
    <c:plotVisOnly val="1"/>
    <c:dispBlanksAs val="gap"/>
    <c:showDLblsOverMax val="0"/>
  </c:chart>
  <c:spPr>
    <a:ln>
      <a:noFill/>
    </a:ln>
  </c:spPr>
  <c:printSettings>
    <c:headerFooter/>
    <c:pageMargins b="0.75" l="0.7" r="0.7" t="0.75" header="0.3" footer="0.3"/>
    <c:pageSetup/>
  </c:printSettings>
</c:chartSpace>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47625</xdr:rowOff>
    </xdr:from>
    <xdr:to>
      <xdr:col>6</xdr:col>
      <xdr:colOff>560916</xdr:colOff>
      <xdr:row>7</xdr:row>
      <xdr:rowOff>5292</xdr:rowOff>
    </xdr:to>
    <xdr:pic>
      <xdr:nvPicPr>
        <xdr:cNvPr id="3" name="image1.jpg">
          <a:extLst>
            <a:ext uri="{FF2B5EF4-FFF2-40B4-BE49-F238E27FC236}">
              <a16:creationId xmlns:a16="http://schemas.microsoft.com/office/drawing/2014/main" xmlns="" id="{00000000-0008-0000-00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492125" y="301625"/>
          <a:ext cx="3608916" cy="1100667"/>
        </a:xfrm>
        <a:prstGeom prst="rect">
          <a:avLst/>
        </a:prstGeom>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0</xdr:colOff>
      <xdr:row>17</xdr:row>
      <xdr:rowOff>0</xdr:rowOff>
    </xdr:from>
    <xdr:to>
      <xdr:col>20</xdr:col>
      <xdr:colOff>304800</xdr:colOff>
      <xdr:row>18</xdr:row>
      <xdr:rowOff>98425</xdr:rowOff>
    </xdr:to>
    <xdr:sp macro="" textlink="">
      <xdr:nvSpPr>
        <xdr:cNvPr id="2049" name="AutoShape 1" descr="Image result for icon extract info black"/>
        <xdr:cNvSpPr>
          <a:spLocks noChangeAspect="1" noChangeArrowheads="1"/>
        </xdr:cNvSpPr>
      </xdr:nvSpPr>
      <xdr:spPr bwMode="auto">
        <a:xfrm>
          <a:off x="12496800" y="8772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0</xdr:colOff>
          <xdr:row>46</xdr:row>
          <xdr:rowOff>170089</xdr:rowOff>
        </xdr:from>
        <xdr:to>
          <xdr:col>16</xdr:col>
          <xdr:colOff>133350</xdr:colOff>
          <xdr:row>51</xdr:row>
          <xdr:rowOff>160564</xdr:rowOff>
        </xdr:to>
        <xdr:sp macro="" textlink="">
          <xdr:nvSpPr>
            <xdr:cNvPr id="2050" name="CommandButton1"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2</xdr:col>
      <xdr:colOff>104776</xdr:colOff>
      <xdr:row>2</xdr:row>
      <xdr:rowOff>66676</xdr:rowOff>
    </xdr:from>
    <xdr:to>
      <xdr:col>3</xdr:col>
      <xdr:colOff>115936</xdr:colOff>
      <xdr:row>6</xdr:row>
      <xdr:rowOff>85725</xdr:rowOff>
    </xdr:to>
    <xdr:pic>
      <xdr:nvPicPr>
        <xdr:cNvPr id="2" name="1 Imagen" descr="http://a5.mzstatic.com/us/r1000/063/Purple/v4/1f/b4/9a/1fb49adf-574a-db13-f4ea-9502d43e651e/mza_9117794133219649708.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1976" y="447676"/>
          <a:ext cx="773160" cy="781049"/>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9</xdr:col>
          <xdr:colOff>247650</xdr:colOff>
          <xdr:row>25</xdr:row>
          <xdr:rowOff>47625</xdr:rowOff>
        </xdr:from>
        <xdr:to>
          <xdr:col>11</xdr:col>
          <xdr:colOff>85725</xdr:colOff>
          <xdr:row>28</xdr:row>
          <xdr:rowOff>114300</xdr:rowOff>
        </xdr:to>
        <xdr:sp macro="" textlink="">
          <xdr:nvSpPr>
            <xdr:cNvPr id="3077" name="Button 5" hidden="1">
              <a:extLst>
                <a:ext uri="{63B3BB69-23CF-44E3-9099-C40C66FF867C}">
                  <a14:compatExt spid="_x0000_s3077"/>
                </a:ext>
              </a:extLst>
            </xdr:cNvPr>
            <xdr:cNvSpPr/>
          </xdr:nvSpPr>
          <xdr:spPr>
            <a:xfrm>
              <a:off x="0" y="0"/>
              <a:ext cx="0" cy="0"/>
            </a:xfrm>
            <a:prstGeom prst="rect">
              <a:avLst/>
            </a:prstGeom>
          </xdr:spPr>
          <xdr:txBody>
            <a:bodyPr vertOverflow="clip" wrap="square" lIns="45720" tIns="41148" rIns="45720" bIns="41148" anchor="ctr" upright="1"/>
            <a:lstStyle/>
            <a:p>
              <a:pPr algn="ctr" rtl="0">
                <a:defRPr sz="1000"/>
              </a:pPr>
              <a:r>
                <a:rPr lang="en-US" sz="2000" b="1" i="0" u="none" strike="noStrike" baseline="0">
                  <a:solidFill>
                    <a:srgbClr val="000000"/>
                  </a:solidFill>
                  <a:latin typeface="Calibri"/>
                  <a:cs typeface="Calibri"/>
                </a:rPr>
                <a:t>Print Report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7</xdr:col>
      <xdr:colOff>163285</xdr:colOff>
      <xdr:row>9</xdr:row>
      <xdr:rowOff>31282</xdr:rowOff>
    </xdr:from>
    <xdr:ext cx="3959680" cy="662682"/>
    <mc:AlternateContent xmlns:mc="http://schemas.openxmlformats.org/markup-compatibility/2006" xmlns:a14="http://schemas.microsoft.com/office/drawing/2010/main">
      <mc:Choice Requires="a14">
        <xdr:sp macro="" textlink="">
          <xdr:nvSpPr>
            <xdr:cNvPr id="3" name="2 CuadroTexto"/>
            <xdr:cNvSpPr txBox="1"/>
          </xdr:nvSpPr>
          <xdr:spPr>
            <a:xfrm>
              <a:off x="6395356" y="3759639"/>
              <a:ext cx="3959680" cy="6626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14:m>
                <m:oMathPara xmlns:m="http://schemas.openxmlformats.org/officeDocument/2006/math">
                  <m:oMathParaPr>
                    <m:jc m:val="centerGroup"/>
                  </m:oMathParaPr>
                  <m:oMath xmlns:m="http://schemas.openxmlformats.org/officeDocument/2006/math">
                    <m:r>
                      <a:rPr lang="en-US" sz="1600" i="1">
                        <a:latin typeface="Cambria Math"/>
                      </a:rPr>
                      <m:t>=</m:t>
                    </m:r>
                    <m:f>
                      <m:fPr>
                        <m:ctrlPr>
                          <a:rPr lang="en-US" sz="1600" i="1">
                            <a:latin typeface="Cambria Math"/>
                          </a:rPr>
                        </m:ctrlPr>
                      </m:fPr>
                      <m:num>
                        <m:r>
                          <a:rPr lang="es-ES" sz="1600" b="0" i="1">
                            <a:latin typeface="Cambria Math"/>
                          </a:rPr>
                          <m:t>% </m:t>
                        </m:r>
                        <m:r>
                          <a:rPr lang="es-ES" sz="1600" b="0" i="1">
                            <a:latin typeface="Cambria Math"/>
                          </a:rPr>
                          <m:t>𝑜𝑓</m:t>
                        </m:r>
                        <m:r>
                          <a:rPr lang="es-ES" sz="1600" b="0" i="1">
                            <a:latin typeface="Cambria Math"/>
                          </a:rPr>
                          <m:t> </m:t>
                        </m:r>
                        <m:r>
                          <a:rPr lang="es-ES" sz="1600" b="0" i="1">
                            <a:latin typeface="Cambria Math"/>
                          </a:rPr>
                          <m:t>𝐴𝑡𝑡𝑒𝑛𝑐𝑒</m:t>
                        </m:r>
                        <m:r>
                          <a:rPr lang="es-ES" sz="1600" b="0" i="1">
                            <a:latin typeface="Cambria Math"/>
                          </a:rPr>
                          <m:t> </m:t>
                        </m:r>
                        <m:r>
                          <a:rPr lang="es-ES" sz="1600" b="0" i="1">
                            <a:latin typeface="Cambria Math"/>
                          </a:rPr>
                          <m:t>𝑝𝑒𝑟</m:t>
                        </m:r>
                        <m:r>
                          <a:rPr lang="es-ES" sz="1600" b="0" i="1">
                            <a:latin typeface="Cambria Math"/>
                          </a:rPr>
                          <m:t>  </m:t>
                        </m:r>
                        <m:r>
                          <a:rPr lang="es-ES" sz="1600" b="0" i="1">
                            <a:latin typeface="Cambria Math"/>
                          </a:rPr>
                          <m:t>𝑚𝑒𝑒𝑡𝑖𝑛𝑔</m:t>
                        </m:r>
                      </m:num>
                      <m:den>
                        <m:eqArr>
                          <m:eqArrPr>
                            <m:ctrlPr>
                              <a:rPr lang="es-ES" sz="1600" b="0" i="1">
                                <a:latin typeface="Cambria Math"/>
                              </a:rPr>
                            </m:ctrlPr>
                          </m:eqArrPr>
                          <m:e>
                            <m:r>
                              <a:rPr lang="es-ES" sz="1600" b="0" i="1">
                                <a:latin typeface="Cambria Math"/>
                              </a:rPr>
                              <m:t># </m:t>
                            </m:r>
                            <m:r>
                              <a:rPr lang="es-ES" sz="1600" b="0" i="1">
                                <a:latin typeface="Cambria Math"/>
                              </a:rPr>
                              <m:t>𝑜𝑓</m:t>
                            </m:r>
                            <m:r>
                              <a:rPr lang="es-ES" sz="1600" b="0" i="1">
                                <a:latin typeface="Cambria Math"/>
                              </a:rPr>
                              <m:t> </m:t>
                            </m:r>
                            <m:r>
                              <a:rPr lang="es-ES" sz="1600" b="0" i="1">
                                <a:latin typeface="Cambria Math"/>
                              </a:rPr>
                              <m:t>𝑀𝑒𝑒𝑡𝑖𝑛𝑔𝑠</m:t>
                            </m:r>
                            <m:r>
                              <a:rPr lang="es-ES" sz="1600" b="0" i="1">
                                <a:latin typeface="Cambria Math"/>
                              </a:rPr>
                              <m:t> </m:t>
                            </m:r>
                            <m:r>
                              <a:rPr lang="es-ES" sz="1600" b="0" i="1">
                                <a:latin typeface="Cambria Math"/>
                              </a:rPr>
                              <m:t>𝑑𝑢𝑟𝑖𝑛𝑔</m:t>
                            </m:r>
                            <m:r>
                              <a:rPr lang="es-ES" sz="1600" b="0" i="1">
                                <a:latin typeface="Cambria Math"/>
                              </a:rPr>
                              <m:t> </m:t>
                            </m:r>
                            <m:r>
                              <a:rPr lang="es-ES" sz="1600" b="0" i="1">
                                <a:latin typeface="Cambria Math"/>
                              </a:rPr>
                              <m:t>𝑡h𝑒</m:t>
                            </m:r>
                            <m:r>
                              <a:rPr lang="es-ES" sz="1600" b="0" i="1">
                                <a:latin typeface="Cambria Math"/>
                              </a:rPr>
                              <m:t> </m:t>
                            </m:r>
                            <m:r>
                              <a:rPr lang="es-ES" sz="1600" b="0" i="1">
                                <a:latin typeface="Cambria Math"/>
                              </a:rPr>
                              <m:t>𝑐𝑢𝑟𝑟𝑒𝑛𝑡</m:t>
                            </m:r>
                            <m:r>
                              <a:rPr lang="es-ES" sz="1600" b="0" i="1">
                                <a:latin typeface="Cambria Math"/>
                              </a:rPr>
                              <m:t> </m:t>
                            </m:r>
                            <m:r>
                              <a:rPr lang="es-ES" sz="1600" b="0" i="1">
                                <a:latin typeface="Cambria Math"/>
                              </a:rPr>
                              <m:t>𝑐𝑦𝑐𝑙𝑒</m:t>
                            </m:r>
                          </m:e>
                          <m:e/>
                          <m:e/>
                        </m:eqArr>
                      </m:den>
                    </m:f>
                  </m:oMath>
                </m:oMathPara>
              </a14:m>
              <a:endParaRPr lang="en-US" sz="1600"/>
            </a:p>
          </xdr:txBody>
        </xdr:sp>
      </mc:Choice>
      <mc:Fallback xmlns="">
        <xdr:sp macro="" textlink="">
          <xdr:nvSpPr>
            <xdr:cNvPr id="3" name="2 CuadroTexto"/>
            <xdr:cNvSpPr txBox="1"/>
          </xdr:nvSpPr>
          <xdr:spPr>
            <a:xfrm>
              <a:off x="6395356" y="3759639"/>
              <a:ext cx="3959680" cy="6626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i="0">
                  <a:latin typeface="Cambria Math"/>
                </a:rPr>
                <a:t>=(</a:t>
              </a:r>
              <a:r>
                <a:rPr lang="es-ES" sz="1600" b="0" i="0">
                  <a:latin typeface="Cambria Math"/>
                </a:rPr>
                <a:t>% 𝑜𝑓 𝐴𝑡𝑡𝑒𝑛𝑐𝑒 𝑝𝑒𝑟  𝑚𝑒𝑒𝑡𝑖𝑛𝑔</a:t>
              </a:r>
              <a:r>
                <a:rPr lang="en-US" sz="1600" b="0" i="0">
                  <a:latin typeface="Cambria Math"/>
                </a:rPr>
                <a:t>)/</a:t>
              </a:r>
              <a:r>
                <a:rPr lang="es-ES" sz="1600" b="0" i="0">
                  <a:latin typeface="Cambria Math"/>
                </a:rPr>
                <a:t>█(# 𝑜𝑓 𝑀𝑒𝑒𝑡𝑖𝑛𝑔𝑠 𝑑𝑢𝑟𝑖𝑛𝑔 𝑡ℎ𝑒 𝑐𝑢𝑟𝑟𝑒𝑛𝑡 𝑐𝑦𝑐𝑙𝑒@@)</a:t>
              </a:r>
              <a:endParaRPr lang="en-US" sz="1600"/>
            </a:p>
          </xdr:txBody>
        </xdr:sp>
      </mc:Fallback>
    </mc:AlternateContent>
    <xdr:clientData/>
  </xdr:oneCellAnchor>
  <xdr:twoCellAnchor>
    <xdr:from>
      <xdr:col>7</xdr:col>
      <xdr:colOff>204106</xdr:colOff>
      <xdr:row>10</xdr:row>
      <xdr:rowOff>244928</xdr:rowOff>
    </xdr:from>
    <xdr:to>
      <xdr:col>7</xdr:col>
      <xdr:colOff>4095749</xdr:colOff>
      <xdr:row>11</xdr:row>
      <xdr:rowOff>585109</xdr:rowOff>
    </xdr:to>
    <xdr:grpSp>
      <xdr:nvGrpSpPr>
        <xdr:cNvPr id="12" name="11 Grupo"/>
        <xdr:cNvGrpSpPr/>
      </xdr:nvGrpSpPr>
      <xdr:grpSpPr>
        <a:xfrm>
          <a:off x="7490731" y="4769303"/>
          <a:ext cx="3891643" cy="1372056"/>
          <a:chOff x="6545036" y="5919107"/>
          <a:chExt cx="3646714" cy="1251858"/>
        </a:xfrm>
      </xdr:grpSpPr>
      <xdr:sp macro="" textlink="">
        <xdr:nvSpPr>
          <xdr:cNvPr id="4" name="3 CuadroTexto"/>
          <xdr:cNvSpPr txBox="1"/>
        </xdr:nvSpPr>
        <xdr:spPr>
          <a:xfrm>
            <a:off x="6545036" y="5919107"/>
            <a:ext cx="3646714" cy="12518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Where:</a:t>
            </a:r>
          </a:p>
          <a:p>
            <a:r>
              <a:rPr lang="en-US" sz="1100"/>
              <a:t>                                                Count Member per Meeting</a:t>
            </a:r>
          </a:p>
          <a:p>
            <a:r>
              <a:rPr lang="en-US" sz="1100"/>
              <a:t>% of Attendence   =       </a:t>
            </a:r>
          </a:p>
          <a:p>
            <a:r>
              <a:rPr lang="en-US" sz="1100"/>
              <a:t> per meeting                              #</a:t>
            </a:r>
            <a:r>
              <a:rPr lang="en-US" sz="1100" baseline="0"/>
              <a:t> Active Member for the </a:t>
            </a:r>
          </a:p>
          <a:p>
            <a:r>
              <a:rPr lang="en-US" sz="1100" baseline="0"/>
              <a:t>                                                                    current cycle</a:t>
            </a:r>
            <a:endParaRPr lang="en-US" sz="1100"/>
          </a:p>
        </xdr:txBody>
      </xdr:sp>
      <xdr:cxnSp macro="">
        <xdr:nvCxnSpPr>
          <xdr:cNvPr id="11" name="10 Conector recto"/>
          <xdr:cNvCxnSpPr/>
        </xdr:nvCxnSpPr>
        <xdr:spPr>
          <a:xfrm>
            <a:off x="7905750" y="6368144"/>
            <a:ext cx="2163536" cy="0"/>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oneCellAnchor>
    <xdr:from>
      <xdr:col>7</xdr:col>
      <xdr:colOff>204107</xdr:colOff>
      <xdr:row>12</xdr:row>
      <xdr:rowOff>721178</xdr:rowOff>
    </xdr:from>
    <xdr:ext cx="3959680" cy="1442357"/>
    <mc:AlternateContent xmlns:mc="http://schemas.openxmlformats.org/markup-compatibility/2006" xmlns:a14="http://schemas.microsoft.com/office/drawing/2010/main">
      <mc:Choice Requires="a14">
        <xdr:sp macro="" textlink="">
          <xdr:nvSpPr>
            <xdr:cNvPr id="13" name="12 CuadroTexto"/>
            <xdr:cNvSpPr txBox="1"/>
          </xdr:nvSpPr>
          <xdr:spPr>
            <a:xfrm>
              <a:off x="7048500" y="7606392"/>
              <a:ext cx="3959680" cy="1442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14:m>
                <m:oMathPara xmlns:m="http://schemas.openxmlformats.org/officeDocument/2006/math">
                  <m:oMathParaPr>
                    <m:jc m:val="centerGroup"/>
                  </m:oMathParaPr>
                  <m:oMath xmlns:m="http://schemas.openxmlformats.org/officeDocument/2006/math">
                    <m:r>
                      <a:rPr lang="en-US" sz="1600" i="1">
                        <a:latin typeface="Cambria Math"/>
                      </a:rPr>
                      <m:t>=</m:t>
                    </m:r>
                    <m:r>
                      <a:rPr lang="es-ES" sz="1600" b="0" i="1">
                        <a:latin typeface="Cambria Math"/>
                      </a:rPr>
                      <m:t>(</m:t>
                    </m:r>
                    <m:r>
                      <a:rPr lang="es-ES" sz="1600" i="1">
                        <a:latin typeface="Cambria Math"/>
                      </a:rPr>
                      <m:t>𝐴</m:t>
                    </m:r>
                    <m:r>
                      <a:rPr lang="es-ES" sz="1600" b="0" i="1">
                        <a:latin typeface="Cambria Math"/>
                      </a:rPr>
                      <m:t>𝑣𝑒𝑟𝑎𝑔𝑒</m:t>
                    </m:r>
                    <m:r>
                      <a:rPr lang="es-ES" sz="1600" b="0" i="1">
                        <a:latin typeface="Cambria Math"/>
                      </a:rPr>
                      <m:t> </m:t>
                    </m:r>
                    <m:r>
                      <a:rPr lang="es-ES" sz="1600" b="0" i="1">
                        <a:latin typeface="Cambria Math"/>
                      </a:rPr>
                      <m:t>𝑙𝑒𝑣𝑒𝑙</m:t>
                    </m:r>
                    <m:r>
                      <a:rPr lang="es-ES" sz="1600" b="0" i="1">
                        <a:latin typeface="Cambria Math"/>
                      </a:rPr>
                      <m:t> </m:t>
                    </m:r>
                    <m:r>
                      <a:rPr lang="es-ES" sz="1600" b="0" i="1">
                        <a:latin typeface="Cambria Math"/>
                      </a:rPr>
                      <m:t>𝑜𝑓</m:t>
                    </m:r>
                    <m:r>
                      <a:rPr lang="es-ES" sz="1600" b="0" i="1">
                        <a:latin typeface="Cambria Math"/>
                      </a:rPr>
                      <m:t> </m:t>
                    </m:r>
                    <m:r>
                      <a:rPr lang="es-ES" sz="1600" b="0" i="1">
                        <a:latin typeface="Cambria Math"/>
                      </a:rPr>
                      <m:t>𝐹𝑢𝑛𝑑𝑠</m:t>
                    </m:r>
                    <m:r>
                      <a:rPr lang="es-ES" sz="1600" b="0" i="1">
                        <a:latin typeface="Cambria Math"/>
                      </a:rPr>
                      <m:t> </m:t>
                    </m:r>
                    <m:r>
                      <a:rPr lang="es-ES" sz="1600" b="0" i="1">
                        <a:latin typeface="Cambria Math"/>
                      </a:rPr>
                      <m:t>𝐴𝑣𝑎𝑖𝑙𝑎𝑏𝑙𝑒</m:t>
                    </m:r>
                    <m:r>
                      <a:rPr lang="es-ES" sz="1600" b="0" i="1">
                        <a:latin typeface="Cambria Math"/>
                      </a:rPr>
                      <m:t> </m:t>
                    </m:r>
                    <m:r>
                      <a:rPr lang="es-ES" sz="1600" b="0" i="1">
                        <a:latin typeface="Cambria Math"/>
                      </a:rPr>
                      <m:t>𝑡𝑜</m:t>
                    </m:r>
                    <m:r>
                      <a:rPr lang="es-ES" sz="1600" b="0" i="1">
                        <a:latin typeface="Cambria Math"/>
                      </a:rPr>
                      <m:t> </m:t>
                    </m:r>
                  </m:oMath>
                </m:oMathPara>
              </a14:m>
              <a:endParaRPr lang="es-ES" sz="1600" b="0" i="1">
                <a:latin typeface="Cambria Math"/>
              </a:endParaRPr>
            </a:p>
            <a:p>
              <a:pPr/>
              <a14:m>
                <m:oMathPara xmlns:m="http://schemas.openxmlformats.org/officeDocument/2006/math">
                  <m:oMathParaPr>
                    <m:jc m:val="centerGroup"/>
                  </m:oMathParaPr>
                  <m:oMath xmlns:m="http://schemas.openxmlformats.org/officeDocument/2006/math">
                    <m:r>
                      <a:rPr lang="es-ES" sz="1600" b="0" i="1">
                        <a:latin typeface="Cambria Math"/>
                      </a:rPr>
                      <m:t>𝑆h𝑎𝑟𝑒</m:t>
                    </m:r>
                    <m:r>
                      <a:rPr lang="es-ES" sz="1600" b="0" i="1">
                        <a:latin typeface="Cambria Math"/>
                      </a:rPr>
                      <m:t> </m:t>
                    </m:r>
                    <m:r>
                      <a:rPr lang="es-ES" sz="1600" b="0" i="1">
                        <a:latin typeface="Cambria Math"/>
                      </a:rPr>
                      <m:t>𝑂𝑢𝑡</m:t>
                    </m:r>
                    <m:r>
                      <a:rPr lang="es-ES" sz="1600" b="0" i="1">
                        <a:latin typeface="Cambria Math"/>
                      </a:rPr>
                      <m:t> </m:t>
                    </m:r>
                    <m:r>
                      <a:rPr lang="es-ES" sz="1600" b="0" i="1">
                        <a:latin typeface="Cambria Math"/>
                      </a:rPr>
                      <m:t>𝑜𝑛</m:t>
                    </m:r>
                    <m:r>
                      <a:rPr lang="es-ES" sz="1600" b="0" i="1">
                        <a:latin typeface="Cambria Math"/>
                      </a:rPr>
                      <m:t> </m:t>
                    </m:r>
                    <m:r>
                      <a:rPr lang="es-ES" sz="1600" b="0" i="1">
                        <a:latin typeface="Cambria Math"/>
                      </a:rPr>
                      <m:t>𝑡h𝑒</m:t>
                    </m:r>
                    <m:r>
                      <a:rPr lang="es-ES" sz="1600" b="0" i="1">
                        <a:latin typeface="Cambria Math"/>
                      </a:rPr>
                      <m:t> </m:t>
                    </m:r>
                    <m:r>
                      <a:rPr lang="es-ES" sz="1600" b="0" i="1">
                        <a:latin typeface="Cambria Math"/>
                      </a:rPr>
                      <m:t>𝐿𝑎𝑠𝑡</m:t>
                    </m:r>
                    <m:r>
                      <a:rPr lang="es-ES" sz="1600" b="0" i="1">
                        <a:latin typeface="Cambria Math"/>
                      </a:rPr>
                      <m:t> </m:t>
                    </m:r>
                    <m:r>
                      <a:rPr lang="es-ES" sz="1600" b="0" i="1">
                        <a:latin typeface="Cambria Math"/>
                      </a:rPr>
                      <m:t>𝐶𝑦𝑐𝑙𝑒</m:t>
                    </m:r>
                    <m:r>
                      <a:rPr lang="es-ES" sz="1600" b="0" i="1">
                        <a:latin typeface="Cambria Math"/>
                      </a:rPr>
                      <m:t>)− (</m:t>
                    </m:r>
                    <m:r>
                      <a:rPr lang="es-ES" sz="1600" b="0" i="1">
                        <a:latin typeface="Cambria Math"/>
                      </a:rPr>
                      <m:t>𝐴𝑣𝑒𝑟𝑎𝑔𝑒</m:t>
                    </m:r>
                    <m:r>
                      <a:rPr lang="es-ES" sz="1600" b="0" i="1">
                        <a:latin typeface="Cambria Math"/>
                      </a:rPr>
                      <m:t> </m:t>
                    </m:r>
                    <m:r>
                      <a:rPr lang="es-ES" sz="1600" b="0" i="1">
                        <a:latin typeface="Cambria Math"/>
                      </a:rPr>
                      <m:t>𝑙𝑒𝑣𝑒𝑙</m:t>
                    </m:r>
                    <m:r>
                      <a:rPr lang="es-ES" sz="1600" b="0" i="1">
                        <a:latin typeface="Cambria Math"/>
                      </a:rPr>
                      <m:t> </m:t>
                    </m:r>
                    <m:r>
                      <a:rPr lang="es-ES" sz="1600" b="0" i="1">
                        <a:latin typeface="Cambria Math"/>
                      </a:rPr>
                      <m:t>𝑜𝑓</m:t>
                    </m:r>
                    <m:r>
                      <a:rPr lang="es-ES" sz="1600" b="0" i="1">
                        <a:latin typeface="Cambria Math"/>
                      </a:rPr>
                      <m:t> </m:t>
                    </m:r>
                    <m:r>
                      <a:rPr lang="es-ES" sz="1600" b="0" i="1">
                        <a:latin typeface="Cambria Math"/>
                      </a:rPr>
                      <m:t>𝐹𝑢𝑛𝑑𝑠</m:t>
                    </m:r>
                    <m:r>
                      <a:rPr lang="es-ES" sz="1600" b="0" i="1">
                        <a:latin typeface="Cambria Math"/>
                      </a:rPr>
                      <m:t> </m:t>
                    </m:r>
                    <m:r>
                      <a:rPr lang="es-ES" sz="1600" b="0" i="1">
                        <a:latin typeface="Cambria Math"/>
                      </a:rPr>
                      <m:t>𝐴𝑣𝑎𝑖𝑙𝑎𝑏𝑙𝑒</m:t>
                    </m:r>
                    <m:r>
                      <a:rPr lang="es-ES" sz="1600" b="0" i="1">
                        <a:latin typeface="Cambria Math"/>
                      </a:rPr>
                      <m:t> </m:t>
                    </m:r>
                    <m:r>
                      <a:rPr lang="es-ES" sz="1600" b="0" i="1">
                        <a:latin typeface="Cambria Math"/>
                      </a:rPr>
                      <m:t>𝑡𝑜</m:t>
                    </m:r>
                    <m:r>
                      <a:rPr lang="es-ES" sz="1600" b="0" i="1">
                        <a:latin typeface="Cambria Math"/>
                      </a:rPr>
                      <m:t> </m:t>
                    </m:r>
                  </m:oMath>
                </m:oMathPara>
              </a14:m>
              <a:endParaRPr lang="es-ES" sz="1600" b="0" i="1">
                <a:latin typeface="+mj-lt"/>
              </a:endParaRPr>
            </a:p>
            <a:p>
              <a14:m>
                <m:oMath xmlns:m="http://schemas.openxmlformats.org/officeDocument/2006/math">
                  <m:r>
                    <a:rPr lang="es-ES" sz="1600" b="0" i="1">
                      <a:latin typeface="Cambria Math"/>
                    </a:rPr>
                    <m:t>𝑆h𝑎𝑟𝑒</m:t>
                  </m:r>
                  <m:r>
                    <a:rPr lang="es-ES" sz="1600" b="0" i="1">
                      <a:latin typeface="Cambria Math"/>
                    </a:rPr>
                    <m:t> </m:t>
                  </m:r>
                </m:oMath>
              </a14:m>
              <a:r>
                <a:rPr lang="es-ES" sz="1600" b="0" i="1">
                  <a:latin typeface="+mj-lt"/>
                </a:rPr>
                <a:t>Out on the Second</a:t>
              </a:r>
              <a:r>
                <a:rPr lang="es-ES" sz="1600" b="0" i="1" baseline="0">
                  <a:latin typeface="+mj-lt"/>
                </a:rPr>
                <a:t> Last Cycle)</a:t>
              </a:r>
              <a:endParaRPr lang="es-ES" sz="1600" b="0" i="1">
                <a:latin typeface="+mj-lt"/>
              </a:endParaRPr>
            </a:p>
            <a:p>
              <a:endParaRPr lang="en-US" sz="1600"/>
            </a:p>
          </xdr:txBody>
        </xdr:sp>
      </mc:Choice>
      <mc:Fallback xmlns="">
        <xdr:sp macro="" textlink="">
          <xdr:nvSpPr>
            <xdr:cNvPr id="13" name="12 CuadroTexto"/>
            <xdr:cNvSpPr txBox="1"/>
          </xdr:nvSpPr>
          <xdr:spPr>
            <a:xfrm>
              <a:off x="7048500" y="7606392"/>
              <a:ext cx="3959680" cy="1442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r>
                <a:rPr lang="en-US" sz="1600" i="0">
                  <a:latin typeface="Cambria Math"/>
                </a:rPr>
                <a:t>=</a:t>
              </a:r>
              <a:r>
                <a:rPr lang="es-ES" sz="1600" b="0" i="0">
                  <a:latin typeface="Cambria Math"/>
                </a:rPr>
                <a:t>(</a:t>
              </a:r>
              <a:r>
                <a:rPr lang="es-ES" sz="1600" i="0">
                  <a:latin typeface="Cambria Math"/>
                </a:rPr>
                <a:t>𝐴</a:t>
              </a:r>
              <a:r>
                <a:rPr lang="es-ES" sz="1600" b="0" i="0">
                  <a:latin typeface="Cambria Math"/>
                </a:rPr>
                <a:t>𝑣𝑒𝑟𝑎𝑔𝑒 𝑙𝑒𝑣𝑒𝑙 𝑜𝑓 𝐹𝑢𝑛𝑑𝑠 𝐴𝑣𝑎𝑖𝑙𝑎𝑏𝑙𝑒 𝑡𝑜 </a:t>
              </a:r>
              <a:endParaRPr lang="es-ES" sz="1600" b="0" i="1">
                <a:latin typeface="Cambria Math"/>
              </a:endParaRPr>
            </a:p>
            <a:p>
              <a:pPr/>
              <a:r>
                <a:rPr lang="es-ES" sz="1600" b="0" i="0">
                  <a:latin typeface="Cambria Math"/>
                </a:rPr>
                <a:t>𝑆ℎ𝑎𝑟𝑒 𝑂𝑢𝑡 𝑜𝑛 𝑡ℎ𝑒 𝐿𝑎𝑠𝑡 𝐶𝑦𝑐𝑙𝑒)− (</a:t>
              </a:r>
              <a:r>
                <a:rPr lang="es-ES" sz="1600" b="0" i="0">
                  <a:latin typeface="+mj-lt"/>
                </a:rPr>
                <a:t>𝐴𝑣𝑒𝑟𝑎𝑔𝑒 𝑙𝑒𝑣𝑒𝑙 𝑜𝑓 𝐹𝑢𝑛𝑑𝑠 𝐴𝑣𝑎𝑖𝑙𝑎𝑏𝑙𝑒 𝑡𝑜 </a:t>
              </a:r>
              <a:endParaRPr lang="es-ES" sz="1600" b="0" i="1">
                <a:latin typeface="+mj-lt"/>
              </a:endParaRPr>
            </a:p>
            <a:p>
              <a:pPr/>
              <a:r>
                <a:rPr lang="es-ES" sz="1600" b="0" i="0">
                  <a:latin typeface="+mj-lt"/>
                </a:rPr>
                <a:t>𝑆ℎ𝑎𝑟𝑒 </a:t>
              </a:r>
              <a:r>
                <a:rPr lang="es-ES" sz="1600" b="0" i="1">
                  <a:latin typeface="+mj-lt"/>
                </a:rPr>
                <a:t>Out on the Second</a:t>
              </a:r>
              <a:r>
                <a:rPr lang="es-ES" sz="1600" b="0" i="1" baseline="0">
                  <a:latin typeface="+mj-lt"/>
                </a:rPr>
                <a:t> Last Cycle)</a:t>
              </a:r>
              <a:endParaRPr lang="es-ES" sz="1600" b="0" i="1">
                <a:latin typeface="+mj-lt"/>
              </a:endParaRPr>
            </a:p>
            <a:p>
              <a:endParaRPr lang="en-US" sz="1600"/>
            </a:p>
          </xdr:txBody>
        </xdr:sp>
      </mc:Fallback>
    </mc:AlternateContent>
    <xdr:clientData/>
  </xdr:oneCellAnchor>
  <xdr:twoCellAnchor>
    <xdr:from>
      <xdr:col>7</xdr:col>
      <xdr:colOff>54427</xdr:colOff>
      <xdr:row>14</xdr:row>
      <xdr:rowOff>1211033</xdr:rowOff>
    </xdr:from>
    <xdr:to>
      <xdr:col>7</xdr:col>
      <xdr:colOff>4245427</xdr:colOff>
      <xdr:row>16</xdr:row>
      <xdr:rowOff>4081</xdr:rowOff>
    </xdr:to>
    <xdr:grpSp>
      <xdr:nvGrpSpPr>
        <xdr:cNvPr id="30" name="29 Grupo"/>
        <xdr:cNvGrpSpPr/>
      </xdr:nvGrpSpPr>
      <xdr:grpSpPr>
        <a:xfrm>
          <a:off x="7341052" y="10656658"/>
          <a:ext cx="4191000" cy="1079048"/>
          <a:chOff x="6912428" y="10314212"/>
          <a:chExt cx="4191000" cy="1592036"/>
        </a:xfrm>
      </xdr:grpSpPr>
      <xdr:grpSp>
        <xdr:nvGrpSpPr>
          <xdr:cNvPr id="28" name="27 Grupo"/>
          <xdr:cNvGrpSpPr/>
        </xdr:nvGrpSpPr>
        <xdr:grpSpPr>
          <a:xfrm>
            <a:off x="6912428" y="10314212"/>
            <a:ext cx="4191000" cy="1592036"/>
            <a:chOff x="6912428" y="10314212"/>
            <a:chExt cx="4191000" cy="1592036"/>
          </a:xfrm>
        </xdr:grpSpPr>
        <mc:AlternateContent xmlns:mc="http://schemas.openxmlformats.org/markup-compatibility/2006" xmlns:a14="http://schemas.microsoft.com/office/drawing/2010/main">
          <mc:Choice Requires="a14">
            <xdr:sp macro="" textlink="">
              <xdr:nvSpPr>
                <xdr:cNvPr id="16" name="15 CuadroTexto"/>
                <xdr:cNvSpPr txBox="1"/>
              </xdr:nvSpPr>
              <xdr:spPr>
                <a:xfrm>
                  <a:off x="8368392" y="10314212"/>
                  <a:ext cx="2735036" cy="15920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i="0">
                    <a:latin typeface="+mn-lt"/>
                  </a:endParaRPr>
                </a:p>
                <a:p>
                  <a:pPr/>
                  <a14:m>
                    <m:oMathPara xmlns:m="http://schemas.openxmlformats.org/officeDocument/2006/math">
                      <m:oMathParaPr>
                        <m:jc m:val="centerGroup"/>
                      </m:oMathParaPr>
                      <m:oMath xmlns:m="http://schemas.openxmlformats.org/officeDocument/2006/math">
                        <m:eqArr>
                          <m:eqArrPr>
                            <m:ctrlPr>
                              <a:rPr lang="es-ES" sz="1100" b="0" i="1">
                                <a:solidFill>
                                  <a:schemeClr val="dk1"/>
                                </a:solidFill>
                                <a:effectLst/>
                                <a:latin typeface="Cambria Math"/>
                                <a:ea typeface="+mn-ea"/>
                                <a:cs typeface="+mn-cs"/>
                              </a:rPr>
                            </m:ctrlPr>
                          </m:eqArrPr>
                          <m:e>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Funds</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Available</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to</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Share</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Out</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on</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the</m:t>
                            </m:r>
                            <m:r>
                              <a:rPr lang="es-ES" sz="1100" b="0" i="0">
                                <a:solidFill>
                                  <a:schemeClr val="dk1"/>
                                </a:solidFill>
                                <a:effectLst/>
                                <a:latin typeface="Cambria Math"/>
                                <a:ea typeface="+mn-ea"/>
                                <a:cs typeface="+mn-cs"/>
                              </a:rPr>
                              <m:t> </m:t>
                            </m:r>
                          </m:e>
                          <m:e>
                            <m:r>
                              <m:rPr>
                                <m:sty m:val="p"/>
                              </m:rPr>
                              <a:rPr lang="es-ES" sz="1100" b="0" i="0">
                                <a:solidFill>
                                  <a:schemeClr val="dk1"/>
                                </a:solidFill>
                                <a:effectLst/>
                                <a:latin typeface="Cambria Math"/>
                                <a:ea typeface="+mn-ea"/>
                                <a:cs typeface="+mn-cs"/>
                              </a:rPr>
                              <m:t>Second</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Last</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Cycle</m:t>
                            </m:r>
                          </m:e>
                          <m:e>
                            <m:r>
                              <a:rPr lang="es-ES" sz="1100" b="0" i="0">
                                <a:solidFill>
                                  <a:schemeClr val="dk1"/>
                                </a:solidFill>
                                <a:effectLst/>
                                <a:latin typeface="Cambria Math"/>
                                <a:ea typeface="+mn-ea"/>
                                <a:cs typeface="+mn-cs"/>
                              </a:rPr>
                              <m:t> </m:t>
                            </m:r>
                          </m:e>
                        </m:eqArr>
                      </m:oMath>
                    </m:oMathPara>
                  </a14:m>
                  <a:endParaRPr lang="es-ES" sz="1100" b="0" i="0">
                    <a:solidFill>
                      <a:schemeClr val="dk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eqArr>
                          <m:eqArrPr>
                            <m:ctrlPr>
                              <a:rPr lang="es-ES" sz="1100" b="0" i="1">
                                <a:solidFill>
                                  <a:schemeClr val="dk1"/>
                                </a:solidFill>
                                <a:effectLst/>
                                <a:latin typeface="Cambria Math"/>
                                <a:ea typeface="+mn-ea"/>
                                <a:cs typeface="+mn-cs"/>
                              </a:rPr>
                            </m:ctrlPr>
                          </m:eqArrPr>
                          <m:e>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Number</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of</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memebers</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on</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the</m:t>
                            </m:r>
                            <m:r>
                              <a:rPr lang="es-ES" sz="1100" b="0" i="0">
                                <a:solidFill>
                                  <a:schemeClr val="dk1"/>
                                </a:solidFill>
                                <a:effectLst/>
                                <a:latin typeface="Cambria Math"/>
                                <a:ea typeface="+mn-ea"/>
                                <a:cs typeface="+mn-cs"/>
                              </a:rPr>
                              <m:t> </m:t>
                            </m:r>
                          </m:e>
                          <m:e>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Second</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Last</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Cycle</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completed</m:t>
                            </m:r>
                          </m:e>
                        </m:eqArr>
                      </m:oMath>
                    </m:oMathPara>
                  </a14:m>
                  <a:endParaRPr lang="en-US" sz="1100" i="0">
                    <a:latin typeface="+mn-lt"/>
                  </a:endParaRPr>
                </a:p>
              </xdr:txBody>
            </xdr:sp>
          </mc:Choice>
          <mc:Fallback xmlns="">
            <xdr:sp macro="" textlink="">
              <xdr:nvSpPr>
                <xdr:cNvPr id="16" name="15 CuadroTexto"/>
                <xdr:cNvSpPr txBox="1"/>
              </xdr:nvSpPr>
              <xdr:spPr>
                <a:xfrm>
                  <a:off x="8368392" y="10314212"/>
                  <a:ext cx="2735036" cy="15920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i="0">
                    <a:latin typeface="+mn-lt"/>
                  </a:endParaRPr>
                </a:p>
                <a:p>
                  <a:r>
                    <a:rPr lang="es-ES" sz="1100" b="0" i="0">
                      <a:solidFill>
                        <a:schemeClr val="dk1"/>
                      </a:solidFill>
                      <a:effectLst/>
                      <a:latin typeface="+mn-lt"/>
                      <a:ea typeface="+mn-ea"/>
                      <a:cs typeface="+mn-cs"/>
                    </a:rPr>
                    <a:t>█( Funds Available to Share Out on the @Second Last Cycle@ )</a:t>
                  </a:r>
                </a:p>
                <a:p>
                  <a:r>
                    <a:rPr lang="es-ES" sz="1100" b="0" i="0">
                      <a:solidFill>
                        <a:schemeClr val="dk1"/>
                      </a:solidFill>
                      <a:effectLst/>
                      <a:latin typeface="+mn-lt"/>
                      <a:ea typeface="+mn-ea"/>
                      <a:cs typeface="+mn-cs"/>
                    </a:rPr>
                    <a:t>█( Number of memebers on the @ Second Last Cycle completed)</a:t>
                  </a:r>
                  <a:endParaRPr lang="en-US" sz="1100" i="0">
                    <a:latin typeface="+mn-lt"/>
                  </a:endParaRPr>
                </a:p>
              </xdr:txBody>
            </xdr:sp>
          </mc:Fallback>
        </mc:AlternateContent>
        <xdr:sp macro="" textlink="">
          <xdr:nvSpPr>
            <xdr:cNvPr id="17" name="16 CuadroTexto"/>
            <xdr:cNvSpPr txBox="1"/>
          </xdr:nvSpPr>
          <xdr:spPr>
            <a:xfrm>
              <a:off x="6912428" y="10504716"/>
              <a:ext cx="1646465" cy="7756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Average</a:t>
              </a:r>
              <a:r>
                <a:rPr lang="en-US" sz="1100" baseline="0"/>
                <a:t> Level of Funds Available to Share Out  =</a:t>
              </a:r>
            </a:p>
            <a:p>
              <a:r>
                <a:rPr lang="en-US" sz="1100" baseline="0"/>
                <a:t>on the Second Last Cycle</a:t>
              </a:r>
              <a:endParaRPr lang="en-US" sz="1100"/>
            </a:p>
          </xdr:txBody>
        </xdr:sp>
      </xdr:grpSp>
      <xdr:cxnSp macro="">
        <xdr:nvCxnSpPr>
          <xdr:cNvPr id="29" name="28 Conector recto"/>
          <xdr:cNvCxnSpPr/>
        </xdr:nvCxnSpPr>
        <xdr:spPr>
          <a:xfrm>
            <a:off x="8586106" y="11180383"/>
            <a:ext cx="2308848" cy="0"/>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7</xdr:col>
      <xdr:colOff>111579</xdr:colOff>
      <xdr:row>13</xdr:row>
      <xdr:rowOff>1123930</xdr:rowOff>
    </xdr:from>
    <xdr:to>
      <xdr:col>7</xdr:col>
      <xdr:colOff>4095750</xdr:colOff>
      <xdr:row>15</xdr:row>
      <xdr:rowOff>43523</xdr:rowOff>
    </xdr:to>
    <xdr:grpSp>
      <xdr:nvGrpSpPr>
        <xdr:cNvPr id="31" name="30 Grupo"/>
        <xdr:cNvGrpSpPr/>
      </xdr:nvGrpSpPr>
      <xdr:grpSpPr>
        <a:xfrm>
          <a:off x="7398204" y="9442430"/>
          <a:ext cx="3984171" cy="1253218"/>
          <a:chOff x="6912428" y="10314212"/>
          <a:chExt cx="4191000" cy="1592036"/>
        </a:xfrm>
      </xdr:grpSpPr>
      <xdr:grpSp>
        <xdr:nvGrpSpPr>
          <xdr:cNvPr id="32" name="31 Grupo"/>
          <xdr:cNvGrpSpPr/>
        </xdr:nvGrpSpPr>
        <xdr:grpSpPr>
          <a:xfrm>
            <a:off x="6912428" y="10314212"/>
            <a:ext cx="4191000" cy="1592036"/>
            <a:chOff x="6912428" y="10314212"/>
            <a:chExt cx="4191000" cy="1592036"/>
          </a:xfrm>
        </xdr:grpSpPr>
        <mc:AlternateContent xmlns:mc="http://schemas.openxmlformats.org/markup-compatibility/2006" xmlns:a14="http://schemas.microsoft.com/office/drawing/2010/main">
          <mc:Choice Requires="a14">
            <xdr:sp macro="" textlink="">
              <xdr:nvSpPr>
                <xdr:cNvPr id="34" name="33 CuadroTexto"/>
                <xdr:cNvSpPr txBox="1"/>
              </xdr:nvSpPr>
              <xdr:spPr>
                <a:xfrm>
                  <a:off x="8368392" y="10314212"/>
                  <a:ext cx="2735036" cy="15920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i="0">
                    <a:latin typeface="+mn-lt"/>
                  </a:endParaRPr>
                </a:p>
                <a:p>
                  <a:pPr/>
                  <a14:m>
                    <m:oMathPara xmlns:m="http://schemas.openxmlformats.org/officeDocument/2006/math">
                      <m:oMathParaPr>
                        <m:jc m:val="centerGroup"/>
                      </m:oMathParaPr>
                      <m:oMath xmlns:m="http://schemas.openxmlformats.org/officeDocument/2006/math">
                        <m:eqArr>
                          <m:eqArrPr>
                            <m:ctrlPr>
                              <a:rPr lang="es-ES" sz="1100" b="0" i="1">
                                <a:solidFill>
                                  <a:schemeClr val="dk1"/>
                                </a:solidFill>
                                <a:effectLst/>
                                <a:latin typeface="Cambria Math"/>
                                <a:ea typeface="+mn-ea"/>
                                <a:cs typeface="+mn-cs"/>
                              </a:rPr>
                            </m:ctrlPr>
                          </m:eqArrPr>
                          <m:e>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Funds</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Available</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to</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Share</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Out</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on</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the</m:t>
                            </m:r>
                            <m:r>
                              <a:rPr lang="es-ES" sz="1100" b="0" i="0">
                                <a:solidFill>
                                  <a:schemeClr val="dk1"/>
                                </a:solidFill>
                                <a:effectLst/>
                                <a:latin typeface="Cambria Math"/>
                                <a:ea typeface="+mn-ea"/>
                                <a:cs typeface="+mn-cs"/>
                              </a:rPr>
                              <m:t> </m:t>
                            </m:r>
                          </m:e>
                          <m:e>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Last</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Cycle</m:t>
                            </m:r>
                          </m:e>
                          <m:e>
                            <m:r>
                              <a:rPr lang="es-ES" sz="1100" b="0" i="0">
                                <a:solidFill>
                                  <a:schemeClr val="dk1"/>
                                </a:solidFill>
                                <a:effectLst/>
                                <a:latin typeface="Cambria Math"/>
                                <a:ea typeface="+mn-ea"/>
                                <a:cs typeface="+mn-cs"/>
                              </a:rPr>
                              <m:t> </m:t>
                            </m:r>
                          </m:e>
                        </m:eqArr>
                      </m:oMath>
                    </m:oMathPara>
                  </a14:m>
                  <a:endParaRPr lang="es-ES" sz="1100" b="0" i="0">
                    <a:solidFill>
                      <a:schemeClr val="dk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eqArr>
                          <m:eqArrPr>
                            <m:ctrlPr>
                              <a:rPr lang="es-ES" sz="1100" b="0" i="1">
                                <a:solidFill>
                                  <a:schemeClr val="dk1"/>
                                </a:solidFill>
                                <a:effectLst/>
                                <a:latin typeface="Cambria Math"/>
                                <a:ea typeface="+mn-ea"/>
                                <a:cs typeface="+mn-cs"/>
                              </a:rPr>
                            </m:ctrlPr>
                          </m:eqArrPr>
                          <m:e>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Number</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of</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memebers</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on</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the</m:t>
                            </m:r>
                            <m:r>
                              <a:rPr lang="es-ES" sz="1100" b="0" i="0">
                                <a:solidFill>
                                  <a:schemeClr val="dk1"/>
                                </a:solidFill>
                                <a:effectLst/>
                                <a:latin typeface="Cambria Math"/>
                                <a:ea typeface="+mn-ea"/>
                                <a:cs typeface="+mn-cs"/>
                              </a:rPr>
                              <m:t> </m:t>
                            </m:r>
                          </m:e>
                          <m:e>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Last</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Cycle</m:t>
                            </m:r>
                            <m:r>
                              <a:rPr lang="es-ES" sz="1100" b="0" i="0">
                                <a:solidFill>
                                  <a:schemeClr val="dk1"/>
                                </a:solidFill>
                                <a:effectLst/>
                                <a:latin typeface="Cambria Math"/>
                                <a:ea typeface="+mn-ea"/>
                                <a:cs typeface="+mn-cs"/>
                              </a:rPr>
                              <m:t> </m:t>
                            </m:r>
                            <m:r>
                              <m:rPr>
                                <m:sty m:val="p"/>
                              </m:rPr>
                              <a:rPr lang="es-ES" sz="1100" b="0" i="0">
                                <a:solidFill>
                                  <a:schemeClr val="dk1"/>
                                </a:solidFill>
                                <a:effectLst/>
                                <a:latin typeface="Cambria Math"/>
                                <a:ea typeface="+mn-ea"/>
                                <a:cs typeface="+mn-cs"/>
                              </a:rPr>
                              <m:t>completed</m:t>
                            </m:r>
                          </m:e>
                        </m:eqArr>
                      </m:oMath>
                    </m:oMathPara>
                  </a14:m>
                  <a:endParaRPr lang="en-US" sz="1100" i="0">
                    <a:latin typeface="+mn-lt"/>
                  </a:endParaRPr>
                </a:p>
              </xdr:txBody>
            </xdr:sp>
          </mc:Choice>
          <mc:Fallback xmlns="">
            <xdr:sp macro="" textlink="">
              <xdr:nvSpPr>
                <xdr:cNvPr id="34" name="33 CuadroTexto"/>
                <xdr:cNvSpPr txBox="1"/>
              </xdr:nvSpPr>
              <xdr:spPr>
                <a:xfrm>
                  <a:off x="8368392" y="10314212"/>
                  <a:ext cx="2735036" cy="15920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i="0">
                    <a:latin typeface="+mn-lt"/>
                  </a:endParaRPr>
                </a:p>
                <a:p>
                  <a:r>
                    <a:rPr lang="es-ES" sz="1100" b="0" i="0">
                      <a:solidFill>
                        <a:schemeClr val="dk1"/>
                      </a:solidFill>
                      <a:effectLst/>
                      <a:latin typeface="+mn-lt"/>
                      <a:ea typeface="+mn-ea"/>
                      <a:cs typeface="+mn-cs"/>
                    </a:rPr>
                    <a:t>█( Funds Available to Share Out on the @ Last Cycle@ )</a:t>
                  </a:r>
                </a:p>
                <a:p>
                  <a:r>
                    <a:rPr lang="es-ES" sz="1100" b="0" i="0">
                      <a:solidFill>
                        <a:schemeClr val="dk1"/>
                      </a:solidFill>
                      <a:effectLst/>
                      <a:latin typeface="+mn-lt"/>
                      <a:ea typeface="+mn-ea"/>
                      <a:cs typeface="+mn-cs"/>
                    </a:rPr>
                    <a:t>█( Number of memebers on the @  Last Cycle completed)</a:t>
                  </a:r>
                  <a:endParaRPr lang="en-US" sz="1100" i="0">
                    <a:latin typeface="+mn-lt"/>
                  </a:endParaRPr>
                </a:p>
              </xdr:txBody>
            </xdr:sp>
          </mc:Fallback>
        </mc:AlternateContent>
        <xdr:sp macro="" textlink="">
          <xdr:nvSpPr>
            <xdr:cNvPr id="35" name="34 CuadroTexto"/>
            <xdr:cNvSpPr txBox="1"/>
          </xdr:nvSpPr>
          <xdr:spPr>
            <a:xfrm>
              <a:off x="6912428" y="10504716"/>
              <a:ext cx="1646465" cy="7756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Average</a:t>
              </a:r>
              <a:r>
                <a:rPr lang="en-US" sz="1100" baseline="0"/>
                <a:t> Level of Funds Available to Share Out =</a:t>
              </a:r>
            </a:p>
            <a:p>
              <a:r>
                <a:rPr lang="en-US" sz="1100" baseline="0"/>
                <a:t>on the Last Cycle</a:t>
              </a:r>
              <a:endParaRPr lang="en-US" sz="1100"/>
            </a:p>
          </xdr:txBody>
        </xdr:sp>
      </xdr:grpSp>
      <xdr:cxnSp macro="">
        <xdr:nvCxnSpPr>
          <xdr:cNvPr id="33" name="32 Conector recto"/>
          <xdr:cNvCxnSpPr/>
        </xdr:nvCxnSpPr>
        <xdr:spPr>
          <a:xfrm>
            <a:off x="8586106" y="10985282"/>
            <a:ext cx="2308848" cy="0"/>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7</xdr:col>
      <xdr:colOff>70757</xdr:colOff>
      <xdr:row>13</xdr:row>
      <xdr:rowOff>1023238</xdr:rowOff>
    </xdr:from>
    <xdr:to>
      <xdr:col>7</xdr:col>
      <xdr:colOff>873578</xdr:colOff>
      <xdr:row>13</xdr:row>
      <xdr:rowOff>1268166</xdr:rowOff>
    </xdr:to>
    <xdr:sp macro="" textlink="">
      <xdr:nvSpPr>
        <xdr:cNvPr id="37" name="36 CuadroTexto"/>
        <xdr:cNvSpPr txBox="1"/>
      </xdr:nvSpPr>
      <xdr:spPr>
        <a:xfrm>
          <a:off x="6915150" y="9541309"/>
          <a:ext cx="802821" cy="2449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Where:</a:t>
          </a:r>
        </a:p>
      </xdr:txBody>
    </xdr:sp>
    <xdr:clientData/>
  </xdr:twoCellAnchor>
  <xdr:twoCellAnchor>
    <xdr:from>
      <xdr:col>7</xdr:col>
      <xdr:colOff>304799</xdr:colOff>
      <xdr:row>15</xdr:row>
      <xdr:rowOff>1134817</xdr:rowOff>
    </xdr:from>
    <xdr:to>
      <xdr:col>7</xdr:col>
      <xdr:colOff>4150177</xdr:colOff>
      <xdr:row>16</xdr:row>
      <xdr:rowOff>394607</xdr:rowOff>
    </xdr:to>
    <xdr:sp macro="" textlink="">
      <xdr:nvSpPr>
        <xdr:cNvPr id="38" name="37 CuadroTexto"/>
        <xdr:cNvSpPr txBox="1"/>
      </xdr:nvSpPr>
      <xdr:spPr>
        <a:xfrm>
          <a:off x="7149192" y="12401531"/>
          <a:ext cx="3845378" cy="6341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t>The Funds Available to Share Out is</a:t>
          </a:r>
          <a:r>
            <a:rPr lang="en-US" sz="1100" i="1" baseline="0"/>
            <a:t> a direct input from the group before ending a cycle. This figure is different from the expcted amount of funds available calculated by Ledger Link </a:t>
          </a:r>
          <a:endParaRPr lang="en-US" sz="1100" i="1"/>
        </a:p>
      </xdr:txBody>
    </xdr:sp>
    <xdr:clientData/>
  </xdr:twoCellAnchor>
  <xdr:oneCellAnchor>
    <xdr:from>
      <xdr:col>7</xdr:col>
      <xdr:colOff>122465</xdr:colOff>
      <xdr:row>18</xdr:row>
      <xdr:rowOff>503463</xdr:rowOff>
    </xdr:from>
    <xdr:ext cx="3959680" cy="1034143"/>
    <mc:AlternateContent xmlns:mc="http://schemas.openxmlformats.org/markup-compatibility/2006" xmlns:a14="http://schemas.microsoft.com/office/drawing/2010/main">
      <mc:Choice Requires="a14">
        <xdr:sp macro="" textlink="">
          <xdr:nvSpPr>
            <xdr:cNvPr id="39" name="38 CuadroTexto"/>
            <xdr:cNvSpPr txBox="1"/>
          </xdr:nvSpPr>
          <xdr:spPr>
            <a:xfrm>
              <a:off x="6966858" y="13593534"/>
              <a:ext cx="3959680" cy="10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14:m>
                <m:oMathPara xmlns:m="http://schemas.openxmlformats.org/officeDocument/2006/math">
                  <m:oMathParaPr>
                    <m:jc m:val="centerGroup"/>
                  </m:oMathParaPr>
                  <m:oMath xmlns:m="http://schemas.openxmlformats.org/officeDocument/2006/math">
                    <m:r>
                      <a:rPr lang="en-US" sz="1600" b="0" i="1">
                        <a:solidFill>
                          <a:schemeClr val="tx1"/>
                        </a:solidFill>
                        <a:latin typeface="Cambria Math"/>
                        <a:ea typeface="+mn-ea"/>
                        <a:cs typeface="+mn-cs"/>
                      </a:rPr>
                      <m:t>=</m:t>
                    </m:r>
                    <m:f>
                      <m:fPr>
                        <m:ctrlPr>
                          <a:rPr lang="en-US" sz="1600" b="0" i="1">
                            <a:solidFill>
                              <a:schemeClr val="tx1"/>
                            </a:solidFill>
                            <a:latin typeface="Cambria Math"/>
                            <a:ea typeface="+mn-ea"/>
                            <a:cs typeface="+mn-cs"/>
                          </a:rPr>
                        </m:ctrlPr>
                      </m:fPr>
                      <m:num>
                        <m:r>
                          <a:rPr lang="es-ES" sz="1600" b="0" i="1">
                            <a:solidFill>
                              <a:schemeClr val="tx1"/>
                            </a:solidFill>
                            <a:latin typeface="Cambria Math"/>
                            <a:ea typeface="+mn-ea"/>
                            <a:cs typeface="+mn-cs"/>
                          </a:rPr>
                          <m:t>𝑇𝑜𝑡𝑎𝑙</m:t>
                        </m:r>
                        <m:r>
                          <a:rPr lang="es-ES" sz="1600" b="0" i="1">
                            <a:solidFill>
                              <a:schemeClr val="tx1"/>
                            </a:solidFill>
                            <a:latin typeface="Cambria Math"/>
                            <a:ea typeface="+mn-ea"/>
                            <a:cs typeface="+mn-cs"/>
                          </a:rPr>
                          <m:t> </m:t>
                        </m:r>
                        <m:r>
                          <a:rPr lang="es-ES" sz="1600" b="0" i="1">
                            <a:solidFill>
                              <a:schemeClr val="tx1"/>
                            </a:solidFill>
                            <a:latin typeface="Cambria Math"/>
                            <a:ea typeface="+mn-ea"/>
                            <a:cs typeface="+mn-cs"/>
                          </a:rPr>
                          <m:t>𝑜𝑓</m:t>
                        </m:r>
                        <m:r>
                          <a:rPr lang="es-ES" sz="1600" b="0" i="1">
                            <a:solidFill>
                              <a:schemeClr val="tx1"/>
                            </a:solidFill>
                            <a:latin typeface="Cambria Math"/>
                            <a:ea typeface="+mn-ea"/>
                            <a:cs typeface="+mn-cs"/>
                          </a:rPr>
                          <m:t> </m:t>
                        </m:r>
                        <m:r>
                          <a:rPr lang="es-ES" sz="1600" b="0" i="1">
                            <a:solidFill>
                              <a:schemeClr val="tx1"/>
                            </a:solidFill>
                            <a:latin typeface="Cambria Math"/>
                            <a:ea typeface="+mn-ea"/>
                            <a:cs typeface="+mn-cs"/>
                          </a:rPr>
                          <m:t>𝑔𝑟𝑜𝑢𝑝</m:t>
                        </m:r>
                        <m:r>
                          <a:rPr lang="es-ES" sz="1600" b="0" i="1">
                            <a:solidFill>
                              <a:schemeClr val="tx1"/>
                            </a:solidFill>
                            <a:latin typeface="Cambria Math"/>
                            <a:ea typeface="+mn-ea"/>
                            <a:cs typeface="+mn-cs"/>
                          </a:rPr>
                          <m:t> </m:t>
                        </m:r>
                        <m:r>
                          <a:rPr lang="es-ES" sz="1600" b="0" i="1">
                            <a:solidFill>
                              <a:schemeClr val="tx1"/>
                            </a:solidFill>
                            <a:latin typeface="Cambria Math"/>
                            <a:ea typeface="+mn-ea"/>
                            <a:cs typeface="+mn-cs"/>
                          </a:rPr>
                          <m:t>𝑠𝑎𝑣𝑖𝑛𝑔</m:t>
                        </m:r>
                        <m:r>
                          <m:rPr>
                            <m:nor/>
                          </m:rPr>
                          <a:rPr lang="es-ES" sz="1600" b="0" i="1">
                            <a:solidFill>
                              <a:schemeClr val="tx1"/>
                            </a:solidFill>
                            <a:latin typeface="Cambria Math"/>
                            <a:ea typeface="+mn-ea"/>
                            <a:cs typeface="+mn-cs"/>
                          </a:rPr>
                          <m:t>s</m:t>
                        </m:r>
                        <m:r>
                          <m:rPr>
                            <m:nor/>
                          </m:rPr>
                          <a:rPr lang="es-ES" sz="1600" b="0" i="1">
                            <a:solidFill>
                              <a:schemeClr val="tx1"/>
                            </a:solidFill>
                            <a:latin typeface="Cambria Math"/>
                            <a:ea typeface="+mn-ea"/>
                            <a:cs typeface="+mn-cs"/>
                          </a:rPr>
                          <m:t> </m:t>
                        </m:r>
                        <m:r>
                          <m:rPr>
                            <m:nor/>
                          </m:rPr>
                          <a:rPr lang="es-ES" sz="1600" b="0" i="1">
                            <a:solidFill>
                              <a:schemeClr val="tx1"/>
                            </a:solidFill>
                            <a:latin typeface="Cambria Math"/>
                            <a:ea typeface="+mn-ea"/>
                            <a:cs typeface="+mn-cs"/>
                          </a:rPr>
                          <m:t>to</m:t>
                        </m:r>
                        <m:r>
                          <m:rPr>
                            <m:nor/>
                          </m:rPr>
                          <a:rPr lang="es-ES" sz="1600" b="0" i="1">
                            <a:solidFill>
                              <a:schemeClr val="tx1"/>
                            </a:solidFill>
                            <a:latin typeface="Cambria Math"/>
                            <a:ea typeface="+mn-ea"/>
                            <a:cs typeface="+mn-cs"/>
                          </a:rPr>
                          <m:t> </m:t>
                        </m:r>
                        <m:r>
                          <m:rPr>
                            <m:nor/>
                          </m:rPr>
                          <a:rPr lang="es-ES" sz="1600" b="0" i="1">
                            <a:solidFill>
                              <a:schemeClr val="tx1"/>
                            </a:solidFill>
                            <a:latin typeface="Cambria Math"/>
                            <a:ea typeface="+mn-ea"/>
                            <a:cs typeface="+mn-cs"/>
                          </a:rPr>
                          <m:t>the</m:t>
                        </m:r>
                        <m:r>
                          <m:rPr>
                            <m:nor/>
                          </m:rPr>
                          <a:rPr lang="es-ES" sz="1600" b="0" i="1">
                            <a:solidFill>
                              <a:schemeClr val="tx1"/>
                            </a:solidFill>
                            <a:latin typeface="Cambria Math"/>
                            <a:ea typeface="+mn-ea"/>
                            <a:cs typeface="+mn-cs"/>
                          </a:rPr>
                          <m:t> </m:t>
                        </m:r>
                        <m:r>
                          <m:rPr>
                            <m:nor/>
                          </m:rPr>
                          <a:rPr lang="es-ES" sz="1600" b="0" i="1">
                            <a:solidFill>
                              <a:schemeClr val="tx1"/>
                            </a:solidFill>
                            <a:latin typeface="Cambria Math"/>
                            <a:ea typeface="+mn-ea"/>
                            <a:cs typeface="+mn-cs"/>
                          </a:rPr>
                          <m:t>date</m:t>
                        </m:r>
                        <m:r>
                          <m:rPr>
                            <m:nor/>
                          </m:rPr>
                          <a:rPr lang="en-US" sz="1600" b="0" i="1">
                            <a:solidFill>
                              <a:schemeClr val="tx1"/>
                            </a:solidFill>
                            <a:latin typeface="Cambria Math"/>
                            <a:ea typeface="+mn-ea"/>
                            <a:cs typeface="+mn-cs"/>
                          </a:rPr>
                          <m:t> </m:t>
                        </m:r>
                      </m:num>
                      <m:den>
                        <m:eqArr>
                          <m:eqArrPr>
                            <m:ctrlPr>
                              <a:rPr lang="es-ES" sz="1600" b="0" i="1">
                                <a:solidFill>
                                  <a:schemeClr val="tx1"/>
                                </a:solidFill>
                                <a:latin typeface="Cambria Math"/>
                                <a:ea typeface="+mn-ea"/>
                                <a:cs typeface="+mn-cs"/>
                              </a:rPr>
                            </m:ctrlPr>
                          </m:eqArrPr>
                          <m:e>
                            <m:r>
                              <a:rPr lang="es-ES" sz="1600" b="0" i="1">
                                <a:solidFill>
                                  <a:schemeClr val="tx1"/>
                                </a:solidFill>
                                <a:latin typeface="Cambria Math"/>
                                <a:ea typeface="+mn-ea"/>
                                <a:cs typeface="+mn-cs"/>
                              </a:rPr>
                              <m:t>#  (</m:t>
                            </m:r>
                            <m:r>
                              <m:rPr>
                                <m:nor/>
                              </m:rPr>
                              <a:rPr lang="en-US" sz="1600" b="0" i="1">
                                <a:solidFill>
                                  <a:schemeClr val="tx1"/>
                                </a:solidFill>
                                <a:latin typeface="Cambria Math"/>
                                <a:ea typeface="+mn-ea"/>
                                <a:cs typeface="+mn-cs"/>
                              </a:rPr>
                              <m:t># </m:t>
                            </m:r>
                            <m:r>
                              <m:rPr>
                                <m:nor/>
                              </m:rPr>
                              <a:rPr lang="en-US" sz="1600" b="0" i="1">
                                <a:solidFill>
                                  <a:schemeClr val="tx1"/>
                                </a:solidFill>
                                <a:latin typeface="Cambria Math"/>
                                <a:ea typeface="+mn-ea"/>
                                <a:cs typeface="+mn-cs"/>
                              </a:rPr>
                              <m:t>of</m:t>
                            </m:r>
                            <m:r>
                              <m:rPr>
                                <m:nor/>
                              </m:rPr>
                              <a:rPr lang="en-US" sz="1600" b="0" i="1">
                                <a:solidFill>
                                  <a:schemeClr val="tx1"/>
                                </a:solidFill>
                                <a:latin typeface="Cambria Math"/>
                                <a:ea typeface="+mn-ea"/>
                                <a:cs typeface="+mn-cs"/>
                              </a:rPr>
                              <m:t> </m:t>
                            </m:r>
                            <m:r>
                              <m:rPr>
                                <m:nor/>
                              </m:rPr>
                              <a:rPr lang="en-US" sz="1600" b="0" i="1">
                                <a:solidFill>
                                  <a:schemeClr val="tx1"/>
                                </a:solidFill>
                                <a:latin typeface="Cambria Math"/>
                                <a:ea typeface="+mn-ea"/>
                                <a:cs typeface="+mn-cs"/>
                              </a:rPr>
                              <m:t>meetings</m:t>
                            </m:r>
                            <m:r>
                              <m:rPr>
                                <m:nor/>
                              </m:rPr>
                              <a:rPr lang="en-US" sz="1600" b="0" i="1">
                                <a:solidFill>
                                  <a:schemeClr val="tx1"/>
                                </a:solidFill>
                                <a:latin typeface="Cambria Math"/>
                                <a:ea typeface="+mn-ea"/>
                                <a:cs typeface="+mn-cs"/>
                              </a:rPr>
                              <m:t> </m:t>
                            </m:r>
                            <m:r>
                              <m:rPr>
                                <m:nor/>
                              </m:rPr>
                              <a:rPr lang="en-US" sz="1600" b="0" i="1">
                                <a:solidFill>
                                  <a:schemeClr val="tx1"/>
                                </a:solidFill>
                                <a:latin typeface="Cambria Math"/>
                                <a:ea typeface="+mn-ea"/>
                                <a:cs typeface="+mn-cs"/>
                              </a:rPr>
                              <m:t>held</m:t>
                            </m:r>
                            <m:r>
                              <m:rPr>
                                <m:nor/>
                              </m:rPr>
                              <a:rPr lang="en-US" sz="1600" b="0" i="1">
                                <a:solidFill>
                                  <a:schemeClr val="tx1"/>
                                </a:solidFill>
                                <a:latin typeface="Cambria Math"/>
                                <a:ea typeface="+mn-ea"/>
                                <a:cs typeface="+mn-cs"/>
                              </a:rPr>
                              <m:t> ∗</m:t>
                            </m:r>
                            <m:r>
                              <m:rPr>
                                <m:nor/>
                              </m:rPr>
                              <a:rPr lang="en-US" sz="1600" b="0" i="1">
                                <a:solidFill>
                                  <a:schemeClr val="tx1"/>
                                </a:solidFill>
                                <a:latin typeface="Cambria Math"/>
                                <a:ea typeface="+mn-ea"/>
                                <a:cs typeface="+mn-cs"/>
                              </a:rPr>
                              <m:t>Share</m:t>
                            </m:r>
                            <m:r>
                              <m:rPr>
                                <m:nor/>
                              </m:rPr>
                              <a:rPr lang="en-US" sz="1600" b="0" i="1">
                                <a:solidFill>
                                  <a:schemeClr val="tx1"/>
                                </a:solidFill>
                                <a:latin typeface="Cambria Math"/>
                                <a:ea typeface="+mn-ea"/>
                                <a:cs typeface="+mn-cs"/>
                              </a:rPr>
                              <m:t> </m:t>
                            </m:r>
                            <m:r>
                              <m:rPr>
                                <m:nor/>
                              </m:rPr>
                              <a:rPr lang="en-US" sz="1600" b="0" i="1">
                                <a:solidFill>
                                  <a:schemeClr val="tx1"/>
                                </a:solidFill>
                                <a:latin typeface="Cambria Math"/>
                                <a:ea typeface="+mn-ea"/>
                                <a:cs typeface="+mn-cs"/>
                              </a:rPr>
                              <m:t>Price</m:t>
                            </m:r>
                            <m:r>
                              <m:rPr>
                                <m:nor/>
                              </m:rPr>
                              <a:rPr lang="en-US" sz="1600" b="0" i="1">
                                <a:solidFill>
                                  <a:schemeClr val="tx1"/>
                                </a:solidFill>
                                <a:latin typeface="Cambria Math"/>
                                <a:ea typeface="+mn-ea"/>
                                <a:cs typeface="+mn-cs"/>
                              </a:rPr>
                              <m:t> </m:t>
                            </m:r>
                          </m:e>
                          <m:e>
                            <m:r>
                              <m:rPr>
                                <m:nor/>
                              </m:rPr>
                              <a:rPr lang="en-US" sz="1600" b="0" i="1">
                                <a:solidFill>
                                  <a:schemeClr val="tx1"/>
                                </a:solidFill>
                                <a:latin typeface="Cambria Math"/>
                                <a:ea typeface="+mn-ea"/>
                                <a:cs typeface="+mn-cs"/>
                              </a:rPr>
                              <m:t>∗</m:t>
                            </m:r>
                            <m:r>
                              <m:rPr>
                                <m:nor/>
                              </m:rPr>
                              <a:rPr lang="en-US" sz="1600" b="0" i="1">
                                <a:solidFill>
                                  <a:schemeClr val="tx1"/>
                                </a:solidFill>
                                <a:latin typeface="Cambria Math"/>
                                <a:ea typeface="+mn-ea"/>
                                <a:cs typeface="+mn-cs"/>
                              </a:rPr>
                              <m:t>Max</m:t>
                            </m:r>
                            <m:r>
                              <m:rPr>
                                <m:nor/>
                              </m:rPr>
                              <a:rPr lang="en-US" sz="1600" b="0" i="1">
                                <a:solidFill>
                                  <a:schemeClr val="tx1"/>
                                </a:solidFill>
                                <a:latin typeface="Cambria Math"/>
                                <a:ea typeface="+mn-ea"/>
                                <a:cs typeface="+mn-cs"/>
                              </a:rPr>
                              <m:t> </m:t>
                            </m:r>
                            <m:r>
                              <m:rPr>
                                <m:nor/>
                              </m:rPr>
                              <a:rPr lang="en-US" sz="1600" b="0" i="1">
                                <a:solidFill>
                                  <a:schemeClr val="tx1"/>
                                </a:solidFill>
                                <a:latin typeface="Cambria Math"/>
                                <a:ea typeface="+mn-ea"/>
                                <a:cs typeface="+mn-cs"/>
                              </a:rPr>
                              <m:t>of</m:t>
                            </m:r>
                            <m:r>
                              <m:rPr>
                                <m:nor/>
                              </m:rPr>
                              <a:rPr lang="en-US" sz="1600" b="0" i="1">
                                <a:solidFill>
                                  <a:schemeClr val="tx1"/>
                                </a:solidFill>
                                <a:latin typeface="Cambria Math"/>
                                <a:ea typeface="+mn-ea"/>
                                <a:cs typeface="+mn-cs"/>
                              </a:rPr>
                              <m:t> </m:t>
                            </m:r>
                            <m:r>
                              <m:rPr>
                                <m:nor/>
                              </m:rPr>
                              <a:rPr lang="en-US" sz="1600" b="0" i="1">
                                <a:solidFill>
                                  <a:schemeClr val="tx1"/>
                                </a:solidFill>
                                <a:latin typeface="Cambria Math"/>
                                <a:ea typeface="+mn-ea"/>
                                <a:cs typeface="+mn-cs"/>
                              </a:rPr>
                              <m:t>shares</m:t>
                            </m:r>
                            <m:r>
                              <m:rPr>
                                <m:nor/>
                              </m:rPr>
                              <a:rPr lang="en-US" sz="1600" b="0" i="1">
                                <a:solidFill>
                                  <a:schemeClr val="tx1"/>
                                </a:solidFill>
                                <a:latin typeface="Cambria Math"/>
                                <a:ea typeface="+mn-ea"/>
                                <a:cs typeface="+mn-cs"/>
                              </a:rPr>
                              <m:t> ∗ #</m:t>
                            </m:r>
                            <m:r>
                              <m:rPr>
                                <m:nor/>
                              </m:rPr>
                              <a:rPr lang="en-US" sz="1600" b="0" i="1">
                                <a:solidFill>
                                  <a:schemeClr val="tx1"/>
                                </a:solidFill>
                                <a:latin typeface="Cambria Math"/>
                                <a:ea typeface="+mn-ea"/>
                                <a:cs typeface="+mn-cs"/>
                              </a:rPr>
                              <m:t>members</m:t>
                            </m:r>
                            <m:r>
                              <m:rPr>
                                <m:nor/>
                              </m:rPr>
                              <a:rPr lang="es-ES" sz="1600" b="0" i="1">
                                <a:solidFill>
                                  <a:schemeClr val="tx1"/>
                                </a:solidFill>
                                <a:latin typeface="Cambria Math"/>
                                <a:ea typeface="+mn-ea"/>
                                <a:cs typeface="+mn-cs"/>
                              </a:rPr>
                              <m:t>)</m:t>
                            </m:r>
                          </m:e>
                          <m:e/>
                          <m:e/>
                        </m:eqArr>
                      </m:den>
                    </m:f>
                  </m:oMath>
                </m:oMathPara>
              </a14:m>
              <a:endParaRPr lang="en-US" sz="1600" b="0" i="1">
                <a:solidFill>
                  <a:schemeClr val="tx1"/>
                </a:solidFill>
                <a:latin typeface="Cambria Math"/>
                <a:ea typeface="+mn-ea"/>
                <a:cs typeface="+mn-cs"/>
              </a:endParaRPr>
            </a:p>
          </xdr:txBody>
        </xdr:sp>
      </mc:Choice>
      <mc:Fallback xmlns="">
        <xdr:sp macro="" textlink="">
          <xdr:nvSpPr>
            <xdr:cNvPr id="39" name="38 CuadroTexto"/>
            <xdr:cNvSpPr txBox="1"/>
          </xdr:nvSpPr>
          <xdr:spPr>
            <a:xfrm>
              <a:off x="6966858" y="13593534"/>
              <a:ext cx="3959680" cy="10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r>
                <a:rPr lang="en-US" sz="1600" b="0" i="0">
                  <a:solidFill>
                    <a:schemeClr val="tx1"/>
                  </a:solidFill>
                  <a:latin typeface="Cambria Math"/>
                  <a:ea typeface="+mn-ea"/>
                  <a:cs typeface="+mn-cs"/>
                </a:rPr>
                <a:t>=(</a:t>
              </a:r>
              <a:r>
                <a:rPr lang="es-ES" sz="1600" b="0" i="0">
                  <a:solidFill>
                    <a:schemeClr val="tx1"/>
                  </a:solidFill>
                  <a:latin typeface="Cambria Math"/>
                  <a:ea typeface="+mn-ea"/>
                  <a:cs typeface="+mn-cs"/>
                </a:rPr>
                <a:t>𝑇𝑜𝑡𝑎𝑙 𝑜𝑓 𝑔𝑟𝑜𝑢𝑝 𝑠𝑎𝑣𝑖𝑛𝑔"s to the date</a:t>
              </a:r>
              <a:r>
                <a:rPr lang="en-US" sz="1600" b="0" i="0">
                  <a:solidFill>
                    <a:schemeClr val="tx1"/>
                  </a:solidFill>
                  <a:latin typeface="Cambria Math"/>
                  <a:ea typeface="+mn-ea"/>
                  <a:cs typeface="+mn-cs"/>
                </a:rPr>
                <a:t> " )/</a:t>
              </a:r>
              <a:r>
                <a:rPr lang="es-ES" sz="1600" b="0" i="0">
                  <a:solidFill>
                    <a:schemeClr val="tx1"/>
                  </a:solidFill>
                  <a:latin typeface="Cambria Math"/>
                  <a:ea typeface="+mn-ea"/>
                  <a:cs typeface="+mn-cs"/>
                </a:rPr>
                <a:t>█(#  (</a:t>
              </a:r>
              <a:r>
                <a:rPr lang="en-US" sz="1600" b="0" i="0">
                  <a:solidFill>
                    <a:schemeClr val="tx1"/>
                  </a:solidFill>
                  <a:latin typeface="Cambria Math"/>
                  <a:ea typeface="+mn-ea"/>
                  <a:cs typeface="+mn-cs"/>
                </a:rPr>
                <a:t>"# of meetings held ∗Share Price " @"∗Max of shares ∗ #members</a:t>
              </a:r>
              <a:r>
                <a:rPr lang="es-ES" sz="1600" b="0" i="0">
                  <a:solidFill>
                    <a:schemeClr val="tx1"/>
                  </a:solidFill>
                  <a:latin typeface="Cambria Math"/>
                  <a:ea typeface="+mn-ea"/>
                  <a:cs typeface="+mn-cs"/>
                </a:rPr>
                <a:t>)" @@)</a:t>
              </a:r>
              <a:endParaRPr lang="en-US" sz="1600" b="0" i="1">
                <a:solidFill>
                  <a:schemeClr val="tx1"/>
                </a:solidFill>
                <a:latin typeface="Cambria Math"/>
                <a:ea typeface="+mn-ea"/>
                <a:cs typeface="+mn-cs"/>
              </a:endParaRPr>
            </a:p>
          </xdr:txBody>
        </xdr:sp>
      </mc:Fallback>
    </mc:AlternateContent>
    <xdr:clientData/>
  </xdr:oneCellAnchor>
  <xdr:oneCellAnchor>
    <xdr:from>
      <xdr:col>7</xdr:col>
      <xdr:colOff>68036</xdr:colOff>
      <xdr:row>23</xdr:row>
      <xdr:rowOff>598713</xdr:rowOff>
    </xdr:from>
    <xdr:ext cx="4068537" cy="1877787"/>
    <mc:AlternateContent xmlns:mc="http://schemas.openxmlformats.org/markup-compatibility/2006" xmlns:a14="http://schemas.microsoft.com/office/drawing/2010/main">
      <mc:Choice Requires="a14">
        <xdr:sp macro="" textlink="">
          <xdr:nvSpPr>
            <xdr:cNvPr id="40" name="39 CuadroTexto"/>
            <xdr:cNvSpPr txBox="1"/>
          </xdr:nvSpPr>
          <xdr:spPr>
            <a:xfrm>
              <a:off x="6912429" y="16559892"/>
              <a:ext cx="4068537" cy="1877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14:m>
                <m:oMathPara xmlns:m="http://schemas.openxmlformats.org/officeDocument/2006/math">
                  <m:oMathParaPr>
                    <m:jc m:val="centerGroup"/>
                  </m:oMathParaPr>
                  <m:oMath xmlns:m="http://schemas.openxmlformats.org/officeDocument/2006/math">
                    <m:r>
                      <a:rPr lang="en-US" sz="1800" b="0" i="1">
                        <a:solidFill>
                          <a:schemeClr val="tx1"/>
                        </a:solidFill>
                        <a:latin typeface="Cambria Math"/>
                        <a:ea typeface="+mn-ea"/>
                        <a:cs typeface="+mn-cs"/>
                      </a:rPr>
                      <m:t>=</m:t>
                    </m:r>
                    <m:f>
                      <m:fPr>
                        <m:ctrlPr>
                          <a:rPr lang="en-US" sz="1800" b="0" i="1">
                            <a:solidFill>
                              <a:schemeClr val="tx1"/>
                            </a:solidFill>
                            <a:latin typeface="Cambria Math"/>
                            <a:ea typeface="+mn-ea"/>
                            <a:cs typeface="+mn-cs"/>
                          </a:rPr>
                        </m:ctrlPr>
                      </m:fPr>
                      <m:num>
                        <m:eqArr>
                          <m:eqArrPr>
                            <m:ctrlPr>
                              <a:rPr lang="es-ES" sz="1800" b="0" i="1">
                                <a:solidFill>
                                  <a:schemeClr val="tx1"/>
                                </a:solidFill>
                                <a:latin typeface="Cambria Math"/>
                                <a:ea typeface="+mn-ea"/>
                                <a:cs typeface="+mn-cs"/>
                              </a:rPr>
                            </m:ctrlPr>
                          </m:eqArrPr>
                          <m:e>
                            <m:r>
                              <a:rPr lang="es-ES" sz="1800" b="0" i="1">
                                <a:solidFill>
                                  <a:schemeClr val="tx1"/>
                                </a:solidFill>
                                <a:latin typeface="Cambria Math"/>
                                <a:ea typeface="+mn-ea"/>
                                <a:cs typeface="+mn-cs"/>
                              </a:rPr>
                              <m:t>(</m:t>
                            </m:r>
                            <m:r>
                              <a:rPr lang="es-ES" sz="1800" b="0" i="1">
                                <a:solidFill>
                                  <a:schemeClr val="tx1"/>
                                </a:solidFill>
                                <a:latin typeface="Cambria Math"/>
                                <a:ea typeface="+mn-ea"/>
                                <a:cs typeface="+mn-cs"/>
                              </a:rPr>
                              <m:t>𝑇𝑜𝑡𝑎𝑙</m:t>
                            </m:r>
                            <m:r>
                              <a:rPr lang="es-ES" sz="1800" b="0" i="1">
                                <a:solidFill>
                                  <a:schemeClr val="tx1"/>
                                </a:solidFill>
                                <a:latin typeface="Cambria Math"/>
                                <a:ea typeface="+mn-ea"/>
                                <a:cs typeface="+mn-cs"/>
                              </a:rPr>
                              <m:t> </m:t>
                            </m:r>
                            <m:r>
                              <a:rPr lang="es-ES" sz="1800" b="0" i="1">
                                <a:solidFill>
                                  <a:schemeClr val="tx1"/>
                                </a:solidFill>
                                <a:latin typeface="Cambria Math"/>
                                <a:ea typeface="+mn-ea"/>
                                <a:cs typeface="+mn-cs"/>
                              </a:rPr>
                              <m:t>𝑂𝑢𝑡𝑠𝑡𝑎𝑛𝑑𝑖𝑛𝑔</m:t>
                            </m:r>
                            <m:r>
                              <a:rPr lang="es-ES" sz="1800" b="0" i="1">
                                <a:solidFill>
                                  <a:schemeClr val="tx1"/>
                                </a:solidFill>
                                <a:latin typeface="Cambria Math"/>
                                <a:ea typeface="+mn-ea"/>
                                <a:cs typeface="+mn-cs"/>
                              </a:rPr>
                              <m:t> </m:t>
                            </m:r>
                            <m:r>
                              <a:rPr lang="es-ES" sz="1800" b="0" i="1">
                                <a:solidFill>
                                  <a:schemeClr val="tx1"/>
                                </a:solidFill>
                                <a:latin typeface="Cambria Math"/>
                                <a:ea typeface="+mn-ea"/>
                                <a:cs typeface="+mn-cs"/>
                              </a:rPr>
                              <m:t>𝑜𝑛</m:t>
                            </m:r>
                            <m:r>
                              <a:rPr lang="es-ES" sz="1800" b="0" i="1">
                                <a:solidFill>
                                  <a:schemeClr val="tx1"/>
                                </a:solidFill>
                                <a:latin typeface="Cambria Math"/>
                                <a:ea typeface="+mn-ea"/>
                                <a:cs typeface="+mn-cs"/>
                              </a:rPr>
                              <m:t> </m:t>
                            </m:r>
                            <m:r>
                              <a:rPr lang="es-ES" sz="1800" b="0" i="1">
                                <a:solidFill>
                                  <a:schemeClr val="tx1"/>
                                </a:solidFill>
                                <a:latin typeface="Cambria Math"/>
                                <a:ea typeface="+mn-ea"/>
                                <a:cs typeface="+mn-cs"/>
                              </a:rPr>
                              <m:t>𝑙𝑎𝑠𝑡</m:t>
                            </m:r>
                            <m:r>
                              <a:rPr lang="es-ES" sz="1800" b="0" i="1">
                                <a:solidFill>
                                  <a:schemeClr val="tx1"/>
                                </a:solidFill>
                                <a:latin typeface="Cambria Math"/>
                                <a:ea typeface="+mn-ea"/>
                                <a:cs typeface="+mn-cs"/>
                              </a:rPr>
                              <m:t> </m:t>
                            </m:r>
                            <m:r>
                              <a:rPr lang="es-ES" sz="1800" b="0" i="1">
                                <a:solidFill>
                                  <a:schemeClr val="tx1"/>
                                </a:solidFill>
                                <a:latin typeface="Cambria Math"/>
                                <a:ea typeface="+mn-ea"/>
                                <a:cs typeface="+mn-cs"/>
                              </a:rPr>
                              <m:t>𝑚𝑒𝑒𝑡𝑖𝑛𝑔</m:t>
                            </m:r>
                            <m:r>
                              <a:rPr lang="es-ES" sz="1800" b="0" i="1">
                                <a:solidFill>
                                  <a:schemeClr val="tx1"/>
                                </a:solidFill>
                                <a:latin typeface="Cambria Math"/>
                                <a:ea typeface="+mn-ea"/>
                                <a:cs typeface="+mn-cs"/>
                              </a:rPr>
                              <m:t> </m:t>
                            </m:r>
                          </m:e>
                          <m:e>
                            <m:r>
                              <a:rPr lang="es-ES" sz="1800" b="0" i="1">
                                <a:solidFill>
                                  <a:schemeClr val="tx1"/>
                                </a:solidFill>
                                <a:latin typeface="Cambria Math"/>
                                <a:ea typeface="+mn-ea"/>
                                <a:cs typeface="+mn-cs"/>
                              </a:rPr>
                              <m:t>𝑝𝑎𝑠𝑡</m:t>
                            </m:r>
                            <m:r>
                              <a:rPr lang="es-ES" sz="1800" b="0" i="1">
                                <a:solidFill>
                                  <a:schemeClr val="tx1"/>
                                </a:solidFill>
                                <a:latin typeface="Cambria Math"/>
                                <a:ea typeface="+mn-ea"/>
                                <a:cs typeface="+mn-cs"/>
                              </a:rPr>
                              <m:t>)</m:t>
                            </m:r>
                          </m:e>
                          <m:e>
                            <m:r>
                              <a:rPr lang="es-ES" sz="1800" b="0" i="1">
                                <a:solidFill>
                                  <a:schemeClr val="tx1"/>
                                </a:solidFill>
                                <a:latin typeface="Cambria Math"/>
                                <a:ea typeface="+mn-ea"/>
                                <a:cs typeface="+mn-cs"/>
                              </a:rPr>
                              <m:t> −(</m:t>
                            </m:r>
                            <m:r>
                              <a:rPr lang="es-ES" sz="1800" b="0" i="1">
                                <a:solidFill>
                                  <a:schemeClr val="tx1"/>
                                </a:solidFill>
                                <a:latin typeface="Cambria Math"/>
                                <a:ea typeface="+mn-ea"/>
                                <a:cs typeface="+mn-cs"/>
                              </a:rPr>
                              <m:t>𝑇𝑜𝑡𝑎𝑙</m:t>
                            </m:r>
                            <m:r>
                              <a:rPr lang="es-ES" sz="1800" b="0" i="1">
                                <a:solidFill>
                                  <a:schemeClr val="tx1"/>
                                </a:solidFill>
                                <a:latin typeface="Cambria Math"/>
                                <a:ea typeface="+mn-ea"/>
                                <a:cs typeface="+mn-cs"/>
                              </a:rPr>
                              <m:t> </m:t>
                            </m:r>
                            <m:r>
                              <a:rPr lang="es-ES" sz="1800" b="0" i="1">
                                <a:solidFill>
                                  <a:schemeClr val="tx1"/>
                                </a:solidFill>
                                <a:latin typeface="Cambria Math"/>
                                <a:ea typeface="+mn-ea"/>
                                <a:cs typeface="+mn-cs"/>
                              </a:rPr>
                              <m:t>𝐼𝑛𝑡𝑒𝑟𝑒𝑠𝑡𝑠</m:t>
                            </m:r>
                            <m:r>
                              <a:rPr lang="es-ES" sz="1800" b="0" i="1">
                                <a:solidFill>
                                  <a:schemeClr val="tx1"/>
                                </a:solidFill>
                                <a:latin typeface="Cambria Math"/>
                                <a:ea typeface="+mn-ea"/>
                                <a:cs typeface="+mn-cs"/>
                              </a:rPr>
                              <m:t> </m:t>
                            </m:r>
                          </m:e>
                          <m:e>
                            <m:r>
                              <a:rPr lang="es-ES" sz="1800" b="0" i="1">
                                <a:solidFill>
                                  <a:schemeClr val="tx1"/>
                                </a:solidFill>
                                <a:latin typeface="Cambria Math"/>
                                <a:ea typeface="+mn-ea"/>
                                <a:cs typeface="+mn-cs"/>
                              </a:rPr>
                              <m:t>𝐸𝑎𝑟𝑛𝑒𝑑</m:t>
                            </m:r>
                            <m:r>
                              <a:rPr lang="es-ES" sz="1800" b="0" i="1">
                                <a:solidFill>
                                  <a:schemeClr val="tx1"/>
                                </a:solidFill>
                                <a:latin typeface="Cambria Math"/>
                                <a:ea typeface="+mn-ea"/>
                                <a:cs typeface="+mn-cs"/>
                              </a:rPr>
                              <m:t> </m:t>
                            </m:r>
                            <m:r>
                              <a:rPr lang="es-ES" sz="1800" b="0" i="1">
                                <a:solidFill>
                                  <a:schemeClr val="tx1"/>
                                </a:solidFill>
                                <a:latin typeface="Cambria Math"/>
                                <a:ea typeface="+mn-ea"/>
                                <a:cs typeface="+mn-cs"/>
                              </a:rPr>
                              <m:t>𝑛𝑜𝑡</m:t>
                            </m:r>
                            <m:r>
                              <a:rPr lang="es-ES" sz="1800" b="0" i="1">
                                <a:solidFill>
                                  <a:schemeClr val="tx1"/>
                                </a:solidFill>
                                <a:latin typeface="Cambria Math"/>
                                <a:ea typeface="+mn-ea"/>
                                <a:cs typeface="+mn-cs"/>
                              </a:rPr>
                              <m:t> </m:t>
                            </m:r>
                            <m:r>
                              <a:rPr lang="es-ES" sz="1800" b="0" i="1">
                                <a:solidFill>
                                  <a:schemeClr val="tx1"/>
                                </a:solidFill>
                                <a:latin typeface="Cambria Math"/>
                                <a:ea typeface="+mn-ea"/>
                                <a:cs typeface="+mn-cs"/>
                              </a:rPr>
                              <m:t>𝑐𝑜𝑙𝑙𝑒𝑐𝑡𝑒𝑑</m:t>
                            </m:r>
                            <m:r>
                              <a:rPr lang="es-ES" sz="1800" b="0" i="1">
                                <a:solidFill>
                                  <a:schemeClr val="tx1"/>
                                </a:solidFill>
                                <a:latin typeface="Cambria Math"/>
                                <a:ea typeface="+mn-ea"/>
                                <a:cs typeface="+mn-cs"/>
                              </a:rPr>
                              <m:t> </m:t>
                            </m:r>
                            <m:r>
                              <a:rPr lang="es-ES" sz="1800" b="0" i="1">
                                <a:solidFill>
                                  <a:schemeClr val="tx1"/>
                                </a:solidFill>
                                <a:latin typeface="Cambria Math"/>
                                <a:ea typeface="+mn-ea"/>
                                <a:cs typeface="+mn-cs"/>
                              </a:rPr>
                              <m:t>𝑜𝑛</m:t>
                            </m:r>
                            <m:r>
                              <a:rPr lang="es-ES" sz="1800" b="0" i="1">
                                <a:solidFill>
                                  <a:schemeClr val="tx1"/>
                                </a:solidFill>
                                <a:latin typeface="Cambria Math"/>
                                <a:ea typeface="+mn-ea"/>
                                <a:cs typeface="+mn-cs"/>
                              </a:rPr>
                              <m:t> </m:t>
                            </m:r>
                            <m:r>
                              <a:rPr lang="es-ES" sz="1800" b="0" i="1">
                                <a:solidFill>
                                  <a:schemeClr val="tx1"/>
                                </a:solidFill>
                                <a:latin typeface="Cambria Math"/>
                                <a:ea typeface="+mn-ea"/>
                                <a:cs typeface="+mn-cs"/>
                              </a:rPr>
                              <m:t>𝑙𝑎𝑠𝑡</m:t>
                            </m:r>
                            <m:r>
                              <a:rPr lang="es-ES" sz="1800" b="0" i="1">
                                <a:solidFill>
                                  <a:schemeClr val="tx1"/>
                                </a:solidFill>
                                <a:latin typeface="Cambria Math"/>
                                <a:ea typeface="+mn-ea"/>
                                <a:cs typeface="+mn-cs"/>
                              </a:rPr>
                              <m:t> </m:t>
                            </m:r>
                          </m:e>
                          <m:e>
                            <m:r>
                              <a:rPr lang="es-ES" sz="1800" b="0" i="1">
                                <a:solidFill>
                                  <a:schemeClr val="tx1"/>
                                </a:solidFill>
                                <a:latin typeface="Cambria Math"/>
                                <a:ea typeface="+mn-ea"/>
                                <a:cs typeface="+mn-cs"/>
                              </a:rPr>
                              <m:t>𝑚𝑒𝑒𝑡𝑖𝑛𝑔</m:t>
                            </m:r>
                            <m:r>
                              <a:rPr lang="es-ES" sz="1800" b="0" i="1">
                                <a:solidFill>
                                  <a:schemeClr val="tx1"/>
                                </a:solidFill>
                                <a:latin typeface="Cambria Math"/>
                                <a:ea typeface="+mn-ea"/>
                                <a:cs typeface="+mn-cs"/>
                              </a:rPr>
                              <m:t>)</m:t>
                            </m:r>
                          </m:e>
                        </m:eqArr>
                      </m:num>
                      <m:den>
                        <m:eqArr>
                          <m:eqArrPr>
                            <m:ctrlPr>
                              <a:rPr lang="es-ES" sz="1800" b="0" i="1">
                                <a:solidFill>
                                  <a:schemeClr val="tx1"/>
                                </a:solidFill>
                                <a:latin typeface="Cambria Math"/>
                                <a:ea typeface="+mn-ea"/>
                                <a:cs typeface="+mn-cs"/>
                              </a:rPr>
                            </m:ctrlPr>
                          </m:eqArrPr>
                          <m:e>
                            <m:r>
                              <a:rPr lang="es-ES" sz="1800" b="0" i="1">
                                <a:solidFill>
                                  <a:schemeClr val="tx1"/>
                                </a:solidFill>
                                <a:latin typeface="Cambria Math"/>
                                <a:ea typeface="+mn-ea"/>
                                <a:cs typeface="+mn-cs"/>
                              </a:rPr>
                              <m:t>#  (</m:t>
                            </m:r>
                            <m:r>
                              <m:rPr>
                                <m:nor/>
                              </m:rPr>
                              <a:rPr lang="en-US" sz="1800" i="1">
                                <a:solidFill>
                                  <a:schemeClr val="tx1"/>
                                </a:solidFill>
                                <a:effectLst/>
                                <a:latin typeface="+mj-lt"/>
                                <a:ea typeface="+mn-ea"/>
                                <a:cs typeface="+mn-cs"/>
                              </a:rPr>
                              <m:t>Sum</m:t>
                            </m:r>
                            <m:r>
                              <m:rPr>
                                <m:nor/>
                              </m:rPr>
                              <a:rPr lang="en-US" sz="1800" i="1">
                                <a:solidFill>
                                  <a:schemeClr val="tx1"/>
                                </a:solidFill>
                                <a:effectLst/>
                                <a:latin typeface="+mj-lt"/>
                                <a:ea typeface="+mn-ea"/>
                                <a:cs typeface="+mn-cs"/>
                              </a:rPr>
                              <m:t> </m:t>
                            </m:r>
                            <m:r>
                              <m:rPr>
                                <m:nor/>
                              </m:rPr>
                              <a:rPr lang="en-US" sz="1800" i="1">
                                <a:solidFill>
                                  <a:schemeClr val="tx1"/>
                                </a:solidFill>
                                <a:effectLst/>
                                <a:latin typeface="+mj-lt"/>
                                <a:ea typeface="+mn-ea"/>
                                <a:cs typeface="+mn-cs"/>
                              </a:rPr>
                              <m:t>of</m:t>
                            </m:r>
                            <m:r>
                              <m:rPr>
                                <m:nor/>
                              </m:rPr>
                              <a:rPr lang="en-US" sz="1800" i="1">
                                <a:solidFill>
                                  <a:schemeClr val="tx1"/>
                                </a:solidFill>
                                <a:effectLst/>
                                <a:latin typeface="+mj-lt"/>
                                <a:ea typeface="+mn-ea"/>
                                <a:cs typeface="+mn-cs"/>
                              </a:rPr>
                              <m:t> </m:t>
                            </m:r>
                            <m:r>
                              <m:rPr>
                                <m:nor/>
                              </m:rPr>
                              <a:rPr lang="en-US" sz="1800" i="1">
                                <a:solidFill>
                                  <a:schemeClr val="tx1"/>
                                </a:solidFill>
                                <a:effectLst/>
                                <a:latin typeface="+mj-lt"/>
                                <a:ea typeface="+mn-ea"/>
                                <a:cs typeface="+mn-cs"/>
                              </a:rPr>
                              <m:t>Principal</m:t>
                            </m:r>
                            <m:r>
                              <m:rPr>
                                <m:nor/>
                              </m:rPr>
                              <a:rPr lang="en-US" sz="1800" i="1">
                                <a:solidFill>
                                  <a:schemeClr val="tx1"/>
                                </a:solidFill>
                                <a:effectLst/>
                                <a:latin typeface="+mj-lt"/>
                                <a:ea typeface="+mn-ea"/>
                                <a:cs typeface="+mn-cs"/>
                              </a:rPr>
                              <m:t> </m:t>
                            </m:r>
                            <m:r>
                              <m:rPr>
                                <m:nor/>
                              </m:rPr>
                              <a:rPr lang="en-US" sz="1800" i="1">
                                <a:solidFill>
                                  <a:schemeClr val="tx1"/>
                                </a:solidFill>
                                <a:effectLst/>
                                <a:latin typeface="+mj-lt"/>
                                <a:ea typeface="+mn-ea"/>
                                <a:cs typeface="+mn-cs"/>
                              </a:rPr>
                              <m:t>Disbursed</m:t>
                            </m:r>
                            <m:r>
                              <m:rPr>
                                <m:nor/>
                              </m:rPr>
                              <a:rPr lang="en-US" sz="1800" i="1">
                                <a:solidFill>
                                  <a:schemeClr val="tx1"/>
                                </a:solidFill>
                                <a:effectLst/>
                                <a:latin typeface="+mj-lt"/>
                                <a:ea typeface="+mn-ea"/>
                                <a:cs typeface="+mn-cs"/>
                              </a:rPr>
                              <m:t> </m:t>
                            </m:r>
                            <m:r>
                              <m:rPr>
                                <m:nor/>
                              </m:rPr>
                              <a:rPr lang="en-US" sz="1800" i="1">
                                <a:solidFill>
                                  <a:schemeClr val="tx1"/>
                                </a:solidFill>
                                <a:effectLst/>
                                <a:latin typeface="+mj-lt"/>
                                <a:ea typeface="+mn-ea"/>
                                <a:cs typeface="+mn-cs"/>
                              </a:rPr>
                              <m:t>as</m:t>
                            </m:r>
                            <m:r>
                              <m:rPr>
                                <m:nor/>
                              </m:rPr>
                              <a:rPr lang="en-US" sz="1800" i="1">
                                <a:solidFill>
                                  <a:schemeClr val="tx1"/>
                                </a:solidFill>
                                <a:effectLst/>
                                <a:latin typeface="+mj-lt"/>
                                <a:ea typeface="+mn-ea"/>
                                <a:cs typeface="+mn-cs"/>
                              </a:rPr>
                              <m:t> </m:t>
                            </m:r>
                            <m:r>
                              <m:rPr>
                                <m:nor/>
                              </m:rPr>
                              <a:rPr lang="en-US" sz="1800" i="1">
                                <a:solidFill>
                                  <a:schemeClr val="tx1"/>
                                </a:solidFill>
                                <a:effectLst/>
                                <a:latin typeface="+mj-lt"/>
                                <a:ea typeface="+mn-ea"/>
                                <a:cs typeface="+mn-cs"/>
                              </a:rPr>
                              <m:t>loans</m:t>
                            </m:r>
                            <m:r>
                              <m:rPr>
                                <m:nor/>
                              </m:rPr>
                              <a:rPr lang="es-ES" sz="1800" b="0" i="1">
                                <a:solidFill>
                                  <a:schemeClr val="tx1"/>
                                </a:solidFill>
                                <a:effectLst/>
                                <a:latin typeface="+mj-lt"/>
                                <a:ea typeface="+mn-ea"/>
                                <a:cs typeface="+mn-cs"/>
                              </a:rPr>
                              <m:t>)</m:t>
                            </m:r>
                          </m:e>
                          <m:e/>
                          <m:e/>
                          <m:e/>
                        </m:eqArr>
                      </m:den>
                    </m:f>
                  </m:oMath>
                </m:oMathPara>
              </a14:m>
              <a:endParaRPr lang="en-US" sz="1800" b="0" i="1">
                <a:solidFill>
                  <a:schemeClr val="tx1"/>
                </a:solidFill>
                <a:latin typeface="Cambria Math"/>
                <a:ea typeface="+mn-ea"/>
                <a:cs typeface="+mn-cs"/>
              </a:endParaRPr>
            </a:p>
          </xdr:txBody>
        </xdr:sp>
      </mc:Choice>
      <mc:Fallback xmlns="">
        <xdr:sp macro="" textlink="">
          <xdr:nvSpPr>
            <xdr:cNvPr id="40" name="39 CuadroTexto"/>
            <xdr:cNvSpPr txBox="1"/>
          </xdr:nvSpPr>
          <xdr:spPr>
            <a:xfrm>
              <a:off x="6912429" y="16559892"/>
              <a:ext cx="4068537" cy="1877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r>
                <a:rPr lang="en-US" sz="1800" b="0" i="0">
                  <a:solidFill>
                    <a:schemeClr val="tx1"/>
                  </a:solidFill>
                  <a:latin typeface="Cambria Math"/>
                  <a:ea typeface="+mn-ea"/>
                  <a:cs typeface="+mn-cs"/>
                </a:rPr>
                <a:t>=</a:t>
              </a:r>
              <a:r>
                <a:rPr lang="es-ES" sz="1800" b="0" i="0">
                  <a:solidFill>
                    <a:schemeClr val="tx1"/>
                  </a:solidFill>
                  <a:latin typeface="Cambria Math"/>
                  <a:ea typeface="+mn-ea"/>
                  <a:cs typeface="+mn-cs"/>
                </a:rPr>
                <a:t>█((𝑇𝑜𝑡𝑎𝑙 𝑂𝑢𝑡𝑠𝑡𝑎𝑛𝑑𝑖𝑛𝑔 𝑜𝑛 𝑙𝑎𝑠𝑡 𝑚𝑒𝑒𝑡𝑖𝑛𝑔 @𝑝𝑎𝑠𝑡)@ −(𝑇𝑜𝑡𝑎𝑙 𝐼𝑛𝑡𝑒𝑟𝑒𝑠𝑡𝑠 @𝐸𝑎𝑟𝑛𝑒𝑑 𝑛𝑜𝑡 𝑐𝑜𝑙𝑙𝑒𝑐𝑡𝑒𝑑 𝑜𝑛 𝑙𝑎𝑠𝑡 @𝑚𝑒𝑒𝑡𝑖𝑛𝑔))</a:t>
              </a:r>
              <a:r>
                <a:rPr lang="en-US" sz="1800" b="0" i="0">
                  <a:solidFill>
                    <a:schemeClr val="tx1"/>
                  </a:solidFill>
                  <a:latin typeface="Cambria Math"/>
                  <a:ea typeface="+mn-ea"/>
                  <a:cs typeface="+mn-cs"/>
                </a:rPr>
                <a:t>/</a:t>
              </a:r>
              <a:r>
                <a:rPr lang="es-ES" sz="1800" b="0" i="0">
                  <a:solidFill>
                    <a:schemeClr val="tx1"/>
                  </a:solidFill>
                  <a:latin typeface="Cambria Math"/>
                  <a:ea typeface="+mn-ea"/>
                  <a:cs typeface="+mn-cs"/>
                </a:rPr>
                <a:t>█(#  (</a:t>
              </a:r>
              <a:r>
                <a:rPr lang="en-US" sz="1800" b="0" i="0">
                  <a:solidFill>
                    <a:schemeClr val="tx1"/>
                  </a:solidFill>
                  <a:effectLst/>
                  <a:latin typeface="+mj-lt"/>
                  <a:ea typeface="+mn-ea"/>
                  <a:cs typeface="+mn-cs"/>
                </a:rPr>
                <a:t>"</a:t>
              </a:r>
              <a:r>
                <a:rPr lang="en-US" sz="1800" i="0">
                  <a:solidFill>
                    <a:schemeClr val="tx1"/>
                  </a:solidFill>
                  <a:effectLst/>
                  <a:latin typeface="+mj-lt"/>
                  <a:ea typeface="+mn-ea"/>
                  <a:cs typeface="+mn-cs"/>
                </a:rPr>
                <a:t>Sum of Principal Disbursed as loans</a:t>
              </a:r>
              <a:r>
                <a:rPr lang="es-ES" sz="1800" b="0" i="0">
                  <a:solidFill>
                    <a:schemeClr val="tx1"/>
                  </a:solidFill>
                  <a:effectLst/>
                  <a:latin typeface="+mj-lt"/>
                  <a:ea typeface="+mn-ea"/>
                  <a:cs typeface="+mn-cs"/>
                </a:rPr>
                <a:t>)</a:t>
              </a:r>
              <a:r>
                <a:rPr lang="en-US" sz="1800" b="0" i="0">
                  <a:solidFill>
                    <a:schemeClr val="tx1"/>
                  </a:solidFill>
                  <a:effectLst/>
                  <a:latin typeface="Cambria Math"/>
                  <a:ea typeface="+mn-ea"/>
                  <a:cs typeface="+mn-cs"/>
                </a:rPr>
                <a:t>" @</a:t>
              </a:r>
              <a:r>
                <a:rPr lang="es-ES" sz="1800" b="0" i="0">
                  <a:solidFill>
                    <a:schemeClr val="tx1"/>
                  </a:solidFill>
                  <a:effectLst/>
                  <a:latin typeface="Cambria Math"/>
                  <a:ea typeface="+mn-ea"/>
                  <a:cs typeface="+mn-cs"/>
                </a:rPr>
                <a:t>@@)</a:t>
              </a:r>
              <a:endParaRPr lang="en-US" sz="1800" b="0" i="1">
                <a:solidFill>
                  <a:schemeClr val="tx1"/>
                </a:solidFill>
                <a:latin typeface="Cambria Math"/>
                <a:ea typeface="+mn-ea"/>
                <a:cs typeface="+mn-cs"/>
              </a:endParaRPr>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xdr:from>
      <xdr:col>2</xdr:col>
      <xdr:colOff>27215</xdr:colOff>
      <xdr:row>8</xdr:row>
      <xdr:rowOff>40821</xdr:rowOff>
    </xdr:from>
    <xdr:to>
      <xdr:col>3</xdr:col>
      <xdr:colOff>2204357</xdr:colOff>
      <xdr:row>19</xdr:row>
      <xdr:rowOff>149678</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oseph.kizito@barclays.com"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N42"/>
  <sheetViews>
    <sheetView showGridLines="0" zoomScale="60" zoomScaleNormal="60" workbookViewId="0">
      <selection activeCell="P15" sqref="P15"/>
    </sheetView>
  </sheetViews>
  <sheetFormatPr defaultColWidth="11.42578125" defaultRowHeight="15" x14ac:dyDescent="0.25"/>
  <cols>
    <col min="1" max="1" width="4.28515625" style="2" customWidth="1"/>
    <col min="2" max="2" width="3.140625" style="2" customWidth="1"/>
    <col min="3" max="12" width="11.42578125" style="2"/>
    <col min="13" max="13" width="2.5703125" style="2" customWidth="1"/>
    <col min="14" max="14" width="3.5703125" style="2" customWidth="1"/>
    <col min="15" max="16384" width="11.42578125" style="2"/>
  </cols>
  <sheetData>
    <row r="1" spans="1:14" ht="19.5" customHeight="1" x14ac:dyDescent="0.25">
      <c r="A1" s="5"/>
      <c r="B1" s="5"/>
      <c r="C1" s="5"/>
      <c r="D1" s="5"/>
      <c r="E1" s="5"/>
      <c r="F1" s="5"/>
      <c r="G1" s="5"/>
      <c r="H1" s="5"/>
      <c r="I1" s="5"/>
      <c r="J1" s="5"/>
      <c r="K1" s="5"/>
      <c r="L1" s="5"/>
      <c r="M1" s="5"/>
      <c r="N1" s="5"/>
    </row>
    <row r="2" spans="1:14" x14ac:dyDescent="0.25">
      <c r="A2" s="5"/>
      <c r="B2" s="4"/>
      <c r="C2" s="4"/>
      <c r="D2" s="4"/>
      <c r="E2" s="4"/>
      <c r="F2" s="4"/>
      <c r="G2" s="4"/>
      <c r="H2" s="4"/>
      <c r="I2" s="4"/>
      <c r="J2" s="4"/>
      <c r="K2" s="4"/>
      <c r="L2" s="4"/>
      <c r="M2" s="4"/>
      <c r="N2" s="5"/>
    </row>
    <row r="3" spans="1:14" x14ac:dyDescent="0.25">
      <c r="A3" s="5"/>
      <c r="B3" s="4"/>
      <c r="C3" s="4"/>
      <c r="D3" s="4"/>
      <c r="E3" s="4"/>
      <c r="F3" s="4"/>
      <c r="G3" s="4"/>
      <c r="H3" s="4"/>
      <c r="I3" s="4"/>
      <c r="J3" s="4"/>
      <c r="K3" s="4"/>
      <c r="L3" s="4"/>
      <c r="M3" s="4"/>
      <c r="N3" s="5"/>
    </row>
    <row r="4" spans="1:14" x14ac:dyDescent="0.25">
      <c r="A4" s="5"/>
      <c r="B4" s="4"/>
      <c r="C4" s="4"/>
      <c r="D4" s="4"/>
      <c r="E4" s="4"/>
      <c r="F4" s="4"/>
      <c r="G4" s="4"/>
      <c r="H4" s="4"/>
      <c r="I4" s="4"/>
      <c r="J4" s="4"/>
      <c r="K4" s="4"/>
      <c r="L4" s="4"/>
      <c r="M4" s="4"/>
      <c r="N4" s="5"/>
    </row>
    <row r="5" spans="1:14" x14ac:dyDescent="0.25">
      <c r="A5" s="5"/>
      <c r="B5" s="4"/>
      <c r="C5" s="4"/>
      <c r="D5" s="4"/>
      <c r="E5" s="4"/>
      <c r="F5" s="4"/>
      <c r="G5" s="4"/>
      <c r="H5" s="4"/>
      <c r="I5" s="4"/>
      <c r="J5" s="4"/>
      <c r="K5" s="4"/>
      <c r="L5" s="4"/>
      <c r="M5" s="4"/>
      <c r="N5" s="5"/>
    </row>
    <row r="6" spans="1:14" x14ac:dyDescent="0.25">
      <c r="A6" s="5"/>
      <c r="B6" s="4"/>
      <c r="C6" s="4"/>
      <c r="D6" s="4"/>
      <c r="E6" s="4"/>
      <c r="F6" s="4"/>
      <c r="G6" s="4"/>
      <c r="H6" s="4"/>
      <c r="I6" s="4"/>
      <c r="J6" s="4"/>
      <c r="K6" s="4"/>
      <c r="L6" s="4"/>
      <c r="M6" s="4"/>
      <c r="N6" s="5"/>
    </row>
    <row r="7" spans="1:14" x14ac:dyDescent="0.25">
      <c r="A7" s="5"/>
      <c r="B7" s="4"/>
      <c r="C7" s="4"/>
      <c r="D7" s="4"/>
      <c r="E7" s="4"/>
      <c r="F7" s="4"/>
      <c r="G7" s="4"/>
      <c r="H7" s="4"/>
      <c r="I7" s="4"/>
      <c r="J7" s="4"/>
      <c r="K7" s="4"/>
      <c r="L7" s="4"/>
      <c r="M7" s="4"/>
      <c r="N7" s="5"/>
    </row>
    <row r="8" spans="1:14" x14ac:dyDescent="0.25">
      <c r="A8" s="5"/>
      <c r="B8" s="4"/>
      <c r="C8" s="4"/>
      <c r="D8" s="4"/>
      <c r="E8" s="4"/>
      <c r="F8" s="4"/>
      <c r="G8" s="4"/>
      <c r="H8" s="4"/>
      <c r="I8" s="4"/>
      <c r="J8" s="4"/>
      <c r="K8" s="4"/>
      <c r="L8" s="4"/>
      <c r="M8" s="4"/>
      <c r="N8" s="5"/>
    </row>
    <row r="9" spans="1:14" x14ac:dyDescent="0.25">
      <c r="A9" s="5"/>
      <c r="C9" s="141" t="s">
        <v>0</v>
      </c>
      <c r="D9" s="142"/>
      <c r="E9" s="142"/>
      <c r="F9" s="142"/>
      <c r="G9" s="142"/>
      <c r="H9" s="142"/>
      <c r="I9" s="142"/>
      <c r="J9" s="142"/>
      <c r="K9" s="142"/>
      <c r="L9" s="143"/>
      <c r="N9" s="5"/>
    </row>
    <row r="10" spans="1:14" x14ac:dyDescent="0.25">
      <c r="A10" s="5"/>
      <c r="C10" s="144"/>
      <c r="D10" s="145"/>
      <c r="E10" s="145"/>
      <c r="F10" s="145"/>
      <c r="G10" s="145"/>
      <c r="H10" s="145"/>
      <c r="I10" s="145"/>
      <c r="J10" s="145"/>
      <c r="K10" s="145"/>
      <c r="L10" s="146"/>
      <c r="N10" s="5"/>
    </row>
    <row r="11" spans="1:14" x14ac:dyDescent="0.25">
      <c r="A11" s="5"/>
      <c r="C11" s="144"/>
      <c r="D11" s="145"/>
      <c r="E11" s="145"/>
      <c r="F11" s="145"/>
      <c r="G11" s="145"/>
      <c r="H11" s="145"/>
      <c r="I11" s="145"/>
      <c r="J11" s="145"/>
      <c r="K11" s="145"/>
      <c r="L11" s="146"/>
      <c r="N11" s="5"/>
    </row>
    <row r="12" spans="1:14" x14ac:dyDescent="0.25">
      <c r="A12" s="5"/>
      <c r="C12" s="144"/>
      <c r="D12" s="145"/>
      <c r="E12" s="145"/>
      <c r="F12" s="145"/>
      <c r="G12" s="145"/>
      <c r="H12" s="145"/>
      <c r="I12" s="145"/>
      <c r="J12" s="145"/>
      <c r="K12" s="145"/>
      <c r="L12" s="146"/>
      <c r="N12" s="5"/>
    </row>
    <row r="13" spans="1:14" x14ac:dyDescent="0.25">
      <c r="A13" s="5"/>
      <c r="C13" s="147"/>
      <c r="D13" s="148"/>
      <c r="E13" s="148"/>
      <c r="F13" s="148"/>
      <c r="G13" s="148"/>
      <c r="H13" s="148"/>
      <c r="I13" s="148"/>
      <c r="J13" s="148"/>
      <c r="K13" s="148"/>
      <c r="L13" s="149"/>
      <c r="N13" s="5"/>
    </row>
    <row r="14" spans="1:14" x14ac:dyDescent="0.25">
      <c r="A14" s="5"/>
      <c r="N14" s="5"/>
    </row>
    <row r="15" spans="1:14" x14ac:dyDescent="0.25">
      <c r="A15" s="5"/>
      <c r="N15" s="5"/>
    </row>
    <row r="16" spans="1:14" ht="18.75" x14ac:dyDescent="0.3">
      <c r="A16" s="5"/>
      <c r="D16" s="8" t="s">
        <v>10</v>
      </c>
      <c r="F16" s="9" t="s">
        <v>9</v>
      </c>
      <c r="N16" s="5"/>
    </row>
    <row r="17" spans="1:14" ht="7.5" customHeight="1" x14ac:dyDescent="0.25">
      <c r="A17" s="5"/>
      <c r="N17" s="5"/>
    </row>
    <row r="18" spans="1:14" ht="18.75" x14ac:dyDescent="0.3">
      <c r="A18" s="5"/>
      <c r="D18" s="8" t="s">
        <v>1</v>
      </c>
      <c r="E18" s="9"/>
      <c r="F18" s="9" t="s">
        <v>2</v>
      </c>
      <c r="G18" s="9"/>
      <c r="H18" s="9"/>
      <c r="I18" s="9"/>
      <c r="J18" s="9"/>
      <c r="K18" s="9"/>
      <c r="N18" s="5"/>
    </row>
    <row r="19" spans="1:14" ht="4.5" customHeight="1" x14ac:dyDescent="0.3">
      <c r="A19" s="5"/>
      <c r="D19" s="8"/>
      <c r="E19" s="9"/>
      <c r="F19" s="9"/>
      <c r="G19" s="9"/>
      <c r="H19" s="9"/>
      <c r="I19" s="9"/>
      <c r="J19" s="9"/>
      <c r="K19" s="9"/>
      <c r="N19" s="5"/>
    </row>
    <row r="20" spans="1:14" ht="6" customHeight="1" x14ac:dyDescent="0.3">
      <c r="A20" s="5"/>
      <c r="D20" s="8"/>
      <c r="E20" s="9"/>
      <c r="F20" s="9"/>
      <c r="G20" s="9"/>
      <c r="H20" s="9"/>
      <c r="I20" s="9"/>
      <c r="J20" s="9"/>
      <c r="K20" s="9"/>
      <c r="N20" s="5"/>
    </row>
    <row r="21" spans="1:14" ht="18.75" x14ac:dyDescent="0.3">
      <c r="A21" s="5"/>
      <c r="D21" s="8" t="s">
        <v>3</v>
      </c>
      <c r="E21" s="9"/>
      <c r="F21" s="9" t="s">
        <v>25</v>
      </c>
      <c r="G21" s="9"/>
      <c r="H21" s="9"/>
      <c r="I21" s="9"/>
      <c r="J21" s="9"/>
      <c r="K21" s="9"/>
      <c r="N21" s="5"/>
    </row>
    <row r="22" spans="1:14" ht="4.5" customHeight="1" x14ac:dyDescent="0.3">
      <c r="A22" s="5"/>
      <c r="D22" s="8"/>
      <c r="E22" s="9"/>
      <c r="F22" s="9"/>
      <c r="G22" s="9"/>
      <c r="H22" s="9"/>
      <c r="I22" s="9"/>
      <c r="J22" s="9"/>
      <c r="K22" s="9"/>
      <c r="N22" s="5"/>
    </row>
    <row r="23" spans="1:14" ht="4.5" customHeight="1" x14ac:dyDescent="0.3">
      <c r="A23" s="5"/>
      <c r="D23" s="8"/>
      <c r="E23" s="9"/>
      <c r="F23" s="9"/>
      <c r="G23" s="9"/>
      <c r="H23" s="9"/>
      <c r="I23" s="9"/>
      <c r="J23" s="9"/>
      <c r="K23" s="9"/>
      <c r="N23" s="5"/>
    </row>
    <row r="24" spans="1:14" ht="39.75" customHeight="1" x14ac:dyDescent="0.3">
      <c r="A24" s="5"/>
      <c r="D24" s="10" t="s">
        <v>4</v>
      </c>
      <c r="E24" s="9"/>
      <c r="F24" s="150" t="s">
        <v>26</v>
      </c>
      <c r="G24" s="150"/>
      <c r="H24" s="150"/>
      <c r="I24" s="150"/>
      <c r="J24" s="150"/>
      <c r="K24" s="150"/>
      <c r="L24" s="150"/>
      <c r="M24" s="150"/>
      <c r="N24" s="5"/>
    </row>
    <row r="25" spans="1:14" ht="18.75" x14ac:dyDescent="0.3">
      <c r="A25" s="5"/>
      <c r="D25" s="9"/>
      <c r="E25" s="9"/>
      <c r="F25" s="9" t="s">
        <v>27</v>
      </c>
      <c r="G25" s="9"/>
      <c r="H25" s="9"/>
      <c r="I25" s="9"/>
      <c r="J25" s="9"/>
      <c r="K25" s="9"/>
      <c r="N25" s="5"/>
    </row>
    <row r="26" spans="1:14" ht="18.75" x14ac:dyDescent="0.3">
      <c r="A26" s="5"/>
      <c r="D26" s="9"/>
      <c r="E26" s="9"/>
      <c r="F26" s="9" t="s">
        <v>13</v>
      </c>
      <c r="G26" s="9"/>
      <c r="H26" s="9"/>
      <c r="I26" s="9"/>
      <c r="J26" s="9"/>
      <c r="K26" s="9"/>
      <c r="N26" s="5"/>
    </row>
    <row r="27" spans="1:14" ht="18" x14ac:dyDescent="0.35">
      <c r="A27" s="5"/>
      <c r="D27" s="9"/>
      <c r="E27" s="9"/>
      <c r="F27" s="9" t="s">
        <v>5</v>
      </c>
      <c r="G27" s="9"/>
      <c r="H27" s="9"/>
      <c r="I27" s="9"/>
      <c r="J27" s="9"/>
      <c r="K27" s="9"/>
      <c r="N27" s="5"/>
    </row>
    <row r="28" spans="1:14" ht="18" x14ac:dyDescent="0.35">
      <c r="A28" s="5"/>
      <c r="D28" s="9"/>
      <c r="E28" s="9"/>
      <c r="F28" s="9" t="s">
        <v>6</v>
      </c>
      <c r="G28" s="9"/>
      <c r="H28" s="9"/>
      <c r="I28" s="9"/>
      <c r="J28" s="9"/>
      <c r="K28" s="9"/>
      <c r="N28" s="5"/>
    </row>
    <row r="29" spans="1:14" ht="4.5" customHeight="1" x14ac:dyDescent="0.35">
      <c r="A29" s="5"/>
      <c r="D29" s="9"/>
      <c r="E29" s="9"/>
      <c r="F29" s="9"/>
      <c r="G29" s="9"/>
      <c r="H29" s="9"/>
      <c r="I29" s="9"/>
      <c r="J29" s="9"/>
      <c r="K29" s="9"/>
      <c r="N29" s="5"/>
    </row>
    <row r="30" spans="1:14" ht="4.5" customHeight="1" x14ac:dyDescent="0.35">
      <c r="A30" s="5"/>
      <c r="D30" s="9"/>
      <c r="E30" s="9"/>
      <c r="F30" s="9"/>
      <c r="G30" s="9"/>
      <c r="H30" s="9"/>
      <c r="I30" s="9"/>
      <c r="J30" s="9"/>
      <c r="K30" s="9"/>
      <c r="N30" s="5"/>
    </row>
    <row r="31" spans="1:14" ht="4.5" customHeight="1" x14ac:dyDescent="0.35">
      <c r="A31" s="5"/>
      <c r="D31" s="9"/>
      <c r="E31" s="9"/>
      <c r="F31" s="9"/>
      <c r="G31" s="9"/>
      <c r="H31" s="9"/>
      <c r="I31" s="9"/>
      <c r="J31" s="9"/>
      <c r="K31" s="9"/>
      <c r="N31" s="5"/>
    </row>
    <row r="32" spans="1:14" ht="18" x14ac:dyDescent="0.35">
      <c r="A32" s="5"/>
      <c r="D32" s="8" t="s">
        <v>11</v>
      </c>
      <c r="E32" s="9"/>
      <c r="F32" s="18">
        <v>2016</v>
      </c>
      <c r="G32" s="9"/>
      <c r="H32" s="9"/>
      <c r="I32" s="9"/>
      <c r="J32" s="9"/>
      <c r="K32" s="9"/>
      <c r="N32" s="5"/>
    </row>
    <row r="33" spans="1:14" ht="6" customHeight="1" x14ac:dyDescent="0.35">
      <c r="A33" s="5"/>
      <c r="D33" s="8"/>
      <c r="E33" s="9"/>
      <c r="F33" s="9"/>
      <c r="G33" s="9"/>
      <c r="H33" s="9"/>
      <c r="I33" s="9"/>
      <c r="J33" s="9"/>
      <c r="K33" s="9"/>
      <c r="N33" s="5"/>
    </row>
    <row r="34" spans="1:14" ht="4.5" customHeight="1" x14ac:dyDescent="0.35">
      <c r="A34" s="5"/>
      <c r="D34" s="9"/>
      <c r="E34" s="9"/>
      <c r="F34" s="9"/>
      <c r="G34" s="9"/>
      <c r="H34" s="9"/>
      <c r="I34" s="9"/>
      <c r="J34" s="9"/>
      <c r="K34" s="9"/>
      <c r="N34" s="5"/>
    </row>
    <row r="35" spans="1:14" ht="14.25" customHeight="1" x14ac:dyDescent="0.35">
      <c r="A35" s="5"/>
      <c r="D35" s="8" t="s">
        <v>16</v>
      </c>
      <c r="E35" s="9"/>
      <c r="F35" s="140" t="s">
        <v>24</v>
      </c>
      <c r="G35" s="140"/>
      <c r="H35" s="140"/>
      <c r="I35" s="140"/>
      <c r="J35" s="140"/>
      <c r="K35" s="140"/>
      <c r="L35" s="140"/>
      <c r="M35" s="140"/>
      <c r="N35" s="5"/>
    </row>
    <row r="36" spans="1:14" ht="4.5" customHeight="1" x14ac:dyDescent="0.35">
      <c r="A36" s="5"/>
      <c r="D36" s="9"/>
      <c r="E36" s="9"/>
      <c r="F36" s="9"/>
      <c r="G36" s="9"/>
      <c r="H36" s="9"/>
      <c r="I36" s="9"/>
      <c r="J36" s="9"/>
      <c r="K36" s="9"/>
      <c r="N36" s="5"/>
    </row>
    <row r="37" spans="1:14" ht="4.5" customHeight="1" x14ac:dyDescent="0.35">
      <c r="A37" s="5"/>
      <c r="D37" s="9"/>
      <c r="E37" s="9"/>
      <c r="F37" s="9"/>
      <c r="G37" s="9"/>
      <c r="H37" s="9"/>
      <c r="I37" s="9"/>
      <c r="J37" s="9"/>
      <c r="K37" s="9"/>
      <c r="N37" s="5"/>
    </row>
    <row r="38" spans="1:14" ht="15.75" customHeight="1" x14ac:dyDescent="0.35">
      <c r="A38" s="5"/>
      <c r="D38" s="8" t="s">
        <v>7</v>
      </c>
      <c r="E38" s="9"/>
      <c r="F38" s="140" t="s">
        <v>12</v>
      </c>
      <c r="G38" s="140"/>
      <c r="H38" s="140"/>
      <c r="I38" s="140"/>
      <c r="J38" s="140"/>
      <c r="K38" s="140"/>
      <c r="L38" s="140"/>
      <c r="M38" s="140"/>
      <c r="N38" s="5"/>
    </row>
    <row r="39" spans="1:14" ht="18" x14ac:dyDescent="0.35">
      <c r="A39" s="5"/>
      <c r="D39" s="9"/>
      <c r="E39" s="9"/>
      <c r="F39" s="140" t="s">
        <v>18</v>
      </c>
      <c r="G39" s="140"/>
      <c r="H39" s="140"/>
      <c r="I39" s="140"/>
      <c r="J39" s="140"/>
      <c r="K39" s="140"/>
      <c r="L39" s="140"/>
      <c r="M39" s="140"/>
      <c r="N39" s="5"/>
    </row>
    <row r="40" spans="1:14" ht="18" x14ac:dyDescent="0.35">
      <c r="A40" s="5"/>
      <c r="D40" s="9"/>
      <c r="E40" s="9"/>
      <c r="F40" s="19" t="s">
        <v>20</v>
      </c>
      <c r="G40" s="9"/>
      <c r="H40" s="9"/>
      <c r="I40" s="9"/>
      <c r="J40" s="9"/>
      <c r="K40" s="9"/>
      <c r="N40" s="5"/>
    </row>
    <row r="41" spans="1:14" ht="14.45" x14ac:dyDescent="0.3">
      <c r="A41" s="5"/>
      <c r="N41" s="5"/>
    </row>
    <row r="42" spans="1:14" ht="14.45" x14ac:dyDescent="0.3">
      <c r="A42" s="5"/>
      <c r="B42" s="5"/>
      <c r="C42" s="5"/>
      <c r="D42" s="5"/>
      <c r="E42" s="5"/>
      <c r="F42" s="5"/>
      <c r="G42" s="5"/>
      <c r="H42" s="5"/>
      <c r="I42" s="5"/>
      <c r="J42" s="5"/>
      <c r="K42" s="5"/>
      <c r="L42" s="5"/>
      <c r="M42" s="5"/>
      <c r="N42" s="5"/>
    </row>
  </sheetData>
  <sheetProtection selectLockedCells="1" selectUnlockedCells="1"/>
  <mergeCells count="5">
    <mergeCell ref="F39:M39"/>
    <mergeCell ref="C9:L13"/>
    <mergeCell ref="F24:M24"/>
    <mergeCell ref="F38:M38"/>
    <mergeCell ref="F35:M35"/>
  </mergeCells>
  <hyperlinks>
    <hyperlink ref="F40"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A1:Z53"/>
  <sheetViews>
    <sheetView showGridLines="0" topLeftCell="B25" zoomScale="70" zoomScaleNormal="70" workbookViewId="0">
      <selection activeCell="U29" sqref="U29"/>
    </sheetView>
  </sheetViews>
  <sheetFormatPr defaultColWidth="11.42578125" defaultRowHeight="15" x14ac:dyDescent="0.25"/>
  <cols>
    <col min="1" max="1" width="4.28515625" customWidth="1"/>
    <col min="2" max="2" width="3.140625" customWidth="1"/>
    <col min="4" max="4" width="14" customWidth="1"/>
    <col min="5" max="5" width="14.7109375" customWidth="1"/>
    <col min="7" max="7" width="5" style="2" customWidth="1"/>
    <col min="8" max="8" width="27" style="2" customWidth="1"/>
    <col min="9" max="9" width="27.5703125" customWidth="1"/>
    <col min="15" max="16" width="11.42578125" style="2"/>
    <col min="17" max="17" width="3.7109375" customWidth="1"/>
    <col min="18" max="18" width="4.85546875" customWidth="1"/>
    <col min="19" max="19" width="15.85546875" bestFit="1" customWidth="1"/>
  </cols>
  <sheetData>
    <row r="1" spans="1:18" ht="20.25" customHeight="1" x14ac:dyDescent="0.25">
      <c r="A1" s="5"/>
      <c r="B1" s="5"/>
      <c r="C1" s="5"/>
      <c r="D1" s="5"/>
      <c r="E1" s="5"/>
      <c r="F1" s="5"/>
      <c r="G1" s="5"/>
      <c r="H1" s="5"/>
      <c r="I1" s="5"/>
      <c r="J1" s="5"/>
      <c r="K1" s="5"/>
      <c r="L1" s="5"/>
      <c r="M1" s="5"/>
      <c r="N1" s="5"/>
      <c r="O1" s="5"/>
      <c r="P1" s="5"/>
      <c r="Q1" s="5"/>
      <c r="R1" s="5"/>
    </row>
    <row r="2" spans="1:18" x14ac:dyDescent="0.25">
      <c r="A2" s="5"/>
      <c r="B2" s="4"/>
      <c r="C2" s="4"/>
      <c r="D2" s="4"/>
      <c r="E2" s="4"/>
      <c r="F2" s="4"/>
      <c r="G2" s="4"/>
      <c r="H2" s="4"/>
      <c r="I2" s="4"/>
      <c r="J2" s="4"/>
      <c r="K2" s="4"/>
      <c r="L2" s="4"/>
      <c r="M2" s="4"/>
      <c r="N2" s="4"/>
      <c r="O2" s="4"/>
      <c r="P2" s="4"/>
      <c r="Q2" s="4"/>
      <c r="R2" s="5"/>
    </row>
    <row r="3" spans="1:18" ht="51" customHeight="1" x14ac:dyDescent="0.25">
      <c r="A3" s="5"/>
      <c r="C3" s="156" t="s">
        <v>106</v>
      </c>
      <c r="D3" s="157"/>
      <c r="E3" s="157"/>
      <c r="F3" s="157"/>
      <c r="G3" s="157"/>
      <c r="H3" s="157"/>
      <c r="I3" s="157"/>
      <c r="J3" s="157"/>
      <c r="K3" s="157"/>
      <c r="L3" s="157"/>
      <c r="M3" s="157"/>
      <c r="N3" s="157"/>
      <c r="O3" s="157"/>
      <c r="P3" s="158"/>
      <c r="R3" s="5"/>
    </row>
    <row r="4" spans="1:18" ht="7.5" customHeight="1" x14ac:dyDescent="0.25">
      <c r="A4" s="5"/>
      <c r="C4" s="159"/>
      <c r="D4" s="160"/>
      <c r="E4" s="160"/>
      <c r="F4" s="160"/>
      <c r="G4" s="160"/>
      <c r="H4" s="160"/>
      <c r="I4" s="160"/>
      <c r="J4" s="160"/>
      <c r="K4" s="160"/>
      <c r="L4" s="160"/>
      <c r="M4" s="160"/>
      <c r="N4" s="160"/>
      <c r="O4" s="160"/>
      <c r="P4" s="161"/>
      <c r="R4" s="5"/>
    </row>
    <row r="5" spans="1:18" ht="10.5" customHeight="1" x14ac:dyDescent="0.25">
      <c r="A5" s="5"/>
      <c r="C5" s="159"/>
      <c r="D5" s="160"/>
      <c r="E5" s="160"/>
      <c r="F5" s="160"/>
      <c r="G5" s="160"/>
      <c r="H5" s="160"/>
      <c r="I5" s="160"/>
      <c r="J5" s="160"/>
      <c r="K5" s="160"/>
      <c r="L5" s="160"/>
      <c r="M5" s="160"/>
      <c r="N5" s="160"/>
      <c r="O5" s="160"/>
      <c r="P5" s="161"/>
      <c r="R5" s="5"/>
    </row>
    <row r="6" spans="1:18" ht="6" customHeight="1" x14ac:dyDescent="0.25">
      <c r="A6" s="5"/>
      <c r="C6" s="159"/>
      <c r="D6" s="160"/>
      <c r="E6" s="160"/>
      <c r="F6" s="160"/>
      <c r="G6" s="160"/>
      <c r="H6" s="160"/>
      <c r="I6" s="160"/>
      <c r="J6" s="160"/>
      <c r="K6" s="160"/>
      <c r="L6" s="160"/>
      <c r="M6" s="160"/>
      <c r="N6" s="160"/>
      <c r="O6" s="160"/>
      <c r="P6" s="161"/>
      <c r="R6" s="5"/>
    </row>
    <row r="7" spans="1:18" ht="3.75" customHeight="1" x14ac:dyDescent="0.25">
      <c r="A7" s="5"/>
      <c r="C7" s="162"/>
      <c r="D7" s="163"/>
      <c r="E7" s="163"/>
      <c r="F7" s="163"/>
      <c r="G7" s="163"/>
      <c r="H7" s="163"/>
      <c r="I7" s="163"/>
      <c r="J7" s="163"/>
      <c r="K7" s="163"/>
      <c r="L7" s="163"/>
      <c r="M7" s="163"/>
      <c r="N7" s="163"/>
      <c r="O7" s="163"/>
      <c r="P7" s="164"/>
      <c r="R7" s="5"/>
    </row>
    <row r="8" spans="1:18" x14ac:dyDescent="0.25">
      <c r="A8" s="5"/>
      <c r="R8" s="5"/>
    </row>
    <row r="9" spans="1:18" s="2" customFormat="1" x14ac:dyDescent="0.25">
      <c r="A9" s="5"/>
      <c r="R9" s="5"/>
    </row>
    <row r="10" spans="1:18" s="2" customFormat="1" ht="21.75" thickBot="1" x14ac:dyDescent="0.4">
      <c r="A10" s="5"/>
      <c r="C10" s="12"/>
      <c r="D10" s="9"/>
      <c r="E10" s="9"/>
      <c r="F10" s="9"/>
      <c r="G10" s="9"/>
      <c r="H10" s="9"/>
      <c r="I10" s="9"/>
      <c r="J10" s="9"/>
      <c r="K10" s="9"/>
      <c r="L10" s="9"/>
      <c r="M10" s="9"/>
      <c r="N10" s="9"/>
      <c r="O10" s="9"/>
      <c r="P10" s="9"/>
      <c r="R10" s="5"/>
    </row>
    <row r="11" spans="1:18" ht="39" customHeight="1" thickBot="1" x14ac:dyDescent="0.3">
      <c r="A11" s="5"/>
      <c r="C11" s="60" t="s">
        <v>46</v>
      </c>
      <c r="D11" s="49"/>
      <c r="E11" s="49"/>
      <c r="F11" s="49"/>
      <c r="G11" s="49"/>
      <c r="H11" s="49"/>
      <c r="I11" s="49"/>
      <c r="J11" s="49"/>
      <c r="K11" s="50"/>
      <c r="L11" s="50"/>
      <c r="M11" s="50"/>
      <c r="N11" s="50"/>
      <c r="O11" s="50"/>
      <c r="P11" s="51"/>
      <c r="R11" s="5"/>
    </row>
    <row r="12" spans="1:18" ht="18.75" customHeight="1" x14ac:dyDescent="0.25">
      <c r="A12" s="5"/>
      <c r="B12" s="4"/>
      <c r="K12" s="48"/>
      <c r="L12" s="48"/>
      <c r="M12" s="48"/>
      <c r="N12" s="48"/>
      <c r="O12" s="48"/>
      <c r="P12" s="48"/>
      <c r="R12" s="5"/>
    </row>
    <row r="13" spans="1:18" ht="70.5" customHeight="1" x14ac:dyDescent="0.25">
      <c r="A13" s="5"/>
      <c r="D13" s="61" t="s">
        <v>19</v>
      </c>
      <c r="E13" s="61"/>
      <c r="F13" s="61"/>
      <c r="G13" s="61"/>
      <c r="H13" s="172" t="s">
        <v>82</v>
      </c>
      <c r="I13" s="172"/>
      <c r="K13" s="165" t="s">
        <v>25</v>
      </c>
      <c r="L13" s="166"/>
      <c r="M13" s="166"/>
      <c r="N13" s="166"/>
      <c r="O13" s="166"/>
      <c r="P13" s="167"/>
      <c r="R13" s="5"/>
    </row>
    <row r="14" spans="1:18" s="2" customFormat="1" ht="18.75" customHeight="1" x14ac:dyDescent="0.25">
      <c r="A14" s="5"/>
      <c r="D14" s="61"/>
      <c r="E14" s="61"/>
      <c r="F14" s="61"/>
      <c r="G14" s="61"/>
      <c r="H14" s="52"/>
      <c r="I14" s="52"/>
      <c r="K14" s="53"/>
      <c r="L14" s="53"/>
      <c r="M14" s="53"/>
      <c r="N14" s="53"/>
      <c r="O14" s="53"/>
      <c r="P14" s="53"/>
      <c r="R14" s="5"/>
    </row>
    <row r="15" spans="1:18" ht="68.25" customHeight="1" x14ac:dyDescent="0.25">
      <c r="A15" s="5"/>
      <c r="C15" s="48"/>
      <c r="D15" s="171" t="s">
        <v>47</v>
      </c>
      <c r="E15" s="171"/>
      <c r="F15" s="171"/>
      <c r="G15" s="171"/>
      <c r="H15" s="172" t="s">
        <v>48</v>
      </c>
      <c r="I15" s="172"/>
      <c r="J15" s="58"/>
      <c r="K15" s="168">
        <v>1000000</v>
      </c>
      <c r="L15" s="169"/>
      <c r="M15" s="169"/>
      <c r="N15" s="169"/>
      <c r="O15" s="169"/>
      <c r="P15" s="170"/>
      <c r="R15" s="5"/>
    </row>
    <row r="16" spans="1:18" s="2" customFormat="1" ht="21" customHeight="1" x14ac:dyDescent="0.3">
      <c r="A16" s="5"/>
      <c r="C16" s="9"/>
      <c r="D16" s="61"/>
      <c r="E16" s="61"/>
      <c r="F16" s="61"/>
      <c r="G16" s="61"/>
      <c r="I16" s="59"/>
      <c r="K16" s="9"/>
      <c r="L16" s="9"/>
      <c r="M16" s="9"/>
      <c r="N16" s="9"/>
      <c r="O16" s="9"/>
      <c r="P16" s="9"/>
      <c r="R16" s="5"/>
    </row>
    <row r="17" spans="1:26" s="2" customFormat="1" ht="21.75" customHeight="1" x14ac:dyDescent="0.35">
      <c r="A17" s="5"/>
      <c r="C17" s="12"/>
      <c r="D17" s="54"/>
      <c r="E17" s="54"/>
      <c r="F17" s="54"/>
      <c r="G17" s="54"/>
      <c r="H17" s="54"/>
      <c r="I17" s="54"/>
      <c r="J17" s="54"/>
      <c r="K17" s="55"/>
      <c r="L17" s="55"/>
      <c r="M17" s="55"/>
      <c r="N17" s="55"/>
      <c r="O17" s="55"/>
      <c r="P17" s="55"/>
      <c r="R17" s="5"/>
    </row>
    <row r="18" spans="1:26" s="2" customFormat="1" ht="15.75" thickBot="1" x14ac:dyDescent="0.3">
      <c r="A18" s="5"/>
      <c r="D18" s="3"/>
      <c r="F18" s="6"/>
      <c r="G18" s="6"/>
      <c r="H18" s="6"/>
      <c r="R18" s="5"/>
    </row>
    <row r="19" spans="1:26" ht="38.25" customHeight="1" thickBot="1" x14ac:dyDescent="0.3">
      <c r="A19" s="5"/>
      <c r="C19" s="60" t="s">
        <v>128</v>
      </c>
      <c r="D19" s="49"/>
      <c r="E19" s="49"/>
      <c r="F19" s="49"/>
      <c r="G19" s="49"/>
      <c r="H19" s="49"/>
      <c r="I19" s="49"/>
      <c r="J19" s="49"/>
      <c r="K19" s="50"/>
      <c r="L19" s="50"/>
      <c r="M19" s="50"/>
      <c r="N19" s="50"/>
      <c r="O19" s="50"/>
      <c r="P19" s="51"/>
      <c r="R19" s="5"/>
    </row>
    <row r="20" spans="1:26" s="2" customFormat="1" ht="23.25" x14ac:dyDescent="0.25">
      <c r="A20" s="5"/>
      <c r="C20" s="56"/>
      <c r="D20" s="7"/>
      <c r="E20" s="7"/>
      <c r="F20" s="7"/>
      <c r="G20" s="7"/>
      <c r="H20" s="7"/>
      <c r="I20" s="7"/>
      <c r="J20" s="7"/>
      <c r="K20" s="57"/>
      <c r="L20" s="57"/>
      <c r="M20" s="57"/>
      <c r="N20" s="57"/>
      <c r="O20" s="57"/>
      <c r="P20" s="57"/>
      <c r="R20" s="5"/>
    </row>
    <row r="21" spans="1:26" s="2" customFormat="1" ht="69" customHeight="1" x14ac:dyDescent="0.25">
      <c r="A21" s="5"/>
      <c r="C21" s="56"/>
      <c r="D21" s="171" t="s">
        <v>28</v>
      </c>
      <c r="E21" s="171"/>
      <c r="F21" s="171"/>
      <c r="G21" s="171"/>
      <c r="H21" s="155" t="s">
        <v>49</v>
      </c>
      <c r="I21" s="155"/>
      <c r="J21" s="7"/>
      <c r="K21" s="152">
        <v>3</v>
      </c>
      <c r="L21" s="153"/>
      <c r="M21" s="153"/>
      <c r="N21" s="153"/>
      <c r="O21" s="153"/>
      <c r="P21" s="154"/>
      <c r="R21" s="5"/>
    </row>
    <row r="22" spans="1:26" s="2" customFormat="1" ht="23.25" x14ac:dyDescent="0.25">
      <c r="A22" s="5"/>
      <c r="C22" s="56"/>
      <c r="D22" s="7"/>
      <c r="E22" s="7"/>
      <c r="F22" s="7"/>
      <c r="G22" s="7"/>
      <c r="H22" s="7"/>
      <c r="I22" s="7"/>
      <c r="J22" s="7"/>
      <c r="K22" s="57"/>
      <c r="L22" s="57"/>
      <c r="M22" s="57"/>
      <c r="N22" s="57"/>
      <c r="O22" s="57"/>
      <c r="P22" s="57"/>
      <c r="R22" s="5"/>
    </row>
    <row r="23" spans="1:26" s="2" customFormat="1" ht="68.25" customHeight="1" x14ac:dyDescent="0.25">
      <c r="A23" s="5"/>
      <c r="C23" s="56"/>
      <c r="D23" s="171" t="s">
        <v>126</v>
      </c>
      <c r="E23" s="171"/>
      <c r="F23" s="171"/>
      <c r="G23" s="52"/>
      <c r="H23" s="155" t="s">
        <v>117</v>
      </c>
      <c r="I23" s="155"/>
      <c r="J23" s="52"/>
      <c r="K23" s="168">
        <v>500000</v>
      </c>
      <c r="L23" s="169"/>
      <c r="M23" s="169"/>
      <c r="N23" s="169"/>
      <c r="O23" s="169"/>
      <c r="P23" s="170"/>
      <c r="R23" s="5"/>
    </row>
    <row r="24" spans="1:26" s="2" customFormat="1" ht="23.45" x14ac:dyDescent="0.35">
      <c r="A24" s="5"/>
      <c r="C24" s="56"/>
      <c r="D24" s="7"/>
      <c r="E24" s="7"/>
      <c r="F24" s="7"/>
      <c r="G24" s="7"/>
      <c r="H24" s="77"/>
      <c r="I24" s="77"/>
      <c r="J24" s="7"/>
      <c r="K24" s="57"/>
      <c r="L24" s="57"/>
      <c r="M24" s="57"/>
      <c r="N24" s="57"/>
      <c r="O24" s="57"/>
      <c r="P24" s="57"/>
      <c r="R24" s="5"/>
    </row>
    <row r="25" spans="1:26" s="2" customFormat="1" ht="133.5" customHeight="1" x14ac:dyDescent="0.4">
      <c r="A25" s="5"/>
      <c r="C25" s="56"/>
      <c r="D25" s="171" t="s">
        <v>129</v>
      </c>
      <c r="E25" s="171"/>
      <c r="F25" s="171"/>
      <c r="G25" s="52"/>
      <c r="H25" s="155" t="s">
        <v>86</v>
      </c>
      <c r="I25" s="155"/>
      <c r="J25" s="52"/>
      <c r="K25" s="152" t="s">
        <v>80</v>
      </c>
      <c r="L25" s="153"/>
      <c r="M25" s="153"/>
      <c r="N25" s="153"/>
      <c r="O25" s="153"/>
      <c r="P25" s="154"/>
      <c r="R25" s="5"/>
      <c r="T25" s="63" t="s">
        <v>50</v>
      </c>
      <c r="U25" s="63" t="s">
        <v>51</v>
      </c>
      <c r="V25" s="63" t="s">
        <v>52</v>
      </c>
      <c r="W25" s="63" t="s">
        <v>53</v>
      </c>
      <c r="X25" s="62"/>
      <c r="Y25" s="62"/>
      <c r="Z25" s="20"/>
    </row>
    <row r="26" spans="1:26" s="2" customFormat="1" ht="23.25" x14ac:dyDescent="0.25">
      <c r="A26" s="5"/>
      <c r="C26" s="56"/>
      <c r="D26" s="7"/>
      <c r="E26" s="7"/>
      <c r="F26" s="7"/>
      <c r="G26" s="7"/>
      <c r="H26" s="7"/>
      <c r="I26" s="7"/>
      <c r="J26" s="7"/>
      <c r="K26" s="57"/>
      <c r="L26" s="57"/>
      <c r="M26" s="57"/>
      <c r="N26" s="57"/>
      <c r="O26" s="57"/>
      <c r="P26" s="57"/>
      <c r="R26" s="5"/>
    </row>
    <row r="27" spans="1:26" s="2" customFormat="1" ht="133.5" customHeight="1" x14ac:dyDescent="0.4">
      <c r="A27" s="5"/>
      <c r="C27" s="56"/>
      <c r="D27" s="171" t="s">
        <v>130</v>
      </c>
      <c r="E27" s="171"/>
      <c r="F27" s="171"/>
      <c r="G27" s="52"/>
      <c r="H27" s="155"/>
      <c r="I27" s="155"/>
      <c r="J27" s="52"/>
      <c r="K27" s="152">
        <v>0</v>
      </c>
      <c r="L27" s="153"/>
      <c r="M27" s="153"/>
      <c r="N27" s="153"/>
      <c r="O27" s="153"/>
      <c r="P27" s="154"/>
      <c r="R27" s="5"/>
      <c r="T27" s="63"/>
      <c r="U27" s="63"/>
      <c r="V27" s="63"/>
      <c r="W27" s="63"/>
      <c r="X27" s="62"/>
      <c r="Y27" s="62"/>
      <c r="Z27" s="20"/>
    </row>
    <row r="28" spans="1:26" s="2" customFormat="1" ht="24" thickBot="1" x14ac:dyDescent="0.3">
      <c r="A28" s="5"/>
      <c r="C28" s="56"/>
      <c r="D28" s="7"/>
      <c r="E28" s="7"/>
      <c r="F28" s="7"/>
      <c r="G28" s="7"/>
      <c r="H28" s="7"/>
      <c r="I28" s="7"/>
      <c r="J28" s="7"/>
      <c r="K28" s="57"/>
      <c r="L28" s="57"/>
      <c r="M28" s="57"/>
      <c r="N28" s="57"/>
      <c r="O28" s="57"/>
      <c r="P28" s="57"/>
      <c r="R28" s="5"/>
    </row>
    <row r="29" spans="1:26" s="2" customFormat="1" ht="38.25" customHeight="1" thickBot="1" x14ac:dyDescent="0.3">
      <c r="A29" s="5"/>
      <c r="C29" s="60" t="s">
        <v>54</v>
      </c>
      <c r="D29" s="49"/>
      <c r="E29" s="49"/>
      <c r="F29" s="49"/>
      <c r="G29" s="49"/>
      <c r="H29" s="49"/>
      <c r="I29" s="49"/>
      <c r="J29" s="49"/>
      <c r="K29" s="50"/>
      <c r="L29" s="50"/>
      <c r="M29" s="50"/>
      <c r="N29" s="50"/>
      <c r="O29" s="50"/>
      <c r="P29" s="51"/>
      <c r="R29" s="5"/>
      <c r="S29" s="40"/>
    </row>
    <row r="30" spans="1:26" s="2" customFormat="1" ht="23.25" x14ac:dyDescent="0.25">
      <c r="A30" s="5"/>
      <c r="C30" s="56"/>
      <c r="D30" s="7"/>
      <c r="E30" s="7"/>
      <c r="F30" s="7"/>
      <c r="G30" s="7"/>
      <c r="H30" s="7"/>
      <c r="I30" s="7"/>
      <c r="J30" s="7"/>
      <c r="K30" s="57"/>
      <c r="L30" s="57"/>
      <c r="M30" s="57"/>
      <c r="N30" s="57"/>
      <c r="O30" s="57"/>
      <c r="P30" s="57"/>
      <c r="R30" s="5"/>
      <c r="S30" s="40"/>
    </row>
    <row r="31" spans="1:26" s="2" customFormat="1" ht="68.25" customHeight="1" x14ac:dyDescent="0.25">
      <c r="A31" s="5"/>
      <c r="C31" s="56"/>
      <c r="D31" s="171" t="s">
        <v>127</v>
      </c>
      <c r="E31" s="171"/>
      <c r="F31" s="171"/>
      <c r="G31" s="52"/>
      <c r="H31" s="155"/>
      <c r="I31" s="155"/>
      <c r="J31" s="52"/>
      <c r="K31" s="173"/>
      <c r="L31" s="174"/>
      <c r="M31" s="174"/>
      <c r="N31" s="174"/>
      <c r="O31" s="174"/>
      <c r="P31" s="175"/>
      <c r="R31" s="5"/>
      <c r="S31" s="78"/>
    </row>
    <row r="32" spans="1:26" s="2" customFormat="1" ht="23.25" x14ac:dyDescent="0.25">
      <c r="A32" s="5"/>
      <c r="C32" s="56"/>
      <c r="D32" s="7"/>
      <c r="E32" s="7"/>
      <c r="F32" s="7"/>
      <c r="G32" s="7"/>
      <c r="H32" s="7"/>
      <c r="I32" s="7"/>
      <c r="J32" s="7"/>
      <c r="K32" s="57"/>
      <c r="L32" s="57"/>
      <c r="M32" s="57"/>
      <c r="N32" s="57"/>
      <c r="O32" s="57"/>
      <c r="P32" s="57"/>
      <c r="R32" s="5"/>
      <c r="S32" s="40"/>
    </row>
    <row r="33" spans="1:19" s="2" customFormat="1" ht="23.25" x14ac:dyDescent="0.25">
      <c r="A33" s="5"/>
      <c r="C33" s="56"/>
      <c r="D33" s="7"/>
      <c r="E33" s="7"/>
      <c r="F33" s="7"/>
      <c r="G33" s="7"/>
      <c r="H33" s="7"/>
      <c r="I33" s="7"/>
      <c r="J33" s="7"/>
      <c r="K33" s="57"/>
      <c r="L33" s="57"/>
      <c r="M33" s="57"/>
      <c r="N33" s="57"/>
      <c r="O33" s="57"/>
      <c r="P33" s="57"/>
      <c r="R33" s="5"/>
      <c r="S33" s="40"/>
    </row>
    <row r="34" spans="1:19" s="2" customFormat="1" ht="68.25" customHeight="1" x14ac:dyDescent="0.25">
      <c r="A34" s="5"/>
      <c r="C34" s="56"/>
      <c r="D34" s="171" t="s">
        <v>55</v>
      </c>
      <c r="E34" s="171"/>
      <c r="F34" s="171"/>
      <c r="G34" s="52"/>
      <c r="H34" s="155" t="s">
        <v>88</v>
      </c>
      <c r="I34" s="155"/>
      <c r="J34" s="52"/>
      <c r="K34" s="173">
        <v>0.35</v>
      </c>
      <c r="L34" s="174"/>
      <c r="M34" s="174"/>
      <c r="N34" s="174"/>
      <c r="O34" s="174"/>
      <c r="P34" s="175"/>
      <c r="R34" s="5"/>
      <c r="S34" s="78" t="b">
        <f>ISNUMBER(K34)</f>
        <v>1</v>
      </c>
    </row>
    <row r="35" spans="1:19" s="2" customFormat="1" ht="23.25" x14ac:dyDescent="0.3">
      <c r="A35" s="5"/>
      <c r="C35" s="56"/>
      <c r="D35" s="7"/>
      <c r="E35" s="7"/>
      <c r="F35" s="7"/>
      <c r="G35" s="7"/>
      <c r="H35" s="77"/>
      <c r="I35" s="77"/>
      <c r="J35" s="7"/>
      <c r="K35" s="57"/>
      <c r="L35" s="57"/>
      <c r="M35" s="57"/>
      <c r="N35" s="57"/>
      <c r="O35" s="57"/>
      <c r="P35" s="57"/>
      <c r="R35" s="5"/>
      <c r="S35" s="78"/>
    </row>
    <row r="36" spans="1:19" s="2" customFormat="1" ht="106.5" customHeight="1" x14ac:dyDescent="0.25">
      <c r="A36" s="5"/>
      <c r="C36" s="56"/>
      <c r="D36" s="171" t="s">
        <v>92</v>
      </c>
      <c r="E36" s="171"/>
      <c r="F36" s="171"/>
      <c r="G36" s="76"/>
      <c r="H36" s="155" t="s">
        <v>94</v>
      </c>
      <c r="I36" s="155"/>
      <c r="J36" s="52"/>
      <c r="K36" s="168">
        <v>0</v>
      </c>
      <c r="L36" s="169"/>
      <c r="M36" s="169"/>
      <c r="N36" s="169"/>
      <c r="O36" s="169"/>
      <c r="P36" s="170"/>
      <c r="R36" s="5"/>
      <c r="S36" s="78" t="b">
        <f t="shared" ref="S36:S42" si="0">ISNUMBER(K36)</f>
        <v>1</v>
      </c>
    </row>
    <row r="37" spans="1:19" s="2" customFormat="1" ht="23.25" x14ac:dyDescent="0.3">
      <c r="A37" s="5"/>
      <c r="C37" s="56"/>
      <c r="D37" s="7"/>
      <c r="E37" s="7"/>
      <c r="F37" s="7"/>
      <c r="G37" s="7"/>
      <c r="H37" s="77"/>
      <c r="I37" s="77"/>
      <c r="J37" s="7"/>
      <c r="K37" s="57"/>
      <c r="L37" s="57"/>
      <c r="M37" s="57"/>
      <c r="N37" s="57"/>
      <c r="O37" s="57"/>
      <c r="P37" s="57"/>
      <c r="R37" s="5"/>
      <c r="S37" s="78"/>
    </row>
    <row r="38" spans="1:19" s="2" customFormat="1" ht="100.5" customHeight="1" x14ac:dyDescent="0.25">
      <c r="A38" s="5"/>
      <c r="C38" s="56"/>
      <c r="D38" s="171" t="s">
        <v>93</v>
      </c>
      <c r="E38" s="171"/>
      <c r="F38" s="171"/>
      <c r="G38" s="76"/>
      <c r="H38" s="155" t="s">
        <v>121</v>
      </c>
      <c r="I38" s="155"/>
      <c r="J38" s="52"/>
      <c r="K38" s="168">
        <v>0</v>
      </c>
      <c r="L38" s="169"/>
      <c r="M38" s="169"/>
      <c r="N38" s="169"/>
      <c r="O38" s="169"/>
      <c r="P38" s="170"/>
      <c r="R38" s="5"/>
      <c r="S38" s="78" t="b">
        <f t="shared" si="0"/>
        <v>1</v>
      </c>
    </row>
    <row r="39" spans="1:19" s="2" customFormat="1" ht="23.25" x14ac:dyDescent="0.3">
      <c r="A39" s="5"/>
      <c r="C39" s="56"/>
      <c r="D39" s="7"/>
      <c r="E39" s="7"/>
      <c r="F39" s="7"/>
      <c r="G39" s="7"/>
      <c r="H39" s="77"/>
      <c r="I39" s="77"/>
      <c r="J39" s="7"/>
      <c r="K39" s="57"/>
      <c r="L39" s="57"/>
      <c r="M39" s="57"/>
      <c r="N39" s="57"/>
      <c r="O39" s="57"/>
      <c r="P39" s="57"/>
      <c r="R39" s="5"/>
      <c r="S39" s="78"/>
    </row>
    <row r="40" spans="1:19" s="2" customFormat="1" ht="86.25" customHeight="1" x14ac:dyDescent="0.25">
      <c r="A40" s="5"/>
      <c r="C40" s="56"/>
      <c r="D40" s="171" t="s">
        <v>56</v>
      </c>
      <c r="E40" s="171"/>
      <c r="F40" s="171"/>
      <c r="G40" s="76"/>
      <c r="H40" s="155" t="s">
        <v>87</v>
      </c>
      <c r="I40" s="155"/>
      <c r="J40" s="52"/>
      <c r="K40" s="173">
        <v>0.17</v>
      </c>
      <c r="L40" s="153"/>
      <c r="M40" s="153"/>
      <c r="N40" s="153"/>
      <c r="O40" s="153"/>
      <c r="P40" s="154"/>
      <c r="R40" s="5"/>
      <c r="S40" s="78" t="b">
        <f t="shared" si="0"/>
        <v>1</v>
      </c>
    </row>
    <row r="41" spans="1:19" s="2" customFormat="1" ht="23.25" x14ac:dyDescent="0.3">
      <c r="A41" s="5"/>
      <c r="C41" s="56"/>
      <c r="D41" s="7"/>
      <c r="E41" s="7"/>
      <c r="F41" s="7"/>
      <c r="G41" s="7"/>
      <c r="H41" s="77"/>
      <c r="I41" s="77"/>
      <c r="J41" s="7"/>
      <c r="K41" s="57"/>
      <c r="L41" s="57"/>
      <c r="M41" s="57"/>
      <c r="N41" s="57"/>
      <c r="O41" s="57"/>
      <c r="P41" s="57"/>
      <c r="R41" s="5"/>
      <c r="S41" s="78"/>
    </row>
    <row r="42" spans="1:19" s="2" customFormat="1" ht="86.25" customHeight="1" x14ac:dyDescent="0.25">
      <c r="A42" s="5"/>
      <c r="C42" s="56"/>
      <c r="D42" s="171" t="s">
        <v>96</v>
      </c>
      <c r="E42" s="171"/>
      <c r="F42" s="171"/>
      <c r="G42" s="76"/>
      <c r="H42" s="155" t="s">
        <v>120</v>
      </c>
      <c r="I42" s="155"/>
      <c r="J42" s="52"/>
      <c r="K42" s="173">
        <v>0.03</v>
      </c>
      <c r="L42" s="153"/>
      <c r="M42" s="153"/>
      <c r="N42" s="153"/>
      <c r="O42" s="153"/>
      <c r="P42" s="154"/>
      <c r="R42" s="5"/>
      <c r="S42" s="78" t="b">
        <f t="shared" si="0"/>
        <v>1</v>
      </c>
    </row>
    <row r="43" spans="1:19" s="2" customFormat="1" ht="23.25" x14ac:dyDescent="0.25">
      <c r="A43" s="5"/>
      <c r="C43" s="56"/>
      <c r="D43" s="7"/>
      <c r="E43" s="7"/>
      <c r="F43" s="7"/>
      <c r="G43" s="7"/>
      <c r="H43" s="7"/>
      <c r="I43" s="7"/>
      <c r="J43" s="7"/>
      <c r="K43" s="57"/>
      <c r="L43" s="57"/>
      <c r="M43" s="57"/>
      <c r="N43" s="57"/>
      <c r="O43" s="57"/>
      <c r="P43" s="57"/>
      <c r="R43" s="5"/>
    </row>
    <row r="44" spans="1:19" s="2" customFormat="1" ht="23.25" x14ac:dyDescent="0.25">
      <c r="A44" s="5"/>
      <c r="C44" s="56"/>
      <c r="D44" s="7"/>
      <c r="E44" s="7"/>
      <c r="F44" s="7"/>
      <c r="G44" s="7"/>
      <c r="H44" s="7"/>
      <c r="I44" s="7"/>
      <c r="J44" s="7"/>
      <c r="K44" s="151" t="s">
        <v>105</v>
      </c>
      <c r="L44" s="151"/>
      <c r="M44" s="151"/>
      <c r="N44" s="151"/>
      <c r="O44" s="151"/>
      <c r="P44" s="151"/>
      <c r="R44" s="5"/>
    </row>
    <row r="45" spans="1:19" s="2" customFormat="1" ht="30.75" customHeight="1" x14ac:dyDescent="0.25">
      <c r="A45" s="5"/>
      <c r="C45" s="56"/>
      <c r="D45" s="7"/>
      <c r="E45" s="7"/>
      <c r="F45" s="7"/>
      <c r="G45" s="7"/>
      <c r="H45" s="7"/>
      <c r="I45" s="7"/>
      <c r="J45" s="7"/>
      <c r="K45" s="151"/>
      <c r="L45" s="151"/>
      <c r="M45" s="151"/>
      <c r="N45" s="151"/>
      <c r="O45" s="151"/>
      <c r="P45" s="151"/>
      <c r="R45" s="5"/>
    </row>
    <row r="46" spans="1:19" x14ac:dyDescent="0.25">
      <c r="A46" s="5"/>
      <c r="R46" s="5"/>
    </row>
    <row r="47" spans="1:19" s="2" customFormat="1" x14ac:dyDescent="0.25">
      <c r="A47" s="5"/>
      <c r="R47" s="5"/>
    </row>
    <row r="48" spans="1:19" s="2" customFormat="1" x14ac:dyDescent="0.25">
      <c r="A48" s="5"/>
      <c r="R48" s="5"/>
    </row>
    <row r="49" spans="1:18" s="2" customFormat="1" x14ac:dyDescent="0.25">
      <c r="A49" s="5"/>
      <c r="R49" s="5"/>
    </row>
    <row r="50" spans="1:18" s="2" customFormat="1" x14ac:dyDescent="0.25">
      <c r="A50" s="5"/>
      <c r="R50" s="5"/>
    </row>
    <row r="51" spans="1:18" s="2" customFormat="1" x14ac:dyDescent="0.25">
      <c r="A51" s="5"/>
      <c r="R51" s="5"/>
    </row>
    <row r="52" spans="1:18" s="2" customFormat="1" x14ac:dyDescent="0.25">
      <c r="A52" s="5"/>
      <c r="R52" s="5"/>
    </row>
    <row r="53" spans="1:18" x14ac:dyDescent="0.25">
      <c r="A53" s="5"/>
      <c r="B53" s="5"/>
      <c r="C53" s="5"/>
      <c r="D53" s="5"/>
      <c r="E53" s="5"/>
      <c r="F53" s="5"/>
      <c r="G53" s="5"/>
      <c r="H53" s="5"/>
      <c r="I53" s="5"/>
      <c r="J53" s="5"/>
      <c r="K53" s="5"/>
      <c r="L53" s="5"/>
      <c r="M53" s="5"/>
      <c r="N53" s="5"/>
      <c r="O53" s="5"/>
      <c r="P53" s="5"/>
      <c r="Q53" s="5"/>
      <c r="R53" s="5"/>
    </row>
  </sheetData>
  <mergeCells count="37">
    <mergeCell ref="D27:F27"/>
    <mergeCell ref="H27:I27"/>
    <mergeCell ref="K27:P27"/>
    <mergeCell ref="D31:F31"/>
    <mergeCell ref="H31:I31"/>
    <mergeCell ref="K31:P31"/>
    <mergeCell ref="K25:P25"/>
    <mergeCell ref="K40:P40"/>
    <mergeCell ref="K42:P42"/>
    <mergeCell ref="K23:P23"/>
    <mergeCell ref="K34:P34"/>
    <mergeCell ref="K36:P36"/>
    <mergeCell ref="H40:I40"/>
    <mergeCell ref="H42:I42"/>
    <mergeCell ref="D42:F42"/>
    <mergeCell ref="K38:P38"/>
    <mergeCell ref="H34:I34"/>
    <mergeCell ref="H38:I38"/>
    <mergeCell ref="D34:F34"/>
    <mergeCell ref="D38:F38"/>
    <mergeCell ref="D40:F40"/>
    <mergeCell ref="D36:F36"/>
    <mergeCell ref="H36:I36"/>
    <mergeCell ref="K44:P45"/>
    <mergeCell ref="K21:P21"/>
    <mergeCell ref="H25:I25"/>
    <mergeCell ref="C3:P7"/>
    <mergeCell ref="K13:P13"/>
    <mergeCell ref="K15:P15"/>
    <mergeCell ref="D25:F25"/>
    <mergeCell ref="D23:F23"/>
    <mergeCell ref="H13:I13"/>
    <mergeCell ref="D15:G15"/>
    <mergeCell ref="H15:I15"/>
    <mergeCell ref="H23:I23"/>
    <mergeCell ref="D21:G21"/>
    <mergeCell ref="H21:I21"/>
  </mergeCells>
  <dataValidations count="2">
    <dataValidation allowBlank="1" showInputMessage="1" showErrorMessage="1" error="The Rate can not be negative" sqref="K42:P42"/>
    <dataValidation type="decimal" allowBlank="1" showInputMessage="1" showErrorMessage="1" error="The number can not be negative" sqref="K40:P40">
      <formula1>0</formula1>
      <formula2>100</formula2>
    </dataValidation>
  </dataValidations>
  <hyperlinks>
    <hyperlink ref="K44:P45" location="Score!A1" display="See Final Score"/>
  </hyperlinks>
  <pageMargins left="0.7" right="0.7" top="0.75" bottom="0.75" header="0.3" footer="0.3"/>
  <pageSetup paperSize="9" orientation="portrait" r:id="rId1"/>
  <drawing r:id="rId2"/>
  <legacyDrawing r:id="rId3"/>
  <controls>
    <mc:AlternateContent xmlns:mc="http://schemas.openxmlformats.org/markup-compatibility/2006">
      <mc:Choice Requires="x14">
        <control shapeId="2050" r:id="rId4" name="CommandButton1">
          <controlPr defaultSize="0" autoLine="0" r:id="rId5">
            <anchor moveWithCells="1">
              <from>
                <xdr:col>10</xdr:col>
                <xdr:colOff>0</xdr:colOff>
                <xdr:row>46</xdr:row>
                <xdr:rowOff>171450</xdr:rowOff>
              </from>
              <to>
                <xdr:col>16</xdr:col>
                <xdr:colOff>133350</xdr:colOff>
                <xdr:row>51</xdr:row>
                <xdr:rowOff>161925</xdr:rowOff>
              </to>
            </anchor>
          </controlPr>
        </control>
      </mc:Choice>
      <mc:Fallback>
        <control shapeId="2050" r:id="rId4" name="CommandButton1"/>
      </mc:Fallback>
    </mc:AlternateContent>
  </controls>
  <extLst>
    <ext xmlns:x14="http://schemas.microsoft.com/office/spreadsheetml/2009/9/main" uri="{CCE6A557-97BC-4b89-ADB6-D9C93CAAB3DF}">
      <x14:dataValidations xmlns:xm="http://schemas.microsoft.com/office/excel/2006/main" count="1">
        <x14:dataValidation type="list" allowBlank="1" showInputMessage="1" showErrorMessage="1">
          <x14:formula1>
            <xm:f>'Background of Variables'!$I$28:$I$31</xm:f>
          </x14:formula1>
          <xm:sqref>K25:P25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M69"/>
  <sheetViews>
    <sheetView showGridLines="0" zoomScale="60" zoomScaleNormal="60" workbookViewId="0"/>
  </sheetViews>
  <sheetFormatPr defaultColWidth="11.42578125" defaultRowHeight="15" x14ac:dyDescent="0.25"/>
  <cols>
    <col min="1" max="1" width="3.7109375" customWidth="1"/>
    <col min="2" max="2" width="4.28515625" customWidth="1"/>
    <col min="7" max="7" width="15.140625" customWidth="1"/>
    <col min="10" max="10" width="21.140625" customWidth="1"/>
    <col min="11" max="11" width="33.85546875" customWidth="1"/>
    <col min="12" max="12" width="7.7109375" customWidth="1"/>
    <col min="13" max="13" width="3.7109375" customWidth="1"/>
    <col min="15" max="15" width="16.85546875" bestFit="1" customWidth="1"/>
  </cols>
  <sheetData>
    <row r="1" spans="1:13" x14ac:dyDescent="0.25">
      <c r="A1" s="5"/>
      <c r="B1" s="5"/>
      <c r="C1" s="5"/>
      <c r="D1" s="5"/>
      <c r="E1" s="5"/>
      <c r="F1" s="5"/>
      <c r="G1" s="5"/>
      <c r="H1" s="5"/>
      <c r="I1" s="5"/>
      <c r="J1" s="5"/>
      <c r="K1" s="5"/>
      <c r="L1" s="5"/>
      <c r="M1" s="5"/>
    </row>
    <row r="2" spans="1:13" x14ac:dyDescent="0.25">
      <c r="A2" s="5"/>
      <c r="B2" s="4"/>
      <c r="C2" s="4"/>
      <c r="D2" s="4"/>
      <c r="E2" s="4"/>
      <c r="F2" s="4"/>
      <c r="G2" s="4"/>
      <c r="H2" s="4"/>
      <c r="I2" s="4"/>
      <c r="J2" s="4"/>
      <c r="K2" s="4"/>
      <c r="L2" s="4"/>
      <c r="M2" s="5"/>
    </row>
    <row r="3" spans="1:13" x14ac:dyDescent="0.25">
      <c r="A3" s="5"/>
      <c r="B3" s="2"/>
      <c r="C3" s="180" t="s">
        <v>15</v>
      </c>
      <c r="D3" s="181"/>
      <c r="E3" s="181"/>
      <c r="F3" s="181"/>
      <c r="G3" s="181"/>
      <c r="H3" s="181"/>
      <c r="I3" s="181"/>
      <c r="J3" s="181"/>
      <c r="K3" s="182"/>
      <c r="L3" s="2"/>
      <c r="M3" s="5"/>
    </row>
    <row r="4" spans="1:13" x14ac:dyDescent="0.25">
      <c r="A4" s="5"/>
      <c r="B4" s="2"/>
      <c r="C4" s="183"/>
      <c r="D4" s="184"/>
      <c r="E4" s="184"/>
      <c r="F4" s="184"/>
      <c r="G4" s="184"/>
      <c r="H4" s="184"/>
      <c r="I4" s="184"/>
      <c r="J4" s="184"/>
      <c r="K4" s="185"/>
      <c r="L4" s="2"/>
      <c r="M4" s="5"/>
    </row>
    <row r="5" spans="1:13" x14ac:dyDescent="0.25">
      <c r="A5" s="5"/>
      <c r="B5" s="2"/>
      <c r="C5" s="183"/>
      <c r="D5" s="184"/>
      <c r="E5" s="184"/>
      <c r="F5" s="184"/>
      <c r="G5" s="184"/>
      <c r="H5" s="184"/>
      <c r="I5" s="184"/>
      <c r="J5" s="184"/>
      <c r="K5" s="185"/>
      <c r="L5" s="2"/>
      <c r="M5" s="5"/>
    </row>
    <row r="6" spans="1:13" x14ac:dyDescent="0.25">
      <c r="A6" s="5"/>
      <c r="B6" s="2"/>
      <c r="C6" s="183"/>
      <c r="D6" s="184"/>
      <c r="E6" s="184"/>
      <c r="F6" s="184"/>
      <c r="G6" s="184"/>
      <c r="H6" s="184"/>
      <c r="I6" s="184"/>
      <c r="J6" s="184"/>
      <c r="K6" s="185"/>
      <c r="L6" s="2"/>
      <c r="M6" s="5"/>
    </row>
    <row r="7" spans="1:13" x14ac:dyDescent="0.25">
      <c r="A7" s="5"/>
      <c r="B7" s="2"/>
      <c r="C7" s="186"/>
      <c r="D7" s="187"/>
      <c r="E7" s="187"/>
      <c r="F7" s="187"/>
      <c r="G7" s="187"/>
      <c r="H7" s="187"/>
      <c r="I7" s="187"/>
      <c r="J7" s="187"/>
      <c r="K7" s="188"/>
      <c r="L7" s="2"/>
      <c r="M7" s="5"/>
    </row>
    <row r="8" spans="1:13" x14ac:dyDescent="0.25">
      <c r="A8" s="5"/>
      <c r="B8" s="2"/>
      <c r="C8" s="2"/>
      <c r="D8" s="2"/>
      <c r="E8" s="2"/>
      <c r="F8" s="2"/>
      <c r="G8" s="2"/>
      <c r="H8" s="2"/>
      <c r="I8" s="2"/>
      <c r="J8" s="2"/>
      <c r="K8" s="2"/>
      <c r="L8" s="2"/>
      <c r="M8" s="5"/>
    </row>
    <row r="9" spans="1:13" x14ac:dyDescent="0.25">
      <c r="A9" s="5"/>
      <c r="B9" s="2"/>
      <c r="C9" s="2"/>
      <c r="D9" s="2"/>
      <c r="E9" s="2"/>
      <c r="F9" s="2"/>
      <c r="G9" s="2"/>
      <c r="H9" s="2"/>
      <c r="I9" s="2"/>
      <c r="J9" s="2"/>
      <c r="K9" s="2"/>
      <c r="L9" s="2"/>
      <c r="M9" s="5"/>
    </row>
    <row r="10" spans="1:13" s="2" customFormat="1" x14ac:dyDescent="0.25">
      <c r="A10" s="5"/>
      <c r="C10" s="11"/>
      <c r="D10" s="11"/>
      <c r="E10" s="11"/>
      <c r="F10" s="11"/>
      <c r="G10" s="11"/>
      <c r="H10" s="11"/>
      <c r="I10" s="11"/>
      <c r="J10" s="11"/>
      <c r="K10" s="11"/>
      <c r="M10" s="5"/>
    </row>
    <row r="11" spans="1:13" s="2" customFormat="1" ht="15.75" thickBot="1" x14ac:dyDescent="0.3">
      <c r="A11" s="5"/>
      <c r="M11" s="5"/>
    </row>
    <row r="12" spans="1:13" s="2" customFormat="1" ht="21" customHeight="1" x14ac:dyDescent="0.25">
      <c r="A12" s="5"/>
      <c r="C12" s="189" t="s">
        <v>14</v>
      </c>
      <c r="D12" s="190"/>
      <c r="E12" s="190"/>
      <c r="F12" s="190"/>
      <c r="G12" s="190"/>
      <c r="H12" s="190"/>
      <c r="I12" s="31"/>
      <c r="J12" s="195">
        <f>IF(OR(Inputs!K21="",Inputs!K25="",Inputs!K34="",Inputs!K36="",Inputs!K38="",Inputs!K40="",Inputs!K42="")," ",IF(Inputs!K21&lt;3,"BANKING HISTORY LESS THAN REQUIRED",'Background of Variables'!L33))</f>
        <v>0.52</v>
      </c>
      <c r="K12" s="196"/>
      <c r="M12" s="5"/>
    </row>
    <row r="13" spans="1:13" s="2" customFormat="1" ht="27.75" customHeight="1" x14ac:dyDescent="0.25">
      <c r="A13" s="5"/>
      <c r="C13" s="191"/>
      <c r="D13" s="192"/>
      <c r="E13" s="192"/>
      <c r="F13" s="192"/>
      <c r="G13" s="192"/>
      <c r="H13" s="192"/>
      <c r="I13" s="32"/>
      <c r="J13" s="197"/>
      <c r="K13" s="198"/>
      <c r="M13" s="5"/>
    </row>
    <row r="14" spans="1:13" s="2" customFormat="1" ht="27.75" customHeight="1" thickBot="1" x14ac:dyDescent="0.3">
      <c r="A14" s="5"/>
      <c r="C14" s="193"/>
      <c r="D14" s="194"/>
      <c r="E14" s="194"/>
      <c r="F14" s="194"/>
      <c r="G14" s="194"/>
      <c r="H14" s="194"/>
      <c r="I14" s="33"/>
      <c r="J14" s="199"/>
      <c r="K14" s="200"/>
      <c r="M14" s="5"/>
    </row>
    <row r="15" spans="1:13" s="2" customFormat="1" ht="15.75" thickBot="1" x14ac:dyDescent="0.3">
      <c r="A15" s="5"/>
      <c r="M15" s="5"/>
    </row>
    <row r="16" spans="1:13" s="2" customFormat="1" ht="46.5" customHeight="1" x14ac:dyDescent="0.25">
      <c r="A16" s="5"/>
      <c r="C16" s="201" t="s">
        <v>23</v>
      </c>
      <c r="D16" s="202"/>
      <c r="E16" s="21"/>
      <c r="F16" s="21"/>
      <c r="G16" s="21"/>
      <c r="H16" s="21"/>
      <c r="I16" s="21"/>
      <c r="J16" s="205" t="str">
        <f>IF(OR(Inputs!K21="",Inputs!K25="",Inputs!K34="",Inputs!K36="",Inputs!K38="",Inputs!K40="",Inputs!K42=""),"Please fill all the variables on the inputs Sheet",IF(OR(J12=" ",J12="Some input is not acceptable")," ",IF(OR(J12="BANKING HISTORY LESS THAN REQUIRED",J12&lt;=D36),E36,IF(J12&lt;=D37,E37,E38))))</f>
        <v>APPROVED WITH LIMITED AMOUNT</v>
      </c>
      <c r="K16" s="206"/>
      <c r="M16" s="5"/>
    </row>
    <row r="17" spans="1:13" s="2" customFormat="1" ht="30" customHeight="1" thickBot="1" x14ac:dyDescent="0.3">
      <c r="A17" s="5"/>
      <c r="C17" s="203"/>
      <c r="D17" s="204"/>
      <c r="E17" s="22"/>
      <c r="F17" s="22"/>
      <c r="G17" s="22"/>
      <c r="H17" s="22"/>
      <c r="I17" s="22"/>
      <c r="J17" s="207"/>
      <c r="K17" s="208"/>
      <c r="M17" s="5"/>
    </row>
    <row r="18" spans="1:13" ht="13.5" customHeight="1" thickBot="1" x14ac:dyDescent="0.3">
      <c r="A18" s="5"/>
      <c r="B18" s="2"/>
      <c r="L18" s="2"/>
      <c r="M18" s="5"/>
    </row>
    <row r="19" spans="1:13" s="6" customFormat="1" ht="45" customHeight="1" x14ac:dyDescent="0.25">
      <c r="A19" s="5"/>
      <c r="C19" s="211" t="str">
        <f>IF(OR(J12=" ",J12="Some input is not acceptable")," ",IF(J12="Banking History Less than Required","The Group's Banking History must be at least of 3 months",IF(J16=""," ",IF(J16=E36,F36,IF(J16=E37,F37,F38)))))</f>
        <v xml:space="preserve">Credits can be granted with precaution to this group that shows some flaws in their organization, commitment or banking history repayment. Though the operation is approved the OD Amount granted has been restricted, looking forward that for the next application the conditions have improved.
</v>
      </c>
      <c r="D19" s="212"/>
      <c r="E19" s="212"/>
      <c r="F19" s="212"/>
      <c r="G19" s="212"/>
      <c r="H19" s="212"/>
      <c r="I19" s="212"/>
      <c r="J19" s="212"/>
      <c r="K19" s="213"/>
      <c r="M19" s="5"/>
    </row>
    <row r="20" spans="1:13" s="6" customFormat="1" ht="57" customHeight="1" x14ac:dyDescent="0.25">
      <c r="A20" s="5"/>
      <c r="C20" s="214"/>
      <c r="D20" s="215"/>
      <c r="E20" s="215"/>
      <c r="F20" s="215"/>
      <c r="G20" s="215"/>
      <c r="H20" s="215"/>
      <c r="I20" s="215"/>
      <c r="J20" s="215"/>
      <c r="K20" s="216"/>
      <c r="M20" s="5"/>
    </row>
    <row r="21" spans="1:13" s="2" customFormat="1" ht="42.75" customHeight="1" thickBot="1" x14ac:dyDescent="0.3">
      <c r="A21" s="5"/>
      <c r="B21" s="6"/>
      <c r="C21" s="217"/>
      <c r="D21" s="218"/>
      <c r="E21" s="218"/>
      <c r="F21" s="218"/>
      <c r="G21" s="218"/>
      <c r="H21" s="218"/>
      <c r="I21" s="218"/>
      <c r="J21" s="218"/>
      <c r="K21" s="219"/>
      <c r="M21" s="5"/>
    </row>
    <row r="22" spans="1:13" s="2" customFormat="1" ht="42.75" customHeight="1" thickBot="1" x14ac:dyDescent="0.35">
      <c r="A22" s="5"/>
      <c r="B22" s="6"/>
      <c r="C22" s="30"/>
      <c r="D22" s="30"/>
      <c r="E22" s="30"/>
      <c r="F22" s="30"/>
      <c r="G22" s="30"/>
      <c r="H22" s="30"/>
      <c r="I22" s="30"/>
      <c r="J22" s="30"/>
      <c r="K22" s="30"/>
      <c r="M22" s="5"/>
    </row>
    <row r="23" spans="1:13" s="2" customFormat="1" ht="42.75" customHeight="1" thickBot="1" x14ac:dyDescent="0.35">
      <c r="A23" s="5"/>
      <c r="B23" s="6"/>
      <c r="C23" s="209" t="s">
        <v>32</v>
      </c>
      <c r="D23" s="210"/>
      <c r="E23" s="210"/>
      <c r="F23" s="210"/>
      <c r="G23" s="210"/>
      <c r="H23" s="210"/>
      <c r="I23" s="210"/>
      <c r="J23" s="178">
        <f>IF(J16="DENIED",0,IF(OR(J16="Please fill all the variables on the inputs Sheet",J16=" ")," ",IF(J16=E37,(K37*70%),IF(J16=E38,K37,"ERROR"))))</f>
        <v>700000</v>
      </c>
      <c r="K23" s="179"/>
      <c r="M23" s="5"/>
    </row>
    <row r="24" spans="1:13" s="2" customFormat="1" ht="15" customHeight="1" x14ac:dyDescent="0.3">
      <c r="A24" s="5"/>
      <c r="B24" s="6"/>
      <c r="C24" s="15"/>
      <c r="D24" s="15"/>
      <c r="E24" s="15"/>
      <c r="F24" s="15"/>
      <c r="G24" s="15"/>
      <c r="H24" s="15"/>
      <c r="I24" s="16"/>
      <c r="J24" s="16"/>
      <c r="K24" s="16"/>
      <c r="M24" s="5"/>
    </row>
    <row r="25" spans="1:13" ht="14.45" x14ac:dyDescent="0.3">
      <c r="A25" s="5"/>
      <c r="B25" s="2"/>
      <c r="C25" s="2"/>
      <c r="D25" s="3"/>
      <c r="E25" s="2"/>
      <c r="F25" s="6"/>
      <c r="G25" s="2"/>
      <c r="H25" s="2"/>
      <c r="I25" s="2"/>
      <c r="J25" s="2"/>
      <c r="K25" s="2"/>
      <c r="L25" s="2"/>
      <c r="M25" s="5"/>
    </row>
    <row r="26" spans="1:13" x14ac:dyDescent="0.25">
      <c r="A26" s="5"/>
      <c r="B26" s="2"/>
      <c r="D26" s="3"/>
      <c r="E26" s="2"/>
      <c r="F26" s="6"/>
      <c r="G26" s="2"/>
      <c r="H26" s="2"/>
      <c r="I26" s="2"/>
      <c r="J26" s="220"/>
      <c r="K26" s="220"/>
      <c r="L26" s="2"/>
      <c r="M26" s="5"/>
    </row>
    <row r="27" spans="1:13" x14ac:dyDescent="0.25">
      <c r="A27" s="5"/>
      <c r="B27" s="2"/>
      <c r="C27" s="2"/>
      <c r="D27" s="3"/>
      <c r="E27" s="2"/>
      <c r="F27" s="6"/>
      <c r="G27" s="2"/>
      <c r="H27" s="2"/>
      <c r="I27" s="2"/>
      <c r="J27" s="220"/>
      <c r="K27" s="220"/>
      <c r="L27" s="2"/>
      <c r="M27" s="5"/>
    </row>
    <row r="28" spans="1:13" ht="14.45" x14ac:dyDescent="0.3">
      <c r="A28" s="5"/>
      <c r="B28" s="2"/>
      <c r="C28" s="2"/>
      <c r="D28" s="2"/>
      <c r="E28" s="2"/>
      <c r="F28" s="2"/>
      <c r="G28" s="2"/>
      <c r="H28" s="2"/>
      <c r="I28" s="2"/>
      <c r="J28" s="2"/>
      <c r="K28" s="2"/>
      <c r="L28" s="2"/>
      <c r="M28" s="5"/>
    </row>
    <row r="29" spans="1:13" ht="14.45" x14ac:dyDescent="0.3">
      <c r="A29" s="5"/>
      <c r="B29" s="2"/>
      <c r="C29" s="2"/>
      <c r="D29" s="2"/>
      <c r="E29" s="2"/>
      <c r="F29" s="2"/>
      <c r="G29" s="2"/>
      <c r="H29" s="2"/>
      <c r="I29" s="2"/>
      <c r="J29" s="2"/>
      <c r="K29" s="2"/>
      <c r="L29" s="2"/>
      <c r="M29" s="5"/>
    </row>
    <row r="30" spans="1:13" ht="14.45" x14ac:dyDescent="0.3">
      <c r="A30" s="5"/>
      <c r="B30" s="5"/>
      <c r="C30" s="5"/>
      <c r="D30" s="5"/>
      <c r="E30" s="5"/>
      <c r="F30" s="5"/>
      <c r="G30" s="5"/>
      <c r="H30" s="5"/>
      <c r="I30" s="5"/>
      <c r="J30" s="5"/>
      <c r="K30" s="5"/>
      <c r="L30" s="5"/>
      <c r="M30" s="5"/>
    </row>
    <row r="31" spans="1:13" s="29" customFormat="1" ht="14.45" x14ac:dyDescent="0.3"/>
    <row r="32" spans="1:13" s="40" customFormat="1" ht="14.45" x14ac:dyDescent="0.3"/>
    <row r="33" spans="2:12" s="40" customFormat="1" ht="14.45" x14ac:dyDescent="0.3"/>
    <row r="34" spans="2:12" s="40" customFormat="1" ht="14.45" x14ac:dyDescent="0.3"/>
    <row r="35" spans="2:12" s="40" customFormat="1" hidden="1" x14ac:dyDescent="0.25"/>
    <row r="36" spans="2:12" s="40" customFormat="1" ht="131.25" hidden="1" customHeight="1" x14ac:dyDescent="0.25">
      <c r="B36" s="177" t="s">
        <v>22</v>
      </c>
      <c r="C36" s="129">
        <v>0</v>
      </c>
      <c r="D36" s="130">
        <v>0.4</v>
      </c>
      <c r="E36" s="131" t="s">
        <v>21</v>
      </c>
      <c r="F36" s="176" t="s">
        <v>31</v>
      </c>
      <c r="G36" s="176"/>
      <c r="H36" s="176"/>
      <c r="I36" s="176"/>
      <c r="J36" s="176"/>
      <c r="K36" s="132"/>
      <c r="L36" s="133"/>
    </row>
    <row r="37" spans="2:12" s="40" customFormat="1" ht="131.25" hidden="1" customHeight="1" x14ac:dyDescent="0.25">
      <c r="B37" s="177"/>
      <c r="C37" s="130">
        <v>0.41</v>
      </c>
      <c r="D37" s="130">
        <v>0.75</v>
      </c>
      <c r="E37" s="131" t="s">
        <v>85</v>
      </c>
      <c r="F37" s="176" t="s">
        <v>118</v>
      </c>
      <c r="G37" s="176"/>
      <c r="H37" s="176"/>
      <c r="I37" s="176"/>
      <c r="J37" s="176"/>
      <c r="K37" s="135">
        <f>IF(AND(Inputs!K23*5&gt;=15000000,Inputs!K15&gt;=15000000),15000000,IF(AND(Inputs!K23*5&gt;=15000000,Inputs!K15&lt;15000000),Inputs!K15,IF(AND(Inputs!K23*5&lt;15000000,Inputs!K15&gt;15000000),Inputs!K23*5,IF(AND(Inputs!K23*5&lt;15000000,Inputs!K15&lt;=15000000),MIN(Inputs!K15,Inputs!K23*5),"ERROR"))))</f>
        <v>1000000</v>
      </c>
      <c r="L37" s="133"/>
    </row>
    <row r="38" spans="2:12" s="40" customFormat="1" ht="102.75" hidden="1" customHeight="1" x14ac:dyDescent="0.25">
      <c r="B38" s="177"/>
      <c r="C38" s="130">
        <v>0.76</v>
      </c>
      <c r="D38" s="130">
        <v>1</v>
      </c>
      <c r="E38" s="131" t="s">
        <v>29</v>
      </c>
      <c r="F38" s="176" t="s">
        <v>119</v>
      </c>
      <c r="G38" s="176"/>
      <c r="H38" s="176"/>
      <c r="I38" s="176"/>
      <c r="J38" s="176"/>
      <c r="K38" s="134"/>
    </row>
    <row r="39" spans="2:12" s="40" customFormat="1" ht="14.45" x14ac:dyDescent="0.3"/>
    <row r="40" spans="2:12" s="40" customFormat="1" ht="14.45" x14ac:dyDescent="0.3"/>
    <row r="41" spans="2:12" s="40" customFormat="1" ht="14.45" x14ac:dyDescent="0.3"/>
    <row r="42" spans="2:12" s="40" customFormat="1" ht="14.45" x14ac:dyDescent="0.3"/>
    <row r="43" spans="2:12" s="40" customFormat="1" ht="14.45" x14ac:dyDescent="0.3"/>
    <row r="44" spans="2:12" s="40" customFormat="1" ht="14.45" x14ac:dyDescent="0.3"/>
    <row r="45" spans="2:12" s="40" customFormat="1" ht="14.45" x14ac:dyDescent="0.3"/>
    <row r="46" spans="2:12" s="40" customFormat="1" ht="14.45" x14ac:dyDescent="0.3"/>
    <row r="47" spans="2:12" s="40" customFormat="1" ht="14.45" x14ac:dyDescent="0.3"/>
    <row r="48" spans="2:12" s="40" customFormat="1" ht="14.45" x14ac:dyDescent="0.3"/>
    <row r="49" s="40" customFormat="1" ht="14.45" x14ac:dyDescent="0.3"/>
    <row r="50" s="40" customFormat="1" ht="14.45" x14ac:dyDescent="0.3"/>
    <row r="51" s="40" customFormat="1" ht="14.45" x14ac:dyDescent="0.3"/>
    <row r="52" s="40" customFormat="1" ht="14.45" x14ac:dyDescent="0.3"/>
    <row r="53" s="40" customFormat="1" ht="14.45" x14ac:dyDescent="0.3"/>
    <row r="54" s="40" customFormat="1" ht="14.45" x14ac:dyDescent="0.3"/>
    <row r="55" s="40" customFormat="1" ht="14.45" x14ac:dyDescent="0.3"/>
    <row r="56" s="40" customFormat="1" ht="14.45" x14ac:dyDescent="0.3"/>
    <row r="57" s="40" customFormat="1" ht="14.45" x14ac:dyDescent="0.3"/>
    <row r="58" s="40" customFormat="1" ht="14.45" x14ac:dyDescent="0.3"/>
    <row r="59" s="40" customFormat="1" ht="14.45" x14ac:dyDescent="0.3"/>
    <row r="60" s="40" customFormat="1" ht="14.45" x14ac:dyDescent="0.3"/>
    <row r="61" s="40" customFormat="1" ht="14.45" x14ac:dyDescent="0.3"/>
    <row r="62" s="40" customFormat="1" ht="14.45" x14ac:dyDescent="0.3"/>
    <row r="63" s="40" customFormat="1" ht="14.45" x14ac:dyDescent="0.3"/>
    <row r="64" s="40" customFormat="1" ht="14.45" x14ac:dyDescent="0.3"/>
    <row r="65" s="40" customFormat="1" x14ac:dyDescent="0.25"/>
    <row r="66" s="40" customFormat="1" x14ac:dyDescent="0.25"/>
    <row r="67" s="40" customFormat="1" x14ac:dyDescent="0.25"/>
    <row r="68" s="40" customFormat="1" x14ac:dyDescent="0.25"/>
    <row r="69" s="40" customFormat="1" x14ac:dyDescent="0.25"/>
  </sheetData>
  <mergeCells count="13">
    <mergeCell ref="F37:J37"/>
    <mergeCell ref="B36:B38"/>
    <mergeCell ref="F36:J36"/>
    <mergeCell ref="J23:K23"/>
    <mergeCell ref="C3:K7"/>
    <mergeCell ref="C12:H14"/>
    <mergeCell ref="J12:K14"/>
    <mergeCell ref="C16:D17"/>
    <mergeCell ref="J16:K17"/>
    <mergeCell ref="C23:I23"/>
    <mergeCell ref="C19:K21"/>
    <mergeCell ref="F38:J38"/>
    <mergeCell ref="J26:K27"/>
  </mergeCells>
  <conditionalFormatting sqref="J16:K17">
    <cfRule type="containsText" dxfId="3" priority="4" operator="containsText" text="DENIED">
      <formula>NOT(ISERROR(SEARCH("DENIED",J16)))</formula>
    </cfRule>
  </conditionalFormatting>
  <conditionalFormatting sqref="J23:K23">
    <cfRule type="containsText" dxfId="2" priority="2" operator="containsText" text="DENIED">
      <formula>NOT(ISERROR(SEARCH("DENIED",J23)))</formula>
    </cfRule>
  </conditionalFormatting>
  <pageMargins left="0.7" right="0.7" top="0.75" bottom="0.75" header="0.3" footer="0.3"/>
  <pageSetup paperSize="9" scale="5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7" r:id="rId4" name="Button 5">
              <controlPr defaultSize="0" print="0" autoFill="0" autoPict="0" macro="[0]!pr">
                <anchor moveWithCells="1" sizeWithCells="1">
                  <from>
                    <xdr:col>9</xdr:col>
                    <xdr:colOff>247650</xdr:colOff>
                    <xdr:row>25</xdr:row>
                    <xdr:rowOff>47625</xdr:rowOff>
                  </from>
                  <to>
                    <xdr:col>11</xdr:col>
                    <xdr:colOff>85725</xdr:colOff>
                    <xdr:row>28</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3" operator="containsText" id="{82EA7F9E-5F89-4F52-8779-34CB05CE27F1}">
            <xm:f>NOT(ISERROR(SEARCH($E$38,J16)))</xm:f>
            <xm:f>$E$38</xm:f>
            <x14:dxf>
              <fill>
                <patternFill>
                  <bgColor rgb="FF92D050"/>
                </patternFill>
              </fill>
            </x14:dxf>
          </x14:cfRule>
          <xm:sqref>J16:K17</xm:sqref>
        </x14:conditionalFormatting>
        <x14:conditionalFormatting xmlns:xm="http://schemas.microsoft.com/office/excel/2006/main">
          <x14:cfRule type="containsText" priority="1" operator="containsText" id="{992BA093-7FF6-42EE-B9F9-1545D2108C2F}">
            <xm:f>NOT(ISERROR(SEARCH($E$38,J23)))</xm:f>
            <xm:f>$E$38</xm:f>
            <x14:dxf>
              <fill>
                <patternFill>
                  <bgColor rgb="FF92D050"/>
                </patternFill>
              </fill>
            </x14:dxf>
          </x14:cfRule>
          <xm:sqref>J23:K23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R34"/>
  <sheetViews>
    <sheetView showGridLines="0" tabSelected="1" zoomScale="60" zoomScaleNormal="60" workbookViewId="0">
      <selection activeCell="R11" sqref="R11"/>
    </sheetView>
  </sheetViews>
  <sheetFormatPr defaultColWidth="11.42578125" defaultRowHeight="15" x14ac:dyDescent="0.25"/>
  <cols>
    <col min="1" max="1" width="4" customWidth="1"/>
    <col min="2" max="2" width="3.7109375" style="2" customWidth="1"/>
    <col min="5" max="5" width="26.85546875" customWidth="1"/>
    <col min="6" max="6" width="30.28515625" style="2" customWidth="1"/>
    <col min="7" max="7" width="21.42578125" customWidth="1"/>
    <col min="8" max="8" width="64.28515625" style="2" customWidth="1"/>
    <col min="9" max="9" width="18.5703125" style="2" customWidth="1"/>
    <col min="10" max="10" width="17.140625" customWidth="1"/>
    <col min="11" max="11" width="9.42578125" style="2" customWidth="1"/>
    <col min="12" max="12" width="9.5703125" style="2" customWidth="1"/>
    <col min="13" max="13" width="8" style="2" customWidth="1"/>
    <col min="14" max="14" width="9.5703125" customWidth="1"/>
    <col min="15" max="15" width="8" customWidth="1"/>
    <col min="16" max="16" width="11.85546875" bestFit="1" customWidth="1"/>
  </cols>
  <sheetData>
    <row r="1" spans="1:18" s="2" customFormat="1" ht="4.5" customHeight="1" thickBot="1" x14ac:dyDescent="0.3"/>
    <row r="2" spans="1:18" s="2" customFormat="1" ht="15" customHeight="1" x14ac:dyDescent="0.25">
      <c r="A2" s="20"/>
      <c r="B2" s="221" t="s">
        <v>44</v>
      </c>
      <c r="C2" s="222"/>
      <c r="D2" s="222"/>
      <c r="E2" s="222"/>
      <c r="F2" s="222"/>
      <c r="G2" s="222"/>
      <c r="H2" s="222"/>
      <c r="I2" s="222"/>
      <c r="J2" s="223"/>
      <c r="K2" s="27"/>
      <c r="L2" s="27"/>
      <c r="M2" s="27"/>
      <c r="N2" s="27"/>
      <c r="O2" s="27"/>
      <c r="P2" s="4"/>
    </row>
    <row r="3" spans="1:18" s="2" customFormat="1" ht="46.5" customHeight="1" x14ac:dyDescent="0.25">
      <c r="B3" s="224"/>
      <c r="C3" s="225"/>
      <c r="D3" s="225"/>
      <c r="E3" s="225"/>
      <c r="F3" s="225"/>
      <c r="G3" s="225"/>
      <c r="H3" s="225"/>
      <c r="I3" s="225"/>
      <c r="J3" s="226"/>
      <c r="K3" s="27"/>
      <c r="L3" s="27"/>
      <c r="M3" s="27"/>
      <c r="N3" s="27"/>
      <c r="O3" s="27"/>
      <c r="P3" s="4"/>
    </row>
    <row r="4" spans="1:18" s="2" customFormat="1" ht="21" customHeight="1" x14ac:dyDescent="0.25">
      <c r="B4" s="224"/>
      <c r="C4" s="225"/>
      <c r="D4" s="225"/>
      <c r="E4" s="225"/>
      <c r="F4" s="225"/>
      <c r="G4" s="225"/>
      <c r="H4" s="225"/>
      <c r="I4" s="225"/>
      <c r="J4" s="226"/>
      <c r="K4" s="27"/>
      <c r="L4" s="27"/>
      <c r="M4" s="27"/>
      <c r="N4" s="27"/>
      <c r="O4" s="27"/>
      <c r="P4" s="4"/>
    </row>
    <row r="5" spans="1:18" s="2" customFormat="1" ht="15" customHeight="1" thickBot="1" x14ac:dyDescent="0.3">
      <c r="B5" s="227"/>
      <c r="C5" s="228"/>
      <c r="D5" s="228"/>
      <c r="E5" s="228"/>
      <c r="F5" s="228"/>
      <c r="G5" s="228"/>
      <c r="H5" s="228"/>
      <c r="I5" s="228"/>
      <c r="J5" s="229"/>
      <c r="K5" s="27"/>
      <c r="L5" s="27"/>
      <c r="M5" s="27"/>
      <c r="N5" s="27"/>
      <c r="O5" s="27"/>
      <c r="P5" s="4"/>
    </row>
    <row r="6" spans="1:18" s="2" customFormat="1" x14ac:dyDescent="0.25">
      <c r="B6" s="6"/>
    </row>
    <row r="7" spans="1:18" s="2" customFormat="1" ht="15.75" thickBot="1" x14ac:dyDescent="0.3"/>
    <row r="8" spans="1:18" ht="47.25" customHeight="1" thickBot="1" x14ac:dyDescent="0.3">
      <c r="C8" s="245" t="s">
        <v>8</v>
      </c>
      <c r="D8" s="246"/>
      <c r="E8" s="245" t="s">
        <v>17</v>
      </c>
      <c r="F8" s="247"/>
      <c r="G8" s="248"/>
      <c r="H8" s="25" t="s">
        <v>68</v>
      </c>
      <c r="I8" s="251" t="s">
        <v>57</v>
      </c>
      <c r="J8" s="252"/>
      <c r="K8" s="26"/>
      <c r="L8" s="249" t="s">
        <v>34</v>
      </c>
      <c r="M8" s="250"/>
      <c r="N8" s="249" t="s">
        <v>84</v>
      </c>
      <c r="O8" s="250"/>
      <c r="P8" s="13"/>
      <c r="Q8" s="13"/>
      <c r="R8" s="13"/>
    </row>
    <row r="9" spans="1:18" ht="90.75" customHeight="1" x14ac:dyDescent="0.25">
      <c r="A9" s="1"/>
      <c r="B9" s="1"/>
      <c r="C9" s="239" t="s">
        <v>59</v>
      </c>
      <c r="D9" s="240"/>
      <c r="E9" s="233" t="s">
        <v>61</v>
      </c>
      <c r="F9" s="234"/>
      <c r="G9" s="235"/>
      <c r="H9" s="257"/>
      <c r="I9" s="64" t="s">
        <v>58</v>
      </c>
      <c r="J9" s="67">
        <v>0</v>
      </c>
      <c r="K9" s="24"/>
      <c r="L9" s="230">
        <f>IF(OR(Inputs!K34="NA",Inputs!K34="N/A"),'Background of Variables'!J9,IF(Inputs!S34=FALSE,"Input is not acceptable",IF(Inputs!K34&lt;50%,'Background of Variables'!J10,IF(Inputs!K34&lt;75%,'Background of Variables'!J11,IF(Inputs!K34&gt;=75%,'Background of Variables'!J12,"ERROR")))))</f>
        <v>7.0000000000000007E-2</v>
      </c>
      <c r="M9" s="231"/>
      <c r="N9" s="230">
        <v>0.2</v>
      </c>
      <c r="O9" s="231"/>
      <c r="Q9" s="14"/>
      <c r="R9" s="14"/>
    </row>
    <row r="10" spans="1:18" ht="83.25" customHeight="1" x14ac:dyDescent="0.25">
      <c r="C10" s="241"/>
      <c r="D10" s="242"/>
      <c r="E10" s="236"/>
      <c r="F10" s="237"/>
      <c r="G10" s="238"/>
      <c r="H10" s="258"/>
      <c r="I10" s="65" t="s">
        <v>89</v>
      </c>
      <c r="J10" s="68">
        <v>7.0000000000000007E-2</v>
      </c>
      <c r="K10" s="24"/>
      <c r="L10" s="232"/>
      <c r="M10" s="231"/>
      <c r="N10" s="232"/>
      <c r="O10" s="231"/>
      <c r="Q10" s="17"/>
    </row>
    <row r="11" spans="1:18" s="2" customFormat="1" ht="81" customHeight="1" x14ac:dyDescent="0.25">
      <c r="C11" s="241"/>
      <c r="D11" s="242"/>
      <c r="E11" s="236"/>
      <c r="F11" s="237"/>
      <c r="G11" s="238"/>
      <c r="H11" s="258"/>
      <c r="I11" s="65" t="s">
        <v>90</v>
      </c>
      <c r="J11" s="68">
        <v>0.14000000000000001</v>
      </c>
      <c r="K11" s="24"/>
      <c r="L11" s="232"/>
      <c r="M11" s="231"/>
      <c r="N11" s="232"/>
      <c r="O11" s="231"/>
      <c r="Q11" s="139"/>
    </row>
    <row r="12" spans="1:18" ht="122.25" customHeight="1" x14ac:dyDescent="0.25">
      <c r="C12" s="243"/>
      <c r="D12" s="244"/>
      <c r="E12" s="236"/>
      <c r="F12" s="237"/>
      <c r="G12" s="238"/>
      <c r="H12" s="259"/>
      <c r="I12" s="66" t="s">
        <v>91</v>
      </c>
      <c r="J12" s="69">
        <v>0.2</v>
      </c>
      <c r="K12" s="24"/>
      <c r="L12" s="232"/>
      <c r="M12" s="231"/>
      <c r="N12" s="232"/>
      <c r="O12" s="231"/>
    </row>
    <row r="13" spans="1:18" s="2" customFormat="1" ht="95.25" customHeight="1" x14ac:dyDescent="0.25">
      <c r="C13" s="241" t="s">
        <v>60</v>
      </c>
      <c r="D13" s="242"/>
      <c r="E13" s="293" t="s">
        <v>104</v>
      </c>
      <c r="F13" s="294"/>
      <c r="G13" s="295"/>
      <c r="H13" s="302"/>
      <c r="I13" s="70" t="s">
        <v>62</v>
      </c>
      <c r="J13" s="73">
        <v>0</v>
      </c>
      <c r="K13" s="24"/>
      <c r="L13" s="260">
        <f>IF(OR(Inputs!S36=FALSE,Inputs!S38=FALSE),"Input is not acceptable",IF(Inputs!K36=0,'Background of Variables'!J13,IF(Inputs!K38=0,'Background of Variables'!J14,IF(Inputs!K36&lt;Inputs!K38,J15,IF(Inputs!K36=Inputs!K38,J16,J17)))))</f>
        <v>0</v>
      </c>
      <c r="M13" s="261"/>
      <c r="N13" s="260"/>
      <c r="O13" s="261"/>
    </row>
    <row r="14" spans="1:18" s="2" customFormat="1" ht="88.5" customHeight="1" x14ac:dyDescent="0.25">
      <c r="C14" s="241"/>
      <c r="D14" s="242"/>
      <c r="E14" s="296"/>
      <c r="F14" s="297"/>
      <c r="G14" s="298"/>
      <c r="H14" s="303"/>
      <c r="I14" s="71" t="s">
        <v>63</v>
      </c>
      <c r="J14" s="68">
        <v>0.05</v>
      </c>
      <c r="K14" s="24"/>
      <c r="L14" s="262"/>
      <c r="M14" s="263"/>
      <c r="N14" s="262"/>
      <c r="O14" s="263"/>
    </row>
    <row r="15" spans="1:18" s="2" customFormat="1" ht="95.25" customHeight="1" x14ac:dyDescent="0.25">
      <c r="C15" s="241"/>
      <c r="D15" s="242"/>
      <c r="E15" s="296"/>
      <c r="F15" s="297"/>
      <c r="G15" s="298"/>
      <c r="H15" s="303"/>
      <c r="I15" s="71" t="s">
        <v>64</v>
      </c>
      <c r="J15" s="68">
        <v>0.1</v>
      </c>
      <c r="K15" s="24"/>
      <c r="L15" s="262"/>
      <c r="M15" s="263"/>
      <c r="N15" s="262"/>
      <c r="O15" s="263"/>
    </row>
    <row r="16" spans="1:18" s="2" customFormat="1" ht="84.75" customHeight="1" x14ac:dyDescent="0.25">
      <c r="C16" s="241"/>
      <c r="D16" s="242"/>
      <c r="E16" s="296"/>
      <c r="F16" s="297"/>
      <c r="G16" s="298"/>
      <c r="H16" s="303"/>
      <c r="I16" s="71" t="s">
        <v>65</v>
      </c>
      <c r="J16" s="68">
        <v>0.15</v>
      </c>
      <c r="K16" s="24"/>
      <c r="L16" s="262"/>
      <c r="M16" s="263"/>
      <c r="N16" s="262"/>
      <c r="O16" s="263"/>
    </row>
    <row r="17" spans="1:15" s="2" customFormat="1" ht="86.25" customHeight="1" x14ac:dyDescent="0.25">
      <c r="C17" s="243"/>
      <c r="D17" s="244"/>
      <c r="E17" s="299"/>
      <c r="F17" s="300"/>
      <c r="G17" s="301"/>
      <c r="H17" s="304"/>
      <c r="I17" s="72" t="s">
        <v>66</v>
      </c>
      <c r="J17" s="69">
        <v>0.2</v>
      </c>
      <c r="K17" s="24"/>
      <c r="L17" s="264"/>
      <c r="M17" s="265"/>
      <c r="N17" s="264"/>
      <c r="O17" s="265"/>
    </row>
    <row r="18" spans="1:15" s="2" customFormat="1" ht="48" customHeight="1" x14ac:dyDescent="0.25">
      <c r="C18" s="278" t="s">
        <v>102</v>
      </c>
      <c r="D18" s="279"/>
      <c r="E18" s="307" t="s">
        <v>67</v>
      </c>
      <c r="F18" s="308"/>
      <c r="G18" s="309"/>
      <c r="H18" s="254"/>
      <c r="I18" s="70" t="s">
        <v>69</v>
      </c>
      <c r="J18" s="73">
        <v>0</v>
      </c>
      <c r="K18" s="24"/>
      <c r="L18" s="230">
        <f>IF(Inputs!S40=FALSE,"Input is not acceptable",IF(Inputs!K40&lt;10%,'Background of Variables'!J18,IF(Inputs!K40&lt;30%,'Background of Variables'!J19,IF(Inputs!K40&lt;50%,'Background of Variables'!J20,IF(Inputs!K40&lt;70%,'Background of Variables'!J21,'Background of Variables'!J22)))))</f>
        <v>0.05</v>
      </c>
      <c r="M18" s="231"/>
      <c r="N18" s="230">
        <v>0.2</v>
      </c>
      <c r="O18" s="231"/>
    </row>
    <row r="19" spans="1:15" s="2" customFormat="1" ht="55.5" customHeight="1" x14ac:dyDescent="0.25">
      <c r="C19" s="278"/>
      <c r="D19" s="279"/>
      <c r="E19" s="307"/>
      <c r="F19" s="308"/>
      <c r="G19" s="309"/>
      <c r="H19" s="255"/>
      <c r="I19" s="71" t="s">
        <v>70</v>
      </c>
      <c r="J19" s="68">
        <v>0.05</v>
      </c>
      <c r="K19" s="24"/>
      <c r="L19" s="232"/>
      <c r="M19" s="231"/>
      <c r="N19" s="232"/>
      <c r="O19" s="231"/>
    </row>
    <row r="20" spans="1:15" s="2" customFormat="1" ht="56.25" customHeight="1" x14ac:dyDescent="0.25">
      <c r="C20" s="278"/>
      <c r="D20" s="279"/>
      <c r="E20" s="307"/>
      <c r="F20" s="308"/>
      <c r="G20" s="309"/>
      <c r="H20" s="255"/>
      <c r="I20" s="71" t="s">
        <v>71</v>
      </c>
      <c r="J20" s="68">
        <v>0.1</v>
      </c>
      <c r="K20" s="24"/>
      <c r="L20" s="232"/>
      <c r="M20" s="231"/>
      <c r="N20" s="232"/>
      <c r="O20" s="231"/>
    </row>
    <row r="21" spans="1:15" s="2" customFormat="1" ht="56.25" customHeight="1" x14ac:dyDescent="0.25">
      <c r="C21" s="278"/>
      <c r="D21" s="279"/>
      <c r="E21" s="307"/>
      <c r="F21" s="308"/>
      <c r="G21" s="309"/>
      <c r="H21" s="255"/>
      <c r="I21" s="71" t="s">
        <v>72</v>
      </c>
      <c r="J21" s="68">
        <v>0.15</v>
      </c>
      <c r="K21" s="24"/>
      <c r="L21" s="232"/>
      <c r="M21" s="231"/>
      <c r="N21" s="232"/>
      <c r="O21" s="231"/>
    </row>
    <row r="22" spans="1:15" s="2" customFormat="1" ht="57" customHeight="1" x14ac:dyDescent="0.25">
      <c r="C22" s="305"/>
      <c r="D22" s="306"/>
      <c r="E22" s="310"/>
      <c r="F22" s="311"/>
      <c r="G22" s="312"/>
      <c r="H22" s="256"/>
      <c r="I22" s="72" t="s">
        <v>95</v>
      </c>
      <c r="J22" s="69">
        <v>0.2</v>
      </c>
      <c r="K22" s="24"/>
      <c r="L22" s="232"/>
      <c r="M22" s="231"/>
      <c r="N22" s="232"/>
      <c r="O22" s="231"/>
    </row>
    <row r="23" spans="1:15" s="2" customFormat="1" ht="57" customHeight="1" x14ac:dyDescent="0.25">
      <c r="C23" s="276" t="s">
        <v>96</v>
      </c>
      <c r="D23" s="277"/>
      <c r="E23" s="313" t="s">
        <v>73</v>
      </c>
      <c r="F23" s="314"/>
      <c r="G23" s="315"/>
      <c r="H23" s="254"/>
      <c r="I23" s="70" t="s">
        <v>122</v>
      </c>
      <c r="J23" s="73">
        <v>0</v>
      </c>
      <c r="K23" s="24"/>
      <c r="L23" s="267">
        <f>IF(OR(Inputs!K42="NA",Inputs!K42="N/A"),J23,IF(Inputs!S42=FALSE,"Input is not acceptable",IF(Inputs!K42="","",IF(Inputs!K42&gt;10%,'Background of Variables'!J24,IF(Inputs!K42&gt;5%,'Background of Variables'!J25,IF(Inputs!K42&gt;3%,'Background of Variables'!J26,'Background of Variables'!J27))))))</f>
        <v>0.2</v>
      </c>
      <c r="M23" s="268"/>
      <c r="N23" s="267">
        <v>0.2</v>
      </c>
      <c r="O23" s="273"/>
    </row>
    <row r="24" spans="1:15" ht="93.75" customHeight="1" x14ac:dyDescent="0.25">
      <c r="C24" s="278"/>
      <c r="D24" s="279"/>
      <c r="E24" s="316"/>
      <c r="F24" s="317"/>
      <c r="G24" s="318"/>
      <c r="H24" s="255"/>
      <c r="I24" s="71" t="s">
        <v>74</v>
      </c>
      <c r="J24" s="68">
        <v>0.05</v>
      </c>
      <c r="K24" s="24"/>
      <c r="L24" s="269"/>
      <c r="M24" s="270"/>
      <c r="N24" s="269"/>
      <c r="O24" s="274"/>
    </row>
    <row r="25" spans="1:15" s="2" customFormat="1" ht="93.75" customHeight="1" x14ac:dyDescent="0.25">
      <c r="C25" s="278"/>
      <c r="D25" s="279"/>
      <c r="E25" s="316"/>
      <c r="F25" s="317"/>
      <c r="G25" s="318"/>
      <c r="H25" s="255"/>
      <c r="I25" s="71" t="s">
        <v>75</v>
      </c>
      <c r="J25" s="68">
        <v>0.1</v>
      </c>
      <c r="K25" s="24"/>
      <c r="L25" s="269"/>
      <c r="M25" s="270"/>
      <c r="N25" s="269"/>
      <c r="O25" s="274"/>
    </row>
    <row r="26" spans="1:15" ht="83.25" customHeight="1" x14ac:dyDescent="0.25">
      <c r="C26" s="278"/>
      <c r="D26" s="279"/>
      <c r="E26" s="316"/>
      <c r="F26" s="317"/>
      <c r="G26" s="318"/>
      <c r="H26" s="255"/>
      <c r="I26" s="71" t="s">
        <v>76</v>
      </c>
      <c r="J26" s="68">
        <v>0.15</v>
      </c>
      <c r="K26" s="24"/>
      <c r="L26" s="269"/>
      <c r="M26" s="270"/>
      <c r="N26" s="269"/>
      <c r="O26" s="274"/>
    </row>
    <row r="27" spans="1:15" ht="102.75" customHeight="1" x14ac:dyDescent="0.25">
      <c r="C27" s="305"/>
      <c r="D27" s="306"/>
      <c r="E27" s="319"/>
      <c r="F27" s="320"/>
      <c r="G27" s="321"/>
      <c r="H27" s="256"/>
      <c r="I27" s="72" t="s">
        <v>77</v>
      </c>
      <c r="J27" s="69">
        <v>0.2</v>
      </c>
      <c r="K27" s="24"/>
      <c r="L27" s="271"/>
      <c r="M27" s="272"/>
      <c r="N27" s="271"/>
      <c r="O27" s="275"/>
    </row>
    <row r="28" spans="1:15" ht="100.5" customHeight="1" x14ac:dyDescent="0.25">
      <c r="A28" s="1"/>
      <c r="B28" s="1"/>
      <c r="C28" s="276" t="s">
        <v>43</v>
      </c>
      <c r="D28" s="277"/>
      <c r="E28" s="282" t="s">
        <v>79</v>
      </c>
      <c r="F28" s="283"/>
      <c r="G28" s="284"/>
      <c r="H28" s="290" t="s">
        <v>45</v>
      </c>
      <c r="I28" s="70" t="s">
        <v>50</v>
      </c>
      <c r="J28" s="73">
        <v>0</v>
      </c>
      <c r="L28" s="267">
        <f>IF(Inputs!K25='Background of Variables'!I28,'Background of Variables'!J28,IF(Inputs!K25='Background of Variables'!I29,'Background of Variables'!J29,IF(Inputs!K25='Background of Variables'!I30,'Background of Variables'!J30,IF(Inputs!K25='Background of Variables'!I31,'Background of Variables'!J31,"ERROR"))))</f>
        <v>0.2</v>
      </c>
      <c r="M28" s="273"/>
      <c r="N28" s="267">
        <v>0.2</v>
      </c>
      <c r="O28" s="273"/>
    </row>
    <row r="29" spans="1:15" ht="45" customHeight="1" x14ac:dyDescent="0.25">
      <c r="A29" s="1"/>
      <c r="B29" s="1"/>
      <c r="C29" s="278"/>
      <c r="D29" s="279"/>
      <c r="E29" s="236"/>
      <c r="F29" s="237"/>
      <c r="G29" s="238"/>
      <c r="H29" s="291"/>
      <c r="I29" s="71" t="s">
        <v>81</v>
      </c>
      <c r="J29" s="68">
        <v>7.0000000000000007E-2</v>
      </c>
      <c r="L29" s="269"/>
      <c r="M29" s="274"/>
      <c r="N29" s="269"/>
      <c r="O29" s="274"/>
    </row>
    <row r="30" spans="1:15" ht="94.5" customHeight="1" x14ac:dyDescent="0.25">
      <c r="A30" s="1"/>
      <c r="B30" s="1"/>
      <c r="C30" s="278"/>
      <c r="D30" s="279"/>
      <c r="E30" s="236"/>
      <c r="F30" s="237"/>
      <c r="G30" s="238"/>
      <c r="H30" s="291"/>
      <c r="I30" s="71" t="s">
        <v>78</v>
      </c>
      <c r="J30" s="68">
        <v>0.14000000000000001</v>
      </c>
      <c r="L30" s="269"/>
      <c r="M30" s="274"/>
      <c r="N30" s="269"/>
      <c r="O30" s="274"/>
    </row>
    <row r="31" spans="1:15" s="2" customFormat="1" ht="94.5" customHeight="1" thickBot="1" x14ac:dyDescent="0.3">
      <c r="A31" s="1"/>
      <c r="B31" s="1"/>
      <c r="C31" s="280"/>
      <c r="D31" s="281"/>
      <c r="E31" s="285"/>
      <c r="F31" s="286"/>
      <c r="G31" s="287"/>
      <c r="H31" s="292"/>
      <c r="I31" s="74" t="s">
        <v>80</v>
      </c>
      <c r="J31" s="75">
        <v>0.2</v>
      </c>
      <c r="L31" s="288"/>
      <c r="M31" s="289"/>
      <c r="N31" s="288"/>
      <c r="O31" s="289"/>
    </row>
    <row r="32" spans="1:15" ht="15.75" x14ac:dyDescent="0.25">
      <c r="A32" s="6"/>
      <c r="B32" s="6"/>
      <c r="C32" s="6"/>
      <c r="D32" s="6"/>
      <c r="E32" s="6"/>
      <c r="F32" s="6"/>
      <c r="G32" s="6"/>
      <c r="H32" s="6"/>
      <c r="I32" s="28"/>
      <c r="J32" s="6"/>
      <c r="K32" s="6"/>
      <c r="L32" s="6"/>
      <c r="M32" s="6"/>
      <c r="N32" s="6"/>
      <c r="O32" s="6"/>
    </row>
    <row r="33" spans="1:15" ht="34.5" thickBot="1" x14ac:dyDescent="0.4">
      <c r="A33" s="2"/>
      <c r="C33" s="2"/>
      <c r="D33" s="2"/>
      <c r="E33" s="2"/>
      <c r="G33" s="2"/>
      <c r="J33" s="23"/>
      <c r="L33" s="253">
        <f>IF(OR(L28="Input is not acceptable",L23="Input is not acceptable",L18="Input is not acceptable",L13="Input is not acceptable"),"Some input is not acceptable",SUM(L9:M31))</f>
        <v>0.52</v>
      </c>
      <c r="M33" s="253"/>
      <c r="N33" s="266">
        <f>SUM(N9:O31)</f>
        <v>0.8</v>
      </c>
      <c r="O33" s="266"/>
    </row>
    <row r="34" spans="1:15" ht="15.75" thickTop="1" x14ac:dyDescent="0.25"/>
  </sheetData>
  <mergeCells count="33">
    <mergeCell ref="C28:D31"/>
    <mergeCell ref="E28:G31"/>
    <mergeCell ref="N28:O31"/>
    <mergeCell ref="H28:H31"/>
    <mergeCell ref="L13:M17"/>
    <mergeCell ref="L18:M22"/>
    <mergeCell ref="L28:M31"/>
    <mergeCell ref="N18:O22"/>
    <mergeCell ref="C13:D17"/>
    <mergeCell ref="E13:G17"/>
    <mergeCell ref="H13:H17"/>
    <mergeCell ref="C18:D22"/>
    <mergeCell ref="E18:G22"/>
    <mergeCell ref="C23:D27"/>
    <mergeCell ref="E23:G27"/>
    <mergeCell ref="H23:H27"/>
    <mergeCell ref="L33:M33"/>
    <mergeCell ref="H18:H22"/>
    <mergeCell ref="H9:H12"/>
    <mergeCell ref="N13:O17"/>
    <mergeCell ref="L9:M12"/>
    <mergeCell ref="N33:O33"/>
    <mergeCell ref="L23:M27"/>
    <mergeCell ref="N23:O27"/>
    <mergeCell ref="B2:J5"/>
    <mergeCell ref="N9:O12"/>
    <mergeCell ref="E9:G12"/>
    <mergeCell ref="C9:D12"/>
    <mergeCell ref="C8:D8"/>
    <mergeCell ref="E8:G8"/>
    <mergeCell ref="N8:O8"/>
    <mergeCell ref="I8:J8"/>
    <mergeCell ref="L8:M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P23"/>
  <sheetViews>
    <sheetView showGridLines="0" view="pageBreakPreview" zoomScale="80" zoomScaleNormal="70" zoomScaleSheetLayoutView="80" workbookViewId="0">
      <selection activeCell="E14" sqref="E14:E16"/>
    </sheetView>
  </sheetViews>
  <sheetFormatPr defaultColWidth="11.5703125" defaultRowHeight="15" x14ac:dyDescent="0.25"/>
  <cols>
    <col min="1" max="1" width="3.85546875" style="2" customWidth="1"/>
    <col min="2" max="2" width="12.42578125" style="2" customWidth="1"/>
    <col min="3" max="3" width="22.28515625" customWidth="1"/>
    <col min="4" max="4" width="33.42578125" customWidth="1"/>
    <col min="5" max="5" width="31.140625" customWidth="1"/>
    <col min="6" max="6" width="14.85546875" customWidth="1"/>
    <col min="7" max="7" width="17.85546875" style="2" customWidth="1"/>
    <col min="8" max="8" width="2.5703125" style="47" customWidth="1"/>
    <col min="9" max="9" width="11.42578125" style="137"/>
    <col min="10" max="10" width="11.5703125" style="108" customWidth="1"/>
    <col min="11" max="11" width="27.28515625" style="108" customWidth="1"/>
    <col min="12" max="12" width="16.140625" style="108" customWidth="1"/>
    <col min="13" max="13" width="11.5703125" style="46" customWidth="1"/>
    <col min="14" max="14" width="14.42578125" style="46" customWidth="1"/>
    <col min="15" max="15" width="11.42578125" style="78" customWidth="1"/>
    <col min="16" max="16" width="11.42578125" style="40"/>
  </cols>
  <sheetData>
    <row r="1" spans="2:16" s="2" customFormat="1" ht="7.5" customHeight="1" thickBot="1" x14ac:dyDescent="0.3">
      <c r="B1" s="7"/>
      <c r="C1" s="27"/>
      <c r="D1" s="27"/>
      <c r="E1" s="27"/>
      <c r="F1" s="27"/>
      <c r="G1" s="27"/>
      <c r="H1" s="45"/>
      <c r="I1" s="136"/>
      <c r="J1" s="97"/>
      <c r="K1" s="97"/>
      <c r="L1" s="97"/>
      <c r="M1" s="98"/>
      <c r="N1" s="98"/>
      <c r="O1" s="99"/>
      <c r="P1" s="40"/>
    </row>
    <row r="2" spans="2:16" s="2" customFormat="1" ht="20.25" customHeight="1" x14ac:dyDescent="0.25">
      <c r="B2" s="340" t="s">
        <v>33</v>
      </c>
      <c r="C2" s="341"/>
      <c r="D2" s="89" t="s">
        <v>35</v>
      </c>
      <c r="E2" s="355" t="str">
        <f>Inputs!K13</f>
        <v>Grameen Foundation</v>
      </c>
      <c r="F2" s="355"/>
      <c r="G2" s="356"/>
      <c r="H2" s="42"/>
      <c r="I2" s="136"/>
      <c r="J2" s="97"/>
      <c r="K2" s="97"/>
      <c r="L2" s="97" t="s">
        <v>37</v>
      </c>
      <c r="M2" s="98"/>
      <c r="N2" s="98"/>
      <c r="O2" s="99"/>
      <c r="P2" s="40"/>
    </row>
    <row r="3" spans="2:16" s="2" customFormat="1" ht="23.25" customHeight="1" thickBot="1" x14ac:dyDescent="0.3">
      <c r="B3" s="342"/>
      <c r="C3" s="343"/>
      <c r="D3" s="81" t="s">
        <v>36</v>
      </c>
      <c r="E3" s="357" t="e">
        <f>Inputs!#REF!</f>
        <v>#REF!</v>
      </c>
      <c r="F3" s="357"/>
      <c r="G3" s="358"/>
      <c r="H3" s="42"/>
      <c r="I3" s="136"/>
      <c r="J3" s="100">
        <f>C4/100</f>
        <v>5.1999999999999998E-3</v>
      </c>
      <c r="K3" s="101">
        <v>1</v>
      </c>
      <c r="L3" s="102">
        <f>(C4/100%)*PI()</f>
        <v>1.6336281798666925</v>
      </c>
      <c r="M3" s="98"/>
      <c r="N3" s="98"/>
      <c r="O3" s="99"/>
      <c r="P3" s="40"/>
    </row>
    <row r="4" spans="2:16" s="2" customFormat="1" ht="23.25" customHeight="1" x14ac:dyDescent="0.25">
      <c r="B4" s="351" t="s">
        <v>34</v>
      </c>
      <c r="C4" s="352">
        <f>IF(Inputs!K21&lt;3," ",Score!J12)</f>
        <v>0.52</v>
      </c>
      <c r="D4" s="349" t="str">
        <f>IF(Inputs!K21&lt;3,"Banking history less than requiered",Score!J16)</f>
        <v>APPROVED WITH LIMITED AMOUNT</v>
      </c>
      <c r="E4" s="79" t="s">
        <v>98</v>
      </c>
      <c r="F4" s="80" t="s">
        <v>99</v>
      </c>
      <c r="G4" s="90" t="s">
        <v>100</v>
      </c>
      <c r="H4" s="42"/>
      <c r="I4" s="136"/>
      <c r="J4" s="97"/>
      <c r="K4" s="101">
        <v>1</v>
      </c>
      <c r="L4" s="103"/>
      <c r="M4" s="98"/>
      <c r="N4" s="98"/>
      <c r="O4" s="99"/>
      <c r="P4" s="40"/>
    </row>
    <row r="5" spans="2:16" s="6" customFormat="1" ht="15" customHeight="1" x14ac:dyDescent="0.25">
      <c r="B5" s="351"/>
      <c r="C5" s="353"/>
      <c r="D5" s="349"/>
      <c r="E5" s="360" t="s">
        <v>59</v>
      </c>
      <c r="F5" s="361">
        <f>Inputs!K34</f>
        <v>0.35</v>
      </c>
      <c r="G5" s="362">
        <f>'Background of Variables'!L9</f>
        <v>7.0000000000000007E-2</v>
      </c>
      <c r="H5" s="42"/>
      <c r="I5" s="136"/>
      <c r="J5" s="97"/>
      <c r="K5" s="101">
        <v>1</v>
      </c>
      <c r="L5" s="104" t="s">
        <v>40</v>
      </c>
      <c r="M5" s="105" t="s">
        <v>38</v>
      </c>
      <c r="N5" s="105" t="s">
        <v>39</v>
      </c>
      <c r="O5" s="106"/>
      <c r="P5" s="41"/>
    </row>
    <row r="6" spans="2:16" s="6" customFormat="1" ht="15" customHeight="1" x14ac:dyDescent="0.25">
      <c r="B6" s="351"/>
      <c r="C6" s="353"/>
      <c r="D6" s="349"/>
      <c r="E6" s="360"/>
      <c r="F6" s="361"/>
      <c r="G6" s="363"/>
      <c r="H6" s="42"/>
      <c r="I6" s="136"/>
      <c r="J6" s="97"/>
      <c r="K6" s="101">
        <v>1</v>
      </c>
      <c r="L6" s="103" t="s">
        <v>41</v>
      </c>
      <c r="M6" s="105">
        <v>0</v>
      </c>
      <c r="N6" s="105">
        <v>0</v>
      </c>
      <c r="O6" s="106"/>
      <c r="P6" s="41"/>
    </row>
    <row r="7" spans="2:16" s="6" customFormat="1" ht="15" customHeight="1" x14ac:dyDescent="0.25">
      <c r="B7" s="351"/>
      <c r="C7" s="354"/>
      <c r="D7" s="350"/>
      <c r="E7" s="360"/>
      <c r="F7" s="361"/>
      <c r="G7" s="363"/>
      <c r="H7" s="42"/>
      <c r="I7" s="136"/>
      <c r="J7" s="97"/>
      <c r="K7" s="101">
        <v>1</v>
      </c>
      <c r="L7" s="104" t="s">
        <v>42</v>
      </c>
      <c r="M7" s="107">
        <f>COS(L3)*-1</f>
        <v>6.2790519529313402E-2</v>
      </c>
      <c r="N7" s="105">
        <f>SIN(L3)</f>
        <v>0.99802672842827156</v>
      </c>
      <c r="O7" s="106"/>
      <c r="P7" s="41"/>
    </row>
    <row r="8" spans="2:16" s="2" customFormat="1" ht="73.5" customHeight="1" x14ac:dyDescent="0.25">
      <c r="B8" s="110" t="s">
        <v>113</v>
      </c>
      <c r="C8" s="347">
        <f>Score!J23</f>
        <v>700000</v>
      </c>
      <c r="D8" s="348"/>
      <c r="E8" s="83" t="s">
        <v>101</v>
      </c>
      <c r="F8" s="84">
        <f>Inputs!K36-Inputs!K38</f>
        <v>0</v>
      </c>
      <c r="G8" s="96">
        <f>'Background of Variables'!L13</f>
        <v>0</v>
      </c>
      <c r="H8" s="43"/>
      <c r="I8" s="137"/>
      <c r="J8" s="108"/>
      <c r="K8" s="101">
        <v>1</v>
      </c>
      <c r="L8" s="108"/>
      <c r="M8" s="98"/>
      <c r="N8" s="98"/>
      <c r="O8" s="99"/>
      <c r="P8" s="40"/>
    </row>
    <row r="9" spans="2:16" s="2" customFormat="1" ht="21.75" customHeight="1" x14ac:dyDescent="0.25">
      <c r="B9" s="344" t="s">
        <v>103</v>
      </c>
      <c r="C9" s="327"/>
      <c r="D9" s="328"/>
      <c r="E9" s="332" t="s">
        <v>102</v>
      </c>
      <c r="F9" s="335">
        <f>Inputs!K40</f>
        <v>0.17</v>
      </c>
      <c r="G9" s="329">
        <f>'Background of Variables'!L18</f>
        <v>0.05</v>
      </c>
      <c r="H9" s="44"/>
      <c r="I9" s="138"/>
      <c r="J9" s="108"/>
      <c r="K9" s="101">
        <v>1</v>
      </c>
      <c r="L9" s="109"/>
      <c r="M9" s="98"/>
      <c r="N9" s="98"/>
      <c r="O9" s="99"/>
      <c r="P9" s="40"/>
    </row>
    <row r="10" spans="2:16" s="2" customFormat="1" ht="15.75" customHeight="1" x14ac:dyDescent="0.25">
      <c r="B10" s="345"/>
      <c r="C10" s="37"/>
      <c r="D10" s="38"/>
      <c r="E10" s="334"/>
      <c r="F10" s="359"/>
      <c r="G10" s="331"/>
      <c r="H10" s="43"/>
      <c r="I10" s="137"/>
      <c r="J10" s="108"/>
      <c r="K10" s="101">
        <v>1</v>
      </c>
      <c r="L10" s="108"/>
      <c r="M10" s="98"/>
      <c r="N10" s="98"/>
      <c r="O10" s="99"/>
      <c r="P10" s="40"/>
    </row>
    <row r="11" spans="2:16" ht="15" customHeight="1" x14ac:dyDescent="0.25">
      <c r="B11" s="345"/>
      <c r="C11" s="35"/>
      <c r="D11" s="34"/>
      <c r="E11" s="332" t="s">
        <v>96</v>
      </c>
      <c r="F11" s="335">
        <f>Inputs!K42</f>
        <v>0.03</v>
      </c>
      <c r="G11" s="329">
        <f>'Background of Variables'!L23</f>
        <v>0.2</v>
      </c>
      <c r="H11" s="43"/>
      <c r="K11" s="108">
        <v>1</v>
      </c>
      <c r="L11" s="109"/>
      <c r="M11" s="98"/>
      <c r="N11" s="98"/>
      <c r="O11" s="99"/>
    </row>
    <row r="12" spans="2:16" ht="15.75" x14ac:dyDescent="0.25">
      <c r="B12" s="345"/>
      <c r="C12" s="37"/>
      <c r="D12" s="39"/>
      <c r="E12" s="333"/>
      <c r="F12" s="336"/>
      <c r="G12" s="330"/>
      <c r="H12" s="43"/>
      <c r="K12" s="108">
        <v>9</v>
      </c>
      <c r="M12" s="98"/>
      <c r="N12" s="98"/>
      <c r="O12" s="99"/>
    </row>
    <row r="13" spans="2:16" x14ac:dyDescent="0.25">
      <c r="B13" s="345"/>
      <c r="C13" s="35"/>
      <c r="D13" s="34"/>
      <c r="E13" s="334"/>
      <c r="F13" s="337"/>
      <c r="G13" s="331"/>
      <c r="H13" s="43"/>
      <c r="L13" s="109"/>
      <c r="M13" s="98"/>
      <c r="N13" s="98"/>
      <c r="O13" s="99"/>
    </row>
    <row r="14" spans="2:16" x14ac:dyDescent="0.25">
      <c r="B14" s="345"/>
      <c r="C14" s="35"/>
      <c r="D14" s="34"/>
      <c r="E14" s="364" t="s">
        <v>43</v>
      </c>
      <c r="F14" s="322" t="str">
        <f>Inputs!K25</f>
        <v>No Delinquent situation</v>
      </c>
      <c r="G14" s="329">
        <f>'Background of Variables'!L28</f>
        <v>0.2</v>
      </c>
      <c r="H14" s="43"/>
      <c r="M14" s="98"/>
      <c r="N14" s="98"/>
      <c r="O14" s="99"/>
    </row>
    <row r="15" spans="2:16" x14ac:dyDescent="0.25">
      <c r="B15" s="345"/>
      <c r="C15" s="35"/>
      <c r="D15" s="34"/>
      <c r="E15" s="365"/>
      <c r="F15" s="323"/>
      <c r="G15" s="330"/>
      <c r="H15" s="43"/>
      <c r="M15" s="98"/>
      <c r="N15" s="98"/>
      <c r="O15" s="99"/>
    </row>
    <row r="16" spans="2:16" ht="27" customHeight="1" x14ac:dyDescent="0.25">
      <c r="B16" s="345"/>
      <c r="C16" s="35"/>
      <c r="D16" s="34"/>
      <c r="E16" s="365"/>
      <c r="F16" s="323"/>
      <c r="G16" s="331"/>
    </row>
    <row r="17" spans="2:7" x14ac:dyDescent="0.25">
      <c r="B17" s="345"/>
      <c r="C17" s="35"/>
      <c r="D17" s="34"/>
      <c r="E17" s="87"/>
      <c r="F17" s="88"/>
      <c r="G17" s="91"/>
    </row>
    <row r="18" spans="2:7" ht="15.75" x14ac:dyDescent="0.25">
      <c r="B18" s="345"/>
      <c r="C18" s="36"/>
      <c r="D18" s="34"/>
      <c r="E18" s="324" t="s">
        <v>123</v>
      </c>
      <c r="F18" s="325"/>
      <c r="G18" s="326"/>
    </row>
    <row r="19" spans="2:7" ht="15.75" x14ac:dyDescent="0.25">
      <c r="B19" s="345"/>
      <c r="C19" s="85"/>
      <c r="D19" s="82"/>
      <c r="E19" s="86" t="s">
        <v>124</v>
      </c>
      <c r="F19" s="4"/>
      <c r="G19" s="92"/>
    </row>
    <row r="20" spans="2:7" ht="16.5" thickBot="1" x14ac:dyDescent="0.3">
      <c r="B20" s="346"/>
      <c r="C20" s="93"/>
      <c r="D20" s="94"/>
      <c r="E20" s="338" t="s">
        <v>125</v>
      </c>
      <c r="F20" s="339"/>
      <c r="G20" s="95"/>
    </row>
    <row r="21" spans="2:7" ht="14.45" x14ac:dyDescent="0.3">
      <c r="C21" s="4"/>
      <c r="D21" s="4"/>
      <c r="E21" s="4"/>
      <c r="F21" s="4"/>
      <c r="G21" s="4"/>
    </row>
    <row r="22" spans="2:7" ht="14.45" x14ac:dyDescent="0.3">
      <c r="C22" s="4"/>
      <c r="D22" s="4"/>
      <c r="E22" s="4"/>
      <c r="F22" s="4"/>
      <c r="G22" s="4"/>
    </row>
    <row r="23" spans="2:7" ht="14.45" x14ac:dyDescent="0.3">
      <c r="C23" s="4"/>
      <c r="D23" s="4"/>
      <c r="E23" s="4"/>
      <c r="F23" s="4"/>
      <c r="G23" s="4"/>
    </row>
  </sheetData>
  <mergeCells count="23">
    <mergeCell ref="E20:F20"/>
    <mergeCell ref="B2:C3"/>
    <mergeCell ref="B9:B20"/>
    <mergeCell ref="C8:D8"/>
    <mergeCell ref="D4:D7"/>
    <mergeCell ref="B4:B7"/>
    <mergeCell ref="C4:C7"/>
    <mergeCell ref="E2:G2"/>
    <mergeCell ref="E3:G3"/>
    <mergeCell ref="E9:E10"/>
    <mergeCell ref="F9:F10"/>
    <mergeCell ref="E5:E7"/>
    <mergeCell ref="F5:F7"/>
    <mergeCell ref="G5:G7"/>
    <mergeCell ref="G9:G10"/>
    <mergeCell ref="E14:E16"/>
    <mergeCell ref="F14:F16"/>
    <mergeCell ref="E18:G18"/>
    <mergeCell ref="C9:D9"/>
    <mergeCell ref="G14:G16"/>
    <mergeCell ref="E11:E13"/>
    <mergeCell ref="F11:F13"/>
    <mergeCell ref="G11:G13"/>
  </mergeCells>
  <pageMargins left="0.7" right="0.7" top="0.75" bottom="0.75" header="0.3" footer="0.3"/>
  <pageSetup paperSize="9" scale="93"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Z20"/>
  <sheetViews>
    <sheetView workbookViewId="0">
      <selection activeCell="B4" sqref="B4"/>
    </sheetView>
  </sheetViews>
  <sheetFormatPr defaultColWidth="11.5703125" defaultRowHeight="15" x14ac:dyDescent="0.25"/>
  <cols>
    <col min="1" max="1" width="11.42578125" style="2"/>
    <col min="2" max="2" width="18" customWidth="1"/>
    <col min="3" max="3" width="20.42578125" customWidth="1"/>
    <col min="4" max="4" width="22.140625" customWidth="1"/>
    <col min="5" max="5" width="17.140625" customWidth="1"/>
    <col min="6" max="6" width="15.28515625" customWidth="1"/>
    <col min="7" max="7" width="18.7109375" customWidth="1"/>
    <col min="8" max="8" width="15.85546875" customWidth="1"/>
    <col min="9" max="9" width="14.85546875" customWidth="1"/>
    <col min="10" max="10" width="13.85546875" customWidth="1"/>
    <col min="11" max="11" width="17.140625" customWidth="1"/>
    <col min="14" max="14" width="13.85546875" customWidth="1"/>
    <col min="15" max="15" width="13.28515625" customWidth="1"/>
    <col min="20" max="20" width="12.85546875" customWidth="1"/>
    <col min="25" max="25" width="11.42578125" style="2"/>
    <col min="26" max="26" width="16.140625" customWidth="1"/>
  </cols>
  <sheetData>
    <row r="1" spans="1:26" ht="30" x14ac:dyDescent="0.25">
      <c r="A1" s="116" t="s">
        <v>114</v>
      </c>
      <c r="B1" s="116" t="s">
        <v>108</v>
      </c>
      <c r="C1" s="116" t="s">
        <v>107</v>
      </c>
      <c r="D1" s="117" t="s">
        <v>109</v>
      </c>
      <c r="E1" s="366" t="s">
        <v>110</v>
      </c>
      <c r="F1" s="367"/>
      <c r="G1" s="367"/>
      <c r="H1" s="367"/>
      <c r="I1" s="367"/>
      <c r="J1" s="367"/>
      <c r="K1" s="367"/>
      <c r="L1" s="367"/>
      <c r="M1" s="368"/>
      <c r="N1" s="369" t="s">
        <v>111</v>
      </c>
      <c r="O1" s="369"/>
      <c r="P1" s="369"/>
      <c r="Q1" s="369"/>
      <c r="R1" s="369"/>
      <c r="S1" s="369" t="s">
        <v>112</v>
      </c>
      <c r="T1" s="369"/>
      <c r="U1" s="369"/>
      <c r="V1" s="369"/>
      <c r="W1" s="369"/>
      <c r="X1" s="114" t="s">
        <v>14</v>
      </c>
      <c r="Y1" s="119" t="s">
        <v>23</v>
      </c>
      <c r="Z1" s="112" t="s">
        <v>116</v>
      </c>
    </row>
    <row r="2" spans="1:26" ht="52.5" customHeight="1" x14ac:dyDescent="0.25">
      <c r="A2" s="115"/>
      <c r="B2" s="115"/>
      <c r="C2" s="115"/>
      <c r="D2" s="115"/>
      <c r="E2" s="113" t="s">
        <v>47</v>
      </c>
      <c r="F2" s="113" t="s">
        <v>28</v>
      </c>
      <c r="G2" s="113" t="s">
        <v>30</v>
      </c>
      <c r="H2" s="113" t="s">
        <v>83</v>
      </c>
      <c r="I2" s="113" t="s">
        <v>55</v>
      </c>
      <c r="J2" s="113" t="s">
        <v>92</v>
      </c>
      <c r="K2" s="113" t="s">
        <v>93</v>
      </c>
      <c r="L2" s="113" t="s">
        <v>56</v>
      </c>
      <c r="M2" s="113" t="s">
        <v>96</v>
      </c>
      <c r="N2" s="113" t="s">
        <v>59</v>
      </c>
      <c r="O2" s="113" t="s">
        <v>60</v>
      </c>
      <c r="P2" s="113" t="s">
        <v>102</v>
      </c>
      <c r="Q2" s="113" t="s">
        <v>96</v>
      </c>
      <c r="R2" s="113" t="s">
        <v>43</v>
      </c>
      <c r="S2" s="113" t="s">
        <v>59</v>
      </c>
      <c r="T2" s="113" t="s">
        <v>60</v>
      </c>
      <c r="U2" s="113" t="s">
        <v>102</v>
      </c>
      <c r="V2" s="113" t="s">
        <v>96</v>
      </c>
      <c r="W2" s="113" t="s">
        <v>43</v>
      </c>
      <c r="X2" s="115"/>
      <c r="Y2" s="111"/>
      <c r="Z2" s="111"/>
    </row>
    <row r="3" spans="1:26" ht="36" x14ac:dyDescent="0.25">
      <c r="A3" s="120">
        <v>1</v>
      </c>
      <c r="B3" s="124" t="e">
        <f>Inputs!#REF!</f>
        <v>#REF!</v>
      </c>
      <c r="C3" s="120" t="str">
        <f>Report!E2</f>
        <v>Grameen Foundation</v>
      </c>
      <c r="D3" s="121" t="s">
        <v>115</v>
      </c>
      <c r="E3" s="125">
        <f>Inputs!K15</f>
        <v>1000000</v>
      </c>
      <c r="F3" s="120">
        <f>Inputs!K21</f>
        <v>3</v>
      </c>
      <c r="G3" s="125">
        <f>Inputs!K23</f>
        <v>500000</v>
      </c>
      <c r="H3" s="126" t="str">
        <f>Inputs!K25</f>
        <v>No Delinquent situation</v>
      </c>
      <c r="I3" s="127">
        <f>Inputs!K34</f>
        <v>0.35</v>
      </c>
      <c r="J3" s="125">
        <f>Inputs!K36</f>
        <v>0</v>
      </c>
      <c r="K3" s="125">
        <f>Inputs!K38</f>
        <v>0</v>
      </c>
      <c r="L3" s="127">
        <f>Inputs!K40</f>
        <v>0.17</v>
      </c>
      <c r="M3" s="127">
        <f>Inputs!K42</f>
        <v>0.03</v>
      </c>
      <c r="N3" s="127">
        <f>Report!F5</f>
        <v>0.35</v>
      </c>
      <c r="O3" s="125">
        <f>Report!F8</f>
        <v>0</v>
      </c>
      <c r="P3" s="127">
        <f>Report!F9</f>
        <v>0.17</v>
      </c>
      <c r="Q3" s="127">
        <f>Report!F11</f>
        <v>0.03</v>
      </c>
      <c r="R3" s="128" t="str">
        <f>Report!F14</f>
        <v>No Delinquent situation</v>
      </c>
      <c r="S3" s="127">
        <f>Report!G5</f>
        <v>7.0000000000000007E-2</v>
      </c>
      <c r="T3" s="127">
        <f>Report!G8</f>
        <v>0</v>
      </c>
      <c r="U3" s="127">
        <f>Report!G9</f>
        <v>0.05</v>
      </c>
      <c r="V3" s="127">
        <f>Report!G11</f>
        <v>0.2</v>
      </c>
      <c r="W3" s="127">
        <f>Report!G14</f>
        <v>0.2</v>
      </c>
      <c r="X3" s="122">
        <f>Report!C4</f>
        <v>0.52</v>
      </c>
      <c r="Y3" s="123" t="str">
        <f>Report!D4</f>
        <v>APPROVED WITH LIMITED AMOUNT</v>
      </c>
      <c r="Z3" s="125">
        <f>Report!C8</f>
        <v>700000</v>
      </c>
    </row>
    <row r="4" spans="1:26" x14ac:dyDescent="0.25">
      <c r="A4" s="2" t="s">
        <v>97</v>
      </c>
      <c r="B4" s="118"/>
    </row>
    <row r="5" spans="1:26" x14ac:dyDescent="0.25">
      <c r="B5" s="118"/>
    </row>
    <row r="6" spans="1:26" x14ac:dyDescent="0.25">
      <c r="B6" s="118"/>
    </row>
    <row r="7" spans="1:26" x14ac:dyDescent="0.25">
      <c r="B7" s="118"/>
    </row>
    <row r="8" spans="1:26" x14ac:dyDescent="0.25">
      <c r="B8" s="118"/>
    </row>
    <row r="9" spans="1:26" x14ac:dyDescent="0.25">
      <c r="B9" s="118"/>
    </row>
    <row r="10" spans="1:26" x14ac:dyDescent="0.25">
      <c r="B10" s="118"/>
    </row>
    <row r="11" spans="1:26" x14ac:dyDescent="0.25">
      <c r="B11" s="118"/>
    </row>
    <row r="12" spans="1:26" ht="14.45" x14ac:dyDescent="0.3">
      <c r="B12" s="118"/>
    </row>
    <row r="13" spans="1:26" ht="14.45" x14ac:dyDescent="0.3">
      <c r="B13" s="118"/>
    </row>
    <row r="14" spans="1:26" ht="14.45" x14ac:dyDescent="0.3">
      <c r="B14" s="118"/>
    </row>
    <row r="15" spans="1:26" ht="14.45" x14ac:dyDescent="0.3">
      <c r="B15" s="118"/>
    </row>
    <row r="16" spans="1:26" ht="14.45" x14ac:dyDescent="0.3">
      <c r="B16" s="118"/>
    </row>
    <row r="17" spans="2:2" ht="14.45" x14ac:dyDescent="0.3">
      <c r="B17" s="118"/>
    </row>
    <row r="18" spans="2:2" ht="14.45" x14ac:dyDescent="0.3">
      <c r="B18" s="118"/>
    </row>
    <row r="19" spans="2:2" ht="14.45" x14ac:dyDescent="0.3">
      <c r="B19" s="118"/>
    </row>
    <row r="20" spans="2:2" ht="14.45" x14ac:dyDescent="0.3">
      <c r="B20" s="118"/>
    </row>
  </sheetData>
  <mergeCells count="3">
    <mergeCell ref="E1:M1"/>
    <mergeCell ref="N1:R1"/>
    <mergeCell ref="S1:W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HomePage</vt:lpstr>
      <vt:lpstr>Inputs</vt:lpstr>
      <vt:lpstr>Score</vt:lpstr>
      <vt:lpstr>Background of Variables</vt:lpstr>
      <vt:lpstr>Report</vt:lpstr>
      <vt:lpstr>Database</vt:lpstr>
      <vt:lpstr>Report!Print_Area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Lara</dc:creator>
  <cp:lastModifiedBy>Joseph Capito</cp:lastModifiedBy>
  <cp:lastPrinted>2016-03-21T16:40:38Z</cp:lastPrinted>
  <dcterms:created xsi:type="dcterms:W3CDTF">2015-11-23T08:48:42Z</dcterms:created>
  <dcterms:modified xsi:type="dcterms:W3CDTF">2021-04-30T04:18:31Z</dcterms:modified>
</cp:coreProperties>
</file>