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nverma/Desktop/2020-2021-2022/Parsh/ScienceFair/"/>
    </mc:Choice>
  </mc:AlternateContent>
  <xr:revisionPtr revIDLastSave="0" documentId="13_ncr:1_{D19514C9-4E8E-A44F-A6B7-0B09D9C05914}" xr6:coauthVersionLast="47" xr6:coauthVersionMax="47" xr10:uidLastSave="{00000000-0000-0000-0000-000000000000}"/>
  <bookViews>
    <workbookView xWindow="0" yWindow="500" windowWidth="33600" windowHeight="19120" firstSheet="3" activeTab="3" xr2:uid="{412144E9-6F29-48AA-9BCA-3BBECBC8B2AE}"/>
  </bookViews>
  <sheets>
    <sheet name="Migration Planning" sheetId="6" r:id="rId1"/>
    <sheet name="KeyDefinitions" sheetId="9" r:id="rId2"/>
    <sheet name="ProjectMilestones" sheetId="10" r:id="rId3"/>
    <sheet name="Sustainability of Dev Countries" sheetId="11" r:id="rId4"/>
  </sheets>
  <definedNames>
    <definedName name="_xlnm._FilterDatabase" localSheetId="2" hidden="1">ProjectMilestones!$A$1:$J$122</definedName>
    <definedName name="_xlnm._FilterDatabase" localSheetId="3" hidden="1">'Sustainability of Dev Countries'!$A$1:$I$27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1" l="1"/>
  <c r="G5" i="11"/>
  <c r="G6" i="11"/>
  <c r="G7" i="11"/>
  <c r="G8" i="11"/>
  <c r="G9" i="11"/>
  <c r="G10" i="11"/>
  <c r="G11" i="11"/>
  <c r="G12" i="11"/>
  <c r="G13" i="11"/>
  <c r="G4" i="11"/>
  <c r="G3" i="11"/>
  <c r="A29" i="11"/>
  <c r="A20" i="11" l="1"/>
  <c r="A21" i="11" s="1"/>
  <c r="A22" i="11" s="1"/>
  <c r="A23" i="11" s="1"/>
  <c r="A19" i="11"/>
  <c r="A27" i="11"/>
  <c r="A26" i="11"/>
  <c r="A15" i="11"/>
  <c r="A16" i="11" s="1"/>
  <c r="A17" i="11" s="1"/>
  <c r="A4" i="11"/>
  <c r="A5" i="11" s="1"/>
  <c r="A6" i="11" s="1"/>
  <c r="A7" i="11" s="1"/>
  <c r="A8" i="11" s="1"/>
  <c r="A9" i="11" s="1"/>
  <c r="A10" i="11" s="1"/>
  <c r="A11" i="11" s="1"/>
  <c r="M1" i="1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H1" i="11" s="1"/>
  <c r="AI1" i="11" s="1"/>
  <c r="AJ1" i="11" s="1"/>
  <c r="AK1" i="11" s="1"/>
  <c r="AL1" i="11" s="1"/>
  <c r="AM1" i="11" s="1"/>
  <c r="AN1" i="11" s="1"/>
  <c r="AO1" i="11" s="1"/>
  <c r="AP1" i="11" s="1"/>
  <c r="AQ1" i="11" s="1"/>
  <c r="AR1" i="11" s="1"/>
  <c r="AS1" i="11" s="1"/>
  <c r="AT1" i="11" s="1"/>
  <c r="AU1" i="11" s="1"/>
  <c r="AV1" i="11" s="1"/>
  <c r="AW1" i="11" s="1"/>
  <c r="AX1" i="11" s="1"/>
  <c r="AY1" i="11" s="1"/>
  <c r="AZ1" i="11" s="1"/>
  <c r="BA1" i="11" s="1"/>
  <c r="BB1" i="11" s="1"/>
  <c r="BC1" i="11" s="1"/>
  <c r="BD1" i="11" s="1"/>
  <c r="BE1" i="11" s="1"/>
  <c r="BF1" i="11" s="1"/>
  <c r="BG1" i="11" s="1"/>
  <c r="BH1" i="11" s="1"/>
  <c r="BI1" i="11" s="1"/>
  <c r="BJ1" i="11" s="1"/>
  <c r="BK1" i="11" s="1"/>
  <c r="BL1" i="11" s="1"/>
  <c r="BM1" i="11" s="1"/>
  <c r="BN1" i="11" s="1"/>
  <c r="BO1" i="11" s="1"/>
  <c r="BP1" i="11" s="1"/>
  <c r="BQ1" i="11" s="1"/>
  <c r="BR1" i="11" s="1"/>
  <c r="BS1" i="11" s="1"/>
  <c r="BT1" i="11" s="1"/>
  <c r="BU1" i="11" s="1"/>
  <c r="BV1" i="11" s="1"/>
  <c r="BW1" i="11" s="1"/>
  <c r="BX1" i="11" s="1"/>
  <c r="BY1" i="11" s="1"/>
  <c r="BZ1" i="11" s="1"/>
  <c r="CA1" i="11" s="1"/>
  <c r="CB1" i="11" s="1"/>
  <c r="CC1" i="11" s="1"/>
  <c r="CD1" i="11" s="1"/>
  <c r="CE1" i="11" s="1"/>
  <c r="CF1" i="11" s="1"/>
  <c r="CG1" i="11" s="1"/>
  <c r="CH1" i="11" s="1"/>
  <c r="CI1" i="11" s="1"/>
  <c r="CJ1" i="11" s="1"/>
  <c r="CK1" i="11" s="1"/>
  <c r="CL1" i="11" s="1"/>
  <c r="CM1" i="11" s="1"/>
  <c r="C48" i="10" l="1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28" i="10"/>
  <c r="C29" i="10"/>
  <c r="C27" i="10"/>
  <c r="C22" i="10"/>
  <c r="C25" i="10"/>
  <c r="C23" i="10"/>
  <c r="C16" i="10"/>
  <c r="C15" i="10"/>
  <c r="F5" i="10"/>
  <c r="E5" i="10"/>
  <c r="F8" i="10"/>
  <c r="F9" i="10" s="1"/>
  <c r="E9" i="10"/>
  <c r="E11" i="10"/>
  <c r="F21" i="10"/>
  <c r="E21" i="10"/>
  <c r="F111" i="10"/>
  <c r="F110" i="10" s="1"/>
  <c r="E111" i="10"/>
  <c r="E109" i="10" s="1"/>
  <c r="F113" i="10"/>
  <c r="E113" i="10"/>
  <c r="F114" i="10"/>
  <c r="E114" i="10"/>
  <c r="F118" i="10"/>
  <c r="F117" i="10" s="1"/>
  <c r="F122" i="10" s="1"/>
  <c r="E118" i="10"/>
  <c r="E117" i="10" s="1"/>
  <c r="E122" i="10" s="1"/>
  <c r="E46" i="6"/>
  <c r="E39" i="6"/>
  <c r="F26" i="6"/>
  <c r="E26" i="6"/>
  <c r="F22" i="6"/>
  <c r="E22" i="6"/>
  <c r="F14" i="6"/>
  <c r="E14" i="6"/>
  <c r="E115" i="10" l="1"/>
  <c r="F115" i="10"/>
  <c r="E108" i="10"/>
  <c r="F105" i="10" s="1"/>
  <c r="F104" i="10" s="1"/>
  <c r="E107" i="10"/>
  <c r="F109" i="10"/>
  <c r="F11" i="10"/>
  <c r="F106" i="10"/>
  <c r="E110" i="10"/>
  <c r="E12" i="10" l="1"/>
  <c r="E104" i="10"/>
  <c r="F101" i="10"/>
  <c r="F100" i="10"/>
  <c r="F102" i="10"/>
  <c r="F99" i="10"/>
  <c r="F108" i="10"/>
  <c r="F107" i="10"/>
  <c r="F112" i="10" s="1"/>
  <c r="E112" i="10"/>
  <c r="E16" i="10" s="1"/>
  <c r="F16" i="10" s="1"/>
  <c r="E100" i="10"/>
  <c r="E101" i="10"/>
  <c r="E102" i="10" s="1"/>
  <c r="E99" i="10"/>
  <c r="E105" i="10" l="1"/>
  <c r="E106" i="10"/>
  <c r="F97" i="10"/>
  <c r="F98" i="10"/>
  <c r="F96" i="10"/>
  <c r="F95" i="10"/>
  <c r="F89" i="10"/>
  <c r="F12" i="10"/>
  <c r="F13" i="10" s="1"/>
  <c r="E13" i="10"/>
  <c r="E89" i="10"/>
  <c r="F88" i="10" l="1"/>
  <c r="E88" i="10" s="1"/>
  <c r="F64" i="10"/>
  <c r="F70" i="10"/>
  <c r="F65" i="10"/>
  <c r="F72" i="10"/>
  <c r="F71" i="10"/>
  <c r="E97" i="10"/>
  <c r="E95" i="10"/>
  <c r="E98" i="10"/>
  <c r="E96" i="10"/>
  <c r="F69" i="10" l="1"/>
  <c r="F94" i="10"/>
  <c r="E94" i="10" s="1"/>
  <c r="F91" i="10"/>
  <c r="F92" i="10"/>
  <c r="E92" i="10" s="1"/>
  <c r="F93" i="10"/>
  <c r="E93" i="10" s="1"/>
  <c r="E45" i="10"/>
  <c r="F45" i="10" s="1"/>
  <c r="E71" i="10"/>
  <c r="E72" i="10"/>
  <c r="E46" i="10"/>
  <c r="F46" i="10" s="1"/>
  <c r="E48" i="10"/>
  <c r="F48" i="10" s="1"/>
  <c r="E47" i="10"/>
  <c r="F47" i="10" s="1"/>
  <c r="E65" i="10"/>
  <c r="F52" i="10" s="1"/>
  <c r="E29" i="10"/>
  <c r="F29" i="10" s="1"/>
  <c r="E42" i="10"/>
  <c r="F42" i="10" s="1"/>
  <c r="E41" i="10"/>
  <c r="F41" i="10" s="1"/>
  <c r="E70" i="10"/>
  <c r="E40" i="10"/>
  <c r="F40" i="10" s="1"/>
  <c r="E39" i="10"/>
  <c r="F39" i="10" s="1"/>
  <c r="E69" i="10"/>
  <c r="E28" i="10"/>
  <c r="F28" i="10" s="1"/>
  <c r="E64" i="10"/>
  <c r="F51" i="10" s="1"/>
  <c r="E52" i="10" l="1"/>
  <c r="E43" i="10"/>
  <c r="F43" i="10" s="1"/>
  <c r="E44" i="10"/>
  <c r="F44" i="10" s="1"/>
  <c r="E38" i="10"/>
  <c r="F38" i="10" s="1"/>
  <c r="E51" i="10"/>
  <c r="E37" i="10"/>
  <c r="F37" i="10" s="1"/>
  <c r="F60" i="10"/>
  <c r="F61" i="10"/>
  <c r="E91" i="10"/>
  <c r="E103" i="10" s="1"/>
  <c r="F87" i="10"/>
  <c r="F103" i="10"/>
  <c r="F62" i="10" l="1"/>
  <c r="E61" i="10"/>
  <c r="E60" i="10"/>
  <c r="E62" i="10" s="1"/>
  <c r="F68" i="10"/>
  <c r="F67" i="10"/>
  <c r="E87" i="10"/>
  <c r="E90" i="10" s="1"/>
  <c r="F90" i="10"/>
  <c r="F63" i="10"/>
  <c r="E35" i="10" l="1"/>
  <c r="F35" i="10" s="1"/>
  <c r="E36" i="10"/>
  <c r="F36" i="10" s="1"/>
  <c r="E63" i="10"/>
  <c r="E27" i="10"/>
  <c r="F66" i="10"/>
  <c r="F14" i="10"/>
  <c r="E22" i="10"/>
  <c r="F22" i="10" s="1"/>
  <c r="E23" i="10" s="1"/>
  <c r="F23" i="10" s="1"/>
  <c r="E25" i="10" s="1"/>
  <c r="F25" i="10" s="1"/>
  <c r="E68" i="10"/>
  <c r="F73" i="10"/>
  <c r="E34" i="10"/>
  <c r="F34" i="10" s="1"/>
  <c r="E33" i="10"/>
  <c r="F33" i="10" s="1"/>
  <c r="E67" i="10"/>
  <c r="E73" i="10" s="1"/>
  <c r="E15" i="10" l="1"/>
  <c r="F27" i="10"/>
  <c r="F30" i="10" s="1"/>
  <c r="E30" i="10"/>
  <c r="F50" i="10"/>
  <c r="F54" i="10"/>
  <c r="F58" i="10"/>
  <c r="E66" i="10"/>
  <c r="F56" i="10"/>
  <c r="F57" i="10"/>
  <c r="F55" i="10"/>
  <c r="E54" i="10" l="1"/>
  <c r="E57" i="10"/>
  <c r="F59" i="10"/>
  <c r="E56" i="10"/>
  <c r="E58" i="10"/>
  <c r="E55" i="10"/>
  <c r="E50" i="10"/>
  <c r="E53" i="10" s="1"/>
  <c r="E32" i="10"/>
  <c r="F32" i="10" s="1"/>
  <c r="E31" i="10"/>
  <c r="F53" i="10"/>
  <c r="F15" i="10"/>
  <c r="F17" i="10" s="1"/>
  <c r="E17" i="10"/>
  <c r="F31" i="10" l="1"/>
  <c r="F49" i="10" s="1"/>
  <c r="E49" i="10"/>
  <c r="E59" i="10"/>
</calcChain>
</file>

<file path=xl/sharedStrings.xml><?xml version="1.0" encoding="utf-8"?>
<sst xmlns="http://schemas.openxmlformats.org/spreadsheetml/2006/main" count="681" uniqueCount="418">
  <si>
    <t>Task #</t>
  </si>
  <si>
    <t>Task</t>
  </si>
  <si>
    <t>Dependency</t>
  </si>
  <si>
    <t>Assignee</t>
  </si>
  <si>
    <t>Start Date</t>
  </si>
  <si>
    <t>End Date</t>
  </si>
  <si>
    <t>Comments</t>
  </si>
  <si>
    <t>Status</t>
  </si>
  <si>
    <t>Pct Completion</t>
  </si>
  <si>
    <t>AzDO Ref #</t>
  </si>
  <si>
    <t>Developer workstation with development tools</t>
  </si>
  <si>
    <t>Review existing technical design, build release pipelines</t>
  </si>
  <si>
    <t>Milestone</t>
  </si>
  <si>
    <t>Workstation Setup Complete</t>
  </si>
  <si>
    <t>SVN to Git Source Code Migration</t>
  </si>
  <si>
    <t>Completed</t>
  </si>
  <si>
    <t>Create plan for SVN cutover to Git</t>
  </si>
  <si>
    <t>Install tools needed to support migration</t>
  </si>
  <si>
    <t>SVN to Git Migration using SVN2Git tool</t>
  </si>
  <si>
    <t>combine LS_DS_WAR and TS_JAR SVN Repo into new project TS_LS_DEPS</t>
  </si>
  <si>
    <t>Push repository to DevOps</t>
  </si>
  <si>
    <t>Convert TeamCity pipelines to use Git repository for builds (10 projects)</t>
  </si>
  <si>
    <t>Migrate users to use LDAP instead of the OS users.</t>
  </si>
  <si>
    <t>Need more information from Chris</t>
  </si>
  <si>
    <t>Convert Custom LSCS API to DocumentDB</t>
  </si>
  <si>
    <t>TBD</t>
  </si>
  <si>
    <t>Phase 2 - Clarification - dependency on AWS provision of DocumentDB</t>
  </si>
  <si>
    <t>Refactoring Complete (Cloud, Container, Security)</t>
  </si>
  <si>
    <t>Ensure Unit test code coverage</t>
  </si>
  <si>
    <t>Working with Srikanth to get a QA assigned to the project</t>
  </si>
  <si>
    <t>Implement generic logging solution</t>
  </si>
  <si>
    <t>Unit Test Code Coverage Complete</t>
  </si>
  <si>
    <t>Clarification on "phases" of the migration to AWS - 1. Runtime 2. Authoring 3. Version upgrade</t>
  </si>
  <si>
    <t>Clarification on converstion of custom LSCS to DocumentDB</t>
  </si>
  <si>
    <t>Determine TeamSite Multi-AZ setup</t>
  </si>
  <si>
    <t>AWS DEV environment provisioning</t>
  </si>
  <si>
    <t>Requirement/clarificayions are in progress. Amy &amp; Stephen</t>
  </si>
  <si>
    <t>Determine strategy for TBs of files from on-prem to EFS drive</t>
  </si>
  <si>
    <t>Need to check with Sam,Kamlesh &amp; Cloud team</t>
  </si>
  <si>
    <t>Discovery Activities Complete</t>
  </si>
  <si>
    <t xml:space="preserve">Collaborate with CloudServices Team to Provision Cloud Resources - DEV </t>
  </si>
  <si>
    <t>Architecture Approval</t>
  </si>
  <si>
    <t>Provision DEV environment - Authoring AWS environment - TeamSite/OpenDeploy</t>
  </si>
  <si>
    <t>EC2 has been provisioned.Dependencies has been installed.</t>
  </si>
  <si>
    <t>Collaborate with CloudServices Team to create TeamSite/OpenDeploy disaster recovery environment</t>
  </si>
  <si>
    <t>Template Shared with provisioning team.Prov in process</t>
  </si>
  <si>
    <t>Provision AWS Cloud Resources for TeamSite (Phase1)</t>
  </si>
  <si>
    <t>Provision DEV environment - OpenDeploy Receiver, Runtime AWS environment - LiveSite Web NGINX and App Tomcat Services, and DocumentDb replacement for custom LSCS</t>
  </si>
  <si>
    <t>Amy collecting the requirements  to raise a request.</t>
  </si>
  <si>
    <t>Provision AWS Cloud Resources for LiveSite (Phase2)</t>
  </si>
  <si>
    <t>Dependent on phase 2 completion</t>
  </si>
  <si>
    <t>Provision DEV environment - updated services -- postgreSQL, EC2 instance, etc</t>
  </si>
  <si>
    <t>Provision AWS Cloud Resources for LiveSite (Phase3)</t>
  </si>
  <si>
    <t>Create Build &amp; release pipeline.(Utilized for Dev,Stag &amp; Prod)</t>
  </si>
  <si>
    <t>Adil Mirza,Venkat Raman,Amy</t>
  </si>
  <si>
    <t xml:space="preserve">Build pipeline is being migrated to AzDo.Updates in progress.Discussion for Mavern vs Ant in progress(Chris/Amy) </t>
  </si>
  <si>
    <t xml:space="preserve">Collaborate with CloudServices Team to Provision Cloud Resources - STAG </t>
  </si>
  <si>
    <t>Provision AWS Cloud Resources for TeamSite</t>
  </si>
  <si>
    <t>Dependency on Dev env provisioning</t>
  </si>
  <si>
    <t xml:space="preserve">Create / Update infrastructure release application pipelines to provision cloud infrastructure for all environments (DEV) </t>
  </si>
  <si>
    <t xml:space="preserve">Create / Update infrastructure release application pipelines to provision cloud infrastructure for all environments (STAG ) </t>
  </si>
  <si>
    <t xml:space="preserve">Create / Update infrastructure release application pipelines to provision cloud infrastructure for all environments (PROD ) </t>
  </si>
  <si>
    <t>Dependency on Dev/Stag env provisioning</t>
  </si>
  <si>
    <t>Work with CloudServices team to provision security and user groups/roles for developers and administrators</t>
  </si>
  <si>
    <t>Provision Release Pipelines Resources for TeamSite (Phase 1)</t>
  </si>
  <si>
    <t>Create build &amp; release pipeline for Phase 2</t>
  </si>
  <si>
    <t>Provision AWS Cloud Resources for LiveSite</t>
  </si>
  <si>
    <t>Provision Release Pipelines Resources for LiveSite (Phase 2)</t>
  </si>
  <si>
    <t xml:space="preserve">Update infrastructure release application pipelines to provision cloud infrastructure for all environments (DEV) </t>
  </si>
  <si>
    <t xml:space="preserve">Update infrastructure release application pipelines to provision cloud infrastructure for all environments (STAG ) </t>
  </si>
  <si>
    <t xml:space="preserve">Update infrastructure release application pipelines to provision cloud infrastructure for all environments (PROD ) </t>
  </si>
  <si>
    <t>Update Release Pipeline Resources for Phase 3</t>
  </si>
  <si>
    <t>Define related configurations (Secrets) and update the secret manager accordingly</t>
  </si>
  <si>
    <t>Tony,Spephan,Amy</t>
  </si>
  <si>
    <t>Environments ready for deployment</t>
  </si>
  <si>
    <t xml:space="preserve">Complete Security Profile within SD Elements (Survey) </t>
  </si>
  <si>
    <t>Vishal,Amy</t>
  </si>
  <si>
    <t>NA</t>
  </si>
  <si>
    <t>As per Victoria it may not be required.Amy to reply to Victoria for clarification</t>
  </si>
  <si>
    <t>Closure of SD Element comments</t>
  </si>
  <si>
    <t>Pipeline updates for Veracode scans</t>
  </si>
  <si>
    <t>Adil,Venkat</t>
  </si>
  <si>
    <t>Run AppScan/Veracode - Dynamic Analysis Scan (STAGE)</t>
  </si>
  <si>
    <t>Need to make sure pipeline are updated after Stag is up.</t>
  </si>
  <si>
    <t>Review the System Architecture with InfoSec team</t>
  </si>
  <si>
    <t xml:space="preserve">Veracode Vulnerability (Remediation Efforts) </t>
  </si>
  <si>
    <t>Once Stag is up &amp; piplelines arte update. we can start.</t>
  </si>
  <si>
    <t>Work with NYC3 (NYC Cyber Command Center) and DoITT InfoSec teams to complete Security Accreditation process</t>
  </si>
  <si>
    <t>Security Accredition Complete</t>
  </si>
  <si>
    <t>Convert Oracle HTTPS Configuration to NGINX</t>
  </si>
  <si>
    <t>Is containerization and NGINX configuration part of the pipeline</t>
  </si>
  <si>
    <t>Dockerize Webserver (NGINX) deployment</t>
  </si>
  <si>
    <t>Convert Weblogic App server configuration to Tomcat</t>
  </si>
  <si>
    <t>Is containerization and Tomcat configuration part of the pipeline</t>
  </si>
  <si>
    <t>Dockerize Appserever (Tomcat) deployment</t>
  </si>
  <si>
    <t>AWS DevOps &amp; Pipeline Set Up</t>
  </si>
  <si>
    <t xml:space="preserve">Migrate application source code to Azure Devops </t>
  </si>
  <si>
    <t>Setup the DevOps Chains</t>
  </si>
  <si>
    <t>Create a build pipeline</t>
  </si>
  <si>
    <t>Updates to Build Pipelines Completed</t>
  </si>
  <si>
    <t>Implement Cloud Credential &amp; Certificate Management within Release Pipelines</t>
  </si>
  <si>
    <t>Create application release pipelines to deploy the application for all environments</t>
  </si>
  <si>
    <t>Integrate with SonarQube</t>
  </si>
  <si>
    <t>Integrate with Veracode (Static Scan)</t>
  </si>
  <si>
    <t>Updates to Release Pipelines Ready</t>
  </si>
  <si>
    <t>DB Infrastructure/Migration task for DEV (TeamSite Authoring)</t>
  </si>
  <si>
    <t>DB Infrastructure/Migration task for STAG (TeamSite Authoring)</t>
  </si>
  <si>
    <t>DB Infrastructure/Migration task for PROD (TeamSite Authoring)</t>
  </si>
  <si>
    <t xml:space="preserve">Gage the Size of PROD Database Data (Ask Philip) </t>
  </si>
  <si>
    <t>Enable Native Network Encryption/TDE for column level Encryption(Dev/STAG)</t>
  </si>
  <si>
    <t>Enable Native Network Encryption/TDE for column level Encryption(Prod)</t>
  </si>
  <si>
    <t>TeamSite DBA ACL List (Dev) - Teamsite</t>
  </si>
  <si>
    <t>TeamSite DBA ACL List (STAG) - Teamsite</t>
  </si>
  <si>
    <t xml:space="preserve">TeamSite DBA ACL List (Prod) - Teamsite </t>
  </si>
  <si>
    <t>Create Master DB User and App DB User Accounts in the Database(Dev) - Teamsite</t>
  </si>
  <si>
    <t>Create Master DB User and App DB User Accounts in the Database(STAG) - Teamsite</t>
  </si>
  <si>
    <t>Create Master DB User and App DB User Accounts in the Database(Prod) -Teamsite</t>
  </si>
  <si>
    <t>Create Master DB User and App DB User Accounts credentials on Secrets Manager(Dev) - -Teamsite</t>
  </si>
  <si>
    <t>Create Master DB User and App DB User Accounts credentials on Secrets Manager(STAG) - -Teamsite</t>
  </si>
  <si>
    <t>Create Master DB User and App DB User Accounts credentials on Secrets Manager(Prod) - -Teamsite</t>
  </si>
  <si>
    <t xml:space="preserve">Export the data from existing Prod Database (Migrate using the tool)(ON-PREM) &amp; Import the data to the  Database (Migrate using the tool) to  AWS </t>
  </si>
  <si>
    <t>Run the script to Clean up test Data (STAG)</t>
  </si>
  <si>
    <t>Referesh prod data during cutover</t>
  </si>
  <si>
    <t>TeamSite FileShare data migration</t>
  </si>
  <si>
    <t>Application Data Migration Complete (DEV, STAG, PROD)  TeamSite Phase 1</t>
  </si>
  <si>
    <t>DB Infrastructure/Migration task for DEV (LiveSite)</t>
  </si>
  <si>
    <t>DB Infrastructure/Migration task for STAG(LiveSite)</t>
  </si>
  <si>
    <t>DB Infrastructure/Migration task for PROD(LiveSite)</t>
  </si>
  <si>
    <t>LiveSite DBA ACL List (Dev) -LiveSite</t>
  </si>
  <si>
    <t>LiveSite DBA ACL List (STAG) - LiveSite</t>
  </si>
  <si>
    <t>LiveSite DBA ACL List (Prod) - LiveSite</t>
  </si>
  <si>
    <t>Create Master DB User and App DB User Accounts in the Database(Dev) - LiveSite</t>
  </si>
  <si>
    <t>Create Master DB User and App DB User Accounts in the Database(STAG) - LiveSite</t>
  </si>
  <si>
    <t>Create Master DB User and App DB User Accounts in the Database(Prod) - LiveSite</t>
  </si>
  <si>
    <t>Create Master DB User and App DB User Accounts credentials on Secrets Manager(Dev) -  LiveSite</t>
  </si>
  <si>
    <t>Create Master DB User and App DB User Accounts credentials on Secrets Manager(STAG) - - LiveSite</t>
  </si>
  <si>
    <t>Create Master DB User and App DB User Accounts credentials on Secrets Manager(Prod) - -LiveSite</t>
  </si>
  <si>
    <t>LiveSite Webserver fileshare data migration</t>
  </si>
  <si>
    <t>LiveSite LSDS AppServer fileshare data migration</t>
  </si>
  <si>
    <t>LiveSite LSCS data migration - DocumentDB</t>
  </si>
  <si>
    <t>Application Data Migration Complete (DEV, STAG, PROD)  LiveSite Phase 2</t>
  </si>
  <si>
    <t xml:space="preserve">Application User Provisioning (Devops Team) </t>
  </si>
  <si>
    <t>Identify Users and User Groups / Security Profiles to be migrated / created for developer users</t>
  </si>
  <si>
    <t>Work with CloudServices team to provision security and user groups/roles</t>
  </si>
  <si>
    <t>User Provisioning Complete</t>
  </si>
  <si>
    <t>Load Balancer / DNS / SSL Certificates Activities</t>
  </si>
  <si>
    <t xml:space="preserve">Work with Network team to make firewall changes for external service access (inform InfoSec afterwards) </t>
  </si>
  <si>
    <t>Request ITSecOps to sign the Internal SSL certificate</t>
  </si>
  <si>
    <t>Request for external Load Balancer and a DNS record for PROD environment</t>
  </si>
  <si>
    <t>Ensure that Staging and Production environments are identical from a Firewall Perspective</t>
  </si>
  <si>
    <t>Test the TeamSite service connectivity from App(STAG)</t>
  </si>
  <si>
    <t>Test the TeamSite service connectivity from App(Prod)</t>
  </si>
  <si>
    <t xml:space="preserve">Request for CNAME (Internal) and redirect to Internal Load Balancer </t>
  </si>
  <si>
    <t>Ensure SSL Mechanism works in the DEV Environment.</t>
  </si>
  <si>
    <t>LB / DNS / SSL Certificates Complete</t>
  </si>
  <si>
    <t>Integrate Monitoring Services and create Cloudwatch Dashboard (AWS)- STAG</t>
  </si>
  <si>
    <t>Integrate Monitoring Services,Health Check and create Cloudwatch Dashboard -(new product call Thousand-Eyes - In PROD only) , X-Ray Monitoring</t>
  </si>
  <si>
    <t>Integrate Monitoring Services - Incident Management - ServiceNow [PROD Only] - POST Deployment Activity</t>
  </si>
  <si>
    <t xml:space="preserve">Integrate Application logs with CloudWatch Stack (Cloud)  </t>
  </si>
  <si>
    <t xml:space="preserve">Enable notifications for application monitoring [PROD ONLY] - Post PROD Deployment Activity </t>
  </si>
  <si>
    <t xml:space="preserve">Security Review  (Venkata &amp; Vishal) </t>
  </si>
  <si>
    <t>Monitoring, Security and Management Complete</t>
  </si>
  <si>
    <t>Organizational Reviews</t>
  </si>
  <si>
    <t>Technical Design Peer Review</t>
  </si>
  <si>
    <t>Operational Design Review</t>
  </si>
  <si>
    <t>Security Review  (Venkata &amp; Vishal) - Chris Set it up with the respective team</t>
  </si>
  <si>
    <t>Amy</t>
  </si>
  <si>
    <t>Reviews Complete</t>
  </si>
  <si>
    <t>TeamSite Documentation</t>
  </si>
  <si>
    <t>Create/Update Architecture Document (Draw.io integrates with Office 365)</t>
  </si>
  <si>
    <t>Create/Update Development Technical Design Document on AppDev wiki</t>
  </si>
  <si>
    <t>Create/Update the Operational Design Document on AppDev Wiki (Sharepoint)</t>
  </si>
  <si>
    <t>Documentation Complete</t>
  </si>
  <si>
    <t>Application Testing &amp; QA Procedures (Automation)</t>
  </si>
  <si>
    <t>Create QA Automation Scripts</t>
  </si>
  <si>
    <t>Perform Functional &amp; Integration Testing</t>
  </si>
  <si>
    <t xml:space="preserve">Link Test Cases to AZDO User Stories (Angela's Method) </t>
  </si>
  <si>
    <t>Functional / Integration Testing Complete</t>
  </si>
  <si>
    <t>Create Performance Test Scripts &amp; Pipelines</t>
  </si>
  <si>
    <t>Perform Performance Testing</t>
  </si>
  <si>
    <t>Performance Testing Complete</t>
  </si>
  <si>
    <t>Develop UAT Test Scripts and work with business stakeholders</t>
  </si>
  <si>
    <t xml:space="preserve">Perform UAT (All Agencies) </t>
  </si>
  <si>
    <t>UAT / ADA Complete</t>
  </si>
  <si>
    <t xml:space="preserve">Deploy to STAGING  (Checklist) </t>
  </si>
  <si>
    <t>Provision/Deploy Staging environment</t>
  </si>
  <si>
    <t>Make Staging Database available</t>
  </si>
  <si>
    <t>Deploy Application into Staging Environment</t>
  </si>
  <si>
    <t>Establish Staging Environment URL</t>
  </si>
  <si>
    <t>Monitoring Tools integration (Cloud Watch-Done,  ServiceNow(Do we need this on Prod - Tony?), Monitoring Dashboards-Done) - Staging Environment</t>
  </si>
  <si>
    <t>Perform Data Migration of TeamSite STG DB</t>
  </si>
  <si>
    <t>Run fileshare data migration for TeamSite STG</t>
  </si>
  <si>
    <t>Dynamic Security Scan</t>
  </si>
  <si>
    <t>Security Scan &amp; Remediation</t>
  </si>
  <si>
    <t>Execute functional and automated test cases in Staging</t>
  </si>
  <si>
    <t>Security Accreditation Document</t>
  </si>
  <si>
    <t>Conduct the meeting for Security Review</t>
  </si>
  <si>
    <t>Application Security Review - Final</t>
  </si>
  <si>
    <t>Performance Testing (QA - Kishor)</t>
  </si>
  <si>
    <t>QA Reviews  / Testing/ Approvals</t>
  </si>
  <si>
    <t>Business Owner Notification to perform UAT</t>
  </si>
  <si>
    <t>UAT</t>
  </si>
  <si>
    <t>Staging Complete</t>
  </si>
  <si>
    <t>Deploy to Production (Implementation / Cutover)</t>
  </si>
  <si>
    <t>Plan the implementation / cutover to new application on AWS</t>
  </si>
  <si>
    <t>Production Env Setup</t>
  </si>
  <si>
    <t>Determine the database configurations and enable the configurations in all Environments</t>
  </si>
  <si>
    <t>Modify provisioning pipelines to enable database configuration decisions</t>
  </si>
  <si>
    <t>Make Production Database Available with encryption</t>
  </si>
  <si>
    <t>Monitoring Tools integration (Cloud Watch, ServiceNow,  Monitoring Dashboards) - Prod Environment</t>
  </si>
  <si>
    <t>Update the Implementation Plan</t>
  </si>
  <si>
    <t>Achieve Change Control Board Approval</t>
  </si>
  <si>
    <t>Execute the Cutover (includes any final data migration)</t>
  </si>
  <si>
    <t>Perform Data Migration of LiveSite PRD DB - Phase 2</t>
  </si>
  <si>
    <t>Perform Data Migration of TeamSite PRD DB - Phase 1</t>
  </si>
  <si>
    <t>Run fileshare data migration for TeamSite Prod - Phase 1</t>
  </si>
  <si>
    <t>Run fileshare data migration for LiveSite Web Prod - Phase 2</t>
  </si>
  <si>
    <t>Run fileshare data migration for LiveSite App Prod - Phase 2</t>
  </si>
  <si>
    <t>Dry Run of Cutover</t>
  </si>
  <si>
    <t>Shut down on-prem TeamSite - Phase 1</t>
  </si>
  <si>
    <t>Shut down on-prem LiveSite - Phase 2</t>
  </si>
  <si>
    <t>Implementation / Cutover</t>
  </si>
  <si>
    <t xml:space="preserve">Post Production Support </t>
  </si>
  <si>
    <t xml:space="preserve">Post Production - Need to update operation Standard Operating Procedures </t>
  </si>
  <si>
    <t xml:space="preserve">Post Production Operations - Operational </t>
  </si>
  <si>
    <t>Description</t>
  </si>
  <si>
    <t>Progress Notes</t>
  </si>
  <si>
    <t>Project Planning</t>
  </si>
  <si>
    <t>High level project planning. Excludes ongoing sprint planning</t>
  </si>
  <si>
    <t>Requirements</t>
  </si>
  <si>
    <t>Migrating requirements to AzDO and/or creation of new user stories</t>
  </si>
  <si>
    <t>% of total number of expected user stories</t>
  </si>
  <si>
    <t>Architecture</t>
  </si>
  <si>
    <t>Prepare architecture diagram and Data Flow diagram, complete reviews</t>
  </si>
  <si>
    <t>100% completion after external review is done and approved.</t>
  </si>
  <si>
    <t>​Technical Design Review</t>
  </si>
  <si>
    <t>Technical peer review and Operational peer review</t>
  </si>
  <si>
    <t>50% for one, 100% after both complete</t>
  </si>
  <si>
    <t>Security Profiling</t>
  </si>
  <si>
    <t>SD Elements profile creation and responding to all questions</t>
  </si>
  <si>
    <t>Security Accreditation</t>
  </si>
  <si>
    <t>Security remediation completion and exception approval if required</t>
  </si>
  <si>
    <t>Coding </t>
  </si>
  <si>
    <t>Application modernization including unit testing</t>
  </si>
  <si>
    <t>Data Migration</t>
  </si>
  <si>
    <t>Data migration for dev, stage and prod</t>
  </si>
  <si>
    <t>33% for each environment completion</t>
  </si>
  <si>
    <t>Dev Infrastructure</t>
  </si>
  <si>
    <t>Stand up development infrastructure</t>
  </si>
  <si>
    <t>CI/CD Pipeline</t>
  </si>
  <si>
    <t>Build / release pipelines completed for Dev</t>
  </si>
  <si>
    <t>Test Cases</t>
  </si>
  <si>
    <t>Functional and automation test case development</t>
  </si>
  <si>
    <t>% of total number of expected test cases</t>
  </si>
  <si>
    <t>App Deployment to Dev</t>
  </si>
  <si>
    <t>Application successfully deployed to development</t>
  </si>
  <si>
    <t>Staging and Prod Infrastructure</t>
  </si>
  <si>
    <t>Stand up stage and prod infrastructure</t>
  </si>
  <si>
    <t>Monitoring Configuration</t>
  </si>
  <si>
    <t>Set up monitoring and dashboards for dev, stage and prod</t>
  </si>
  <si>
    <t>App Deployment to Staging</t>
  </si>
  <si>
    <t>Application successfully deployed to stage</t>
  </si>
  <si>
    <t>App Testing</t>
  </si>
  <si>
    <t>Functional and automated test execution</t>
  </si>
  <si>
    <t>Performance Testing</t>
  </si>
  <si>
    <t>Performance testing on stage</t>
  </si>
  <si>
    <t>User acceptance test execution</t>
  </si>
  <si>
    <t>​QA Signoff</t>
  </si>
  <si>
    <t>Signoff from QA for user stories and test cases</t>
  </si>
  <si>
    <t>Binary, 0% or 100%</t>
  </si>
  <si>
    <t>Production Cutover</t>
  </si>
  <si>
    <t>Production deployment and cutover</t>
  </si>
  <si>
    <t>Tasks</t>
  </si>
  <si>
    <t>Discovery Completed</t>
  </si>
  <si>
    <t>Resources identified &amp; assigned</t>
  </si>
  <si>
    <t>Migration plan completed</t>
  </si>
  <si>
    <t>MileStone</t>
  </si>
  <si>
    <t>Project Planning Completed</t>
  </si>
  <si>
    <t>Functional stories created in AzDo</t>
  </si>
  <si>
    <t>Enabler Stories Created in Azdo</t>
  </si>
  <si>
    <t>Story Review completed</t>
  </si>
  <si>
    <t>Requirements Completed</t>
  </si>
  <si>
    <t>Prepare Architecture Diagram &amp; flows</t>
  </si>
  <si>
    <t>Internal Reviews of Arch Diag</t>
  </si>
  <si>
    <t>Security Review &amp; approval of Arch diag</t>
  </si>
  <si>
    <t>Architecture Completed</t>
  </si>
  <si>
    <t>Design wiki updates</t>
  </si>
  <si>
    <t>Design wiki peer Review</t>
  </si>
  <si>
    <t>Operation details added to design wiki</t>
  </si>
  <si>
    <t>​Technical Design Review Completed</t>
  </si>
  <si>
    <t>Survery completed</t>
  </si>
  <si>
    <t>Security profile created(SDE)</t>
  </si>
  <si>
    <t>Complete all the items in Security profile</t>
  </si>
  <si>
    <t>Veracode scan completed</t>
  </si>
  <si>
    <t>Risk document completion</t>
  </si>
  <si>
    <t>SDE Elements closure</t>
  </si>
  <si>
    <t>Approval &amp; Signoff Acquired</t>
  </si>
  <si>
    <t>Security Accreditation Completed</t>
  </si>
  <si>
    <t>Update the code for Phase 1</t>
  </si>
  <si>
    <t>Update the code for Phase 2</t>
  </si>
  <si>
    <t>Update the code for Phase 3</t>
  </si>
  <si>
    <t>Database infrastructure for Phase1 including TDE,ACL,Master DB /App DB user setup(Dev)</t>
  </si>
  <si>
    <t>Migrate data from on-prem to AWS  Phase 1 (Dev)</t>
  </si>
  <si>
    <t>Database infrastructure for Phase1 including TDE,ACL,Master DB /App DB user setup(Stag)</t>
  </si>
  <si>
    <t>Migrate data from on-prem to AWS  Phase 1 (Stag)</t>
  </si>
  <si>
    <t>Database infrastructure for Phase1 including TDE,ACL,Master DB /App DB user setup(Prod)</t>
  </si>
  <si>
    <t>Migrate data from on-prem to AWS  Phase 1 (Prod)</t>
  </si>
  <si>
    <t>Database infrastructure for Phase2 including TDE,ACL,Master DB /App DB user setup(Dev)</t>
  </si>
  <si>
    <t>Migrate data from on-prem to AWS  Phase 2(Dev)</t>
  </si>
  <si>
    <t>Database infrastructure for Phase2 including TDE,ACL,Master DB /App DB user setup(Stag)</t>
  </si>
  <si>
    <t>Migrate data from on-prem to AWS  Phase 2(Stag)</t>
  </si>
  <si>
    <t>Database infrastructure for Phase2 including TDE,ACL,Master DB /App DB user setup(Prod)</t>
  </si>
  <si>
    <t>Migrate data from on-prem to AWS  Phase 2(Prod)</t>
  </si>
  <si>
    <t>Database infrastructure for Phase3 including TDE,ACL,Master DB /App DB user setup(Dev)</t>
  </si>
  <si>
    <t>Migrate data from on-prem to AWS  Phase 3(Dev)</t>
  </si>
  <si>
    <t>Database infrastructure for Phase3 including TDE,ACL,Master DB /App DB user setup(Stag)</t>
  </si>
  <si>
    <t>Migrate data from on-prem to AWS  Phase 3(Stag)</t>
  </si>
  <si>
    <t>Database infrastructure for Phase3 including TDE,ACL,Master DB /App DB user setup(Prod)</t>
  </si>
  <si>
    <t>Migrate data from on-prem to AWS  Phase 3(Prod)</t>
  </si>
  <si>
    <t>Dev Infrastructure ready including installation,update &amp; Database for phase 1</t>
  </si>
  <si>
    <t>Dev Infrastructure ready including installation,update &amp; database for phase 2</t>
  </si>
  <si>
    <t>Dev Infrastructure ready including installation,update &amp; Database for phase 3</t>
  </si>
  <si>
    <t>Pipeline transferred to AzDo</t>
  </si>
  <si>
    <t>Update the build pipeline to include SonarQube</t>
  </si>
  <si>
    <t>Update the build pipeline to include Veracode static scans</t>
  </si>
  <si>
    <t>Update the build pipeline to include Veracode dynamic scans(Custom code)</t>
  </si>
  <si>
    <t>Release pipeline completed</t>
  </si>
  <si>
    <t>Functional Test case completion</t>
  </si>
  <si>
    <t xml:space="preserve"> Ramineni, Jagan </t>
  </si>
  <si>
    <t>Automation Test case completion</t>
  </si>
  <si>
    <t>Application deployment to Dev - Phase 1</t>
  </si>
  <si>
    <t>Application deployment to Dev - Phase 2</t>
  </si>
  <si>
    <t>Application deployment to Dev - Phase 3</t>
  </si>
  <si>
    <t>Infrastructure setup for Phase 1(Stag)</t>
  </si>
  <si>
    <t>Infrastructure setup for Phase 1(Prod)</t>
  </si>
  <si>
    <t>Can we provision Stag &amp; prod togather</t>
  </si>
  <si>
    <t>Infrastructure setup for Phase 2(Stag)</t>
  </si>
  <si>
    <t>Infrastructure setup for Phase 2(Prod)</t>
  </si>
  <si>
    <t>Infrastructure setup for Phase 3(Stag)</t>
  </si>
  <si>
    <t>Infrastructure setup for Phase 3(Prod)</t>
  </si>
  <si>
    <t>Integrate health check to Dev environment</t>
  </si>
  <si>
    <t>Create cloudwatch dashboards for dev environment</t>
  </si>
  <si>
    <t>Enable X-Ray monitoring to Dev environment</t>
  </si>
  <si>
    <t>Enable Rum for Dev Environment</t>
  </si>
  <si>
    <t>Integrate health check to Stag environment</t>
  </si>
  <si>
    <t>Create cloudwatch dashboards for Stag environment</t>
  </si>
  <si>
    <t>Enable X-Ray monitoring to Stag environment</t>
  </si>
  <si>
    <t>Enable Rum for Stag Environment</t>
  </si>
  <si>
    <t>Create cloudwatch dashboards for Dev environment</t>
  </si>
  <si>
    <t>Deploy the application to Stag - Phase 1 (TeamSite)</t>
  </si>
  <si>
    <t>Deploy the application to Stag - Phase 2 (LiveSite Runtime Environment)</t>
  </si>
  <si>
    <t>Deploy the application to Stag - Phase 3(Upgrade)</t>
  </si>
  <si>
    <t>Execute functional test cases - Phase 1</t>
  </si>
  <si>
    <t>One func,Auto testing or we need it for every phase?</t>
  </si>
  <si>
    <t>Fix bugs from functional testing. Phase 1</t>
  </si>
  <si>
    <t>Execute automation testing - Phase 1</t>
  </si>
  <si>
    <t>Fix bugs from automation testing. Phase 1</t>
  </si>
  <si>
    <t>Execute functional test cases - Phase 2</t>
  </si>
  <si>
    <t>Fix bugs from functional testing. Phase 2</t>
  </si>
  <si>
    <t>Execute automation testing - Phase 2</t>
  </si>
  <si>
    <t>Fix bugs from automation testing. Phase 2</t>
  </si>
  <si>
    <t>Execute functional test cases - Phase 3</t>
  </si>
  <si>
    <t>Fix bugs from functional testing. Phase 3</t>
  </si>
  <si>
    <t>Execute automation testing - Phase 3</t>
  </si>
  <si>
    <t>Fix bugs from automation testing. Phase 3</t>
  </si>
  <si>
    <t>Execute performance testing</t>
  </si>
  <si>
    <t>Fix issues from performance testing</t>
  </si>
  <si>
    <t>Identify the UAT testers</t>
  </si>
  <si>
    <t>Send notifications to stakeholders for UAT testing</t>
  </si>
  <si>
    <t>Fix UAT bugs</t>
  </si>
  <si>
    <t>Acquire UAT Signoff</t>
  </si>
  <si>
    <t>Ensure all user stories and test cases are closed.</t>
  </si>
  <si>
    <t>Acquire QA formal  signoff</t>
  </si>
  <si>
    <t>Update cutover/Rollback plan</t>
  </si>
  <si>
    <t>Create change ticket &amp; acquire necessary approvals</t>
  </si>
  <si>
    <t>Inform the stakeholders for outages (If Any)</t>
  </si>
  <si>
    <t>Execute the cutover tasks/Rollback(If required)</t>
  </si>
  <si>
    <t>Smoke testing</t>
  </si>
  <si>
    <t>Send communication to stakeholders post deployment</t>
  </si>
  <si>
    <t>Task#</t>
  </si>
  <si>
    <t>Target End Date</t>
  </si>
  <si>
    <t>% Completion</t>
  </si>
  <si>
    <t>1.10</t>
  </si>
  <si>
    <t>1.11</t>
  </si>
  <si>
    <t>In Progress</t>
  </si>
  <si>
    <t>Data Discovery - understand the data definition for all the features</t>
  </si>
  <si>
    <t>Data Structuring - create additional columns based on existing columns - if needed</t>
  </si>
  <si>
    <t>Data Cleaning - find and treat outliers</t>
  </si>
  <si>
    <t>Data Cleaning - find and treat null values</t>
  </si>
  <si>
    <t>Data Cleaning - find duplicate/error values and treat them</t>
  </si>
  <si>
    <t>Owner</t>
  </si>
  <si>
    <t>Data Enriching - merge relavant information with the primary dataset</t>
  </si>
  <si>
    <t>Model Selection &amp; Parameters Setting</t>
  </si>
  <si>
    <t>Identify dependent &amp; independent variables (clustering ,Corelation Analysis)</t>
  </si>
  <si>
    <t>Data Wrangling &amp; Dataset finalization</t>
  </si>
  <si>
    <t>Determine most  important Attributes in the dataset</t>
  </si>
  <si>
    <t>Data Modelling</t>
  </si>
  <si>
    <t>Estimated # of days</t>
  </si>
  <si>
    <t>Data Enriching - Apply all above techniques to the new dataset (Keep the scripts &amp; update/reuse it)</t>
  </si>
  <si>
    <t>Select the appropriate model based on the above study (Read about different model &amp; where they are applied)</t>
  </si>
  <si>
    <t>Split the dataset into train &amp; test</t>
  </si>
  <si>
    <t>Data Cleaning - Remove unnecessary records(Developed nations data etc),unrelavant columns)</t>
  </si>
  <si>
    <t>Data Enriching - find,discuss &amp; finalize other dataset or create more data using Algo(Explote KNN algo for generating data)</t>
  </si>
  <si>
    <t>Train the data using the refined dataset</t>
  </si>
  <si>
    <t>Repate the above steps with different parameters until error % is reduced.</t>
  </si>
  <si>
    <t>Save the model</t>
  </si>
  <si>
    <t>Check the success rate using test data (Not applicable for several unsupervised algo)</t>
  </si>
  <si>
    <t>Project Wrap up</t>
  </si>
  <si>
    <t>Prepare a document outlining your study and observations</t>
  </si>
  <si>
    <t>Prepare the boards.</t>
  </si>
  <si>
    <t>Build a front end application to use the model (If required)</t>
  </si>
  <si>
    <t>Aanya/Parsh</t>
  </si>
  <si>
    <t>All</t>
  </si>
  <si>
    <t>Data Structuring - translate data into meaningful values as needed(Reduce dimentions,String to int,split date if needed,create bins etc)</t>
  </si>
  <si>
    <t>Data Enriching - Normalize &amp; data Levelling</t>
  </si>
  <si>
    <t>Others</t>
  </si>
  <si>
    <t>Preapare the document to complete the registration</t>
  </si>
  <si>
    <r>
      <rPr>
        <sz val="9"/>
        <color rgb="FFFF0000"/>
        <rFont val="Calibri (Body)"/>
      </rPr>
      <t xml:space="preserve">Parsh - </t>
    </r>
    <r>
      <rPr>
        <sz val="9"/>
        <color theme="1"/>
        <rFont val="Calibri"/>
        <family val="2"/>
        <scheme val="minor"/>
      </rPr>
      <t xml:space="preserve">'level_of_development', 'greenhousegas_emissione_mtco2equivalent', 'total_government_revenue_proportion_of_gdp_perc',
 'fdi_inflows_millionusd',
 'annual_growth_rate_perc', 'proportion_of_population_with_primary_reliance_on_clean_fuels_a',
 'mortality_rate_perc', 'renewable_energy_share_on_the_total_energy_consumption',
</t>
    </r>
    <r>
      <rPr>
        <sz val="9"/>
        <color rgb="FFFF0000"/>
        <rFont val="Calibri (Body)"/>
      </rPr>
      <t>Aanya -</t>
    </r>
    <r>
      <rPr>
        <sz val="9"/>
        <color theme="1"/>
        <rFont val="Calibri"/>
        <family val="2"/>
        <scheme val="minor"/>
      </rPr>
      <t>'co2emissions_from_fuel_combustion_in_millions_of_tonnes',
 'fossilfuel_subsidies_consumption_and_production_billionusd',
 'randd_expenditure_proportionofgdp_perc',
 'national_action_plans_as_priority_national_policies',
 'number_of_companies_publishing_sustainability_reports',
 'education_for_sustainable_development',
 'enhance_policy_coherence_for_sustainable_development',
 'land_degraded_over_total_land_area'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</si>
</sst>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;@"/>
  </numFmts>
  <fonts count="1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0000"/>
      <name val="Calibri (Body)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rgb="FFFF0000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/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wrapText="1"/>
    </xf>
    <xf numFmtId="0" fontId="7" fillId="3" borderId="0" xfId="0" applyFont="1" applyFill="1"/>
    <xf numFmtId="0" fontId="7" fillId="3" borderId="0" xfId="0" applyFont="1" applyFill="1" applyAlignment="1">
      <alignment wrapText="1"/>
    </xf>
    <xf numFmtId="0" fontId="6" fillId="0" borderId="0" xfId="0" applyFont="1" applyAlignment="1">
      <alignment wrapText="1"/>
    </xf>
    <xf numFmtId="14" fontId="0" fillId="0" borderId="0" xfId="0" applyNumberFormat="1" applyAlignment="1">
      <alignment horizontal="center"/>
    </xf>
    <xf numFmtId="14" fontId="7" fillId="3" borderId="0" xfId="0" applyNumberFormat="1" applyFont="1" applyFill="1" applyAlignment="1">
      <alignment horizontal="center"/>
    </xf>
    <xf numFmtId="16" fontId="0" fillId="0" borderId="0" xfId="0" applyNumberFormat="1"/>
    <xf numFmtId="0" fontId="8" fillId="0" borderId="0" xfId="0" applyFont="1"/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horizontal="center"/>
    </xf>
    <xf numFmtId="0" fontId="9" fillId="4" borderId="0" xfId="0" applyFont="1" applyFill="1"/>
    <xf numFmtId="0" fontId="9" fillId="4" borderId="4" xfId="0" applyFont="1" applyFill="1" applyBorder="1"/>
    <xf numFmtId="0" fontId="0" fillId="4" borderId="0" xfId="0" applyFill="1"/>
    <xf numFmtId="0" fontId="0" fillId="0" borderId="3" xfId="0" applyBorder="1"/>
    <xf numFmtId="0" fontId="9" fillId="4" borderId="3" xfId="0" applyFont="1" applyFill="1" applyBorder="1"/>
    <xf numFmtId="0" fontId="11" fillId="5" borderId="3" xfId="0" applyFont="1" applyFill="1" applyBorder="1"/>
    <xf numFmtId="0" fontId="10" fillId="5" borderId="3" xfId="0" applyFont="1" applyFill="1" applyBorder="1"/>
    <xf numFmtId="0" fontId="6" fillId="0" borderId="0" xfId="0" applyFont="1" applyAlignment="1">
      <alignment horizontal="left" wrapText="1"/>
    </xf>
    <xf numFmtId="0" fontId="1" fillId="6" borderId="1" xfId="0" applyFont="1" applyFill="1" applyBorder="1"/>
    <xf numFmtId="0" fontId="3" fillId="7" borderId="2" xfId="0" applyFont="1" applyFill="1" applyBorder="1" applyAlignment="1">
      <alignment wrapText="1"/>
    </xf>
    <xf numFmtId="0" fontId="3" fillId="7" borderId="0" xfId="0" applyFont="1" applyFill="1" applyAlignment="1">
      <alignment wrapText="1"/>
    </xf>
    <xf numFmtId="0" fontId="0" fillId="7" borderId="0" xfId="0" applyFill="1"/>
    <xf numFmtId="14" fontId="0" fillId="7" borderId="0" xfId="0" applyNumberFormat="1" applyFill="1" applyAlignment="1">
      <alignment horizontal="center"/>
    </xf>
    <xf numFmtId="0" fontId="1" fillId="7" borderId="2" xfId="0" applyFont="1" applyFill="1" applyBorder="1" applyAlignment="1">
      <alignment wrapText="1"/>
    </xf>
    <xf numFmtId="0" fontId="1" fillId="7" borderId="0" xfId="0" applyFont="1" applyFill="1" applyAlignment="1">
      <alignment wrapText="1"/>
    </xf>
    <xf numFmtId="0" fontId="0" fillId="7" borderId="0" xfId="0" applyFill="1" applyAlignment="1">
      <alignment horizontal="left" indent="1"/>
    </xf>
    <xf numFmtId="0" fontId="4" fillId="7" borderId="2" xfId="0" applyFont="1" applyFill="1" applyBorder="1" applyAlignment="1">
      <alignment wrapText="1"/>
    </xf>
    <xf numFmtId="0" fontId="4" fillId="7" borderId="0" xfId="0" applyFont="1" applyFill="1" applyAlignment="1">
      <alignment wrapText="1"/>
    </xf>
    <xf numFmtId="0" fontId="1" fillId="6" borderId="0" xfId="0" applyFont="1" applyFill="1"/>
    <xf numFmtId="0" fontId="8" fillId="6" borderId="1" xfId="0" applyFont="1" applyFill="1" applyBorder="1"/>
    <xf numFmtId="0" fontId="8" fillId="7" borderId="2" xfId="0" applyFont="1" applyFill="1" applyBorder="1" applyAlignment="1">
      <alignment wrapText="1"/>
    </xf>
    <xf numFmtId="0" fontId="8" fillId="7" borderId="0" xfId="0" applyFont="1" applyFill="1" applyAlignment="1">
      <alignment wrapText="1"/>
    </xf>
    <xf numFmtId="0" fontId="8" fillId="7" borderId="0" xfId="0" applyFont="1" applyFill="1"/>
    <xf numFmtId="14" fontId="8" fillId="7" borderId="0" xfId="0" applyNumberFormat="1" applyFont="1" applyFill="1" applyAlignment="1">
      <alignment horizontal="center"/>
    </xf>
    <xf numFmtId="0" fontId="5" fillId="7" borderId="2" xfId="0" applyFont="1" applyFill="1" applyBorder="1" applyAlignment="1">
      <alignment wrapText="1"/>
    </xf>
    <xf numFmtId="0" fontId="5" fillId="7" borderId="0" xfId="0" applyFont="1" applyFill="1" applyAlignment="1">
      <alignment wrapText="1"/>
    </xf>
    <xf numFmtId="0" fontId="1" fillId="6" borderId="3" xfId="0" applyFont="1" applyFill="1" applyBorder="1"/>
    <xf numFmtId="0" fontId="1" fillId="7" borderId="0" xfId="0" applyFont="1" applyFill="1"/>
    <xf numFmtId="164" fontId="7" fillId="3" borderId="0" xfId="0" applyNumberFormat="1" applyFont="1" applyFill="1" applyAlignment="1">
      <alignment horizontal="center"/>
    </xf>
    <xf numFmtId="0" fontId="12" fillId="4" borderId="3" xfId="0" applyFont="1" applyFill="1" applyBorder="1"/>
    <xf numFmtId="0" fontId="0" fillId="8" borderId="3" xfId="0" applyFill="1" applyBorder="1"/>
    <xf numFmtId="164" fontId="0" fillId="0" borderId="3" xfId="0" applyNumberFormat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164" fontId="0" fillId="9" borderId="3" xfId="0" applyNumberForma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8" borderId="3" xfId="0" applyFill="1" applyBorder="1" applyAlignment="1">
      <alignment wrapText="1"/>
    </xf>
    <xf numFmtId="164" fontId="0" fillId="0" borderId="3" xfId="0" applyNumberFormat="1" applyBorder="1" applyAlignment="1">
      <alignment wrapText="1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11" fillId="8" borderId="0" xfId="0" applyFont="1" applyFill="1" applyAlignment="1">
      <alignment horizontal="right"/>
    </xf>
    <xf numFmtId="0" fontId="11" fillId="8" borderId="0" xfId="0" applyFont="1" applyFill="1"/>
    <xf numFmtId="0" fontId="7" fillId="3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4" fillId="0" borderId="0" xfId="0" applyFont="1"/>
    <xf numFmtId="164" fontId="11" fillId="8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6" fillId="0" borderId="0" xfId="0" applyNumberFormat="1" applyFont="1" applyAlignment="1">
      <alignment horizontal="center"/>
    </xf>
    <xf numFmtId="164" fontId="14" fillId="8" borderId="0" xfId="0" applyNumberFormat="1" applyFont="1" applyFill="1" applyAlignment="1">
      <alignment horizontal="center"/>
    </xf>
    <xf numFmtId="165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" fontId="0" fillId="10" borderId="0" xfId="0" applyNumberFormat="1" applyFill="1" applyAlignment="1">
      <alignment horizontal="center" textRotation="90"/>
    </xf>
    <xf numFmtId="0" fontId="11" fillId="8" borderId="0" xfId="0" applyFont="1" applyFill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10" fontId="7" fillId="3" borderId="0" xfId="0" applyNumberFormat="1" applyFont="1" applyFill="1" applyAlignment="1">
      <alignment horizontal="center"/>
    </xf>
    <xf numFmtId="10" fontId="11" fillId="8" borderId="0" xfId="0" applyNumberFormat="1" applyFont="1" applyFill="1"/>
    <xf numFmtId="10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10" fontId="14" fillId="0" borderId="0" xfId="0" applyNumberFormat="1" applyFont="1"/>
    <xf numFmtId="0" fontId="14" fillId="0" borderId="0" xfId="0" applyFont="1" applyFill="1" applyAlignment="1">
      <alignment horizontal="right"/>
    </xf>
    <xf numFmtId="0" fontId="14" fillId="0" borderId="0" xfId="0" applyFont="1" applyFill="1"/>
    <xf numFmtId="0" fontId="16" fillId="0" borderId="0" xfId="0" applyFont="1" applyAlignment="1">
      <alignment horizontal="center" wrapText="1"/>
    </xf>
  </cellXfs>
  <cellStyles count="1">
    <cellStyle name="Normal" xfId="0" builtinId="0"/>
  </cellStyles>
  <dxfs count="185">
    <dxf>
      <font>
        <color theme="0" tint="-0.14996795556505021"/>
      </font>
      <fill>
        <patternFill patternType="darkVertical">
          <fgColor theme="9" tint="0.59996337778862885"/>
        </patternFill>
      </fill>
    </dxf>
    <dxf>
      <fill>
        <patternFill patternType="darkVertical">
          <fgColor theme="6" tint="0.3999450666829432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 tint="-0.14996795556505021"/>
      </font>
    </dxf>
    <dxf>
      <font>
        <color theme="0" tint="-0.14996795556505021"/>
      </font>
    </dxf>
    <dxf>
      <fill>
        <patternFill>
          <fgColor theme="9" tint="0.59996337778862885"/>
        </patternFill>
      </fill>
      <border>
        <vertical/>
        <horizontal/>
      </border>
    </dxf>
    <dxf>
      <font>
        <color rgb="FF9C0006"/>
      </font>
    </dxf>
    <dxf>
      <font>
        <color theme="0" tint="-0.14996795556505021"/>
      </font>
      <fill>
        <patternFill patternType="solid">
          <fgColor auto="1"/>
        </patternFill>
      </fill>
    </dxf>
    <dxf>
      <fill>
        <patternFill patternType="darkVertical">
          <fgColor theme="6" tint="0.3999450666829432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 tint="-0.14996795556505021"/>
      </font>
    </dxf>
    <dxf>
      <font>
        <color theme="0" tint="-0.14996795556505021"/>
      </font>
    </dxf>
    <dxf>
      <fill>
        <patternFill>
          <fgColor theme="9" tint="0.59996337778862885"/>
        </patternFill>
      </fill>
      <border>
        <vertical/>
        <horizontal/>
      </border>
    </dxf>
    <dxf>
      <font>
        <color rgb="FF9C0006"/>
      </font>
    </dxf>
    <dxf>
      <font>
        <color theme="0" tint="-0.1499679555650502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 tint="-0.14996795556505021"/>
      </font>
    </dxf>
    <dxf>
      <font>
        <color theme="0" tint="-0.14996795556505021"/>
      </font>
    </dxf>
    <dxf>
      <fill>
        <patternFill>
          <fgColor theme="9" tint="0.59996337778862885"/>
        </patternFill>
      </fill>
      <border>
        <vertical/>
        <horizontal/>
      </border>
    </dxf>
    <dxf>
      <font>
        <color rgb="FF9C0006"/>
      </font>
    </dxf>
    <dxf>
      <font>
        <color theme="0" tint="-0.14996795556505021"/>
      </font>
    </dxf>
    <dxf>
      <fill>
        <patternFill patternType="lightGray">
          <bgColor theme="4" tint="0.59996337778862885"/>
        </patternFill>
      </fill>
      <border>
        <vertical/>
        <horizontal/>
      </border>
    </dxf>
    <dxf>
      <font>
        <color theme="0" tint="-0.14996795556505021"/>
      </font>
    </dxf>
    <dxf>
      <font>
        <color theme="0" tint="-0.14996795556505021"/>
      </font>
    </dxf>
    <dxf>
      <fill>
        <patternFill>
          <fgColor theme="9" tint="0.59996337778862885"/>
        </patternFill>
      </fill>
      <border>
        <vertical/>
        <horizontal/>
      </border>
    </dxf>
    <dxf>
      <font>
        <color rgb="FF9C0006"/>
      </font>
    </dxf>
    <dxf>
      <font>
        <color theme="0" tint="-0.14996795556505021"/>
      </font>
    </dxf>
    <dxf>
      <fill>
        <patternFill patternType="darkGray">
          <bgColor theme="4" tint="0.59996337778862885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color theme="0" tint="-0.14996795556505021"/>
      </font>
    </dxf>
    <dxf>
      <font>
        <color theme="0" tint="-0.14996795556505021"/>
      </font>
    </dxf>
    <dxf>
      <fill>
        <patternFill>
          <fgColor theme="9" tint="0.59996337778862885"/>
        </patternFill>
      </fill>
      <border>
        <vertical/>
        <horizontal/>
      </border>
    </dxf>
    <dxf>
      <font>
        <color rgb="FF9C0006"/>
      </font>
    </dxf>
    <dxf>
      <font>
        <color theme="0" tint="-0.14996795556505021"/>
      </font>
    </dxf>
    <dxf>
      <fill>
        <patternFill patternType="darkGray">
          <bgColor theme="4" tint="0.59996337778862885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color theme="0" tint="-0.14996795556505021"/>
      </font>
    </dxf>
    <dxf>
      <font>
        <color theme="0" tint="-0.14996795556505021"/>
      </font>
    </dxf>
    <dxf>
      <fill>
        <patternFill>
          <fgColor theme="9" tint="0.59996337778862885"/>
        </patternFill>
      </fill>
      <border>
        <vertical/>
        <horizontal/>
      </border>
    </dxf>
    <dxf>
      <font>
        <color rgb="FF9C0006"/>
      </font>
    </dxf>
    <dxf>
      <font>
        <color theme="0" tint="-0.14996795556505021"/>
      </font>
    </dxf>
    <dxf>
      <fill>
        <patternFill>
          <bgColor theme="4" tint="0.59996337778862885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color theme="0" tint="-0.14996795556505021"/>
      </font>
    </dxf>
    <dxf>
      <font>
        <color theme="0" tint="-0.14996795556505021"/>
      </font>
    </dxf>
    <dxf>
      <fill>
        <patternFill>
          <fgColor theme="9" tint="0.59996337778862885"/>
        </patternFill>
      </fill>
      <border>
        <vertical/>
        <horizontal/>
      </border>
    </dxf>
    <dxf>
      <font>
        <color rgb="FF9C0006"/>
      </font>
    </dxf>
    <dxf>
      <font>
        <color theme="0" tint="-0.14996795556505021"/>
      </font>
    </dxf>
    <dxf>
      <fill>
        <patternFill>
          <bgColor theme="4" tint="0.59996337778862885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color theme="0" tint="-0.14996795556505021"/>
      </font>
    </dxf>
    <dxf>
      <font>
        <color theme="0" tint="-0.14996795556505021"/>
      </font>
    </dxf>
    <dxf>
      <fill>
        <patternFill>
          <fgColor theme="9" tint="0.59996337778862885"/>
        </patternFill>
      </fill>
      <border>
        <vertical/>
        <horizontal/>
      </border>
    </dxf>
    <dxf>
      <font>
        <color rgb="FF9C0006"/>
      </font>
    </dxf>
    <dxf>
      <font>
        <color theme="0" tint="-0.14996795556505021"/>
      </font>
    </dxf>
    <dxf>
      <fill>
        <patternFill>
          <bgColor theme="4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color theme="0" tint="-0.14996795556505021"/>
      </font>
    </dxf>
    <dxf>
      <font>
        <color theme="0" tint="-0.14996795556505021"/>
      </font>
    </dxf>
    <dxf>
      <fill>
        <patternFill>
          <fgColor theme="9" tint="0.59996337778862885"/>
        </patternFill>
      </fill>
      <border>
        <vertical/>
        <horizontal/>
      </border>
    </dxf>
    <dxf>
      <font>
        <color rgb="FF9C0006"/>
      </font>
    </dxf>
    <dxf>
      <font>
        <color theme="0" tint="-0.14996795556505021"/>
      </font>
    </dxf>
    <dxf>
      <fill>
        <patternFill>
          <bgColor theme="4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color theme="0" tint="-0.14996795556505021"/>
      </font>
    </dxf>
    <dxf>
      <font>
        <color theme="0" tint="-0.14996795556505021"/>
      </font>
    </dxf>
    <dxf>
      <fill>
        <patternFill>
          <fgColor theme="9" tint="0.59996337778862885"/>
        </patternFill>
      </fill>
      <border>
        <vertical/>
        <horizontal/>
      </border>
    </dxf>
    <dxf>
      <font>
        <color rgb="FF9C0006"/>
      </font>
    </dxf>
    <dxf>
      <font>
        <color theme="0" tint="-0.14996795556505021"/>
      </font>
    </dxf>
    <dxf>
      <fill>
        <patternFill>
          <bgColor theme="4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color theme="0" tint="-0.14996795556505021"/>
      </font>
    </dxf>
    <dxf>
      <font>
        <color theme="0" tint="-0.14996795556505021"/>
      </font>
    </dxf>
    <dxf>
      <fill>
        <patternFill>
          <fgColor theme="9" tint="0.59996337778862885"/>
        </patternFill>
      </fill>
      <border>
        <vertical/>
        <horizontal/>
      </border>
    </dxf>
    <dxf>
      <font>
        <color rgb="FF9C0006"/>
      </font>
    </dxf>
    <dxf>
      <fill>
        <patternFill>
          <bgColor theme="6" tint="0.39994506668294322"/>
        </patternFill>
      </fill>
      <border>
        <vertical/>
        <horizontal/>
      </border>
    </dxf>
    <dxf>
      <font>
        <color theme="0" tint="-0.14996795556505021"/>
      </font>
    </dxf>
    <dxf>
      <font>
        <color theme="0" tint="-0.14996795556505021"/>
      </font>
    </dxf>
    <dxf>
      <fill>
        <patternFill>
          <fgColor theme="9" tint="0.59996337778862885"/>
        </patternFill>
      </fill>
      <border>
        <vertical/>
        <horizontal/>
      </border>
    </dxf>
    <dxf>
      <font>
        <color rgb="FF9C0006"/>
      </font>
    </dxf>
    <dxf>
      <fill>
        <patternFill>
          <bgColor theme="6" tint="0.39994506668294322"/>
        </patternFill>
      </fill>
      <border>
        <vertical/>
        <horizontal/>
      </border>
    </dxf>
    <dxf>
      <font>
        <color theme="0" tint="-0.14996795556505021"/>
      </font>
    </dxf>
    <dxf>
      <font>
        <color theme="0" tint="-0.14996795556505021"/>
      </font>
    </dxf>
    <dxf>
      <fill>
        <patternFill>
          <fgColor theme="9" tint="0.59996337778862885"/>
        </patternFill>
      </fill>
      <border>
        <vertical/>
        <horizontal/>
      </border>
    </dxf>
    <dxf>
      <font>
        <color rgb="FF9C0006"/>
      </font>
    </dxf>
    <dxf>
      <fill>
        <patternFill>
          <bgColor theme="2" tint="-0.499984740745262"/>
        </patternFill>
      </fill>
      <border>
        <vertical/>
        <horizontal/>
      </border>
    </dxf>
    <dxf>
      <font>
        <color theme="0" tint="-0.14996795556505021"/>
      </font>
    </dxf>
    <dxf>
      <font>
        <color theme="0" tint="-0.14996795556505021"/>
      </font>
    </dxf>
    <dxf>
      <fill>
        <patternFill>
          <fgColor theme="9" tint="0.59996337778862885"/>
        </patternFill>
      </fill>
      <border>
        <vertical/>
        <horizontal/>
      </border>
    </dxf>
    <dxf>
      <font>
        <color rgb="FF9C0006"/>
      </font>
    </dxf>
    <dxf>
      <font>
        <color theme="0" tint="-0.14996795556505021"/>
      </font>
    </dxf>
    <dxf>
      <fill>
        <patternFill>
          <fgColor theme="9" tint="0.59996337778862885"/>
        </patternFill>
      </fill>
      <border>
        <vertical/>
        <horizontal/>
      </border>
    </dxf>
    <dxf>
      <fill>
        <patternFill>
          <fgColor theme="9" tint="0.59996337778862885"/>
        </patternFill>
      </fill>
      <border>
        <vertical/>
        <horizontal/>
      </border>
    </dxf>
    <dxf>
      <fill>
        <patternFill>
          <fgColor theme="9" tint="0.59996337778862885"/>
        </patternFill>
      </fill>
      <border>
        <vertical/>
        <horizontal/>
      </border>
    </dxf>
    <dxf>
      <fill>
        <patternFill>
          <fgColor theme="9" tint="0.59996337778862885"/>
        </patternFill>
      </fill>
      <border>
        <vertical/>
        <horizontal/>
      </border>
    </dxf>
    <dxf>
      <fill>
        <patternFill>
          <fgColor theme="9" tint="0.59996337778862885"/>
        </patternFill>
      </fill>
      <border>
        <vertical/>
        <horizontal/>
      </border>
    </dxf>
    <dxf>
      <fill>
        <patternFill>
          <fgColor theme="9" tint="0.59996337778862885"/>
        </patternFill>
      </fill>
      <border>
        <vertical/>
        <horizontal/>
      </border>
    </dxf>
    <dxf>
      <fill>
        <patternFill>
          <fgColor theme="9" tint="0.59996337778862885"/>
        </patternFill>
      </fill>
      <border>
        <vertical/>
        <horizontal/>
      </border>
    </dxf>
    <dxf>
      <fill>
        <patternFill>
          <fgColor theme="9" tint="0.59996337778862885"/>
        </patternFill>
      </fill>
      <border>
        <vertical/>
        <horizontal/>
      </border>
    </dxf>
    <dxf>
      <fill>
        <patternFill>
          <fgColor theme="9" tint="0.59996337778862885"/>
        </patternFill>
      </fill>
      <border>
        <vertical/>
        <horizontal/>
      </border>
    </dxf>
    <dxf>
      <fill>
        <patternFill>
          <fgColor theme="9" tint="0.59996337778862885"/>
        </patternFill>
      </fill>
      <border>
        <vertical/>
        <horizontal/>
      </border>
    </dxf>
    <dxf>
      <fill>
        <patternFill>
          <fgColor theme="9" tint="0.59996337778862885"/>
        </patternFill>
      </fill>
      <border>
        <vertical/>
        <horizontal/>
      </border>
    </dxf>
    <dxf>
      <fill>
        <patternFill>
          <fgColor theme="9" tint="0.59996337778862885"/>
        </patternFill>
      </fill>
      <border>
        <vertical/>
        <horizontal/>
      </border>
    </dxf>
    <dxf>
      <fill>
        <patternFill>
          <fgColor theme="9" tint="0.59996337778862885"/>
        </patternFill>
      </fill>
      <border>
        <vertical/>
        <horizontal/>
      </border>
    </dxf>
    <dxf>
      <font>
        <color theme="0" tint="-0.14996795556505021"/>
      </font>
    </dxf>
    <dxf>
      <fill>
        <patternFill>
          <fgColor theme="9" tint="0.59996337778862885"/>
        </patternFill>
      </fill>
      <border>
        <vertical/>
        <horizontal/>
      </border>
    </dxf>
    <dxf>
      <font>
        <color rgb="FF9C0006"/>
      </font>
    </dxf>
    <dxf>
      <fill>
        <patternFill>
          <bgColor theme="2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EEB311-16E5-744C-8EC1-E109AF370A0D}" name="Table1" displayName="Table1" ref="A1:C21" totalsRowShown="0" headerRowDxfId="184" dataDxfId="183">
  <tableColumns count="3">
    <tableColumn id="1" xr3:uid="{A77117F1-CCBD-B345-BC47-9B71C5B6B988}" name="Task" dataDxfId="182"/>
    <tableColumn id="2" xr3:uid="{49E712B1-6EAC-2843-B035-DE32AF8B9C3A}" name="Description" dataDxfId="181"/>
    <tableColumn id="3" xr3:uid="{6786B55A-B298-EF4C-A543-988B38B701D4}" name="Progress Notes" dataDxfId="18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A7A4-C0D8-4AFC-916B-A369EC1980A0}">
  <dimension ref="A1:J200"/>
  <sheetViews>
    <sheetView zoomScale="132" zoomScaleNormal="132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29" sqref="B29"/>
    </sheetView>
  </sheetViews>
  <sheetFormatPr baseColWidth="10" defaultColWidth="8.83203125" defaultRowHeight="15" x14ac:dyDescent="0.2"/>
  <cols>
    <col min="1" max="1" width="20.33203125" customWidth="1"/>
    <col min="2" max="2" width="57.83203125" style="7" customWidth="1"/>
    <col min="3" max="3" width="39.33203125" customWidth="1"/>
    <col min="4" max="4" width="29.83203125" customWidth="1"/>
    <col min="5" max="5" width="21" style="13" customWidth="1"/>
    <col min="6" max="6" width="16.5" style="13" customWidth="1"/>
    <col min="7" max="7" width="78.1640625" customWidth="1"/>
    <col min="9" max="9" width="14.33203125" customWidth="1"/>
    <col min="10" max="10" width="12.5" customWidth="1"/>
  </cols>
  <sheetData>
    <row r="1" spans="1:10" s="10" customFormat="1" ht="16" x14ac:dyDescent="0.2">
      <c r="A1" s="10" t="s">
        <v>0</v>
      </c>
      <c r="B1" s="11" t="s">
        <v>1</v>
      </c>
      <c r="C1" s="10" t="s">
        <v>2</v>
      </c>
      <c r="D1" s="10" t="s">
        <v>3</v>
      </c>
      <c r="E1" s="14" t="s">
        <v>4</v>
      </c>
      <c r="F1" s="14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  <row r="2" spans="1:10" ht="16" x14ac:dyDescent="0.2">
      <c r="B2" s="6" t="s">
        <v>10</v>
      </c>
      <c r="C2" s="4"/>
      <c r="E2" s="13">
        <v>44762</v>
      </c>
      <c r="F2" s="13">
        <v>44781</v>
      </c>
    </row>
    <row r="3" spans="1:10" x14ac:dyDescent="0.2">
      <c r="B3" s="4" t="s">
        <v>11</v>
      </c>
      <c r="C3" s="4"/>
      <c r="E3" s="13">
        <v>44762</v>
      </c>
      <c r="F3" s="13">
        <v>44785</v>
      </c>
    </row>
    <row r="4" spans="1:10" s="30" customFormat="1" ht="16" x14ac:dyDescent="0.2">
      <c r="A4" s="27" t="s">
        <v>12</v>
      </c>
      <c r="B4" s="28" t="s">
        <v>13</v>
      </c>
      <c r="C4" s="29"/>
      <c r="E4" s="31"/>
      <c r="F4" s="31"/>
    </row>
    <row r="5" spans="1:10" ht="16" x14ac:dyDescent="0.2">
      <c r="B5" s="7" t="s">
        <v>14</v>
      </c>
      <c r="E5" s="13">
        <v>44771</v>
      </c>
      <c r="F5" s="13">
        <v>44785</v>
      </c>
      <c r="G5" t="s">
        <v>15</v>
      </c>
    </row>
    <row r="6" spans="1:10" ht="16" x14ac:dyDescent="0.2">
      <c r="B6" s="8" t="s">
        <v>16</v>
      </c>
      <c r="C6" s="1"/>
      <c r="E6" s="13">
        <v>44771</v>
      </c>
      <c r="F6" s="13">
        <v>44785</v>
      </c>
      <c r="G6" t="s">
        <v>15</v>
      </c>
    </row>
    <row r="7" spans="1:10" ht="16" x14ac:dyDescent="0.2">
      <c r="B7" s="8" t="s">
        <v>17</v>
      </c>
      <c r="C7" s="1"/>
      <c r="E7" s="13">
        <v>44762</v>
      </c>
      <c r="F7" s="13">
        <v>44775</v>
      </c>
      <c r="G7" t="s">
        <v>15</v>
      </c>
    </row>
    <row r="8" spans="1:10" ht="16" x14ac:dyDescent="0.2">
      <c r="B8" s="8" t="s">
        <v>18</v>
      </c>
      <c r="C8" s="1"/>
      <c r="E8" s="13">
        <v>44771</v>
      </c>
      <c r="F8" s="13">
        <v>44785</v>
      </c>
      <c r="G8" t="s">
        <v>15</v>
      </c>
    </row>
    <row r="9" spans="1:10" ht="16" x14ac:dyDescent="0.2">
      <c r="B9" s="8" t="s">
        <v>19</v>
      </c>
      <c r="C9" s="1"/>
      <c r="E9" s="13">
        <v>44771</v>
      </c>
      <c r="F9" s="13">
        <v>44785</v>
      </c>
      <c r="G9" t="s">
        <v>15</v>
      </c>
    </row>
    <row r="10" spans="1:10" ht="15.75" customHeight="1" x14ac:dyDescent="0.2">
      <c r="B10" s="8" t="s">
        <v>20</v>
      </c>
      <c r="C10" s="1"/>
      <c r="E10" s="13">
        <v>44771</v>
      </c>
      <c r="F10" s="13">
        <v>44785</v>
      </c>
      <c r="G10" t="s">
        <v>15</v>
      </c>
    </row>
    <row r="11" spans="1:10" ht="16" x14ac:dyDescent="0.2">
      <c r="B11" s="8" t="s">
        <v>21</v>
      </c>
      <c r="C11" s="1"/>
      <c r="E11" s="13">
        <v>44771</v>
      </c>
      <c r="F11" s="13">
        <v>44785</v>
      </c>
      <c r="G11" t="s">
        <v>15</v>
      </c>
    </row>
    <row r="12" spans="1:10" ht="16" x14ac:dyDescent="0.2">
      <c r="B12" s="26" t="s">
        <v>22</v>
      </c>
      <c r="E12" s="13">
        <v>44822</v>
      </c>
      <c r="F12" s="13">
        <v>44829</v>
      </c>
      <c r="G12" t="s">
        <v>23</v>
      </c>
      <c r="J12" s="1"/>
    </row>
    <row r="13" spans="1:10" ht="16" x14ac:dyDescent="0.2">
      <c r="B13" s="12" t="s">
        <v>24</v>
      </c>
      <c r="E13" s="13" t="s">
        <v>25</v>
      </c>
      <c r="F13" s="13" t="s">
        <v>25</v>
      </c>
      <c r="G13" t="s">
        <v>26</v>
      </c>
      <c r="J13" s="1"/>
    </row>
    <row r="14" spans="1:10" s="30" customFormat="1" ht="16" x14ac:dyDescent="0.2">
      <c r="A14" s="27" t="s">
        <v>12</v>
      </c>
      <c r="B14" s="32" t="s">
        <v>27</v>
      </c>
      <c r="C14" s="33"/>
      <c r="E14" s="31">
        <f>MIN(E5:E13)</f>
        <v>44762</v>
      </c>
      <c r="F14" s="31">
        <f>MAX(F5:F13)</f>
        <v>44829</v>
      </c>
      <c r="J14" s="34"/>
    </row>
    <row r="15" spans="1:10" ht="16" x14ac:dyDescent="0.2">
      <c r="B15" s="7" t="s">
        <v>28</v>
      </c>
      <c r="D15" t="s">
        <v>25</v>
      </c>
      <c r="E15" s="13" t="s">
        <v>25</v>
      </c>
      <c r="F15" s="13" t="s">
        <v>25</v>
      </c>
      <c r="G15" t="s">
        <v>29</v>
      </c>
    </row>
    <row r="16" spans="1:10" ht="16" x14ac:dyDescent="0.2">
      <c r="B16" s="7" t="s">
        <v>30</v>
      </c>
      <c r="D16" t="s">
        <v>25</v>
      </c>
      <c r="E16" s="13" t="s">
        <v>25</v>
      </c>
      <c r="F16" s="13" t="s">
        <v>25</v>
      </c>
      <c r="G16" t="s">
        <v>29</v>
      </c>
    </row>
    <row r="17" spans="1:7" s="30" customFormat="1" ht="16" x14ac:dyDescent="0.2">
      <c r="A17" s="27" t="s">
        <v>12</v>
      </c>
      <c r="B17" s="32" t="s">
        <v>31</v>
      </c>
      <c r="C17" s="33"/>
      <c r="E17" s="31"/>
      <c r="F17" s="31"/>
    </row>
    <row r="18" spans="1:7" ht="32" x14ac:dyDescent="0.2">
      <c r="B18" s="7" t="s">
        <v>32</v>
      </c>
      <c r="E18" s="13">
        <v>44785</v>
      </c>
      <c r="F18" s="13">
        <v>44791</v>
      </c>
    </row>
    <row r="19" spans="1:7" ht="16" x14ac:dyDescent="0.2">
      <c r="B19" s="7" t="s">
        <v>33</v>
      </c>
      <c r="E19" s="13">
        <v>44791</v>
      </c>
      <c r="F19" s="13" t="s">
        <v>25</v>
      </c>
      <c r="G19" t="s">
        <v>26</v>
      </c>
    </row>
    <row r="20" spans="1:7" ht="16" x14ac:dyDescent="0.2">
      <c r="B20" s="12" t="s">
        <v>34</v>
      </c>
      <c r="C20" t="s">
        <v>35</v>
      </c>
      <c r="E20" s="13">
        <v>44795</v>
      </c>
      <c r="F20" s="13" t="s">
        <v>25</v>
      </c>
      <c r="G20" t="s">
        <v>36</v>
      </c>
    </row>
    <row r="21" spans="1:7" ht="16" x14ac:dyDescent="0.2">
      <c r="B21" s="12" t="s">
        <v>37</v>
      </c>
      <c r="E21" s="13" t="s">
        <v>25</v>
      </c>
      <c r="F21" s="13" t="s">
        <v>25</v>
      </c>
      <c r="G21" t="s">
        <v>38</v>
      </c>
    </row>
    <row r="22" spans="1:7" s="30" customFormat="1" ht="16" x14ac:dyDescent="0.2">
      <c r="A22" s="27" t="s">
        <v>12</v>
      </c>
      <c r="B22" s="32" t="s">
        <v>39</v>
      </c>
      <c r="C22" s="33"/>
      <c r="E22" s="31">
        <f>MIN(E18:E21)</f>
        <v>44785</v>
      </c>
      <c r="F22" s="31">
        <f>MAX(F18:F21)</f>
        <v>44791</v>
      </c>
    </row>
    <row r="23" spans="1:7" ht="16" x14ac:dyDescent="0.2">
      <c r="B23" s="7" t="s">
        <v>40</v>
      </c>
      <c r="C23" t="s">
        <v>41</v>
      </c>
      <c r="E23" s="13">
        <v>44795</v>
      </c>
      <c r="F23" s="13">
        <v>44806</v>
      </c>
      <c r="G23" t="s">
        <v>15</v>
      </c>
    </row>
    <row r="24" spans="1:7" ht="32" x14ac:dyDescent="0.2">
      <c r="B24" s="8" t="s">
        <v>42</v>
      </c>
      <c r="E24" s="13">
        <v>44795</v>
      </c>
      <c r="F24" s="13">
        <v>44819</v>
      </c>
      <c r="G24" t="s">
        <v>43</v>
      </c>
    </row>
    <row r="25" spans="1:7" ht="32" x14ac:dyDescent="0.2">
      <c r="B25" s="8" t="s">
        <v>44</v>
      </c>
      <c r="C25" s="3"/>
      <c r="E25" s="13">
        <v>44802</v>
      </c>
      <c r="F25" s="13">
        <v>44822</v>
      </c>
      <c r="G25" t="s">
        <v>45</v>
      </c>
    </row>
    <row r="26" spans="1:7" s="30" customFormat="1" ht="16" x14ac:dyDescent="0.2">
      <c r="A26" s="27" t="s">
        <v>12</v>
      </c>
      <c r="B26" s="35" t="s">
        <v>46</v>
      </c>
      <c r="C26" s="36"/>
      <c r="E26" s="31">
        <f>MIN(E23:E25)</f>
        <v>44795</v>
      </c>
      <c r="F26" s="31">
        <f>MAX(F23:F25)</f>
        <v>44822</v>
      </c>
    </row>
    <row r="27" spans="1:7" ht="16" x14ac:dyDescent="0.2">
      <c r="B27" s="7" t="s">
        <v>40</v>
      </c>
      <c r="C27" t="s">
        <v>41</v>
      </c>
      <c r="E27" s="13" t="s">
        <v>25</v>
      </c>
      <c r="F27" s="13" t="s">
        <v>25</v>
      </c>
    </row>
    <row r="28" spans="1:7" ht="48" x14ac:dyDescent="0.2">
      <c r="B28" s="8" t="s">
        <v>47</v>
      </c>
      <c r="C28" s="3"/>
      <c r="E28" s="13" t="s">
        <v>25</v>
      </c>
      <c r="F28" s="13" t="s">
        <v>25</v>
      </c>
      <c r="G28" t="s">
        <v>48</v>
      </c>
    </row>
    <row r="29" spans="1:7" s="30" customFormat="1" ht="16" x14ac:dyDescent="0.2">
      <c r="A29" s="27" t="s">
        <v>12</v>
      </c>
      <c r="B29" s="35" t="s">
        <v>49</v>
      </c>
      <c r="C29" s="36"/>
      <c r="E29" s="31"/>
      <c r="F29" s="31"/>
    </row>
    <row r="30" spans="1:7" ht="16" x14ac:dyDescent="0.2">
      <c r="B30" s="7" t="s">
        <v>40</v>
      </c>
      <c r="E30" s="13" t="s">
        <v>25</v>
      </c>
      <c r="F30" s="13" t="s">
        <v>25</v>
      </c>
      <c r="G30" t="s">
        <v>50</v>
      </c>
    </row>
    <row r="31" spans="1:7" ht="32" x14ac:dyDescent="0.2">
      <c r="B31" s="8" t="s">
        <v>51</v>
      </c>
      <c r="C31" s="3"/>
      <c r="E31" s="13" t="s">
        <v>25</v>
      </c>
      <c r="F31" s="13" t="s">
        <v>25</v>
      </c>
      <c r="G31" t="s">
        <v>50</v>
      </c>
    </row>
    <row r="32" spans="1:7" s="30" customFormat="1" ht="16" x14ac:dyDescent="0.2">
      <c r="A32" s="27" t="s">
        <v>12</v>
      </c>
      <c r="B32" s="35" t="s">
        <v>52</v>
      </c>
      <c r="C32" s="36"/>
      <c r="E32" s="31" t="s">
        <v>25</v>
      </c>
      <c r="F32" s="31" t="s">
        <v>25</v>
      </c>
    </row>
    <row r="33" spans="1:7" ht="16" x14ac:dyDescent="0.2">
      <c r="B33" s="7" t="s">
        <v>53</v>
      </c>
      <c r="D33" t="s">
        <v>54</v>
      </c>
      <c r="E33" s="13">
        <v>44805</v>
      </c>
      <c r="F33" s="13" t="s">
        <v>25</v>
      </c>
      <c r="G33" t="s">
        <v>55</v>
      </c>
    </row>
    <row r="34" spans="1:7" ht="16" x14ac:dyDescent="0.2">
      <c r="B34" s="7" t="s">
        <v>56</v>
      </c>
      <c r="C34" t="s">
        <v>57</v>
      </c>
      <c r="D34" t="s">
        <v>54</v>
      </c>
      <c r="E34" s="13">
        <v>44805</v>
      </c>
      <c r="F34" s="13" t="s">
        <v>25</v>
      </c>
      <c r="G34" t="s">
        <v>58</v>
      </c>
    </row>
    <row r="35" spans="1:7" ht="32" x14ac:dyDescent="0.2">
      <c r="B35" s="7" t="s">
        <v>59</v>
      </c>
      <c r="D35" t="s">
        <v>54</v>
      </c>
      <c r="E35" s="13">
        <v>44805</v>
      </c>
      <c r="F35" s="13" t="s">
        <v>25</v>
      </c>
      <c r="G35" t="s">
        <v>58</v>
      </c>
    </row>
    <row r="36" spans="1:7" ht="32" x14ac:dyDescent="0.2">
      <c r="B36" s="7" t="s">
        <v>60</v>
      </c>
      <c r="D36" t="s">
        <v>54</v>
      </c>
      <c r="E36" s="13">
        <v>44805</v>
      </c>
      <c r="F36" s="13" t="s">
        <v>25</v>
      </c>
      <c r="G36" t="s">
        <v>58</v>
      </c>
    </row>
    <row r="37" spans="1:7" ht="32" x14ac:dyDescent="0.2">
      <c r="B37" s="7" t="s">
        <v>61</v>
      </c>
      <c r="D37" t="s">
        <v>54</v>
      </c>
      <c r="E37" s="13">
        <v>44805</v>
      </c>
      <c r="F37" s="13" t="s">
        <v>25</v>
      </c>
      <c r="G37" t="s">
        <v>62</v>
      </c>
    </row>
    <row r="38" spans="1:7" ht="32" x14ac:dyDescent="0.2">
      <c r="B38" s="7" t="s">
        <v>63</v>
      </c>
      <c r="D38" t="s">
        <v>54</v>
      </c>
      <c r="E38" s="13">
        <v>44805</v>
      </c>
      <c r="F38" s="13" t="s">
        <v>25</v>
      </c>
    </row>
    <row r="39" spans="1:7" s="30" customFormat="1" ht="16" x14ac:dyDescent="0.2">
      <c r="A39" s="27" t="s">
        <v>12</v>
      </c>
      <c r="B39" s="35" t="s">
        <v>64</v>
      </c>
      <c r="C39" s="29"/>
      <c r="E39" s="31">
        <f>MIN(E33:E38)</f>
        <v>44805</v>
      </c>
      <c r="F39" s="31" t="s">
        <v>25</v>
      </c>
    </row>
    <row r="40" spans="1:7" ht="16" x14ac:dyDescent="0.2">
      <c r="B40" s="7" t="s">
        <v>65</v>
      </c>
      <c r="D40" t="s">
        <v>54</v>
      </c>
      <c r="E40" s="13">
        <v>44809</v>
      </c>
      <c r="F40" s="13" t="s">
        <v>25</v>
      </c>
    </row>
    <row r="41" spans="1:7" ht="16" x14ac:dyDescent="0.2">
      <c r="B41" s="7" t="s">
        <v>56</v>
      </c>
      <c r="C41" t="s">
        <v>66</v>
      </c>
      <c r="D41" t="s">
        <v>54</v>
      </c>
      <c r="E41" s="13">
        <v>44809</v>
      </c>
      <c r="F41" s="13" t="s">
        <v>25</v>
      </c>
    </row>
    <row r="42" spans="1:7" ht="32" x14ac:dyDescent="0.2">
      <c r="B42" s="7" t="s">
        <v>59</v>
      </c>
      <c r="D42" t="s">
        <v>54</v>
      </c>
      <c r="E42" s="13">
        <v>44809</v>
      </c>
      <c r="F42" s="13" t="s">
        <v>25</v>
      </c>
    </row>
    <row r="43" spans="1:7" ht="32" x14ac:dyDescent="0.2">
      <c r="B43" s="7" t="s">
        <v>60</v>
      </c>
      <c r="D43" t="s">
        <v>54</v>
      </c>
      <c r="E43" s="13">
        <v>44809</v>
      </c>
      <c r="F43" s="13" t="s">
        <v>25</v>
      </c>
    </row>
    <row r="44" spans="1:7" ht="32" x14ac:dyDescent="0.2">
      <c r="B44" s="7" t="s">
        <v>61</v>
      </c>
      <c r="D44" t="s">
        <v>54</v>
      </c>
      <c r="E44" s="13">
        <v>44809</v>
      </c>
      <c r="F44" s="13" t="s">
        <v>25</v>
      </c>
    </row>
    <row r="45" spans="1:7" ht="32" x14ac:dyDescent="0.2">
      <c r="B45" s="7" t="s">
        <v>63</v>
      </c>
      <c r="D45" t="s">
        <v>54</v>
      </c>
      <c r="E45" s="13">
        <v>44809</v>
      </c>
      <c r="F45" s="13" t="s">
        <v>25</v>
      </c>
    </row>
    <row r="46" spans="1:7" s="30" customFormat="1" ht="16" x14ac:dyDescent="0.2">
      <c r="A46" s="27" t="s">
        <v>12</v>
      </c>
      <c r="B46" s="35" t="s">
        <v>67</v>
      </c>
      <c r="C46" s="29"/>
      <c r="E46" s="31">
        <f>MIN(E40:E45)</f>
        <v>44809</v>
      </c>
      <c r="F46" s="31" t="s">
        <v>25</v>
      </c>
    </row>
    <row r="47" spans="1:7" ht="32" x14ac:dyDescent="0.2">
      <c r="B47" s="7" t="s">
        <v>68</v>
      </c>
      <c r="D47" t="s">
        <v>54</v>
      </c>
      <c r="E47" s="13" t="s">
        <v>25</v>
      </c>
      <c r="F47" s="13" t="s">
        <v>25</v>
      </c>
    </row>
    <row r="48" spans="1:7" ht="32" x14ac:dyDescent="0.2">
      <c r="B48" s="7" t="s">
        <v>69</v>
      </c>
      <c r="D48" t="s">
        <v>54</v>
      </c>
      <c r="E48" s="13" t="s">
        <v>25</v>
      </c>
      <c r="F48" s="13" t="s">
        <v>25</v>
      </c>
    </row>
    <row r="49" spans="1:7" ht="32" x14ac:dyDescent="0.2">
      <c r="B49" s="7" t="s">
        <v>70</v>
      </c>
      <c r="D49" t="s">
        <v>54</v>
      </c>
      <c r="E49" s="13" t="s">
        <v>25</v>
      </c>
      <c r="F49" s="13" t="s">
        <v>25</v>
      </c>
    </row>
    <row r="51" spans="1:7" s="30" customFormat="1" ht="16" x14ac:dyDescent="0.2">
      <c r="A51" s="37" t="s">
        <v>12</v>
      </c>
      <c r="B51" s="36" t="s">
        <v>71</v>
      </c>
      <c r="C51" s="29"/>
      <c r="E51" s="31"/>
      <c r="F51" s="31"/>
    </row>
    <row r="52" spans="1:7" ht="32" x14ac:dyDescent="0.2">
      <c r="B52" s="12" t="s">
        <v>72</v>
      </c>
      <c r="D52" t="s">
        <v>73</v>
      </c>
      <c r="E52" s="13">
        <v>44812</v>
      </c>
      <c r="F52" s="13" t="s">
        <v>25</v>
      </c>
    </row>
    <row r="53" spans="1:7" s="30" customFormat="1" ht="16" x14ac:dyDescent="0.2">
      <c r="A53" s="27" t="s">
        <v>12</v>
      </c>
      <c r="B53" s="28" t="s">
        <v>74</v>
      </c>
      <c r="C53" s="29"/>
      <c r="E53" s="31"/>
      <c r="F53" s="31"/>
    </row>
    <row r="54" spans="1:7" x14ac:dyDescent="0.2">
      <c r="B54" t="s">
        <v>75</v>
      </c>
      <c r="D54" t="s">
        <v>76</v>
      </c>
      <c r="E54" s="13" t="s">
        <v>77</v>
      </c>
      <c r="F54" s="13" t="s">
        <v>77</v>
      </c>
      <c r="G54" t="s">
        <v>78</v>
      </c>
    </row>
    <row r="55" spans="1:7" x14ac:dyDescent="0.2">
      <c r="B55" t="s">
        <v>79</v>
      </c>
      <c r="D55" t="s">
        <v>76</v>
      </c>
      <c r="E55" s="13" t="s">
        <v>77</v>
      </c>
      <c r="F55" s="13" t="s">
        <v>77</v>
      </c>
    </row>
    <row r="56" spans="1:7" x14ac:dyDescent="0.2">
      <c r="B56" t="s">
        <v>80</v>
      </c>
      <c r="D56" t="s">
        <v>81</v>
      </c>
      <c r="E56" s="13">
        <v>44822</v>
      </c>
      <c r="F56" s="13">
        <v>44829</v>
      </c>
    </row>
    <row r="57" spans="1:7" x14ac:dyDescent="0.2">
      <c r="B57" t="s">
        <v>82</v>
      </c>
      <c r="D57" t="s">
        <v>76</v>
      </c>
      <c r="E57" s="13" t="s">
        <v>25</v>
      </c>
      <c r="F57" s="13" t="s">
        <v>25</v>
      </c>
      <c r="G57" t="s">
        <v>83</v>
      </c>
    </row>
    <row r="58" spans="1:7" ht="16" x14ac:dyDescent="0.2">
      <c r="B58" s="7" t="s">
        <v>84</v>
      </c>
      <c r="D58" t="s">
        <v>76</v>
      </c>
      <c r="E58" s="13">
        <v>44791</v>
      </c>
      <c r="F58" s="13">
        <v>44791</v>
      </c>
      <c r="G58" t="s">
        <v>15</v>
      </c>
    </row>
    <row r="59" spans="1:7" ht="16" x14ac:dyDescent="0.2">
      <c r="B59" s="7" t="s">
        <v>85</v>
      </c>
      <c r="D59" t="s">
        <v>76</v>
      </c>
      <c r="E59" s="13" t="s">
        <v>25</v>
      </c>
      <c r="F59" s="13" t="s">
        <v>25</v>
      </c>
      <c r="G59" t="s">
        <v>86</v>
      </c>
    </row>
    <row r="60" spans="1:7" ht="32" x14ac:dyDescent="0.2">
      <c r="B60" s="7" t="s">
        <v>87</v>
      </c>
      <c r="D60" t="s">
        <v>76</v>
      </c>
      <c r="E60" s="13" t="s">
        <v>25</v>
      </c>
      <c r="F60" s="13" t="s">
        <v>25</v>
      </c>
    </row>
    <row r="61" spans="1:7" s="30" customFormat="1" ht="16" x14ac:dyDescent="0.2">
      <c r="A61" s="27" t="s">
        <v>12</v>
      </c>
      <c r="B61" s="32" t="s">
        <v>88</v>
      </c>
      <c r="C61" s="33"/>
      <c r="E61" s="31" t="s">
        <v>25</v>
      </c>
      <c r="F61" s="31" t="s">
        <v>25</v>
      </c>
    </row>
    <row r="62" spans="1:7" s="16" customFormat="1" ht="16" x14ac:dyDescent="0.2">
      <c r="B62" s="17" t="s">
        <v>89</v>
      </c>
      <c r="E62" s="18"/>
      <c r="F62" s="18"/>
      <c r="G62" s="16" t="s">
        <v>90</v>
      </c>
    </row>
    <row r="63" spans="1:7" s="16" customFormat="1" ht="16" x14ac:dyDescent="0.2">
      <c r="B63" s="17" t="s">
        <v>91</v>
      </c>
      <c r="E63" s="18"/>
      <c r="F63" s="18"/>
    </row>
    <row r="64" spans="1:7" s="16" customFormat="1" ht="16" x14ac:dyDescent="0.2">
      <c r="B64" s="17" t="s">
        <v>92</v>
      </c>
      <c r="E64" s="18"/>
      <c r="F64" s="18"/>
      <c r="G64" s="16" t="s">
        <v>93</v>
      </c>
    </row>
    <row r="65" spans="1:6" s="16" customFormat="1" ht="16" x14ac:dyDescent="0.2">
      <c r="B65" s="17" t="s">
        <v>94</v>
      </c>
      <c r="E65" s="18"/>
      <c r="F65" s="18"/>
    </row>
    <row r="66" spans="1:6" s="16" customFormat="1" ht="16" x14ac:dyDescent="0.2">
      <c r="B66" s="17" t="s">
        <v>95</v>
      </c>
      <c r="E66" s="18"/>
      <c r="F66" s="18"/>
    </row>
    <row r="67" spans="1:6" s="16" customFormat="1" ht="16" x14ac:dyDescent="0.2">
      <c r="B67" s="17" t="s">
        <v>96</v>
      </c>
      <c r="E67" s="18"/>
      <c r="F67" s="18"/>
    </row>
    <row r="68" spans="1:6" s="16" customFormat="1" ht="16" x14ac:dyDescent="0.2">
      <c r="B68" s="17" t="s">
        <v>97</v>
      </c>
      <c r="E68" s="18"/>
      <c r="F68" s="18"/>
    </row>
    <row r="69" spans="1:6" s="16" customFormat="1" ht="16" x14ac:dyDescent="0.2">
      <c r="B69" s="17" t="s">
        <v>98</v>
      </c>
      <c r="E69" s="18"/>
      <c r="F69" s="18"/>
    </row>
    <row r="70" spans="1:6" s="41" customFormat="1" ht="16" x14ac:dyDescent="0.2">
      <c r="A70" s="38" t="s">
        <v>12</v>
      </c>
      <c r="B70" s="39" t="s">
        <v>99</v>
      </c>
      <c r="C70" s="40"/>
      <c r="E70" s="42"/>
      <c r="F70" s="42"/>
    </row>
    <row r="71" spans="1:6" s="16" customFormat="1" ht="32" x14ac:dyDescent="0.2">
      <c r="B71" s="17" t="s">
        <v>100</v>
      </c>
      <c r="E71" s="18"/>
      <c r="F71" s="18"/>
    </row>
    <row r="72" spans="1:6" s="16" customFormat="1" ht="32" x14ac:dyDescent="0.2">
      <c r="B72" s="17" t="s">
        <v>101</v>
      </c>
      <c r="E72" s="18"/>
      <c r="F72" s="18"/>
    </row>
    <row r="73" spans="1:6" s="16" customFormat="1" ht="16" x14ac:dyDescent="0.2">
      <c r="B73" s="17" t="s">
        <v>102</v>
      </c>
      <c r="E73" s="18"/>
      <c r="F73" s="18"/>
    </row>
    <row r="74" spans="1:6" s="16" customFormat="1" ht="16" x14ac:dyDescent="0.2">
      <c r="B74" s="17" t="s">
        <v>103</v>
      </c>
      <c r="E74" s="18"/>
      <c r="F74" s="18"/>
    </row>
    <row r="75" spans="1:6" s="41" customFormat="1" ht="16" x14ac:dyDescent="0.2">
      <c r="A75" s="38" t="s">
        <v>12</v>
      </c>
      <c r="B75" s="39" t="s">
        <v>104</v>
      </c>
      <c r="C75" s="40"/>
      <c r="E75" s="42"/>
      <c r="F75" s="42"/>
    </row>
    <row r="76" spans="1:6" ht="16" x14ac:dyDescent="0.2">
      <c r="B76" s="7" t="s">
        <v>105</v>
      </c>
    </row>
    <row r="77" spans="1:6" ht="17.25" customHeight="1" x14ac:dyDescent="0.2">
      <c r="B77" s="7" t="s">
        <v>106</v>
      </c>
    </row>
    <row r="78" spans="1:6" ht="17.25" customHeight="1" x14ac:dyDescent="0.2">
      <c r="B78" s="7" t="s">
        <v>107</v>
      </c>
    </row>
    <row r="79" spans="1:6" ht="16" x14ac:dyDescent="0.2">
      <c r="B79" s="7" t="s">
        <v>108</v>
      </c>
    </row>
    <row r="80" spans="1:6" ht="32" x14ac:dyDescent="0.2">
      <c r="B80" s="7" t="s">
        <v>109</v>
      </c>
    </row>
    <row r="81" spans="1:6" ht="16" x14ac:dyDescent="0.2">
      <c r="B81" s="7" t="s">
        <v>110</v>
      </c>
    </row>
    <row r="82" spans="1:6" ht="16" x14ac:dyDescent="0.2">
      <c r="B82" s="7" t="s">
        <v>111</v>
      </c>
    </row>
    <row r="83" spans="1:6" ht="16" x14ac:dyDescent="0.2">
      <c r="B83" s="7" t="s">
        <v>112</v>
      </c>
    </row>
    <row r="84" spans="1:6" ht="16" x14ac:dyDescent="0.2">
      <c r="B84" s="7" t="s">
        <v>113</v>
      </c>
    </row>
    <row r="85" spans="1:6" ht="32" x14ac:dyDescent="0.2">
      <c r="B85" s="7" t="s">
        <v>114</v>
      </c>
    </row>
    <row r="86" spans="1:6" ht="32" x14ac:dyDescent="0.2">
      <c r="B86" s="7" t="s">
        <v>115</v>
      </c>
    </row>
    <row r="87" spans="1:6" ht="32" x14ac:dyDescent="0.2">
      <c r="B87" s="7" t="s">
        <v>116</v>
      </c>
    </row>
    <row r="88" spans="1:6" ht="32" x14ac:dyDescent="0.2">
      <c r="B88" s="7" t="s">
        <v>117</v>
      </c>
    </row>
    <row r="89" spans="1:6" ht="32" x14ac:dyDescent="0.2">
      <c r="B89" s="7" t="s">
        <v>118</v>
      </c>
    </row>
    <row r="90" spans="1:6" ht="32" x14ac:dyDescent="0.2">
      <c r="B90" s="7" t="s">
        <v>119</v>
      </c>
    </row>
    <row r="91" spans="1:6" ht="32" x14ac:dyDescent="0.2">
      <c r="B91" s="7" t="s">
        <v>120</v>
      </c>
    </row>
    <row r="92" spans="1:6" ht="16" x14ac:dyDescent="0.2">
      <c r="B92" s="7" t="s">
        <v>121</v>
      </c>
    </row>
    <row r="93" spans="1:6" ht="16" x14ac:dyDescent="0.2">
      <c r="B93" s="7" t="s">
        <v>122</v>
      </c>
    </row>
    <row r="94" spans="1:6" ht="16" x14ac:dyDescent="0.2">
      <c r="B94" s="7" t="s">
        <v>123</v>
      </c>
    </row>
    <row r="95" spans="1:6" s="30" customFormat="1" x14ac:dyDescent="0.2">
      <c r="A95" s="27" t="s">
        <v>12</v>
      </c>
      <c r="B95" s="27" t="s">
        <v>124</v>
      </c>
      <c r="C95" s="29"/>
      <c r="E95" s="31"/>
      <c r="F95" s="31"/>
    </row>
    <row r="96" spans="1:6" ht="16" x14ac:dyDescent="0.2">
      <c r="B96" s="7" t="s">
        <v>125</v>
      </c>
    </row>
    <row r="97" spans="2:2" ht="16" x14ac:dyDescent="0.2">
      <c r="B97" s="7" t="s">
        <v>126</v>
      </c>
    </row>
    <row r="98" spans="2:2" ht="16" x14ac:dyDescent="0.2">
      <c r="B98" s="7" t="s">
        <v>127</v>
      </c>
    </row>
    <row r="99" spans="2:2" ht="16" x14ac:dyDescent="0.2">
      <c r="B99" s="7" t="s">
        <v>108</v>
      </c>
    </row>
    <row r="100" spans="2:2" ht="32" x14ac:dyDescent="0.2">
      <c r="B100" s="7" t="s">
        <v>109</v>
      </c>
    </row>
    <row r="101" spans="2:2" ht="16" x14ac:dyDescent="0.2">
      <c r="B101" s="7" t="s">
        <v>110</v>
      </c>
    </row>
    <row r="102" spans="2:2" ht="16" x14ac:dyDescent="0.2">
      <c r="B102" s="7" t="s">
        <v>128</v>
      </c>
    </row>
    <row r="103" spans="2:2" ht="16" x14ac:dyDescent="0.2">
      <c r="B103" s="7" t="s">
        <v>129</v>
      </c>
    </row>
    <row r="104" spans="2:2" ht="16" x14ac:dyDescent="0.2">
      <c r="B104" s="7" t="s">
        <v>130</v>
      </c>
    </row>
    <row r="105" spans="2:2" ht="32" x14ac:dyDescent="0.2">
      <c r="B105" s="7" t="s">
        <v>131</v>
      </c>
    </row>
    <row r="106" spans="2:2" ht="32" x14ac:dyDescent="0.2">
      <c r="B106" s="7" t="s">
        <v>132</v>
      </c>
    </row>
    <row r="107" spans="2:2" ht="32" x14ac:dyDescent="0.2">
      <c r="B107" s="7" t="s">
        <v>133</v>
      </c>
    </row>
    <row r="108" spans="2:2" ht="32" x14ac:dyDescent="0.2">
      <c r="B108" s="7" t="s">
        <v>134</v>
      </c>
    </row>
    <row r="109" spans="2:2" ht="32" x14ac:dyDescent="0.2">
      <c r="B109" s="7" t="s">
        <v>135</v>
      </c>
    </row>
    <row r="110" spans="2:2" ht="32" x14ac:dyDescent="0.2">
      <c r="B110" s="7" t="s">
        <v>136</v>
      </c>
    </row>
    <row r="111" spans="2:2" ht="32" x14ac:dyDescent="0.2">
      <c r="B111" s="7" t="s">
        <v>120</v>
      </c>
    </row>
    <row r="112" spans="2:2" ht="16" x14ac:dyDescent="0.2">
      <c r="B112" s="7" t="s">
        <v>121</v>
      </c>
    </row>
    <row r="113" spans="1:6" ht="16" x14ac:dyDescent="0.2">
      <c r="B113" s="7" t="s">
        <v>122</v>
      </c>
    </row>
    <row r="114" spans="1:6" ht="16" x14ac:dyDescent="0.2">
      <c r="B114" s="7" t="s">
        <v>137</v>
      </c>
    </row>
    <row r="115" spans="1:6" ht="16" x14ac:dyDescent="0.2">
      <c r="B115" s="7" t="s">
        <v>138</v>
      </c>
    </row>
    <row r="116" spans="1:6" ht="16" x14ac:dyDescent="0.2">
      <c r="B116" s="7" t="s">
        <v>139</v>
      </c>
    </row>
    <row r="117" spans="1:6" s="30" customFormat="1" x14ac:dyDescent="0.2">
      <c r="A117" s="27" t="s">
        <v>12</v>
      </c>
      <c r="B117" s="27" t="s">
        <v>140</v>
      </c>
      <c r="C117" s="29"/>
      <c r="E117" s="31"/>
      <c r="F117" s="31"/>
    </row>
    <row r="118" spans="1:6" ht="16" x14ac:dyDescent="0.2">
      <c r="B118" s="7" t="s">
        <v>141</v>
      </c>
    </row>
    <row r="119" spans="1:6" ht="32" x14ac:dyDescent="0.2">
      <c r="B119" s="7" t="s">
        <v>142</v>
      </c>
    </row>
    <row r="120" spans="1:6" ht="32" x14ac:dyDescent="0.2">
      <c r="B120" s="7" t="s">
        <v>143</v>
      </c>
    </row>
    <row r="121" spans="1:6" s="30" customFormat="1" ht="16" x14ac:dyDescent="0.2">
      <c r="A121" s="27" t="s">
        <v>12</v>
      </c>
      <c r="B121" s="28" t="s">
        <v>144</v>
      </c>
      <c r="C121" s="29"/>
      <c r="E121" s="31"/>
      <c r="F121" s="31"/>
    </row>
    <row r="122" spans="1:6" ht="16" x14ac:dyDescent="0.2">
      <c r="B122" s="7" t="s">
        <v>145</v>
      </c>
    </row>
    <row r="123" spans="1:6" ht="32" x14ac:dyDescent="0.2">
      <c r="B123" s="7" t="s">
        <v>146</v>
      </c>
    </row>
    <row r="124" spans="1:6" ht="16" x14ac:dyDescent="0.2">
      <c r="B124" s="12" t="s">
        <v>147</v>
      </c>
    </row>
    <row r="125" spans="1:6" ht="32" x14ac:dyDescent="0.2">
      <c r="B125" s="9" t="s">
        <v>148</v>
      </c>
      <c r="C125" s="5"/>
    </row>
    <row r="126" spans="1:6" ht="32" x14ac:dyDescent="0.2">
      <c r="B126" s="7" t="s">
        <v>149</v>
      </c>
    </row>
    <row r="127" spans="1:6" ht="16" x14ac:dyDescent="0.2">
      <c r="B127" s="7" t="s">
        <v>150</v>
      </c>
    </row>
    <row r="128" spans="1:6" ht="16" x14ac:dyDescent="0.2">
      <c r="B128" s="7" t="s">
        <v>151</v>
      </c>
    </row>
    <row r="129" spans="1:6" ht="16" x14ac:dyDescent="0.2">
      <c r="B129" s="7" t="s">
        <v>152</v>
      </c>
    </row>
    <row r="130" spans="1:6" ht="16" x14ac:dyDescent="0.2">
      <c r="B130" s="7" t="s">
        <v>153</v>
      </c>
    </row>
    <row r="131" spans="1:6" s="30" customFormat="1" ht="16" x14ac:dyDescent="0.2">
      <c r="A131" s="27" t="s">
        <v>12</v>
      </c>
      <c r="B131" s="28" t="s">
        <v>154</v>
      </c>
      <c r="C131" s="28"/>
      <c r="E131" s="31"/>
      <c r="F131" s="31"/>
    </row>
    <row r="132" spans="1:6" ht="32" x14ac:dyDescent="0.2">
      <c r="B132" s="7" t="s">
        <v>155</v>
      </c>
    </row>
    <row r="133" spans="1:6" ht="48" x14ac:dyDescent="0.2">
      <c r="B133" s="7" t="s">
        <v>156</v>
      </c>
    </row>
    <row r="134" spans="1:6" ht="32" x14ac:dyDescent="0.2">
      <c r="B134" s="7" t="s">
        <v>157</v>
      </c>
    </row>
    <row r="135" spans="1:6" ht="16" x14ac:dyDescent="0.2">
      <c r="B135" s="7" t="s">
        <v>158</v>
      </c>
    </row>
    <row r="136" spans="1:6" ht="32" x14ac:dyDescent="0.2">
      <c r="B136" s="7" t="s">
        <v>159</v>
      </c>
    </row>
    <row r="137" spans="1:6" ht="16" x14ac:dyDescent="0.2">
      <c r="B137" s="7" t="s">
        <v>160</v>
      </c>
    </row>
    <row r="138" spans="1:6" s="30" customFormat="1" ht="16" x14ac:dyDescent="0.2">
      <c r="A138" s="27" t="s">
        <v>12</v>
      </c>
      <c r="B138" s="28" t="s">
        <v>161</v>
      </c>
      <c r="C138" s="28"/>
      <c r="E138" s="31"/>
      <c r="F138" s="31"/>
    </row>
    <row r="139" spans="1:6" ht="16" x14ac:dyDescent="0.2">
      <c r="B139" s="7" t="s">
        <v>162</v>
      </c>
    </row>
    <row r="140" spans="1:6" ht="16" x14ac:dyDescent="0.2">
      <c r="B140" s="7" t="s">
        <v>163</v>
      </c>
    </row>
    <row r="141" spans="1:6" ht="16" x14ac:dyDescent="0.2">
      <c r="B141" s="7" t="s">
        <v>164</v>
      </c>
    </row>
    <row r="142" spans="1:6" ht="32" x14ac:dyDescent="0.2">
      <c r="B142" s="7" t="s">
        <v>165</v>
      </c>
      <c r="D142" s="15" t="s">
        <v>166</v>
      </c>
      <c r="E142" s="13">
        <v>44791</v>
      </c>
      <c r="F142" s="13">
        <v>44791</v>
      </c>
    </row>
    <row r="143" spans="1:6" s="30" customFormat="1" ht="16" x14ac:dyDescent="0.2">
      <c r="A143" s="27" t="s">
        <v>12</v>
      </c>
      <c r="B143" s="28" t="s">
        <v>167</v>
      </c>
      <c r="C143" s="28"/>
      <c r="E143" s="31"/>
      <c r="F143" s="31"/>
    </row>
    <row r="144" spans="1:6" ht="16" x14ac:dyDescent="0.2">
      <c r="B144" s="7" t="s">
        <v>168</v>
      </c>
    </row>
    <row r="145" spans="1:6" ht="32" x14ac:dyDescent="0.2">
      <c r="B145" s="7" t="s">
        <v>169</v>
      </c>
    </row>
    <row r="146" spans="1:6" ht="16" x14ac:dyDescent="0.2">
      <c r="B146" s="7" t="s">
        <v>170</v>
      </c>
    </row>
    <row r="147" spans="1:6" ht="32" x14ac:dyDescent="0.2">
      <c r="B147" s="7" t="s">
        <v>171</v>
      </c>
    </row>
    <row r="148" spans="1:6" s="30" customFormat="1" ht="16" x14ac:dyDescent="0.2">
      <c r="A148" s="27" t="s">
        <v>12</v>
      </c>
      <c r="B148" s="28" t="s">
        <v>172</v>
      </c>
      <c r="C148" s="29"/>
      <c r="E148" s="31"/>
      <c r="F148" s="31"/>
    </row>
    <row r="149" spans="1:6" ht="16" x14ac:dyDescent="0.2">
      <c r="B149" s="7" t="s">
        <v>173</v>
      </c>
    </row>
    <row r="150" spans="1:6" ht="16" x14ac:dyDescent="0.2">
      <c r="B150" s="7" t="s">
        <v>174</v>
      </c>
    </row>
    <row r="151" spans="1:6" ht="16" x14ac:dyDescent="0.2">
      <c r="B151" s="7" t="s">
        <v>175</v>
      </c>
    </row>
    <row r="152" spans="1:6" ht="16" x14ac:dyDescent="0.2">
      <c r="B152" s="7" t="s">
        <v>176</v>
      </c>
    </row>
    <row r="153" spans="1:6" s="30" customFormat="1" ht="16" x14ac:dyDescent="0.2">
      <c r="A153" s="27" t="s">
        <v>12</v>
      </c>
      <c r="B153" s="28" t="s">
        <v>177</v>
      </c>
      <c r="C153" s="29"/>
      <c r="E153" s="31"/>
      <c r="F153" s="31"/>
    </row>
    <row r="154" spans="1:6" ht="16" x14ac:dyDescent="0.2">
      <c r="B154" s="7" t="s">
        <v>178</v>
      </c>
    </row>
    <row r="155" spans="1:6" ht="16" x14ac:dyDescent="0.2">
      <c r="B155" s="7" t="s">
        <v>179</v>
      </c>
    </row>
    <row r="156" spans="1:6" s="30" customFormat="1" ht="16" x14ac:dyDescent="0.2">
      <c r="A156" s="27" t="s">
        <v>12</v>
      </c>
      <c r="B156" s="28" t="s">
        <v>180</v>
      </c>
      <c r="C156" s="29"/>
      <c r="E156" s="31"/>
      <c r="F156" s="31"/>
    </row>
    <row r="157" spans="1:6" ht="16" x14ac:dyDescent="0.2">
      <c r="B157" s="7" t="s">
        <v>181</v>
      </c>
    </row>
    <row r="158" spans="1:6" ht="16" x14ac:dyDescent="0.2">
      <c r="B158" s="7" t="s">
        <v>182</v>
      </c>
    </row>
    <row r="159" spans="1:6" s="30" customFormat="1" ht="16" x14ac:dyDescent="0.2">
      <c r="A159" s="27" t="s">
        <v>12</v>
      </c>
      <c r="B159" s="28" t="s">
        <v>183</v>
      </c>
      <c r="C159" s="29"/>
      <c r="E159" s="31"/>
      <c r="F159" s="31"/>
    </row>
    <row r="160" spans="1:6" ht="16" x14ac:dyDescent="0.2">
      <c r="B160" s="7" t="s">
        <v>184</v>
      </c>
    </row>
    <row r="161" spans="2:2" ht="16" x14ac:dyDescent="0.2">
      <c r="B161" s="7" t="s">
        <v>185</v>
      </c>
    </row>
    <row r="162" spans="2:2" ht="16" x14ac:dyDescent="0.2">
      <c r="B162" s="7" t="s">
        <v>186</v>
      </c>
    </row>
    <row r="163" spans="2:2" ht="16" x14ac:dyDescent="0.2">
      <c r="B163" s="7" t="s">
        <v>187</v>
      </c>
    </row>
    <row r="164" spans="2:2" ht="16" x14ac:dyDescent="0.2">
      <c r="B164" s="7" t="s">
        <v>188</v>
      </c>
    </row>
    <row r="165" spans="2:2" ht="48" x14ac:dyDescent="0.2">
      <c r="B165" s="7" t="s">
        <v>189</v>
      </c>
    </row>
    <row r="166" spans="2:2" ht="16" x14ac:dyDescent="0.2">
      <c r="B166" s="7" t="s">
        <v>190</v>
      </c>
    </row>
    <row r="167" spans="2:2" ht="16" x14ac:dyDescent="0.2">
      <c r="B167" s="7" t="s">
        <v>191</v>
      </c>
    </row>
    <row r="168" spans="2:2" ht="16" x14ac:dyDescent="0.2">
      <c r="B168" s="7" t="s">
        <v>192</v>
      </c>
    </row>
    <row r="169" spans="2:2" ht="16" x14ac:dyDescent="0.2">
      <c r="B169" s="7" t="s">
        <v>193</v>
      </c>
    </row>
    <row r="170" spans="2:2" ht="16" x14ac:dyDescent="0.2">
      <c r="B170" s="7" t="s">
        <v>194</v>
      </c>
    </row>
    <row r="171" spans="2:2" ht="16" x14ac:dyDescent="0.2">
      <c r="B171" s="7" t="s">
        <v>195</v>
      </c>
    </row>
    <row r="172" spans="2:2" ht="16" x14ac:dyDescent="0.2">
      <c r="B172" s="7" t="s">
        <v>196</v>
      </c>
    </row>
    <row r="173" spans="2:2" ht="16" x14ac:dyDescent="0.2">
      <c r="B173" s="7" t="s">
        <v>197</v>
      </c>
    </row>
    <row r="174" spans="2:2" ht="16" x14ac:dyDescent="0.2">
      <c r="B174" s="7" t="s">
        <v>198</v>
      </c>
    </row>
    <row r="175" spans="2:2" ht="16" x14ac:dyDescent="0.2">
      <c r="B175" s="7" t="s">
        <v>199</v>
      </c>
    </row>
    <row r="176" spans="2:2" ht="16" x14ac:dyDescent="0.2">
      <c r="B176" s="7" t="s">
        <v>200</v>
      </c>
    </row>
    <row r="177" spans="1:6" ht="16" x14ac:dyDescent="0.2">
      <c r="B177" s="7" t="s">
        <v>201</v>
      </c>
    </row>
    <row r="178" spans="1:6" s="30" customFormat="1" x14ac:dyDescent="0.2">
      <c r="A178" s="27" t="s">
        <v>12</v>
      </c>
      <c r="B178" s="43" t="s">
        <v>202</v>
      </c>
      <c r="C178" s="44"/>
      <c r="E178" s="31"/>
      <c r="F178" s="31"/>
    </row>
    <row r="179" spans="1:6" ht="16" x14ac:dyDescent="0.2">
      <c r="B179" s="7" t="s">
        <v>203</v>
      </c>
    </row>
    <row r="180" spans="1:6" ht="16" x14ac:dyDescent="0.2">
      <c r="B180" s="7" t="s">
        <v>204</v>
      </c>
    </row>
    <row r="181" spans="1:6" ht="16" x14ac:dyDescent="0.2">
      <c r="B181" s="7" t="s">
        <v>205</v>
      </c>
    </row>
    <row r="182" spans="1:6" ht="32" x14ac:dyDescent="0.2">
      <c r="B182" s="7" t="s">
        <v>206</v>
      </c>
    </row>
    <row r="183" spans="1:6" ht="16" x14ac:dyDescent="0.2">
      <c r="B183" s="7" t="s">
        <v>207</v>
      </c>
    </row>
    <row r="184" spans="1:6" ht="16" x14ac:dyDescent="0.2">
      <c r="B184" s="7" t="s">
        <v>208</v>
      </c>
    </row>
    <row r="185" spans="1:6" ht="32" x14ac:dyDescent="0.2">
      <c r="B185" s="7" t="s">
        <v>209</v>
      </c>
    </row>
    <row r="186" spans="1:6" ht="16" x14ac:dyDescent="0.2">
      <c r="B186" s="7" t="s">
        <v>210</v>
      </c>
    </row>
    <row r="187" spans="1:6" ht="16" x14ac:dyDescent="0.2">
      <c r="B187" s="7" t="s">
        <v>211</v>
      </c>
    </row>
    <row r="188" spans="1:6" ht="16" x14ac:dyDescent="0.2">
      <c r="B188" s="7" t="s">
        <v>212</v>
      </c>
    </row>
    <row r="189" spans="1:6" ht="16" x14ac:dyDescent="0.2">
      <c r="B189" s="7" t="s">
        <v>213</v>
      </c>
    </row>
    <row r="190" spans="1:6" ht="16" x14ac:dyDescent="0.2">
      <c r="B190" s="7" t="s">
        <v>214</v>
      </c>
    </row>
    <row r="191" spans="1:6" ht="16" x14ac:dyDescent="0.2">
      <c r="B191" s="7" t="s">
        <v>215</v>
      </c>
    </row>
    <row r="192" spans="1:6" ht="16" x14ac:dyDescent="0.2">
      <c r="B192" s="7" t="s">
        <v>216</v>
      </c>
    </row>
    <row r="193" spans="1:6" ht="16" x14ac:dyDescent="0.2">
      <c r="B193" s="7" t="s">
        <v>217</v>
      </c>
    </row>
    <row r="194" spans="1:6" ht="16" x14ac:dyDescent="0.2">
      <c r="B194" s="7" t="s">
        <v>218</v>
      </c>
      <c r="C194" s="15"/>
      <c r="E194" s="13">
        <v>44903</v>
      </c>
      <c r="F194" s="13">
        <v>44903</v>
      </c>
    </row>
    <row r="195" spans="1:6" ht="16" x14ac:dyDescent="0.2">
      <c r="B195" s="7" t="s">
        <v>219</v>
      </c>
    </row>
    <row r="196" spans="1:6" ht="16" x14ac:dyDescent="0.2">
      <c r="B196" s="7" t="s">
        <v>220</v>
      </c>
    </row>
    <row r="197" spans="1:6" s="30" customFormat="1" ht="16" x14ac:dyDescent="0.2">
      <c r="A197" s="27" t="s">
        <v>12</v>
      </c>
      <c r="B197" s="28" t="s">
        <v>221</v>
      </c>
      <c r="C197" s="29"/>
      <c r="E197" s="31"/>
      <c r="F197" s="31"/>
    </row>
    <row r="198" spans="1:6" ht="16" x14ac:dyDescent="0.2">
      <c r="B198" s="7" t="s">
        <v>222</v>
      </c>
    </row>
    <row r="199" spans="1:6" ht="32" x14ac:dyDescent="0.2">
      <c r="B199" s="7" t="s">
        <v>223</v>
      </c>
    </row>
    <row r="200" spans="1:6" s="30" customFormat="1" ht="16" x14ac:dyDescent="0.2">
      <c r="A200" s="45" t="s">
        <v>12</v>
      </c>
      <c r="B200" s="32" t="s">
        <v>224</v>
      </c>
      <c r="C200" s="46"/>
      <c r="E200" s="31"/>
      <c r="F200" s="31"/>
    </row>
  </sheetData>
  <conditionalFormatting sqref="B14:C14">
    <cfRule type="expression" dxfId="179" priority="97">
      <formula>$Q14="Completed"</formula>
    </cfRule>
    <cfRule type="expression" dxfId="178" priority="98">
      <formula>$Q14=""</formula>
    </cfRule>
    <cfRule type="expression" dxfId="177" priority="99">
      <formula>AND($Q14&lt;&gt;"Completed",$Q14&lt;&gt;" ")</formula>
    </cfRule>
  </conditionalFormatting>
  <conditionalFormatting sqref="B4:C4">
    <cfRule type="expression" dxfId="176" priority="94">
      <formula>$Q4="Completed"</formula>
    </cfRule>
    <cfRule type="expression" dxfId="175" priority="95">
      <formula>$Q4=""</formula>
    </cfRule>
    <cfRule type="expression" dxfId="174" priority="96">
      <formula>AND($Q4&lt;&gt;"Completed",$Q4&lt;&gt;" ")</formula>
    </cfRule>
  </conditionalFormatting>
  <conditionalFormatting sqref="B17:C17">
    <cfRule type="expression" dxfId="173" priority="91">
      <formula>$Q17="Completed"</formula>
    </cfRule>
    <cfRule type="expression" dxfId="172" priority="92">
      <formula>$Q17=""</formula>
    </cfRule>
    <cfRule type="expression" dxfId="171" priority="93">
      <formula>AND($Q17&lt;&gt;"Completed",$Q17&lt;&gt;" ")</formula>
    </cfRule>
  </conditionalFormatting>
  <conditionalFormatting sqref="B26:C26">
    <cfRule type="expression" dxfId="170" priority="88">
      <formula>$Q26="Completed"</formula>
    </cfRule>
    <cfRule type="expression" dxfId="169" priority="89">
      <formula>$Q26=""</formula>
    </cfRule>
    <cfRule type="expression" dxfId="168" priority="90">
      <formula>AND($Q26&lt;&gt;"Completed",$Q26&lt;&gt;" ")</formula>
    </cfRule>
  </conditionalFormatting>
  <conditionalFormatting sqref="B39:C39">
    <cfRule type="expression" dxfId="167" priority="82">
      <formula>$Q39="Completed"</formula>
    </cfRule>
    <cfRule type="expression" dxfId="166" priority="83">
      <formula>$Q39=""</formula>
    </cfRule>
    <cfRule type="expression" dxfId="165" priority="84">
      <formula>AND($Q39&lt;&gt;"Completed",$Q39&lt;&gt;" ")</formula>
    </cfRule>
  </conditionalFormatting>
  <conditionalFormatting sqref="B22:C22">
    <cfRule type="expression" dxfId="164" priority="79">
      <formula>$Q22="Completed"</formula>
    </cfRule>
    <cfRule type="expression" dxfId="163" priority="80">
      <formula>$Q22=""</formula>
    </cfRule>
    <cfRule type="expression" dxfId="162" priority="81">
      <formula>AND($Q22&lt;&gt;"Completed",$Q22&lt;&gt;" ")</formula>
    </cfRule>
  </conditionalFormatting>
  <conditionalFormatting sqref="B53:C53">
    <cfRule type="expression" dxfId="161" priority="76">
      <formula>$Q53="Completed"</formula>
    </cfRule>
    <cfRule type="expression" dxfId="160" priority="77">
      <formula>$Q53=""</formula>
    </cfRule>
    <cfRule type="expression" dxfId="159" priority="78">
      <formula>AND($Q53&lt;&gt;"Completed",$Q53&lt;&gt;" ")</formula>
    </cfRule>
  </conditionalFormatting>
  <conditionalFormatting sqref="B61:C61">
    <cfRule type="expression" dxfId="158" priority="73">
      <formula>$Q61="Completed"</formula>
    </cfRule>
    <cfRule type="expression" dxfId="157" priority="74">
      <formula>$Q61=""</formula>
    </cfRule>
    <cfRule type="expression" dxfId="156" priority="75">
      <formula>AND($Q61&lt;&gt;"Completed",$Q61&lt;&gt;" ")</formula>
    </cfRule>
  </conditionalFormatting>
  <conditionalFormatting sqref="B70:C70">
    <cfRule type="expression" dxfId="155" priority="70">
      <formula>$Q70="Completed"</formula>
    </cfRule>
    <cfRule type="expression" dxfId="154" priority="71">
      <formula>$Q70=""</formula>
    </cfRule>
    <cfRule type="expression" dxfId="153" priority="72">
      <formula>AND($Q70&lt;&gt;"Completed",$Q70&lt;&gt;" ")</formula>
    </cfRule>
  </conditionalFormatting>
  <conditionalFormatting sqref="B75:C75">
    <cfRule type="expression" dxfId="152" priority="67">
      <formula>$Q75="Completed"</formula>
    </cfRule>
    <cfRule type="expression" dxfId="151" priority="68">
      <formula>$Q75=""</formula>
    </cfRule>
    <cfRule type="expression" dxfId="150" priority="69">
      <formula>AND($Q75&lt;&gt;"Completed",$Q75&lt;&gt;" ")</formula>
    </cfRule>
  </conditionalFormatting>
  <conditionalFormatting sqref="B121:C121">
    <cfRule type="expression" dxfId="149" priority="55">
      <formula>$Q122="Completed"</formula>
    </cfRule>
    <cfRule type="expression" dxfId="148" priority="56">
      <formula>$Q122=""</formula>
    </cfRule>
    <cfRule type="expression" dxfId="147" priority="57">
      <formula>AND($Q122&lt;&gt;"Completed",$Q122&lt;&gt;" ")</formula>
    </cfRule>
  </conditionalFormatting>
  <conditionalFormatting sqref="B148:C148">
    <cfRule type="expression" dxfId="146" priority="46">
      <formula>$Q149="Completed"</formula>
    </cfRule>
    <cfRule type="expression" dxfId="145" priority="47">
      <formula>$Q149=""</formula>
    </cfRule>
    <cfRule type="expression" dxfId="144" priority="48">
      <formula>AND($Q149&lt;&gt;"Completed",$Q149&lt;&gt;" ")</formula>
    </cfRule>
  </conditionalFormatting>
  <conditionalFormatting sqref="B153:C153">
    <cfRule type="expression" dxfId="143" priority="43">
      <formula>$Q154="Completed"</formula>
    </cfRule>
    <cfRule type="expression" dxfId="142" priority="44">
      <formula>$Q154=""</formula>
    </cfRule>
    <cfRule type="expression" dxfId="141" priority="45">
      <formula>AND($Q154&lt;&gt;"Completed",$Q154&lt;&gt;" ")</formula>
    </cfRule>
  </conditionalFormatting>
  <conditionalFormatting sqref="B156:C156">
    <cfRule type="expression" dxfId="140" priority="40">
      <formula>$Q157="Completed"</formula>
    </cfRule>
    <cfRule type="expression" dxfId="139" priority="41">
      <formula>$Q157=""</formula>
    </cfRule>
    <cfRule type="expression" dxfId="138" priority="42">
      <formula>AND($Q157&lt;&gt;"Completed",$Q157&lt;&gt;" ")</formula>
    </cfRule>
  </conditionalFormatting>
  <conditionalFormatting sqref="B159:C159">
    <cfRule type="expression" dxfId="137" priority="37">
      <formula>$Q160="Completed"</formula>
    </cfRule>
    <cfRule type="expression" dxfId="136" priority="38">
      <formula>$Q160=""</formula>
    </cfRule>
    <cfRule type="expression" dxfId="135" priority="39">
      <formula>AND($Q160&lt;&gt;"Completed",$Q160&lt;&gt;" ")</formula>
    </cfRule>
  </conditionalFormatting>
  <conditionalFormatting sqref="B178:C178">
    <cfRule type="expression" dxfId="134" priority="34">
      <formula>$Q179="Completed"</formula>
    </cfRule>
    <cfRule type="expression" dxfId="133" priority="35">
      <formula>$Q179=""</formula>
    </cfRule>
    <cfRule type="expression" dxfId="132" priority="36">
      <formula>AND($Q179&lt;&gt;"Completed",$Q179&lt;&gt;" ")</formula>
    </cfRule>
  </conditionalFormatting>
  <conditionalFormatting sqref="B197:C197">
    <cfRule type="expression" dxfId="131" priority="31">
      <formula>$Q198="Completed"</formula>
    </cfRule>
    <cfRule type="expression" dxfId="130" priority="32">
      <formula>$Q198=""</formula>
    </cfRule>
    <cfRule type="expression" dxfId="129" priority="33">
      <formula>AND($Q198&lt;&gt;"Completed",$Q198&lt;&gt;" ")</formula>
    </cfRule>
  </conditionalFormatting>
  <conditionalFormatting sqref="B200:C200">
    <cfRule type="expression" dxfId="128" priority="28">
      <formula>$Q202="Completed"</formula>
    </cfRule>
    <cfRule type="expression" dxfId="127" priority="29">
      <formula>$Q202=""</formula>
    </cfRule>
    <cfRule type="expression" dxfId="126" priority="30">
      <formula>AND($Q202&lt;&gt;"Completed",$Q202&lt;&gt;" ")</formula>
    </cfRule>
  </conditionalFormatting>
  <conditionalFormatting sqref="B29:C29">
    <cfRule type="expression" dxfId="125" priority="25">
      <formula>$Q29="Completed"</formula>
    </cfRule>
    <cfRule type="expression" dxfId="124" priority="26">
      <formula>$Q29=""</formula>
    </cfRule>
    <cfRule type="expression" dxfId="123" priority="27">
      <formula>AND($Q29&lt;&gt;"Completed",$Q29&lt;&gt;" ")</formula>
    </cfRule>
  </conditionalFormatting>
  <conditionalFormatting sqref="B46:C46 B51:C51">
    <cfRule type="expression" dxfId="122" priority="22">
      <formula>$Q46="Completed"</formula>
    </cfRule>
    <cfRule type="expression" dxfId="121" priority="23">
      <formula>$Q46=""</formula>
    </cfRule>
    <cfRule type="expression" dxfId="120" priority="24">
      <formula>AND($Q46&lt;&gt;"Completed",$Q46&lt;&gt;" ")</formula>
    </cfRule>
  </conditionalFormatting>
  <conditionalFormatting sqref="B131:C131">
    <cfRule type="expression" dxfId="119" priority="19">
      <formula>$Q132="Completed"</formula>
    </cfRule>
    <cfRule type="expression" dxfId="118" priority="20">
      <formula>$Q132=""</formula>
    </cfRule>
    <cfRule type="expression" dxfId="117" priority="21">
      <formula>AND($Q132&lt;&gt;"Completed",$Q132&lt;&gt;" ")</formula>
    </cfRule>
  </conditionalFormatting>
  <conditionalFormatting sqref="B138:C138">
    <cfRule type="expression" dxfId="116" priority="16">
      <formula>$Q139="Completed"</formula>
    </cfRule>
    <cfRule type="expression" dxfId="115" priority="17">
      <formula>$Q139=""</formula>
    </cfRule>
    <cfRule type="expression" dxfId="114" priority="18">
      <formula>AND($Q139&lt;&gt;"Completed",$Q139&lt;&gt;" ")</formula>
    </cfRule>
  </conditionalFormatting>
  <conditionalFormatting sqref="B143">
    <cfRule type="expression" dxfId="113" priority="13">
      <formula>$Q144="Completed"</formula>
    </cfRule>
    <cfRule type="expression" dxfId="112" priority="14">
      <formula>$Q144=""</formula>
    </cfRule>
    <cfRule type="expression" dxfId="111" priority="15">
      <formula>AND($Q144&lt;&gt;"Completed",$Q144&lt;&gt;" ")</formula>
    </cfRule>
  </conditionalFormatting>
  <conditionalFormatting sqref="C143">
    <cfRule type="expression" dxfId="110" priority="10">
      <formula>$Q144="Completed"</formula>
    </cfRule>
    <cfRule type="expression" dxfId="109" priority="11">
      <formula>$Q144=""</formula>
    </cfRule>
    <cfRule type="expression" dxfId="108" priority="12">
      <formula>AND($Q144&lt;&gt;"Completed",$Q144&lt;&gt;" ")</formula>
    </cfRule>
  </conditionalFormatting>
  <conditionalFormatting sqref="C95">
    <cfRule type="expression" dxfId="107" priority="7">
      <formula>$Q118="Completed"</formula>
    </cfRule>
    <cfRule type="expression" dxfId="106" priority="8">
      <formula>$Q118=""</formula>
    </cfRule>
    <cfRule type="expression" dxfId="105" priority="9">
      <formula>AND($Q118&lt;&gt;"Completed",$Q118&lt;&gt;" ")</formula>
    </cfRule>
  </conditionalFormatting>
  <conditionalFormatting sqref="C117">
    <cfRule type="expression" dxfId="104" priority="4">
      <formula>$Q142="Completed"</formula>
    </cfRule>
    <cfRule type="expression" dxfId="103" priority="5">
      <formula>$Q142=""</formula>
    </cfRule>
    <cfRule type="expression" dxfId="102" priority="6">
      <formula>AND($Q142&lt;&gt;"Completed",$Q142&lt;&gt;" ")</formula>
    </cfRule>
  </conditionalFormatting>
  <conditionalFormatting sqref="B32:C32">
    <cfRule type="expression" dxfId="101" priority="1">
      <formula>$Q32="Completed"</formula>
    </cfRule>
    <cfRule type="expression" dxfId="100" priority="2">
      <formula>$Q32=""</formula>
    </cfRule>
    <cfRule type="expression" dxfId="99" priority="3">
      <formula>AND($Q32&lt;&gt;"Completed",$Q32&lt;&gt;" 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92ED-93DB-C145-94E2-291A5A3403D3}">
  <dimension ref="A1:C22"/>
  <sheetViews>
    <sheetView zoomScale="119" zoomScaleNormal="119" workbookViewId="0">
      <selection activeCell="B17" sqref="B17"/>
    </sheetView>
  </sheetViews>
  <sheetFormatPr baseColWidth="10" defaultColWidth="11.5" defaultRowHeight="15" x14ac:dyDescent="0.2"/>
  <cols>
    <col min="1" max="1" width="27.1640625" bestFit="1" customWidth="1"/>
    <col min="2" max="2" width="61.83203125" bestFit="1" customWidth="1"/>
    <col min="3" max="3" width="52.6640625" bestFit="1" customWidth="1"/>
  </cols>
  <sheetData>
    <row r="1" spans="1:3" ht="16" x14ac:dyDescent="0.2">
      <c r="A1" s="19" t="s">
        <v>1</v>
      </c>
      <c r="B1" s="19" t="s">
        <v>225</v>
      </c>
      <c r="C1" s="19" t="s">
        <v>226</v>
      </c>
    </row>
    <row r="2" spans="1:3" ht="16" x14ac:dyDescent="0.2">
      <c r="A2" s="19" t="s">
        <v>227</v>
      </c>
      <c r="B2" s="19" t="s">
        <v>228</v>
      </c>
      <c r="C2" s="19"/>
    </row>
    <row r="3" spans="1:3" ht="16" x14ac:dyDescent="0.2">
      <c r="A3" s="20" t="s">
        <v>229</v>
      </c>
      <c r="B3" s="20" t="s">
        <v>230</v>
      </c>
      <c r="C3" s="20" t="s">
        <v>231</v>
      </c>
    </row>
    <row r="4" spans="1:3" ht="16" x14ac:dyDescent="0.2">
      <c r="A4" s="20" t="s">
        <v>232</v>
      </c>
      <c r="B4" s="20" t="s">
        <v>233</v>
      </c>
      <c r="C4" s="20" t="s">
        <v>234</v>
      </c>
    </row>
    <row r="5" spans="1:3" ht="16" x14ac:dyDescent="0.2">
      <c r="A5" s="20" t="s">
        <v>235</v>
      </c>
      <c r="B5" s="20" t="s">
        <v>236</v>
      </c>
      <c r="C5" s="20" t="s">
        <v>237</v>
      </c>
    </row>
    <row r="6" spans="1:3" ht="16" x14ac:dyDescent="0.2">
      <c r="A6" s="20" t="s">
        <v>238</v>
      </c>
      <c r="B6" s="20" t="s">
        <v>239</v>
      </c>
      <c r="C6" s="20"/>
    </row>
    <row r="7" spans="1:3" ht="16" x14ac:dyDescent="0.2">
      <c r="A7" s="20" t="s">
        <v>240</v>
      </c>
      <c r="B7" s="20" t="s">
        <v>241</v>
      </c>
      <c r="C7" s="20"/>
    </row>
    <row r="8" spans="1:3" ht="16" x14ac:dyDescent="0.2">
      <c r="A8" s="20" t="s">
        <v>242</v>
      </c>
      <c r="B8" s="20" t="s">
        <v>243</v>
      </c>
      <c r="C8" s="20"/>
    </row>
    <row r="9" spans="1:3" ht="16" x14ac:dyDescent="0.2">
      <c r="A9" s="20" t="s">
        <v>244</v>
      </c>
      <c r="B9" s="20" t="s">
        <v>245</v>
      </c>
      <c r="C9" s="20" t="s">
        <v>246</v>
      </c>
    </row>
    <row r="10" spans="1:3" ht="16" x14ac:dyDescent="0.2">
      <c r="A10" s="20" t="s">
        <v>247</v>
      </c>
      <c r="B10" s="20" t="s">
        <v>248</v>
      </c>
      <c r="C10" s="20"/>
    </row>
    <row r="11" spans="1:3" ht="16" x14ac:dyDescent="0.2">
      <c r="A11" s="20" t="s">
        <v>249</v>
      </c>
      <c r="B11" s="20" t="s">
        <v>250</v>
      </c>
      <c r="C11" s="20"/>
    </row>
    <row r="12" spans="1:3" ht="16" x14ac:dyDescent="0.2">
      <c r="A12" s="20" t="s">
        <v>251</v>
      </c>
      <c r="B12" s="20" t="s">
        <v>252</v>
      </c>
      <c r="C12" s="20" t="s">
        <v>253</v>
      </c>
    </row>
    <row r="13" spans="1:3" ht="16" x14ac:dyDescent="0.2">
      <c r="A13" s="20" t="s">
        <v>254</v>
      </c>
      <c r="B13" s="20" t="s">
        <v>255</v>
      </c>
      <c r="C13" s="20"/>
    </row>
    <row r="14" spans="1:3" ht="16" x14ac:dyDescent="0.2">
      <c r="A14" s="20" t="s">
        <v>256</v>
      </c>
      <c r="B14" s="20" t="s">
        <v>257</v>
      </c>
      <c r="C14" s="20" t="s">
        <v>237</v>
      </c>
    </row>
    <row r="15" spans="1:3" ht="16" x14ac:dyDescent="0.2">
      <c r="A15" s="20" t="s">
        <v>258</v>
      </c>
      <c r="B15" s="20" t="s">
        <v>259</v>
      </c>
      <c r="C15" s="20" t="s">
        <v>246</v>
      </c>
    </row>
    <row r="16" spans="1:3" ht="16" x14ac:dyDescent="0.2">
      <c r="A16" s="20" t="s">
        <v>260</v>
      </c>
      <c r="B16" s="20" t="s">
        <v>261</v>
      </c>
      <c r="C16" s="20"/>
    </row>
    <row r="17" spans="1:3" ht="16" x14ac:dyDescent="0.2">
      <c r="A17" s="20" t="s">
        <v>262</v>
      </c>
      <c r="B17" s="20" t="s">
        <v>263</v>
      </c>
      <c r="C17" s="20"/>
    </row>
    <row r="18" spans="1:3" ht="16" x14ac:dyDescent="0.2">
      <c r="A18" s="20" t="s">
        <v>264</v>
      </c>
      <c r="B18" s="20" t="s">
        <v>265</v>
      </c>
      <c r="C18" s="20"/>
    </row>
    <row r="19" spans="1:3" ht="16" x14ac:dyDescent="0.2">
      <c r="A19" s="20" t="s">
        <v>201</v>
      </c>
      <c r="B19" s="20" t="s">
        <v>266</v>
      </c>
      <c r="C19" s="20"/>
    </row>
    <row r="20" spans="1:3" ht="16" x14ac:dyDescent="0.2">
      <c r="A20" s="20" t="s">
        <v>267</v>
      </c>
      <c r="B20" s="20" t="s">
        <v>268</v>
      </c>
      <c r="C20" s="20" t="s">
        <v>269</v>
      </c>
    </row>
    <row r="21" spans="1:3" ht="16" x14ac:dyDescent="0.2">
      <c r="A21" s="19" t="s">
        <v>270</v>
      </c>
      <c r="B21" s="19" t="s">
        <v>271</v>
      </c>
      <c r="C21" s="19" t="s">
        <v>269</v>
      </c>
    </row>
    <row r="22" spans="1:3" x14ac:dyDescent="0.2">
      <c r="A22" s="21"/>
      <c r="B22" s="21"/>
      <c r="C22" s="2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676A-6E5B-A54A-8B07-29D66E662E10}">
  <dimension ref="A1:J122"/>
  <sheetViews>
    <sheetView zoomScale="117" zoomScaleNormal="11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J1"/>
    </sheetView>
  </sheetViews>
  <sheetFormatPr baseColWidth="10" defaultColWidth="10.83203125" defaultRowHeight="15" x14ac:dyDescent="0.2"/>
  <cols>
    <col min="1" max="1" width="16.5" style="22" customWidth="1"/>
    <col min="2" max="2" width="82.6640625" style="22" customWidth="1"/>
    <col min="3" max="3" width="65.5" style="55" customWidth="1"/>
    <col min="4" max="4" width="21.1640625" style="22" customWidth="1"/>
    <col min="5" max="6" width="10.83203125" style="50"/>
    <col min="7" max="7" width="40.6640625" style="22" bestFit="1" customWidth="1"/>
    <col min="8" max="16384" width="10.83203125" style="22"/>
  </cols>
  <sheetData>
    <row r="1" spans="1:10" ht="16" x14ac:dyDescent="0.2">
      <c r="A1" s="10" t="s">
        <v>0</v>
      </c>
      <c r="B1" s="10" t="s">
        <v>272</v>
      </c>
      <c r="C1" s="11" t="s">
        <v>2</v>
      </c>
      <c r="D1" s="10" t="s">
        <v>3</v>
      </c>
      <c r="E1" s="47" t="s">
        <v>4</v>
      </c>
      <c r="F1" s="47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  <row r="2" spans="1:10" x14ac:dyDescent="0.2">
      <c r="B2" s="22" t="s">
        <v>273</v>
      </c>
      <c r="E2" s="50">
        <v>44774</v>
      </c>
      <c r="F2" s="50">
        <v>44825</v>
      </c>
    </row>
    <row r="3" spans="1:10" x14ac:dyDescent="0.2">
      <c r="B3" s="22" t="s">
        <v>274</v>
      </c>
      <c r="E3" s="50">
        <v>44774</v>
      </c>
      <c r="F3" s="50">
        <v>44825</v>
      </c>
    </row>
    <row r="4" spans="1:10" x14ac:dyDescent="0.2">
      <c r="B4" s="22" t="s">
        <v>275</v>
      </c>
      <c r="E4" s="50" t="s">
        <v>25</v>
      </c>
      <c r="F4" s="50" t="s">
        <v>25</v>
      </c>
    </row>
    <row r="5" spans="1:10" ht="16" x14ac:dyDescent="0.2">
      <c r="A5" s="24" t="s">
        <v>276</v>
      </c>
      <c r="B5" s="25" t="s">
        <v>277</v>
      </c>
      <c r="C5" s="56"/>
      <c r="D5" s="49"/>
      <c r="E5" s="51">
        <f>MIN(E2:E4)</f>
        <v>44774</v>
      </c>
      <c r="F5" s="51">
        <f>MAX(F2:F4)</f>
        <v>44825</v>
      </c>
    </row>
    <row r="6" spans="1:10" ht="16" x14ac:dyDescent="0.2">
      <c r="B6" s="23" t="s">
        <v>278</v>
      </c>
      <c r="E6" s="50">
        <v>44774</v>
      </c>
      <c r="F6" s="50">
        <v>44794</v>
      </c>
    </row>
    <row r="7" spans="1:10" ht="16" x14ac:dyDescent="0.2">
      <c r="B7" s="23" t="s">
        <v>279</v>
      </c>
      <c r="E7" s="50">
        <v>44788</v>
      </c>
      <c r="F7" s="50">
        <v>44803</v>
      </c>
    </row>
    <row r="8" spans="1:10" ht="16" x14ac:dyDescent="0.2">
      <c r="B8" s="23" t="s">
        <v>280</v>
      </c>
      <c r="E8" s="50">
        <v>44819</v>
      </c>
      <c r="F8" s="50">
        <f>WORKDAY(E8,7)</f>
        <v>44830</v>
      </c>
    </row>
    <row r="9" spans="1:10" ht="16" x14ac:dyDescent="0.2">
      <c r="A9" s="24" t="s">
        <v>12</v>
      </c>
      <c r="B9" s="25" t="s">
        <v>281</v>
      </c>
      <c r="C9" s="56"/>
      <c r="D9" s="49"/>
      <c r="E9" s="51">
        <f>MIN(E6:E8)</f>
        <v>44774</v>
      </c>
      <c r="F9" s="51">
        <f>MAX(F6:F8)</f>
        <v>44830</v>
      </c>
    </row>
    <row r="10" spans="1:10" ht="16" x14ac:dyDescent="0.2">
      <c r="B10" s="23" t="s">
        <v>282</v>
      </c>
      <c r="E10" s="50">
        <v>44774</v>
      </c>
      <c r="F10" s="50">
        <v>44788</v>
      </c>
    </row>
    <row r="11" spans="1:10" ht="16" x14ac:dyDescent="0.2">
      <c r="B11" s="23" t="s">
        <v>283</v>
      </c>
      <c r="E11" s="50">
        <f>F10+1</f>
        <v>44789</v>
      </c>
      <c r="F11" s="50">
        <f>E11+3</f>
        <v>44792</v>
      </c>
    </row>
    <row r="12" spans="1:10" ht="16" x14ac:dyDescent="0.2">
      <c r="B12" s="23" t="s">
        <v>284</v>
      </c>
      <c r="E12" s="50">
        <f>F11+1</f>
        <v>44793</v>
      </c>
      <c r="F12" s="50">
        <f>E12+7</f>
        <v>44800</v>
      </c>
    </row>
    <row r="13" spans="1:10" ht="16" x14ac:dyDescent="0.2">
      <c r="A13" s="24" t="s">
        <v>276</v>
      </c>
      <c r="B13" s="25" t="s">
        <v>285</v>
      </c>
      <c r="C13" s="56"/>
      <c r="D13" s="49"/>
      <c r="E13" s="51">
        <f>MIN(E10:E12)</f>
        <v>44774</v>
      </c>
      <c r="F13" s="51">
        <f>MAX(F10:F12)</f>
        <v>44800</v>
      </c>
    </row>
    <row r="14" spans="1:10" ht="16" x14ac:dyDescent="0.2">
      <c r="B14" s="23" t="s">
        <v>286</v>
      </c>
      <c r="E14" s="50">
        <v>44788</v>
      </c>
      <c r="F14" s="50">
        <f>WORKDAY(F90,2)</f>
        <v>44868</v>
      </c>
    </row>
    <row r="15" spans="1:10" ht="16" x14ac:dyDescent="0.2">
      <c r="B15" s="23" t="s">
        <v>287</v>
      </c>
      <c r="C15" s="55" t="str">
        <f>B14</f>
        <v>Design wiki updates</v>
      </c>
      <c r="E15" s="50">
        <f>WORKDAY(F14,1)</f>
        <v>44869</v>
      </c>
      <c r="F15" s="50">
        <f>WORKDAY(E15,2)</f>
        <v>44873</v>
      </c>
    </row>
    <row r="16" spans="1:10" ht="16" x14ac:dyDescent="0.2">
      <c r="B16" s="23" t="s">
        <v>288</v>
      </c>
      <c r="C16" s="57" t="str">
        <f>B112</f>
        <v>UAT</v>
      </c>
      <c r="E16" s="50">
        <f>WORKDAY(E112,1)</f>
        <v>44867</v>
      </c>
      <c r="F16" s="50">
        <f>WORKDAY(E16,2)</f>
        <v>44869</v>
      </c>
    </row>
    <row r="17" spans="1:6" ht="16" x14ac:dyDescent="0.2">
      <c r="A17" s="24" t="s">
        <v>276</v>
      </c>
      <c r="B17" s="25" t="s">
        <v>289</v>
      </c>
      <c r="C17" s="56"/>
      <c r="D17" s="49"/>
      <c r="E17" s="51">
        <f>MIN(E14:E16)</f>
        <v>44788</v>
      </c>
      <c r="F17" s="51">
        <f>MAX(F14:F16)</f>
        <v>44873</v>
      </c>
    </row>
    <row r="18" spans="1:6" ht="16" x14ac:dyDescent="0.2">
      <c r="B18" s="23" t="s">
        <v>290</v>
      </c>
      <c r="E18" s="50">
        <v>44788</v>
      </c>
      <c r="F18" s="50">
        <v>44803</v>
      </c>
    </row>
    <row r="19" spans="1:6" ht="16" x14ac:dyDescent="0.2">
      <c r="B19" s="23" t="s">
        <v>291</v>
      </c>
      <c r="E19" s="50" t="s">
        <v>77</v>
      </c>
      <c r="F19" s="50" t="s">
        <v>77</v>
      </c>
    </row>
    <row r="20" spans="1:6" ht="16" x14ac:dyDescent="0.2">
      <c r="B20" s="23" t="s">
        <v>292</v>
      </c>
      <c r="E20" s="50" t="s">
        <v>77</v>
      </c>
      <c r="F20" s="50" t="s">
        <v>77</v>
      </c>
    </row>
    <row r="21" spans="1:6" ht="16" x14ac:dyDescent="0.2">
      <c r="A21" s="24" t="s">
        <v>276</v>
      </c>
      <c r="B21" s="25" t="s">
        <v>238</v>
      </c>
      <c r="C21" s="56"/>
      <c r="D21" s="49"/>
      <c r="E21" s="51">
        <f>MIN(E18:E20)</f>
        <v>44788</v>
      </c>
      <c r="F21" s="51">
        <f>MAX(F18:F20)</f>
        <v>44803</v>
      </c>
    </row>
    <row r="22" spans="1:6" ht="16" x14ac:dyDescent="0.2">
      <c r="B22" s="23" t="s">
        <v>293</v>
      </c>
      <c r="C22" s="55" t="str">
        <f>B90</f>
        <v>App Deployment to Staging</v>
      </c>
      <c r="E22" s="50">
        <f>WORKDAY(F90,2)</f>
        <v>44868</v>
      </c>
      <c r="F22" s="50">
        <f>WORKDAY(E22,7)</f>
        <v>44879</v>
      </c>
    </row>
    <row r="23" spans="1:6" ht="16" x14ac:dyDescent="0.2">
      <c r="B23" s="23" t="s">
        <v>294</v>
      </c>
      <c r="C23" s="55" t="str">
        <f>B22</f>
        <v>Veracode scan completed</v>
      </c>
      <c r="E23" s="50">
        <f>WORKDAY(F22,1)</f>
        <v>44880</v>
      </c>
      <c r="F23" s="50">
        <f>WORKDAY(E23,2)</f>
        <v>44882</v>
      </c>
    </row>
    <row r="24" spans="1:6" ht="16" x14ac:dyDescent="0.2">
      <c r="B24" s="23" t="s">
        <v>295</v>
      </c>
      <c r="E24" s="50" t="s">
        <v>77</v>
      </c>
      <c r="F24" s="50" t="s">
        <v>77</v>
      </c>
    </row>
    <row r="25" spans="1:6" ht="32" x14ac:dyDescent="0.2">
      <c r="B25" s="23" t="s">
        <v>296</v>
      </c>
      <c r="C25" s="55" t="str">
        <f>_xlfn.CONCAT(C22,CHAR(10),C23)</f>
        <v>App Deployment to Staging
Veracode scan completed</v>
      </c>
      <c r="E25" s="50">
        <f>WORKDAY(MAX(F22:F23),1)</f>
        <v>44883</v>
      </c>
      <c r="F25" s="50">
        <f>WORKDAY(E25,3)</f>
        <v>44888</v>
      </c>
    </row>
    <row r="26" spans="1:6" ht="16" x14ac:dyDescent="0.2">
      <c r="A26" s="24" t="s">
        <v>276</v>
      </c>
      <c r="B26" s="25" t="s">
        <v>297</v>
      </c>
      <c r="C26" s="56"/>
      <c r="D26" s="49"/>
      <c r="E26" s="51"/>
      <c r="F26" s="51"/>
    </row>
    <row r="27" spans="1:6" ht="16" x14ac:dyDescent="0.2">
      <c r="B27" s="23" t="s">
        <v>298</v>
      </c>
      <c r="C27" s="55" t="str">
        <f>B63</f>
        <v>Application deployment to Dev - Phase 1</v>
      </c>
      <c r="E27" s="50">
        <f>WORKDAY(F63,1)</f>
        <v>44834</v>
      </c>
      <c r="F27" s="50">
        <f>WORKDAY(E27,7)</f>
        <v>44845</v>
      </c>
    </row>
    <row r="28" spans="1:6" ht="16" x14ac:dyDescent="0.2">
      <c r="B28" s="23" t="s">
        <v>299</v>
      </c>
      <c r="C28" s="55" t="str">
        <f t="shared" ref="C28:C29" si="0">B64</f>
        <v>Application deployment to Dev - Phase 2</v>
      </c>
      <c r="E28" s="50">
        <f>WORKDAY(F64,1)</f>
        <v>44847</v>
      </c>
      <c r="F28" s="50">
        <f t="shared" ref="F28:F29" si="1">WORKDAY(E28,7)</f>
        <v>44858</v>
      </c>
    </row>
    <row r="29" spans="1:6" ht="16" x14ac:dyDescent="0.2">
      <c r="B29" s="23" t="s">
        <v>300</v>
      </c>
      <c r="C29" s="55" t="str">
        <f t="shared" si="0"/>
        <v>Application deployment to Dev - Phase 3</v>
      </c>
      <c r="E29" s="50">
        <f>WORKDAY(F65,1)</f>
        <v>44858</v>
      </c>
      <c r="F29" s="50">
        <f t="shared" si="1"/>
        <v>44867</v>
      </c>
    </row>
    <row r="30" spans="1:6" ht="16" x14ac:dyDescent="0.2">
      <c r="A30" s="24" t="s">
        <v>276</v>
      </c>
      <c r="B30" s="25" t="s">
        <v>242</v>
      </c>
      <c r="C30" s="56"/>
      <c r="D30" s="49"/>
      <c r="E30" s="51">
        <f>MIN(E27:E29)</f>
        <v>44834</v>
      </c>
      <c r="F30" s="51">
        <f>MAX(F27:F29)</f>
        <v>44867</v>
      </c>
    </row>
    <row r="31" spans="1:6" ht="16" x14ac:dyDescent="0.2">
      <c r="B31" s="23" t="s">
        <v>301</v>
      </c>
      <c r="C31" s="55" t="str">
        <f>B50</f>
        <v>Dev Infrastructure ready including installation,update &amp; Database for phase 1</v>
      </c>
      <c r="E31" s="52">
        <f>WORKDAY(F50,1)</f>
        <v>44824</v>
      </c>
      <c r="F31" s="52">
        <f>WORKDAY(E31,3)</f>
        <v>44827</v>
      </c>
    </row>
    <row r="32" spans="1:6" ht="16" x14ac:dyDescent="0.2">
      <c r="B32" s="23" t="s">
        <v>302</v>
      </c>
      <c r="C32" s="55" t="str">
        <f>B50</f>
        <v>Dev Infrastructure ready including installation,update &amp; Database for phase 1</v>
      </c>
      <c r="E32" s="52">
        <f>WORKDAY(F50,1)</f>
        <v>44824</v>
      </c>
      <c r="F32" s="52">
        <f>WORKDAY(E32,3)</f>
        <v>44827</v>
      </c>
    </row>
    <row r="33" spans="2:6" ht="16" x14ac:dyDescent="0.2">
      <c r="B33" s="23" t="s">
        <v>303</v>
      </c>
      <c r="C33" s="55" t="str">
        <f>B67</f>
        <v>Infrastructure setup for Phase 1(Stag)</v>
      </c>
      <c r="E33" s="52">
        <f>WORKDAY(F67,1)</f>
        <v>44844</v>
      </c>
      <c r="F33" s="52">
        <f>WORKDAY(E33,3)</f>
        <v>44847</v>
      </c>
    </row>
    <row r="34" spans="2:6" ht="16" x14ac:dyDescent="0.2">
      <c r="B34" s="23" t="s">
        <v>304</v>
      </c>
      <c r="C34" s="55" t="str">
        <f>B67</f>
        <v>Infrastructure setup for Phase 1(Stag)</v>
      </c>
      <c r="E34" s="52">
        <f>WORKDAY(F67,1)</f>
        <v>44844</v>
      </c>
      <c r="F34" s="52">
        <f>WORKDAY(E34,3)</f>
        <v>44847</v>
      </c>
    </row>
    <row r="35" spans="2:6" ht="16" x14ac:dyDescent="0.2">
      <c r="B35" s="23" t="s">
        <v>305</v>
      </c>
      <c r="C35" s="55" t="str">
        <f>B68</f>
        <v>Infrastructure setup for Phase 1(Prod)</v>
      </c>
      <c r="E35" s="52">
        <f>WORKDAY(F68,1)</f>
        <v>44844</v>
      </c>
      <c r="F35" s="52">
        <f t="shared" ref="F35:F42" si="2">WORKDAY(E35,3)</f>
        <v>44847</v>
      </c>
    </row>
    <row r="36" spans="2:6" ht="16" x14ac:dyDescent="0.2">
      <c r="B36" s="23" t="s">
        <v>306</v>
      </c>
      <c r="C36" s="55" t="str">
        <f>B68</f>
        <v>Infrastructure setup for Phase 1(Prod)</v>
      </c>
      <c r="E36" s="52">
        <f>WORKDAY(F68,1)</f>
        <v>44844</v>
      </c>
      <c r="F36" s="52">
        <f t="shared" si="2"/>
        <v>44847</v>
      </c>
    </row>
    <row r="37" spans="2:6" ht="16" x14ac:dyDescent="0.2">
      <c r="B37" s="23" t="s">
        <v>307</v>
      </c>
      <c r="C37" s="55" t="str">
        <f>B51</f>
        <v>Dev Infrastructure ready including installation,update &amp; database for phase 2</v>
      </c>
      <c r="E37" s="50">
        <f>WORKDAY(F51,1)</f>
        <v>44837</v>
      </c>
      <c r="F37" s="52">
        <f t="shared" si="2"/>
        <v>44840</v>
      </c>
    </row>
    <row r="38" spans="2:6" ht="16" x14ac:dyDescent="0.2">
      <c r="B38" s="23" t="s">
        <v>308</v>
      </c>
      <c r="C38" s="55" t="str">
        <f>B51</f>
        <v>Dev Infrastructure ready including installation,update &amp; database for phase 2</v>
      </c>
      <c r="E38" s="50">
        <f>WORKDAY(F51,1)</f>
        <v>44837</v>
      </c>
      <c r="F38" s="52">
        <f t="shared" si="2"/>
        <v>44840</v>
      </c>
    </row>
    <row r="39" spans="2:6" ht="16" x14ac:dyDescent="0.2">
      <c r="B39" s="23" t="s">
        <v>309</v>
      </c>
      <c r="C39" s="55" t="str">
        <f>B69</f>
        <v>Infrastructure setup for Phase 2(Stag)</v>
      </c>
      <c r="E39" s="50">
        <f>WORKDAY(F69,1)</f>
        <v>44855</v>
      </c>
      <c r="F39" s="52">
        <f t="shared" si="2"/>
        <v>44860</v>
      </c>
    </row>
    <row r="40" spans="2:6" ht="16" x14ac:dyDescent="0.2">
      <c r="B40" s="23" t="s">
        <v>310</v>
      </c>
      <c r="C40" s="55" t="str">
        <f>B69</f>
        <v>Infrastructure setup for Phase 2(Stag)</v>
      </c>
      <c r="E40" s="50">
        <f>WORKDAY(F69,1)</f>
        <v>44855</v>
      </c>
      <c r="F40" s="52">
        <f t="shared" si="2"/>
        <v>44860</v>
      </c>
    </row>
    <row r="41" spans="2:6" ht="16" x14ac:dyDescent="0.2">
      <c r="B41" s="23" t="s">
        <v>311</v>
      </c>
      <c r="C41" s="55" t="str">
        <f>B70</f>
        <v>Infrastructure setup for Phase 2(Prod)</v>
      </c>
      <c r="E41" s="50">
        <f>WORKDAY(F70,1)</f>
        <v>44855</v>
      </c>
      <c r="F41" s="52">
        <f t="shared" si="2"/>
        <v>44860</v>
      </c>
    </row>
    <row r="42" spans="2:6" ht="16" x14ac:dyDescent="0.2">
      <c r="B42" s="23" t="s">
        <v>312</v>
      </c>
      <c r="C42" s="55" t="str">
        <f>B70</f>
        <v>Infrastructure setup for Phase 2(Prod)</v>
      </c>
      <c r="E42" s="50">
        <f>WORKDAY(F70,1)</f>
        <v>44855</v>
      </c>
      <c r="F42" s="52">
        <f t="shared" si="2"/>
        <v>44860</v>
      </c>
    </row>
    <row r="43" spans="2:6" ht="16" x14ac:dyDescent="0.2">
      <c r="B43" s="23" t="s">
        <v>313</v>
      </c>
      <c r="C43" s="55" t="str">
        <f>B52</f>
        <v>Dev Infrastructure ready including installation,update &amp; Database for phase 3</v>
      </c>
      <c r="E43" s="50">
        <f>WORKDAY(F52,1)</f>
        <v>44846</v>
      </c>
      <c r="F43" s="50">
        <f>WORKDAY(E43,3)</f>
        <v>44851</v>
      </c>
    </row>
    <row r="44" spans="2:6" ht="16" x14ac:dyDescent="0.2">
      <c r="B44" s="23" t="s">
        <v>314</v>
      </c>
      <c r="C44" s="55" t="str">
        <f>B52</f>
        <v>Dev Infrastructure ready including installation,update &amp; Database for phase 3</v>
      </c>
      <c r="E44" s="50">
        <f>WORKDAY(F52,1)</f>
        <v>44846</v>
      </c>
      <c r="F44" s="50">
        <f>WORKDAY(E44,3)</f>
        <v>44851</v>
      </c>
    </row>
    <row r="45" spans="2:6" ht="16" x14ac:dyDescent="0.2">
      <c r="B45" s="23" t="s">
        <v>315</v>
      </c>
      <c r="C45" s="55" t="str">
        <f>B71</f>
        <v>Infrastructure setup for Phase 3(Stag)</v>
      </c>
      <c r="E45" s="50">
        <f>WORKDAY(F71,1)</f>
        <v>44866</v>
      </c>
      <c r="F45" s="50">
        <f t="shared" ref="F45:F48" si="3">WORKDAY(E45,3)</f>
        <v>44869</v>
      </c>
    </row>
    <row r="46" spans="2:6" ht="16" x14ac:dyDescent="0.2">
      <c r="B46" s="23" t="s">
        <v>316</v>
      </c>
      <c r="C46" s="55" t="str">
        <f>B71</f>
        <v>Infrastructure setup for Phase 3(Stag)</v>
      </c>
      <c r="E46" s="50">
        <f>WORKDAY(F72,1)</f>
        <v>44866</v>
      </c>
      <c r="F46" s="50">
        <f t="shared" si="3"/>
        <v>44869</v>
      </c>
    </row>
    <row r="47" spans="2:6" ht="16" x14ac:dyDescent="0.2">
      <c r="B47" s="23" t="s">
        <v>317</v>
      </c>
      <c r="C47" s="55" t="str">
        <f>B72</f>
        <v>Infrastructure setup for Phase 3(Prod)</v>
      </c>
      <c r="E47" s="50">
        <f>WORKDAY(F72,1)</f>
        <v>44866</v>
      </c>
      <c r="F47" s="50">
        <f t="shared" si="3"/>
        <v>44869</v>
      </c>
    </row>
    <row r="48" spans="2:6" ht="16" x14ac:dyDescent="0.2">
      <c r="B48" s="23" t="s">
        <v>318</v>
      </c>
      <c r="C48" s="55" t="str">
        <f>B72</f>
        <v>Infrastructure setup for Phase 3(Prod)</v>
      </c>
      <c r="E48" s="50">
        <f>WORKDAY(F72,1)</f>
        <v>44866</v>
      </c>
      <c r="F48" s="50">
        <f t="shared" si="3"/>
        <v>44869</v>
      </c>
    </row>
    <row r="49" spans="1:6" ht="16" x14ac:dyDescent="0.2">
      <c r="A49" s="24" t="s">
        <v>276</v>
      </c>
      <c r="B49" s="25" t="s">
        <v>244</v>
      </c>
      <c r="C49" s="56"/>
      <c r="D49" s="49"/>
      <c r="E49" s="51">
        <f>MIN(E31:E48)</f>
        <v>44824</v>
      </c>
      <c r="F49" s="51">
        <f>MAX(F31:F48)</f>
        <v>44869</v>
      </c>
    </row>
    <row r="50" spans="1:6" ht="16" x14ac:dyDescent="0.2">
      <c r="B50" s="23" t="s">
        <v>319</v>
      </c>
      <c r="E50" s="50">
        <f>WORKDAY(F50,-7)</f>
        <v>44812</v>
      </c>
      <c r="F50" s="50">
        <f>WORKDAY(E63,-1)</f>
        <v>44823</v>
      </c>
    </row>
    <row r="51" spans="1:6" ht="16" x14ac:dyDescent="0.2">
      <c r="B51" s="23" t="s">
        <v>320</v>
      </c>
      <c r="E51" s="50">
        <f t="shared" ref="E51:E52" si="4">WORKDAY(F51,-7)</f>
        <v>44825</v>
      </c>
      <c r="F51" s="50">
        <f t="shared" ref="F51:F52" si="5">WORKDAY(E64,-1)</f>
        <v>44834</v>
      </c>
    </row>
    <row r="52" spans="1:6" ht="16" x14ac:dyDescent="0.2">
      <c r="B52" s="23" t="s">
        <v>321</v>
      </c>
      <c r="E52" s="50">
        <f t="shared" si="4"/>
        <v>44834</v>
      </c>
      <c r="F52" s="50">
        <f t="shared" si="5"/>
        <v>44845</v>
      </c>
    </row>
    <row r="53" spans="1:6" ht="16" x14ac:dyDescent="0.2">
      <c r="A53" s="24" t="s">
        <v>276</v>
      </c>
      <c r="B53" s="25" t="s">
        <v>247</v>
      </c>
      <c r="C53" s="56"/>
      <c r="D53" s="49"/>
      <c r="E53" s="51">
        <f>MIN(E50:E52)</f>
        <v>44812</v>
      </c>
      <c r="F53" s="51">
        <f>MAX(F50:F52)</f>
        <v>44845</v>
      </c>
    </row>
    <row r="54" spans="1:6" ht="16" x14ac:dyDescent="0.2">
      <c r="B54" s="23" t="s">
        <v>322</v>
      </c>
      <c r="E54" s="50">
        <f>WORKDAY(F54,-21)</f>
        <v>44813</v>
      </c>
      <c r="F54" s="50">
        <f>WORKDAY(MAX(E63:E65),-2)</f>
        <v>44844</v>
      </c>
    </row>
    <row r="55" spans="1:6" ht="16" x14ac:dyDescent="0.2">
      <c r="B55" s="23" t="s">
        <v>323</v>
      </c>
      <c r="E55" s="50">
        <f>WORKDAY(F54,-21)</f>
        <v>44813</v>
      </c>
      <c r="F55" s="50">
        <f>WORKDAY(MAX(E63:E65),-2)</f>
        <v>44844</v>
      </c>
    </row>
    <row r="56" spans="1:6" ht="16" x14ac:dyDescent="0.2">
      <c r="B56" s="23" t="s">
        <v>324</v>
      </c>
      <c r="E56" s="50">
        <f>WORKDAY(F54,-21)</f>
        <v>44813</v>
      </c>
      <c r="F56" s="50">
        <f>WORKDAY(MAX(E63:E65),-2)</f>
        <v>44844</v>
      </c>
    </row>
    <row r="57" spans="1:6" ht="16" x14ac:dyDescent="0.2">
      <c r="B57" s="23" t="s">
        <v>325</v>
      </c>
      <c r="E57" s="50">
        <f>WORKDAY(F54,-21)</f>
        <v>44813</v>
      </c>
      <c r="F57" s="50">
        <f>WORKDAY(MAX(E63:E65),-2)</f>
        <v>44844</v>
      </c>
    </row>
    <row r="58" spans="1:6" ht="16" x14ac:dyDescent="0.2">
      <c r="B58" s="23" t="s">
        <v>326</v>
      </c>
      <c r="E58" s="50">
        <f>WORKDAY(F54,-21)</f>
        <v>44813</v>
      </c>
      <c r="F58" s="50">
        <f>WORKDAY(MAX(E63:E65),-2)</f>
        <v>44844</v>
      </c>
    </row>
    <row r="59" spans="1:6" ht="16" x14ac:dyDescent="0.2">
      <c r="A59" s="24" t="s">
        <v>276</v>
      </c>
      <c r="B59" s="25" t="s">
        <v>249</v>
      </c>
      <c r="C59" s="56"/>
      <c r="D59" s="49"/>
      <c r="E59" s="51">
        <f>MIN(E54:E58)</f>
        <v>44813</v>
      </c>
      <c r="F59" s="51">
        <f>MAX(F54:F58)</f>
        <v>44844</v>
      </c>
    </row>
    <row r="60" spans="1:6" ht="16" x14ac:dyDescent="0.2">
      <c r="B60" s="23" t="s">
        <v>327</v>
      </c>
      <c r="D60" s="55" t="s">
        <v>328</v>
      </c>
      <c r="E60" s="50">
        <f>WORKDAY(F60,-21)</f>
        <v>44834</v>
      </c>
      <c r="F60" s="50">
        <f>WORKDAY(MAX(F91:F102),-2)</f>
        <v>44865</v>
      </c>
    </row>
    <row r="61" spans="1:6" ht="16" x14ac:dyDescent="0.2">
      <c r="B61" s="23" t="s">
        <v>329</v>
      </c>
      <c r="D61" s="55" t="s">
        <v>328</v>
      </c>
      <c r="E61" s="50">
        <f>WORKDAY(F60,-21)</f>
        <v>44834</v>
      </c>
      <c r="F61" s="50">
        <f>WORKDAY(MAX(F91:F102),-2)</f>
        <v>44865</v>
      </c>
    </row>
    <row r="62" spans="1:6" ht="16" x14ac:dyDescent="0.2">
      <c r="A62" s="24" t="s">
        <v>276</v>
      </c>
      <c r="B62" s="25" t="s">
        <v>251</v>
      </c>
      <c r="C62" s="56"/>
      <c r="D62" s="49"/>
      <c r="E62" s="51">
        <f>MIN(E60:E61)</f>
        <v>44834</v>
      </c>
      <c r="F62" s="51">
        <f>MAX(F60:F61)</f>
        <v>44865</v>
      </c>
    </row>
    <row r="63" spans="1:6" ht="16" x14ac:dyDescent="0.2">
      <c r="B63" s="23" t="s">
        <v>330</v>
      </c>
      <c r="E63" s="50">
        <f>WORKDAY(F63,-7)</f>
        <v>44824</v>
      </c>
      <c r="F63" s="50">
        <f>WORKDAY(F87,-7)</f>
        <v>44833</v>
      </c>
    </row>
    <row r="64" spans="1:6" ht="16" x14ac:dyDescent="0.2">
      <c r="B64" s="23" t="s">
        <v>331</v>
      </c>
      <c r="E64" s="50">
        <f>WORKDAY(F64,-7)</f>
        <v>44837</v>
      </c>
      <c r="F64" s="50">
        <f>WORKDAY(F88,-7)</f>
        <v>44846</v>
      </c>
    </row>
    <row r="65" spans="1:7" ht="16" x14ac:dyDescent="0.2">
      <c r="B65" s="23" t="s">
        <v>332</v>
      </c>
      <c r="E65" s="50">
        <f>WORKDAY(F65,-7)</f>
        <v>44846</v>
      </c>
      <c r="F65" s="50">
        <f>WORKDAY(F89,-7)</f>
        <v>44855</v>
      </c>
    </row>
    <row r="66" spans="1:7" ht="16" x14ac:dyDescent="0.2">
      <c r="A66" s="25"/>
      <c r="B66" s="25" t="s">
        <v>254</v>
      </c>
      <c r="C66" s="56"/>
      <c r="D66" s="49"/>
      <c r="E66" s="51">
        <f>MIN(E63:E65)</f>
        <v>44824</v>
      </c>
      <c r="F66" s="51">
        <f>MAX(F63:F65)</f>
        <v>44855</v>
      </c>
    </row>
    <row r="67" spans="1:7" ht="16" x14ac:dyDescent="0.2">
      <c r="B67" s="23" t="s">
        <v>333</v>
      </c>
      <c r="E67" s="50">
        <f>WORKDAY(F67,-3)</f>
        <v>44838</v>
      </c>
      <c r="F67" s="50">
        <f>WORKDAY(F87,-1)</f>
        <v>44841</v>
      </c>
    </row>
    <row r="68" spans="1:7" ht="16" x14ac:dyDescent="0.2">
      <c r="B68" s="48" t="s">
        <v>334</v>
      </c>
      <c r="E68" s="53">
        <f>WORKDAY(F67,-3)</f>
        <v>44838</v>
      </c>
      <c r="F68" s="53">
        <f>WORKDAY(F87,-1)</f>
        <v>44841</v>
      </c>
      <c r="G68" s="22" t="s">
        <v>335</v>
      </c>
    </row>
    <row r="69" spans="1:7" ht="16" x14ac:dyDescent="0.2">
      <c r="B69" s="23" t="s">
        <v>336</v>
      </c>
      <c r="E69" s="50">
        <f>WORKDAY(F69,-3)</f>
        <v>44851</v>
      </c>
      <c r="F69" s="50">
        <f>WORKDAY(F88,-1)</f>
        <v>44854</v>
      </c>
    </row>
    <row r="70" spans="1:7" ht="16" x14ac:dyDescent="0.2">
      <c r="B70" s="48" t="s">
        <v>337</v>
      </c>
      <c r="E70" s="53">
        <f>WORKDAY(F69,-3)</f>
        <v>44851</v>
      </c>
      <c r="F70" s="53">
        <f>WORKDAY(F88,-1)</f>
        <v>44854</v>
      </c>
      <c r="G70" s="22" t="s">
        <v>335</v>
      </c>
    </row>
    <row r="71" spans="1:7" ht="16" x14ac:dyDescent="0.2">
      <c r="B71" s="23" t="s">
        <v>338</v>
      </c>
      <c r="E71" s="50">
        <f>WORKDAY(F71,-3)</f>
        <v>44860</v>
      </c>
      <c r="F71" s="50">
        <f>WORKDAY(F89,-1)</f>
        <v>44865</v>
      </c>
    </row>
    <row r="72" spans="1:7" ht="16" x14ac:dyDescent="0.2">
      <c r="B72" s="48" t="s">
        <v>339</v>
      </c>
      <c r="E72" s="53">
        <f>WORKDAY(F71,-3)</f>
        <v>44860</v>
      </c>
      <c r="F72" s="53">
        <f>WORKDAY(F89,-1)</f>
        <v>44865</v>
      </c>
      <c r="G72" s="22" t="s">
        <v>335</v>
      </c>
    </row>
    <row r="73" spans="1:7" ht="16" x14ac:dyDescent="0.2">
      <c r="A73" s="25"/>
      <c r="B73" s="25" t="s">
        <v>256</v>
      </c>
      <c r="C73" s="56"/>
      <c r="D73" s="49"/>
      <c r="E73" s="51">
        <f>MIN(E67:E72)</f>
        <v>44838</v>
      </c>
      <c r="F73" s="51">
        <f>MAX(F67:F72)</f>
        <v>44865</v>
      </c>
    </row>
    <row r="74" spans="1:7" ht="16" x14ac:dyDescent="0.2">
      <c r="B74" s="23" t="s">
        <v>340</v>
      </c>
      <c r="E74" s="50" t="s">
        <v>25</v>
      </c>
      <c r="F74" s="50" t="s">
        <v>25</v>
      </c>
    </row>
    <row r="75" spans="1:7" ht="16" x14ac:dyDescent="0.2">
      <c r="B75" s="23" t="s">
        <v>341</v>
      </c>
      <c r="E75" s="50" t="s">
        <v>25</v>
      </c>
      <c r="F75" s="50" t="s">
        <v>25</v>
      </c>
    </row>
    <row r="76" spans="1:7" ht="16" x14ac:dyDescent="0.2">
      <c r="B76" s="23" t="s">
        <v>342</v>
      </c>
      <c r="E76" s="50" t="s">
        <v>25</v>
      </c>
      <c r="F76" s="50" t="s">
        <v>25</v>
      </c>
    </row>
    <row r="77" spans="1:7" ht="16" x14ac:dyDescent="0.2">
      <c r="B77" s="23" t="s">
        <v>343</v>
      </c>
      <c r="E77" s="50" t="s">
        <v>25</v>
      </c>
      <c r="F77" s="50" t="s">
        <v>25</v>
      </c>
    </row>
    <row r="78" spans="1:7" ht="16" x14ac:dyDescent="0.2">
      <c r="B78" s="23" t="s">
        <v>344</v>
      </c>
      <c r="E78" s="50" t="s">
        <v>25</v>
      </c>
      <c r="F78" s="50" t="s">
        <v>25</v>
      </c>
    </row>
    <row r="79" spans="1:7" ht="16" x14ac:dyDescent="0.2">
      <c r="B79" s="23" t="s">
        <v>345</v>
      </c>
      <c r="E79" s="50" t="s">
        <v>25</v>
      </c>
      <c r="F79" s="50" t="s">
        <v>25</v>
      </c>
    </row>
    <row r="80" spans="1:7" ht="16" x14ac:dyDescent="0.2">
      <c r="B80" s="23" t="s">
        <v>346</v>
      </c>
      <c r="E80" s="50" t="s">
        <v>25</v>
      </c>
      <c r="F80" s="50" t="s">
        <v>25</v>
      </c>
    </row>
    <row r="81" spans="1:7" ht="16" x14ac:dyDescent="0.2">
      <c r="B81" s="23" t="s">
        <v>347</v>
      </c>
      <c r="E81" s="50" t="s">
        <v>25</v>
      </c>
      <c r="F81" s="50" t="s">
        <v>25</v>
      </c>
    </row>
    <row r="82" spans="1:7" ht="16" x14ac:dyDescent="0.2">
      <c r="B82" s="23" t="s">
        <v>340</v>
      </c>
      <c r="E82" s="50" t="s">
        <v>25</v>
      </c>
      <c r="F82" s="50" t="s">
        <v>25</v>
      </c>
    </row>
    <row r="83" spans="1:7" ht="16" x14ac:dyDescent="0.2">
      <c r="B83" s="23" t="s">
        <v>348</v>
      </c>
      <c r="E83" s="50" t="s">
        <v>25</v>
      </c>
      <c r="F83" s="50" t="s">
        <v>25</v>
      </c>
    </row>
    <row r="84" spans="1:7" ht="16" x14ac:dyDescent="0.2">
      <c r="B84" s="23" t="s">
        <v>342</v>
      </c>
      <c r="E84" s="50" t="s">
        <v>25</v>
      </c>
      <c r="F84" s="50" t="s">
        <v>25</v>
      </c>
    </row>
    <row r="85" spans="1:7" ht="16" x14ac:dyDescent="0.2">
      <c r="B85" s="23" t="s">
        <v>343</v>
      </c>
      <c r="E85" s="50" t="s">
        <v>25</v>
      </c>
      <c r="F85" s="50" t="s">
        <v>25</v>
      </c>
    </row>
    <row r="86" spans="1:7" ht="16" x14ac:dyDescent="0.2">
      <c r="A86" s="25"/>
      <c r="B86" s="25" t="s">
        <v>258</v>
      </c>
      <c r="C86" s="56"/>
      <c r="D86" s="49"/>
      <c r="E86" s="51"/>
      <c r="F86" s="51"/>
    </row>
    <row r="87" spans="1:7" ht="16" x14ac:dyDescent="0.2">
      <c r="B87" s="23" t="s">
        <v>349</v>
      </c>
      <c r="E87" s="50">
        <f>WORKDAY(F87,-1)</f>
        <v>44841</v>
      </c>
      <c r="F87" s="50">
        <f>WORKDAY(MAX(F91:F94),-1)</f>
        <v>44844</v>
      </c>
    </row>
    <row r="88" spans="1:7" ht="16" x14ac:dyDescent="0.2">
      <c r="B88" s="23" t="s">
        <v>350</v>
      </c>
      <c r="E88" s="50">
        <f t="shared" ref="E88:E89" si="6">WORKDAY(F88,-1)</f>
        <v>44854</v>
      </c>
      <c r="F88" s="50">
        <f>WORKDAY(MAX(F95:F98),-1)</f>
        <v>44855</v>
      </c>
    </row>
    <row r="89" spans="1:7" ht="16" x14ac:dyDescent="0.2">
      <c r="B89" s="23" t="s">
        <v>351</v>
      </c>
      <c r="E89" s="50">
        <f t="shared" si="6"/>
        <v>44865</v>
      </c>
      <c r="F89" s="50">
        <f>WORKDAY(MAX(F99:F102),-1)</f>
        <v>44866</v>
      </c>
    </row>
    <row r="90" spans="1:7" ht="16" x14ac:dyDescent="0.2">
      <c r="A90" s="25"/>
      <c r="B90" s="25" t="s">
        <v>260</v>
      </c>
      <c r="C90" s="56"/>
      <c r="D90" s="49"/>
      <c r="E90" s="51">
        <f>MIN(E87:E89)</f>
        <v>44841</v>
      </c>
      <c r="F90" s="51">
        <f>MAX(F87:F89)</f>
        <v>44866</v>
      </c>
    </row>
    <row r="91" spans="1:7" ht="16" x14ac:dyDescent="0.2">
      <c r="B91" s="48" t="s">
        <v>352</v>
      </c>
      <c r="E91" s="54">
        <f>WORKDAY(F91,-2)</f>
        <v>44841</v>
      </c>
      <c r="F91" s="54">
        <f>WORKDAY(MAX(E95:E98),-2)</f>
        <v>44845</v>
      </c>
      <c r="G91" s="22" t="s">
        <v>353</v>
      </c>
    </row>
    <row r="92" spans="1:7" ht="16" x14ac:dyDescent="0.2">
      <c r="B92" s="48" t="s">
        <v>354</v>
      </c>
      <c r="E92" s="54">
        <f>WORKDAY(F92,-2)</f>
        <v>44841</v>
      </c>
      <c r="F92" s="54">
        <f>WORKDAY(MAX(E95:E98),-2)</f>
        <v>44845</v>
      </c>
      <c r="G92" s="22" t="s">
        <v>353</v>
      </c>
    </row>
    <row r="93" spans="1:7" ht="16" x14ac:dyDescent="0.2">
      <c r="B93" s="48" t="s">
        <v>355</v>
      </c>
      <c r="E93" s="54">
        <f>WORKDAY(F93,-2)</f>
        <v>44841</v>
      </c>
      <c r="F93" s="54">
        <f>WORKDAY(MAX(E95:E98),-2)</f>
        <v>44845</v>
      </c>
      <c r="G93" s="22" t="s">
        <v>353</v>
      </c>
    </row>
    <row r="94" spans="1:7" ht="16" x14ac:dyDescent="0.2">
      <c r="B94" s="48" t="s">
        <v>356</v>
      </c>
      <c r="E94" s="54">
        <f>WORKDAY(F94,-2)</f>
        <v>44841</v>
      </c>
      <c r="F94" s="54">
        <f>WORKDAY(MAX(E95:E98),-2)</f>
        <v>44845</v>
      </c>
      <c r="G94" s="22" t="s">
        <v>353</v>
      </c>
    </row>
    <row r="95" spans="1:7" ht="16" x14ac:dyDescent="0.2">
      <c r="B95" s="48" t="s">
        <v>357</v>
      </c>
      <c r="E95" s="54">
        <f>WORKDAY(F98,-7)</f>
        <v>44847</v>
      </c>
      <c r="F95" s="54">
        <f>WORKDAY(F99,-7)</f>
        <v>44858</v>
      </c>
      <c r="G95" s="22" t="s">
        <v>353</v>
      </c>
    </row>
    <row r="96" spans="1:7" ht="16" x14ac:dyDescent="0.2">
      <c r="B96" s="48" t="s">
        <v>358</v>
      </c>
      <c r="E96" s="54">
        <f>WORKDAY(F98,-7)</f>
        <v>44847</v>
      </c>
      <c r="F96" s="54">
        <f>WORKDAY(F99,-7)</f>
        <v>44858</v>
      </c>
      <c r="G96" s="22" t="s">
        <v>353</v>
      </c>
    </row>
    <row r="97" spans="1:7" ht="16" x14ac:dyDescent="0.2">
      <c r="B97" s="48" t="s">
        <v>359</v>
      </c>
      <c r="E97" s="54">
        <f>WORKDAY(F98,-7)</f>
        <v>44847</v>
      </c>
      <c r="F97" s="54">
        <f>WORKDAY(F99,-7)</f>
        <v>44858</v>
      </c>
      <c r="G97" s="22" t="s">
        <v>353</v>
      </c>
    </row>
    <row r="98" spans="1:7" ht="16" x14ac:dyDescent="0.2">
      <c r="B98" s="48" t="s">
        <v>360</v>
      </c>
      <c r="E98" s="54">
        <f>WORKDAY(F98,-7)</f>
        <v>44847</v>
      </c>
      <c r="F98" s="54">
        <f>WORKDAY(MAX(F99:F102),-7)</f>
        <v>44858</v>
      </c>
      <c r="G98" s="22" t="s">
        <v>353</v>
      </c>
    </row>
    <row r="99" spans="1:7" ht="16" x14ac:dyDescent="0.2">
      <c r="B99" s="48" t="s">
        <v>361</v>
      </c>
      <c r="E99" s="54">
        <f>WORKDAY(F101,-2)</f>
        <v>44865</v>
      </c>
      <c r="F99" s="54">
        <f>WORKDAY(F104,-2)</f>
        <v>44867</v>
      </c>
      <c r="G99" s="22" t="s">
        <v>353</v>
      </c>
    </row>
    <row r="100" spans="1:7" ht="16" x14ac:dyDescent="0.2">
      <c r="B100" s="48" t="s">
        <v>362</v>
      </c>
      <c r="E100" s="54">
        <f>WORKDAY(F101,-2)</f>
        <v>44865</v>
      </c>
      <c r="F100" s="54">
        <f>WORKDAY(F104,-2)</f>
        <v>44867</v>
      </c>
      <c r="G100" s="22" t="s">
        <v>353</v>
      </c>
    </row>
    <row r="101" spans="1:7" ht="16" x14ac:dyDescent="0.2">
      <c r="B101" s="48" t="s">
        <v>363</v>
      </c>
      <c r="E101" s="54">
        <f>WORKDAY(F101,-2)</f>
        <v>44865</v>
      </c>
      <c r="F101" s="54">
        <f>WORKDAY(F104,-2)</f>
        <v>44867</v>
      </c>
      <c r="G101" s="22" t="s">
        <v>353</v>
      </c>
    </row>
    <row r="102" spans="1:7" ht="16" x14ac:dyDescent="0.2">
      <c r="B102" s="48" t="s">
        <v>364</v>
      </c>
      <c r="E102" s="54">
        <f>E101</f>
        <v>44865</v>
      </c>
      <c r="F102" s="54">
        <f>WORKDAY(F104,-2)</f>
        <v>44867</v>
      </c>
      <c r="G102" s="22" t="s">
        <v>353</v>
      </c>
    </row>
    <row r="103" spans="1:7" ht="16" x14ac:dyDescent="0.2">
      <c r="A103" s="25"/>
      <c r="B103" s="25" t="s">
        <v>262</v>
      </c>
      <c r="C103" s="56"/>
      <c r="D103" s="49"/>
      <c r="E103" s="51">
        <f>MIN(E91:E102)</f>
        <v>44841</v>
      </c>
      <c r="F103" s="51">
        <f>MAX(F91:F102)</f>
        <v>44867</v>
      </c>
    </row>
    <row r="104" spans="1:7" ht="16" x14ac:dyDescent="0.2">
      <c r="B104" s="23" t="s">
        <v>365</v>
      </c>
      <c r="E104" s="50">
        <f>WORKDAY(F104,-7)</f>
        <v>44860</v>
      </c>
      <c r="F104" s="50">
        <f>WORKDAY(F105,-3)</f>
        <v>44869</v>
      </c>
    </row>
    <row r="105" spans="1:7" ht="16" x14ac:dyDescent="0.2">
      <c r="B105" s="23" t="s">
        <v>366</v>
      </c>
      <c r="E105" s="50">
        <f>E104</f>
        <v>44860</v>
      </c>
      <c r="F105" s="50">
        <f>WORKDAY(E108,-2)</f>
        <v>44874</v>
      </c>
    </row>
    <row r="106" spans="1:7" ht="16" x14ac:dyDescent="0.2">
      <c r="A106" s="25"/>
      <c r="B106" s="25" t="s">
        <v>264</v>
      </c>
      <c r="C106" s="56"/>
      <c r="D106" s="49"/>
      <c r="E106" s="51">
        <f>MIN(E104:E105)</f>
        <v>44860</v>
      </c>
      <c r="F106" s="51">
        <f>MAX(F104:F105)</f>
        <v>44874</v>
      </c>
    </row>
    <row r="107" spans="1:7" x14ac:dyDescent="0.2">
      <c r="B107" s="22" t="s">
        <v>367</v>
      </c>
      <c r="E107" s="50">
        <f>WORKDAY(E109,-15)</f>
        <v>44866</v>
      </c>
      <c r="F107" s="50">
        <f>WORKDAY(F109,-7)</f>
        <v>44876</v>
      </c>
    </row>
    <row r="108" spans="1:7" ht="16" x14ac:dyDescent="0.2">
      <c r="B108" s="23" t="s">
        <v>368</v>
      </c>
      <c r="E108" s="50">
        <f>WORKDAY(E109,-7)</f>
        <v>44876</v>
      </c>
      <c r="F108" s="50">
        <f>WORKDAY(F109,-7)</f>
        <v>44876</v>
      </c>
    </row>
    <row r="109" spans="1:7" ht="16" x14ac:dyDescent="0.2">
      <c r="B109" s="23" t="s">
        <v>201</v>
      </c>
      <c r="E109" s="50">
        <f>WORKDAY(E111,-7)</f>
        <v>44887</v>
      </c>
      <c r="F109" s="50">
        <f>WORKDAY(E111,-7)</f>
        <v>44887</v>
      </c>
    </row>
    <row r="110" spans="1:7" ht="16" x14ac:dyDescent="0.2">
      <c r="B110" s="23" t="s">
        <v>369</v>
      </c>
      <c r="E110" s="50">
        <f>WORKDAY(F111,-2)</f>
        <v>44894</v>
      </c>
      <c r="F110" s="50">
        <f>WORKDAY(F111,-2)</f>
        <v>44894</v>
      </c>
    </row>
    <row r="111" spans="1:7" ht="16" x14ac:dyDescent="0.2">
      <c r="B111" s="23" t="s">
        <v>370</v>
      </c>
      <c r="E111" s="50">
        <f>WORKDAY(F119,-5)</f>
        <v>44896</v>
      </c>
      <c r="F111" s="50">
        <f>WORKDAY(F119,-5)</f>
        <v>44896</v>
      </c>
    </row>
    <row r="112" spans="1:7" ht="16" x14ac:dyDescent="0.2">
      <c r="A112" s="25"/>
      <c r="B112" s="25" t="s">
        <v>201</v>
      </c>
      <c r="C112" s="56"/>
      <c r="D112" s="49"/>
      <c r="E112" s="51">
        <f>MIN(E107:E111)</f>
        <v>44866</v>
      </c>
      <c r="F112" s="51">
        <f>MAX(F107:F111)</f>
        <v>44896</v>
      </c>
    </row>
    <row r="113" spans="1:6" ht="16" x14ac:dyDescent="0.2">
      <c r="B113" s="23" t="s">
        <v>371</v>
      </c>
      <c r="E113" s="50">
        <f>WORKDAY(E119,-5)</f>
        <v>44896</v>
      </c>
      <c r="F113" s="50">
        <f>WORKDAY(F119,-5)</f>
        <v>44896</v>
      </c>
    </row>
    <row r="114" spans="1:6" ht="16" x14ac:dyDescent="0.2">
      <c r="B114" s="23" t="s">
        <v>372</v>
      </c>
      <c r="E114" s="50">
        <f>WORKDAY(E119,-5)</f>
        <v>44896</v>
      </c>
      <c r="F114" s="50">
        <f>WORKDAY(F119,-5)</f>
        <v>44896</v>
      </c>
    </row>
    <row r="115" spans="1:6" ht="16" x14ac:dyDescent="0.2">
      <c r="A115" s="25"/>
      <c r="B115" s="25" t="s">
        <v>267</v>
      </c>
      <c r="C115" s="56"/>
      <c r="D115" s="49"/>
      <c r="E115" s="51">
        <f>MIN(E113:E114)</f>
        <v>44896</v>
      </c>
      <c r="F115" s="51">
        <f>MAX(F113:F114)</f>
        <v>44896</v>
      </c>
    </row>
    <row r="116" spans="1:6" ht="16" x14ac:dyDescent="0.2">
      <c r="B116" s="23" t="s">
        <v>373</v>
      </c>
      <c r="E116" s="50" t="s">
        <v>25</v>
      </c>
      <c r="F116" s="50" t="s">
        <v>25</v>
      </c>
    </row>
    <row r="117" spans="1:6" ht="16" x14ac:dyDescent="0.2">
      <c r="B117" s="23" t="s">
        <v>374</v>
      </c>
      <c r="E117" s="50">
        <f>WORKDAY(E118,-1)</f>
        <v>44895</v>
      </c>
      <c r="F117" s="50">
        <f>WORKDAY(F118,-1)</f>
        <v>44895</v>
      </c>
    </row>
    <row r="118" spans="1:6" ht="16" x14ac:dyDescent="0.2">
      <c r="B118" s="23" t="s">
        <v>375</v>
      </c>
      <c r="E118" s="50">
        <f>WORKDAY(E119,-5)</f>
        <v>44896</v>
      </c>
      <c r="F118" s="50">
        <f>WORKDAY(F119,-5)</f>
        <v>44896</v>
      </c>
    </row>
    <row r="119" spans="1:6" ht="16" x14ac:dyDescent="0.2">
      <c r="B119" s="23" t="s">
        <v>376</v>
      </c>
      <c r="E119" s="50">
        <v>44903</v>
      </c>
      <c r="F119" s="50">
        <v>44903</v>
      </c>
    </row>
    <row r="120" spans="1:6" ht="16" x14ac:dyDescent="0.2">
      <c r="B120" s="23" t="s">
        <v>377</v>
      </c>
      <c r="E120" s="50">
        <v>44903</v>
      </c>
      <c r="F120" s="50">
        <v>44903</v>
      </c>
    </row>
    <row r="121" spans="1:6" ht="16" x14ac:dyDescent="0.2">
      <c r="B121" s="23" t="s">
        <v>378</v>
      </c>
      <c r="E121" s="50">
        <v>44903</v>
      </c>
      <c r="F121" s="50">
        <v>44903</v>
      </c>
    </row>
    <row r="122" spans="1:6" ht="16" x14ac:dyDescent="0.2">
      <c r="A122" s="25"/>
      <c r="B122" s="25" t="s">
        <v>270</v>
      </c>
      <c r="C122" s="56"/>
      <c r="D122" s="49"/>
      <c r="E122" s="51">
        <f>MIN(E116:E121)</f>
        <v>44895</v>
      </c>
      <c r="F122" s="51">
        <f>MAX(F116:F121)</f>
        <v>44903</v>
      </c>
    </row>
  </sheetData>
  <autoFilter ref="A1:J122" xr:uid="{428A676A-6E5B-A54A-8B07-29D66E662E10}"/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D8AF-82D6-6A4E-9A8F-7EA23972EFF6}">
  <dimension ref="A1:CM29"/>
  <sheetViews>
    <sheetView tabSelected="1" zoomScale="117" zoomScaleNormal="117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baseColWidth="10" defaultColWidth="11.5" defaultRowHeight="15" x14ac:dyDescent="0.2"/>
  <cols>
    <col min="1" max="1" width="10.83203125" style="2"/>
    <col min="2" max="2" width="95.6640625" customWidth="1"/>
    <col min="3" max="3" width="26.1640625" style="59" customWidth="1"/>
    <col min="4" max="4" width="44.1640625" style="69" customWidth="1"/>
    <col min="5" max="5" width="14.1640625" style="59" customWidth="1"/>
    <col min="6" max="6" width="9" style="68" customWidth="1"/>
    <col min="7" max="7" width="9" style="73" customWidth="1"/>
    <col min="8" max="8" width="10.83203125" style="59" customWidth="1"/>
    <col min="9" max="9" width="13.1640625" style="82" customWidth="1"/>
    <col min="10" max="10" width="6.5" customWidth="1"/>
    <col min="11" max="11" width="0.1640625" customWidth="1"/>
    <col min="12" max="91" width="3.5" bestFit="1" customWidth="1"/>
  </cols>
  <sheetData>
    <row r="1" spans="1:91" s="59" customFormat="1" ht="40" x14ac:dyDescent="0.2">
      <c r="A1" s="62" t="s">
        <v>379</v>
      </c>
      <c r="B1" s="62" t="s">
        <v>1</v>
      </c>
      <c r="C1" s="63" t="s">
        <v>390</v>
      </c>
      <c r="D1" s="62" t="s">
        <v>6</v>
      </c>
      <c r="E1" s="62" t="s">
        <v>397</v>
      </c>
      <c r="F1" s="47" t="s">
        <v>4</v>
      </c>
      <c r="G1" s="47" t="s">
        <v>380</v>
      </c>
      <c r="H1" s="63" t="s">
        <v>7</v>
      </c>
      <c r="I1" s="80" t="s">
        <v>381</v>
      </c>
      <c r="L1" s="75">
        <v>44875</v>
      </c>
      <c r="M1" s="75">
        <f>L1+1</f>
        <v>44876</v>
      </c>
      <c r="N1" s="75">
        <f t="shared" ref="N1:BY1" si="0">M1+1</f>
        <v>44877</v>
      </c>
      <c r="O1" s="75">
        <f t="shared" si="0"/>
        <v>44878</v>
      </c>
      <c r="P1" s="75">
        <f t="shared" si="0"/>
        <v>44879</v>
      </c>
      <c r="Q1" s="75">
        <f t="shared" si="0"/>
        <v>44880</v>
      </c>
      <c r="R1" s="75">
        <f t="shared" si="0"/>
        <v>44881</v>
      </c>
      <c r="S1" s="75">
        <f t="shared" si="0"/>
        <v>44882</v>
      </c>
      <c r="T1" s="75">
        <f t="shared" si="0"/>
        <v>44883</v>
      </c>
      <c r="U1" s="75">
        <f t="shared" si="0"/>
        <v>44884</v>
      </c>
      <c r="V1" s="75">
        <f t="shared" si="0"/>
        <v>44885</v>
      </c>
      <c r="W1" s="75">
        <f t="shared" si="0"/>
        <v>44886</v>
      </c>
      <c r="X1" s="75">
        <f t="shared" si="0"/>
        <v>44887</v>
      </c>
      <c r="Y1" s="75">
        <f t="shared" si="0"/>
        <v>44888</v>
      </c>
      <c r="Z1" s="75">
        <f t="shared" si="0"/>
        <v>44889</v>
      </c>
      <c r="AA1" s="75">
        <f t="shared" si="0"/>
        <v>44890</v>
      </c>
      <c r="AB1" s="75">
        <f t="shared" si="0"/>
        <v>44891</v>
      </c>
      <c r="AC1" s="75">
        <f t="shared" si="0"/>
        <v>44892</v>
      </c>
      <c r="AD1" s="75">
        <f t="shared" si="0"/>
        <v>44893</v>
      </c>
      <c r="AE1" s="75">
        <f t="shared" si="0"/>
        <v>44894</v>
      </c>
      <c r="AF1" s="75">
        <f t="shared" si="0"/>
        <v>44895</v>
      </c>
      <c r="AG1" s="75">
        <f t="shared" si="0"/>
        <v>44896</v>
      </c>
      <c r="AH1" s="75">
        <f t="shared" si="0"/>
        <v>44897</v>
      </c>
      <c r="AI1" s="75">
        <f t="shared" si="0"/>
        <v>44898</v>
      </c>
      <c r="AJ1" s="75">
        <f t="shared" si="0"/>
        <v>44899</v>
      </c>
      <c r="AK1" s="75">
        <f t="shared" si="0"/>
        <v>44900</v>
      </c>
      <c r="AL1" s="75">
        <f t="shared" si="0"/>
        <v>44901</v>
      </c>
      <c r="AM1" s="75">
        <f t="shared" si="0"/>
        <v>44902</v>
      </c>
      <c r="AN1" s="75">
        <f t="shared" si="0"/>
        <v>44903</v>
      </c>
      <c r="AO1" s="75">
        <f t="shared" si="0"/>
        <v>44904</v>
      </c>
      <c r="AP1" s="75">
        <f t="shared" si="0"/>
        <v>44905</v>
      </c>
      <c r="AQ1" s="75">
        <f t="shared" si="0"/>
        <v>44906</v>
      </c>
      <c r="AR1" s="75">
        <f>AQ1+1</f>
        <v>44907</v>
      </c>
      <c r="AS1" s="75">
        <f t="shared" si="0"/>
        <v>44908</v>
      </c>
      <c r="AT1" s="75">
        <f t="shared" si="0"/>
        <v>44909</v>
      </c>
      <c r="AU1" s="75">
        <f t="shared" si="0"/>
        <v>44910</v>
      </c>
      <c r="AV1" s="75">
        <f t="shared" si="0"/>
        <v>44911</v>
      </c>
      <c r="AW1" s="75">
        <f t="shared" si="0"/>
        <v>44912</v>
      </c>
      <c r="AX1" s="75">
        <f t="shared" si="0"/>
        <v>44913</v>
      </c>
      <c r="AY1" s="75">
        <f t="shared" si="0"/>
        <v>44914</v>
      </c>
      <c r="AZ1" s="75">
        <f t="shared" si="0"/>
        <v>44915</v>
      </c>
      <c r="BA1" s="75">
        <f t="shared" si="0"/>
        <v>44916</v>
      </c>
      <c r="BB1" s="75">
        <f t="shared" si="0"/>
        <v>44917</v>
      </c>
      <c r="BC1" s="75">
        <f>BB1+1</f>
        <v>44918</v>
      </c>
      <c r="BD1" s="75">
        <f t="shared" si="0"/>
        <v>44919</v>
      </c>
      <c r="BE1" s="75">
        <f t="shared" si="0"/>
        <v>44920</v>
      </c>
      <c r="BF1" s="75">
        <f t="shared" si="0"/>
        <v>44921</v>
      </c>
      <c r="BG1" s="75">
        <f t="shared" si="0"/>
        <v>44922</v>
      </c>
      <c r="BH1" s="75">
        <f t="shared" si="0"/>
        <v>44923</v>
      </c>
      <c r="BI1" s="75">
        <f t="shared" si="0"/>
        <v>44924</v>
      </c>
      <c r="BJ1" s="75">
        <f t="shared" si="0"/>
        <v>44925</v>
      </c>
      <c r="BK1" s="75">
        <f t="shared" si="0"/>
        <v>44926</v>
      </c>
      <c r="BL1" s="75">
        <f t="shared" si="0"/>
        <v>44927</v>
      </c>
      <c r="BM1" s="75">
        <f t="shared" si="0"/>
        <v>44928</v>
      </c>
      <c r="BN1" s="75">
        <f>BM1+1</f>
        <v>44929</v>
      </c>
      <c r="BO1" s="75">
        <f t="shared" si="0"/>
        <v>44930</v>
      </c>
      <c r="BP1" s="75">
        <f t="shared" si="0"/>
        <v>44931</v>
      </c>
      <c r="BQ1" s="75">
        <f t="shared" si="0"/>
        <v>44932</v>
      </c>
      <c r="BR1" s="75">
        <f t="shared" si="0"/>
        <v>44933</v>
      </c>
      <c r="BS1" s="75">
        <f t="shared" si="0"/>
        <v>44934</v>
      </c>
      <c r="BT1" s="75">
        <f t="shared" si="0"/>
        <v>44935</v>
      </c>
      <c r="BU1" s="75">
        <f t="shared" si="0"/>
        <v>44936</v>
      </c>
      <c r="BV1" s="75">
        <f t="shared" si="0"/>
        <v>44937</v>
      </c>
      <c r="BW1" s="75">
        <f t="shared" si="0"/>
        <v>44938</v>
      </c>
      <c r="BX1" s="75">
        <f>BW1+1</f>
        <v>44939</v>
      </c>
      <c r="BY1" s="75">
        <f t="shared" si="0"/>
        <v>44940</v>
      </c>
      <c r="BZ1" s="75">
        <f t="shared" ref="BZ1:CD1" si="1">BY1+1</f>
        <v>44941</v>
      </c>
      <c r="CA1" s="75">
        <f t="shared" si="1"/>
        <v>44942</v>
      </c>
      <c r="CB1" s="75">
        <f t="shared" si="1"/>
        <v>44943</v>
      </c>
      <c r="CC1" s="75">
        <f t="shared" si="1"/>
        <v>44944</v>
      </c>
      <c r="CD1" s="75">
        <f t="shared" si="1"/>
        <v>44945</v>
      </c>
      <c r="CE1" s="75">
        <f>CD1+1</f>
        <v>44946</v>
      </c>
      <c r="CF1" s="75">
        <f t="shared" ref="CF1:CJ1" si="2">CE1+1</f>
        <v>44947</v>
      </c>
      <c r="CG1" s="75">
        <f t="shared" si="2"/>
        <v>44948</v>
      </c>
      <c r="CH1" s="75">
        <f t="shared" si="2"/>
        <v>44949</v>
      </c>
      <c r="CI1" s="75">
        <f t="shared" si="2"/>
        <v>44950</v>
      </c>
      <c r="CJ1" s="75">
        <f t="shared" si="2"/>
        <v>44951</v>
      </c>
      <c r="CK1" s="75">
        <f>CJ1+1</f>
        <v>44952</v>
      </c>
      <c r="CL1" s="75">
        <f t="shared" ref="CL1:CM1" si="3">CK1+1</f>
        <v>44953</v>
      </c>
      <c r="CM1" s="75">
        <f t="shared" si="3"/>
        <v>44954</v>
      </c>
    </row>
    <row r="2" spans="1:91" x14ac:dyDescent="0.2">
      <c r="A2" s="60">
        <v>1</v>
      </c>
      <c r="B2" s="61" t="s">
        <v>394</v>
      </c>
      <c r="C2" s="64"/>
      <c r="D2" s="76"/>
      <c r="E2" s="64"/>
      <c r="F2" s="66"/>
      <c r="G2" s="71"/>
      <c r="H2" s="64"/>
      <c r="I2" s="81"/>
    </row>
    <row r="3" spans="1:91" ht="68" customHeight="1" x14ac:dyDescent="0.2">
      <c r="A3" s="58">
        <v>1.1000000000000001</v>
      </c>
      <c r="B3" t="s">
        <v>385</v>
      </c>
      <c r="C3" s="59" t="s">
        <v>411</v>
      </c>
      <c r="D3" s="88" t="s">
        <v>417</v>
      </c>
      <c r="E3" s="83">
        <v>4</v>
      </c>
      <c r="F3" s="67">
        <v>44877</v>
      </c>
      <c r="G3" s="72">
        <f>F3+E3</f>
        <v>44881</v>
      </c>
      <c r="H3" s="59" t="s">
        <v>384</v>
      </c>
    </row>
    <row r="4" spans="1:91" x14ac:dyDescent="0.2">
      <c r="A4" s="58">
        <f>A3+0.1</f>
        <v>1.2000000000000002</v>
      </c>
      <c r="B4" t="s">
        <v>413</v>
      </c>
      <c r="C4" s="59" t="s">
        <v>411</v>
      </c>
      <c r="E4" s="83">
        <v>7</v>
      </c>
      <c r="F4" s="67">
        <v>44877</v>
      </c>
      <c r="G4" s="73">
        <f>F4+E4</f>
        <v>44884</v>
      </c>
      <c r="H4" s="59" t="s">
        <v>384</v>
      </c>
    </row>
    <row r="5" spans="1:91" x14ac:dyDescent="0.2">
      <c r="A5" s="58">
        <f t="shared" ref="A5:A11" si="4">A4+0.1</f>
        <v>1.3000000000000003</v>
      </c>
      <c r="B5" t="s">
        <v>386</v>
      </c>
      <c r="C5" s="59" t="s">
        <v>411</v>
      </c>
      <c r="D5" s="79"/>
      <c r="E5" s="83">
        <v>7</v>
      </c>
      <c r="F5" s="67">
        <v>44877</v>
      </c>
      <c r="G5" s="73">
        <f t="shared" ref="G5:G13" si="5">F5+E5</f>
        <v>44884</v>
      </c>
      <c r="H5" s="59" t="s">
        <v>384</v>
      </c>
    </row>
    <row r="6" spans="1:91" x14ac:dyDescent="0.2">
      <c r="A6" s="58">
        <f t="shared" si="4"/>
        <v>1.4000000000000004</v>
      </c>
      <c r="B6" t="s">
        <v>401</v>
      </c>
      <c r="C6" s="59" t="s">
        <v>411</v>
      </c>
      <c r="E6" s="83">
        <v>7</v>
      </c>
      <c r="F6" s="67">
        <v>44877</v>
      </c>
      <c r="G6" s="73">
        <f t="shared" si="5"/>
        <v>44884</v>
      </c>
      <c r="H6" s="59" t="s">
        <v>384</v>
      </c>
    </row>
    <row r="7" spans="1:91" x14ac:dyDescent="0.2">
      <c r="A7" s="58">
        <f t="shared" si="4"/>
        <v>1.5000000000000004</v>
      </c>
      <c r="B7" t="s">
        <v>387</v>
      </c>
      <c r="C7" s="59" t="s">
        <v>411</v>
      </c>
      <c r="D7" s="84"/>
      <c r="E7" s="83">
        <v>7</v>
      </c>
      <c r="F7" s="67">
        <v>44877</v>
      </c>
      <c r="G7" s="73">
        <f t="shared" si="5"/>
        <v>44884</v>
      </c>
      <c r="H7" s="59" t="s">
        <v>384</v>
      </c>
    </row>
    <row r="8" spans="1:91" x14ac:dyDescent="0.2">
      <c r="A8" s="58">
        <f t="shared" si="4"/>
        <v>1.6000000000000005</v>
      </c>
      <c r="B8" t="s">
        <v>388</v>
      </c>
      <c r="C8" s="59" t="s">
        <v>411</v>
      </c>
      <c r="E8" s="83">
        <v>7</v>
      </c>
      <c r="F8" s="67">
        <v>44877</v>
      </c>
      <c r="G8" s="73">
        <f t="shared" si="5"/>
        <v>44884</v>
      </c>
      <c r="H8" s="59" t="s">
        <v>384</v>
      </c>
    </row>
    <row r="9" spans="1:91" x14ac:dyDescent="0.2">
      <c r="A9" s="58">
        <f t="shared" si="4"/>
        <v>1.7000000000000006</v>
      </c>
      <c r="B9" t="s">
        <v>389</v>
      </c>
      <c r="C9" s="59" t="s">
        <v>411</v>
      </c>
      <c r="D9" s="77"/>
      <c r="E9" s="83">
        <v>7</v>
      </c>
      <c r="F9" s="67">
        <v>44877</v>
      </c>
      <c r="G9" s="73">
        <f t="shared" si="5"/>
        <v>44884</v>
      </c>
      <c r="H9" s="59" t="s">
        <v>384</v>
      </c>
    </row>
    <row r="10" spans="1:91" x14ac:dyDescent="0.2">
      <c r="A10" s="58">
        <f t="shared" si="4"/>
        <v>1.8000000000000007</v>
      </c>
      <c r="B10" s="65" t="s">
        <v>402</v>
      </c>
      <c r="C10" s="59" t="s">
        <v>411</v>
      </c>
      <c r="E10" s="83">
        <v>7</v>
      </c>
      <c r="F10" s="67">
        <v>44877</v>
      </c>
      <c r="G10" s="73">
        <f t="shared" si="5"/>
        <v>44884</v>
      </c>
      <c r="H10" s="59" t="s">
        <v>384</v>
      </c>
    </row>
    <row r="11" spans="1:91" x14ac:dyDescent="0.2">
      <c r="A11" s="58">
        <f t="shared" si="4"/>
        <v>1.9000000000000008</v>
      </c>
      <c r="B11" s="65" t="s">
        <v>398</v>
      </c>
      <c r="C11" s="59" t="s">
        <v>411</v>
      </c>
      <c r="E11" s="83">
        <v>7</v>
      </c>
      <c r="F11" s="67">
        <v>44877</v>
      </c>
      <c r="G11" s="73">
        <f t="shared" si="5"/>
        <v>44884</v>
      </c>
      <c r="H11" s="59" t="s">
        <v>384</v>
      </c>
    </row>
    <row r="12" spans="1:91" x14ac:dyDescent="0.2">
      <c r="A12" s="58" t="s">
        <v>382</v>
      </c>
      <c r="B12" s="65" t="s">
        <v>391</v>
      </c>
      <c r="C12" s="59" t="s">
        <v>411</v>
      </c>
      <c r="E12" s="83">
        <v>7</v>
      </c>
      <c r="F12" s="67">
        <v>44877</v>
      </c>
      <c r="G12" s="73">
        <f t="shared" si="5"/>
        <v>44884</v>
      </c>
      <c r="H12" s="59" t="s">
        <v>384</v>
      </c>
    </row>
    <row r="13" spans="1:91" x14ac:dyDescent="0.2">
      <c r="A13" s="58" t="s">
        <v>383</v>
      </c>
      <c r="B13" s="65" t="s">
        <v>414</v>
      </c>
      <c r="C13" s="59" t="s">
        <v>411</v>
      </c>
      <c r="E13" s="83">
        <v>7</v>
      </c>
      <c r="F13" s="67">
        <v>44877</v>
      </c>
      <c r="G13" s="73">
        <f t="shared" si="5"/>
        <v>44884</v>
      </c>
      <c r="H13" s="59" t="s">
        <v>384</v>
      </c>
    </row>
    <row r="14" spans="1:91" x14ac:dyDescent="0.2">
      <c r="A14" s="60">
        <v>2</v>
      </c>
      <c r="B14" s="61" t="s">
        <v>392</v>
      </c>
      <c r="C14" s="64"/>
      <c r="D14" s="76"/>
      <c r="E14" s="64"/>
      <c r="F14" s="66"/>
      <c r="G14" s="71"/>
      <c r="H14" s="64"/>
      <c r="I14" s="81"/>
    </row>
    <row r="15" spans="1:91" x14ac:dyDescent="0.2">
      <c r="A15" s="58">
        <f>A14+0.1</f>
        <v>2.1</v>
      </c>
      <c r="B15" t="s">
        <v>393</v>
      </c>
      <c r="C15" s="59" t="s">
        <v>411</v>
      </c>
      <c r="E15" s="59">
        <v>1</v>
      </c>
      <c r="F15" s="68">
        <v>44884</v>
      </c>
      <c r="G15" s="73">
        <f>F15+1</f>
        <v>44885</v>
      </c>
      <c r="H15" s="59" t="s">
        <v>384</v>
      </c>
    </row>
    <row r="16" spans="1:91" x14ac:dyDescent="0.2">
      <c r="A16" s="58">
        <f t="shared" ref="A16:A17" si="6">A15+0.1</f>
        <v>2.2000000000000002</v>
      </c>
      <c r="B16" t="s">
        <v>395</v>
      </c>
      <c r="C16" s="59" t="s">
        <v>411</v>
      </c>
      <c r="H16" s="59" t="s">
        <v>384</v>
      </c>
    </row>
    <row r="17" spans="1:9" x14ac:dyDescent="0.2">
      <c r="A17" s="58">
        <f t="shared" si="6"/>
        <v>2.3000000000000003</v>
      </c>
      <c r="B17" t="s">
        <v>399</v>
      </c>
      <c r="C17" s="59" t="s">
        <v>411</v>
      </c>
      <c r="D17" s="78"/>
      <c r="H17" s="59" t="s">
        <v>384</v>
      </c>
    </row>
    <row r="18" spans="1:9" x14ac:dyDescent="0.2">
      <c r="A18" s="60">
        <v>3</v>
      </c>
      <c r="B18" s="61" t="s">
        <v>396</v>
      </c>
      <c r="C18" s="64"/>
      <c r="D18" s="76"/>
      <c r="E18" s="64"/>
      <c r="F18" s="66"/>
      <c r="G18" s="71"/>
      <c r="H18" s="64"/>
      <c r="I18" s="81"/>
    </row>
    <row r="19" spans="1:9" x14ac:dyDescent="0.2">
      <c r="A19" s="58">
        <f>A18+0.1</f>
        <v>3.1</v>
      </c>
      <c r="B19" s="65" t="s">
        <v>400</v>
      </c>
      <c r="C19" s="59" t="s">
        <v>411</v>
      </c>
      <c r="E19" s="74"/>
      <c r="H19" s="59" t="s">
        <v>384</v>
      </c>
    </row>
    <row r="20" spans="1:9" x14ac:dyDescent="0.2">
      <c r="A20" s="58">
        <f t="shared" ref="A20:A23" si="7">A19+0.1</f>
        <v>3.2</v>
      </c>
      <c r="B20" s="65" t="s">
        <v>403</v>
      </c>
      <c r="C20" s="59" t="s">
        <v>411</v>
      </c>
      <c r="G20" s="70"/>
      <c r="H20" s="59" t="s">
        <v>384</v>
      </c>
    </row>
    <row r="21" spans="1:9" x14ac:dyDescent="0.2">
      <c r="A21" s="58">
        <f t="shared" si="7"/>
        <v>3.3000000000000003</v>
      </c>
      <c r="B21" s="65" t="s">
        <v>406</v>
      </c>
      <c r="C21" s="59" t="s">
        <v>411</v>
      </c>
      <c r="H21" s="59" t="s">
        <v>384</v>
      </c>
    </row>
    <row r="22" spans="1:9" x14ac:dyDescent="0.2">
      <c r="A22" s="58">
        <f t="shared" si="7"/>
        <v>3.4000000000000004</v>
      </c>
      <c r="B22" s="65" t="s">
        <v>404</v>
      </c>
      <c r="C22" s="59" t="s">
        <v>411</v>
      </c>
      <c r="H22" s="59" t="s">
        <v>384</v>
      </c>
    </row>
    <row r="23" spans="1:9" x14ac:dyDescent="0.2">
      <c r="A23" s="58">
        <f t="shared" si="7"/>
        <v>3.5000000000000004</v>
      </c>
      <c r="B23" t="s">
        <v>405</v>
      </c>
      <c r="C23" s="59" t="s">
        <v>411</v>
      </c>
      <c r="H23" s="59" t="s">
        <v>384</v>
      </c>
    </row>
    <row r="24" spans="1:9" x14ac:dyDescent="0.2">
      <c r="A24" s="60">
        <v>4</v>
      </c>
      <c r="B24" s="61" t="s">
        <v>407</v>
      </c>
      <c r="C24" s="61"/>
      <c r="D24" s="61"/>
      <c r="E24" s="61"/>
      <c r="F24" s="61"/>
      <c r="G24" s="61"/>
      <c r="H24" s="61"/>
      <c r="I24" s="61"/>
    </row>
    <row r="25" spans="1:9" x14ac:dyDescent="0.2">
      <c r="A25" s="86">
        <v>4.0999999999999996</v>
      </c>
      <c r="B25" s="87" t="s">
        <v>410</v>
      </c>
      <c r="C25" s="59" t="s">
        <v>411</v>
      </c>
      <c r="D25" s="87"/>
      <c r="E25" s="87"/>
      <c r="F25" s="87"/>
      <c r="G25" s="87"/>
      <c r="H25" s="59" t="s">
        <v>384</v>
      </c>
      <c r="I25" s="87"/>
    </row>
    <row r="26" spans="1:9" x14ac:dyDescent="0.2">
      <c r="A26" s="58">
        <f>A25+0.1</f>
        <v>4.1999999999999993</v>
      </c>
      <c r="B26" t="s">
        <v>408</v>
      </c>
      <c r="C26" s="59" t="s">
        <v>411</v>
      </c>
      <c r="H26" s="59" t="s">
        <v>384</v>
      </c>
    </row>
    <row r="27" spans="1:9" s="65" customFormat="1" x14ac:dyDescent="0.2">
      <c r="A27" s="58">
        <f>A26+0.1</f>
        <v>4.2999999999999989</v>
      </c>
      <c r="B27" s="65" t="s">
        <v>409</v>
      </c>
      <c r="C27" s="59" t="s">
        <v>412</v>
      </c>
      <c r="D27" s="79"/>
      <c r="E27" s="83"/>
      <c r="F27" s="73"/>
      <c r="G27" s="73"/>
      <c r="H27" s="83" t="s">
        <v>384</v>
      </c>
      <c r="I27" s="85"/>
    </row>
    <row r="28" spans="1:9" x14ac:dyDescent="0.2">
      <c r="A28" s="60">
        <v>5</v>
      </c>
      <c r="B28" s="61" t="s">
        <v>415</v>
      </c>
      <c r="C28" s="61"/>
      <c r="D28" s="61"/>
      <c r="E28" s="61"/>
      <c r="F28" s="61"/>
      <c r="G28" s="61"/>
      <c r="H28" s="61"/>
      <c r="I28" s="61"/>
    </row>
    <row r="29" spans="1:9" x14ac:dyDescent="0.2">
      <c r="A29" s="2">
        <f>A28+0.1</f>
        <v>5.0999999999999996</v>
      </c>
      <c r="B29" t="s">
        <v>416</v>
      </c>
      <c r="C29" s="59" t="s">
        <v>412</v>
      </c>
      <c r="F29" s="68">
        <v>44881</v>
      </c>
      <c r="G29" s="73">
        <v>44889</v>
      </c>
      <c r="H29" s="59" t="s">
        <v>384</v>
      </c>
    </row>
  </sheetData>
  <autoFilter ref="A1:I27" xr:uid="{C3C3D8AF-82D6-6A4E-9A8F-7EA23972EFF6}"/>
  <phoneticPr fontId="13" type="noConversion"/>
  <conditionalFormatting sqref="L1:CM1">
    <cfRule type="expression" dxfId="11" priority="7">
      <formula>WEEKDAY(L$1,2)&gt;5</formula>
    </cfRule>
  </conditionalFormatting>
  <conditionalFormatting sqref="L4:CM7 L18:CM20">
    <cfRule type="expression" dxfId="10" priority="5">
      <formula>AND(L$1&gt;=$F7,L$1&lt;=$G7,$F5="Completed")</formula>
    </cfRule>
  </conditionalFormatting>
  <conditionalFormatting sqref="A26:B27 A19:H23 D26:H27 A15:H17 A3:H13">
    <cfRule type="expression" dxfId="9" priority="106">
      <formula>$H3="Completed"</formula>
    </cfRule>
  </conditionalFormatting>
  <conditionalFormatting sqref="C25:C27">
    <cfRule type="expression" dxfId="8" priority="3">
      <formula>$H25="Completed"</formula>
    </cfRule>
  </conditionalFormatting>
  <conditionalFormatting sqref="L3:CM35">
    <cfRule type="expression" dxfId="7" priority="2">
      <formula>AND(L$1&gt;=$F3,L$1&lt;=$G3)</formula>
    </cfRule>
  </conditionalFormatting>
  <conditionalFormatting sqref="H35">
    <cfRule type="expression" dxfId="6" priority="1">
      <formula>$H35="Completed"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CC0728E1A7344696CB36879E6DD8AF" ma:contentTypeVersion="13" ma:contentTypeDescription="Create a new document." ma:contentTypeScope="" ma:versionID="5bc41760786a4b448dc5958478ca8ab2">
  <xsd:schema xmlns:xsd="http://www.w3.org/2001/XMLSchema" xmlns:xs="http://www.w3.org/2001/XMLSchema" xmlns:p="http://schemas.microsoft.com/office/2006/metadata/properties" xmlns:ns2="29649c66-3e48-49a8-b9d2-7f9225ba445b" xmlns:ns3="f28237a1-9120-4872-aa74-abd7e45fa072" targetNamespace="http://schemas.microsoft.com/office/2006/metadata/properties" ma:root="true" ma:fieldsID="fa0647d0b64366ab1344d974d2175da6" ns2:_="" ns3:_="">
    <xsd:import namespace="29649c66-3e48-49a8-b9d2-7f9225ba445b"/>
    <xsd:import namespace="f28237a1-9120-4872-aa74-abd7e45fa0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649c66-3e48-49a8-b9d2-7f9225ba44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710a08c-ad05-47cc-9fd1-2477236958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237a1-9120-4872-aa74-abd7e45fa07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82b55c3-de2a-499f-a4e3-0f3007c53365}" ma:internalName="TaxCatchAll" ma:showField="CatchAllData" ma:web="f28237a1-9120-4872-aa74-abd7e45fa0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9649c66-3e48-49a8-b9d2-7f9225ba445b">
      <Terms xmlns="http://schemas.microsoft.com/office/infopath/2007/PartnerControls"/>
    </lcf76f155ced4ddcb4097134ff3c332f>
    <TaxCatchAll xmlns="f28237a1-9120-4872-aa74-abd7e45fa072" xsi:nil="true"/>
  </documentManagement>
</p:properties>
</file>

<file path=customXml/itemProps1.xml><?xml version="1.0" encoding="utf-8"?>
<ds:datastoreItem xmlns:ds="http://schemas.openxmlformats.org/officeDocument/2006/customXml" ds:itemID="{09320F3B-B84A-40C1-951B-A3CEB4621E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649c66-3e48-49a8-b9d2-7f9225ba445b"/>
    <ds:schemaRef ds:uri="f28237a1-9120-4872-aa74-abd7e45fa0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47B261-B032-4F38-845E-538EC0EF3C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068443-845F-4554-802D-AB17D3A78DE1}">
  <ds:schemaRefs>
    <ds:schemaRef ds:uri="http://schemas.microsoft.com/office/infopath/2007/PartnerControls"/>
    <ds:schemaRef ds:uri="29649c66-3e48-49a8-b9d2-7f9225ba445b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f28237a1-9120-4872-aa74-abd7e45fa07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Migration Planning</vt:lpstr>
      <vt:lpstr>KeyDefinitions</vt:lpstr>
      <vt:lpstr>ProjectMilestones</vt:lpstr>
      <vt:lpstr>Sustainability of Dev Countries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Esau</dc:creator>
  <cp:keywords/>
  <dc:description/>
  <cp:lastModifiedBy>AMIT VERMA</cp:lastModifiedBy>
  <cp:revision/>
  <dcterms:created xsi:type="dcterms:W3CDTF">2022-07-14T23:35:45Z</dcterms:created>
  <dcterms:modified xsi:type="dcterms:W3CDTF">2022-11-15T07:10:00Z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0x01010072CC0728E1A7344696CB36879E6DD8AF</vt:lpwstr>
  </property>
  <property fmtid="{D5CDD505-2E9C-101B-9397-08002B2CF9AE}" pid="3" name="MediaServiceImageTags">
    <vt:lpwstr/>
  </property>
</Properties>
</file>