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rshverma/Desktop/sciencefair/sciencefair/"/>
    </mc:Choice>
  </mc:AlternateContent>
  <xr:revisionPtr revIDLastSave="0" documentId="13_ncr:1_{88384DF9-F4A8-A742-9315-E78F1B6995E0}" xr6:coauthVersionLast="47" xr6:coauthVersionMax="47" xr10:uidLastSave="{00000000-0000-0000-0000-000000000000}"/>
  <bookViews>
    <workbookView xWindow="0" yWindow="500" windowWidth="38400" windowHeight="19120" firstSheet="3" activeTab="4" xr2:uid="{412144E9-6F29-48AA-9BCA-3BBECBC8B2AE}"/>
  </bookViews>
  <sheets>
    <sheet name="Migration Planning" sheetId="6" r:id="rId1"/>
    <sheet name="KeyDefinitions" sheetId="9" r:id="rId2"/>
    <sheet name="ProjectMilestones" sheetId="10" r:id="rId3"/>
    <sheet name="Sustainability of Dev Countries" sheetId="11" r:id="rId4"/>
    <sheet name="MetaData" sheetId="12" r:id="rId5"/>
  </sheets>
  <definedNames>
    <definedName name="_xlnm._FilterDatabase" localSheetId="2" hidden="1">ProjectMilestones!$A$1:$J$122</definedName>
    <definedName name="_xlnm._FilterDatabase" localSheetId="3" hidden="1">'Sustainability of Dev Countries'!$A$1:$I$27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1" l="1"/>
  <c r="G5" i="11"/>
  <c r="G6" i="11"/>
  <c r="G7" i="11"/>
  <c r="G8" i="11"/>
  <c r="G9" i="11"/>
  <c r="G10" i="11"/>
  <c r="G11" i="11"/>
  <c r="G12" i="11"/>
  <c r="G13" i="11"/>
  <c r="G4" i="11"/>
  <c r="G3" i="11"/>
  <c r="A29" i="11"/>
  <c r="A20" i="11" l="1"/>
  <c r="A21" i="11" s="1"/>
  <c r="A22" i="11" s="1"/>
  <c r="A23" i="11" s="1"/>
  <c r="A19" i="11"/>
  <c r="A27" i="11"/>
  <c r="A26" i="11"/>
  <c r="A15" i="11"/>
  <c r="A16" i="11" s="1"/>
  <c r="A17" i="11" s="1"/>
  <c r="A4" i="11"/>
  <c r="A5" i="11" s="1"/>
  <c r="A6" i="11" s="1"/>
  <c r="A7" i="11" s="1"/>
  <c r="A8" i="11" s="1"/>
  <c r="A9" i="11" s="1"/>
  <c r="A10" i="11" s="1"/>
  <c r="A11" i="11" s="1"/>
  <c r="M1" i="1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CH1" i="11" s="1"/>
  <c r="CI1" i="11" s="1"/>
  <c r="CJ1" i="11" s="1"/>
  <c r="CK1" i="11" s="1"/>
  <c r="CL1" i="11" s="1"/>
  <c r="CM1" i="11" s="1"/>
  <c r="C48" i="10" l="1"/>
  <c r="C47" i="10"/>
  <c r="C46" i="10"/>
  <c r="C45" i="10"/>
  <c r="C44" i="10"/>
  <c r="C43" i="10"/>
  <c r="C42" i="10"/>
  <c r="C41" i="10"/>
  <c r="C40" i="10"/>
  <c r="C39" i="10"/>
  <c r="C38" i="10"/>
  <c r="C37" i="10"/>
  <c r="C36" i="10"/>
  <c r="C35" i="10"/>
  <c r="C34" i="10"/>
  <c r="C33" i="10"/>
  <c r="C32" i="10"/>
  <c r="C31" i="10"/>
  <c r="C28" i="10"/>
  <c r="C29" i="10"/>
  <c r="C27" i="10"/>
  <c r="C22" i="10"/>
  <c r="C25" i="10"/>
  <c r="C23" i="10"/>
  <c r="C16" i="10"/>
  <c r="C15" i="10"/>
  <c r="F5" i="10"/>
  <c r="E5" i="10"/>
  <c r="F8" i="10"/>
  <c r="F9" i="10" s="1"/>
  <c r="E9" i="10"/>
  <c r="E11" i="10"/>
  <c r="F21" i="10"/>
  <c r="E21" i="10"/>
  <c r="F111" i="10"/>
  <c r="F110" i="10" s="1"/>
  <c r="E111" i="10"/>
  <c r="E109" i="10" s="1"/>
  <c r="F113" i="10"/>
  <c r="E113" i="10"/>
  <c r="F114" i="10"/>
  <c r="E114" i="10"/>
  <c r="F118" i="10"/>
  <c r="F117" i="10" s="1"/>
  <c r="F122" i="10" s="1"/>
  <c r="E118" i="10"/>
  <c r="E117" i="10" s="1"/>
  <c r="E122" i="10" s="1"/>
  <c r="E46" i="6"/>
  <c r="E39" i="6"/>
  <c r="F26" i="6"/>
  <c r="E26" i="6"/>
  <c r="F22" i="6"/>
  <c r="E22" i="6"/>
  <c r="F14" i="6"/>
  <c r="E14" i="6"/>
  <c r="E115" i="10" l="1"/>
  <c r="F115" i="10"/>
  <c r="E108" i="10"/>
  <c r="F105" i="10" s="1"/>
  <c r="F104" i="10" s="1"/>
  <c r="E107" i="10"/>
  <c r="F109" i="10"/>
  <c r="F11" i="10"/>
  <c r="F106" i="10"/>
  <c r="E110" i="10"/>
  <c r="E12" i="10" l="1"/>
  <c r="E104" i="10"/>
  <c r="F101" i="10"/>
  <c r="F100" i="10"/>
  <c r="F102" i="10"/>
  <c r="F99" i="10"/>
  <c r="F108" i="10"/>
  <c r="F107" i="10"/>
  <c r="F112" i="10" s="1"/>
  <c r="E112" i="10"/>
  <c r="E16" i="10" s="1"/>
  <c r="F16" i="10" s="1"/>
  <c r="E100" i="10"/>
  <c r="E101" i="10"/>
  <c r="E102" i="10" s="1"/>
  <c r="E99" i="10"/>
  <c r="E105" i="10" l="1"/>
  <c r="E106" i="10"/>
  <c r="F97" i="10"/>
  <c r="F98" i="10"/>
  <c r="F96" i="10"/>
  <c r="F95" i="10"/>
  <c r="F89" i="10"/>
  <c r="F12" i="10"/>
  <c r="F13" i="10" s="1"/>
  <c r="E13" i="10"/>
  <c r="E89" i="10"/>
  <c r="F88" i="10" l="1"/>
  <c r="E88" i="10" s="1"/>
  <c r="F64" i="10"/>
  <c r="F70" i="10"/>
  <c r="F65" i="10"/>
  <c r="F72" i="10"/>
  <c r="F71" i="10"/>
  <c r="E97" i="10"/>
  <c r="E95" i="10"/>
  <c r="E98" i="10"/>
  <c r="E96" i="10"/>
  <c r="F69" i="10" l="1"/>
  <c r="F94" i="10"/>
  <c r="E94" i="10" s="1"/>
  <c r="F91" i="10"/>
  <c r="F92" i="10"/>
  <c r="E92" i="10" s="1"/>
  <c r="F93" i="10"/>
  <c r="E93" i="10" s="1"/>
  <c r="E45" i="10"/>
  <c r="F45" i="10" s="1"/>
  <c r="E71" i="10"/>
  <c r="E72" i="10"/>
  <c r="E46" i="10"/>
  <c r="F46" i="10" s="1"/>
  <c r="E48" i="10"/>
  <c r="F48" i="10" s="1"/>
  <c r="E47" i="10"/>
  <c r="F47" i="10" s="1"/>
  <c r="E65" i="10"/>
  <c r="F52" i="10" s="1"/>
  <c r="E29" i="10"/>
  <c r="F29" i="10" s="1"/>
  <c r="E42" i="10"/>
  <c r="F42" i="10" s="1"/>
  <c r="E41" i="10"/>
  <c r="F41" i="10" s="1"/>
  <c r="E70" i="10"/>
  <c r="E40" i="10"/>
  <c r="F40" i="10" s="1"/>
  <c r="E39" i="10"/>
  <c r="F39" i="10" s="1"/>
  <c r="E69" i="10"/>
  <c r="E28" i="10"/>
  <c r="F28" i="10" s="1"/>
  <c r="E64" i="10"/>
  <c r="F51" i="10" s="1"/>
  <c r="E52" i="10" l="1"/>
  <c r="E43" i="10"/>
  <c r="F43" i="10" s="1"/>
  <c r="E44" i="10"/>
  <c r="F44" i="10" s="1"/>
  <c r="E38" i="10"/>
  <c r="F38" i="10" s="1"/>
  <c r="E51" i="10"/>
  <c r="E37" i="10"/>
  <c r="F37" i="10" s="1"/>
  <c r="F60" i="10"/>
  <c r="F61" i="10"/>
  <c r="E91" i="10"/>
  <c r="E103" i="10" s="1"/>
  <c r="F87" i="10"/>
  <c r="F103" i="10"/>
  <c r="F62" i="10" l="1"/>
  <c r="E61" i="10"/>
  <c r="E60" i="10"/>
  <c r="E62" i="10" s="1"/>
  <c r="F68" i="10"/>
  <c r="F67" i="10"/>
  <c r="E87" i="10"/>
  <c r="E90" i="10" s="1"/>
  <c r="F90" i="10"/>
  <c r="F63" i="10"/>
  <c r="E35" i="10" l="1"/>
  <c r="F35" i="10" s="1"/>
  <c r="E36" i="10"/>
  <c r="F36" i="10" s="1"/>
  <c r="E63" i="10"/>
  <c r="E27" i="10"/>
  <c r="F66" i="10"/>
  <c r="F14" i="10"/>
  <c r="E22" i="10"/>
  <c r="F22" i="10" s="1"/>
  <c r="E23" i="10" s="1"/>
  <c r="F23" i="10" s="1"/>
  <c r="E25" i="10" s="1"/>
  <c r="F25" i="10" s="1"/>
  <c r="E68" i="10"/>
  <c r="F73" i="10"/>
  <c r="E34" i="10"/>
  <c r="F34" i="10" s="1"/>
  <c r="E33" i="10"/>
  <c r="F33" i="10" s="1"/>
  <c r="E67" i="10"/>
  <c r="E73" i="10" s="1"/>
  <c r="E15" i="10" l="1"/>
  <c r="F27" i="10"/>
  <c r="F30" i="10" s="1"/>
  <c r="E30" i="10"/>
  <c r="F50" i="10"/>
  <c r="F54" i="10"/>
  <c r="F58" i="10"/>
  <c r="E66" i="10"/>
  <c r="F56" i="10"/>
  <c r="F57" i="10"/>
  <c r="F55" i="10"/>
  <c r="E54" i="10" l="1"/>
  <c r="E57" i="10"/>
  <c r="F59" i="10"/>
  <c r="E56" i="10"/>
  <c r="E58" i="10"/>
  <c r="E55" i="10"/>
  <c r="E50" i="10"/>
  <c r="E53" i="10" s="1"/>
  <c r="E32" i="10"/>
  <c r="F32" i="10" s="1"/>
  <c r="E31" i="10"/>
  <c r="F53" i="10"/>
  <c r="F15" i="10"/>
  <c r="F17" i="10" s="1"/>
  <c r="E17" i="10"/>
  <c r="F31" i="10" l="1"/>
  <c r="F49" i="10" s="1"/>
  <c r="E49" i="10"/>
  <c r="E59" i="10"/>
</calcChain>
</file>

<file path=xl/sharedStrings.xml><?xml version="1.0" encoding="utf-8"?>
<sst xmlns="http://schemas.openxmlformats.org/spreadsheetml/2006/main" count="726" uniqueCount="462">
  <si>
    <t>Task #</t>
  </si>
  <si>
    <t>Task</t>
  </si>
  <si>
    <t>Dependency</t>
  </si>
  <si>
    <t>Assignee</t>
  </si>
  <si>
    <t>Start Date</t>
  </si>
  <si>
    <t>End Date</t>
  </si>
  <si>
    <t>Comments</t>
  </si>
  <si>
    <t>Status</t>
  </si>
  <si>
    <t>Pct Completion</t>
  </si>
  <si>
    <t>AzDO Ref #</t>
  </si>
  <si>
    <t>Developer workstation with development tools</t>
  </si>
  <si>
    <t>Review existing technical design, build release pipelines</t>
  </si>
  <si>
    <t>Milestone</t>
  </si>
  <si>
    <t>Workstation Setup Complete</t>
  </si>
  <si>
    <t>SVN to Git Source Code Migration</t>
  </si>
  <si>
    <t>Completed</t>
  </si>
  <si>
    <t>Create plan for SVN cutover to Git</t>
  </si>
  <si>
    <t>Install tools needed to support migration</t>
  </si>
  <si>
    <t>SVN to Git Migration using SVN2Git tool</t>
  </si>
  <si>
    <t>combine LS_DS_WAR and TS_JAR SVN Repo into new project TS_LS_DEPS</t>
  </si>
  <si>
    <t>Push repository to DevOps</t>
  </si>
  <si>
    <t>Convert TeamCity pipelines to use Git repository for builds (10 projects)</t>
  </si>
  <si>
    <t>Migrate users to use LDAP instead of the OS users.</t>
  </si>
  <si>
    <t>Need more information from Chris</t>
  </si>
  <si>
    <t>Convert Custom LSCS API to DocumentDB</t>
  </si>
  <si>
    <t>TBD</t>
  </si>
  <si>
    <t>Phase 2 - Clarification - dependency on AWS provision of DocumentDB</t>
  </si>
  <si>
    <t>Refactoring Complete (Cloud, Container, Security)</t>
  </si>
  <si>
    <t>Ensure Unit test code coverage</t>
  </si>
  <si>
    <t>Working with Srikanth to get a QA assigned to the project</t>
  </si>
  <si>
    <t>Implement generic logging solution</t>
  </si>
  <si>
    <t>Unit Test Code Coverage Complete</t>
  </si>
  <si>
    <t>Clarification on "phases" of the migration to AWS - 1. Runtime 2. Authoring 3. Version upgrade</t>
  </si>
  <si>
    <t>Clarification on converstion of custom LSCS to DocumentDB</t>
  </si>
  <si>
    <t>Determine TeamSite Multi-AZ setup</t>
  </si>
  <si>
    <t>AWS DEV environment provisioning</t>
  </si>
  <si>
    <t>Requirement/clarificayions are in progress. Amy &amp; Stephen</t>
  </si>
  <si>
    <t>Determine strategy for TBs of files from on-prem to EFS drive</t>
  </si>
  <si>
    <t>Need to check with Sam,Kamlesh &amp; Cloud team</t>
  </si>
  <si>
    <t>Discovery Activities Complete</t>
  </si>
  <si>
    <t xml:space="preserve">Collaborate with CloudServices Team to Provision Cloud Resources - DEV </t>
  </si>
  <si>
    <t>Architecture Approval</t>
  </si>
  <si>
    <t>Provision DEV environment - Authoring AWS environment - TeamSite/OpenDeploy</t>
  </si>
  <si>
    <t>EC2 has been provisioned.Dependencies has been installed.</t>
  </si>
  <si>
    <t>Collaborate with CloudServices Team to create TeamSite/OpenDeploy disaster recovery environment</t>
  </si>
  <si>
    <t>Template Shared with provisioning team.Prov in process</t>
  </si>
  <si>
    <t>Provision AWS Cloud Resources for TeamSite (Phase1)</t>
  </si>
  <si>
    <t>Provision DEV environment - OpenDeploy Receiver, Runtime AWS environment - LiveSite Web NGINX and App Tomcat Services, and DocumentDb replacement for custom LSCS</t>
  </si>
  <si>
    <t>Amy collecting the requirements  to raise a request.</t>
  </si>
  <si>
    <t>Provision AWS Cloud Resources for LiveSite (Phase2)</t>
  </si>
  <si>
    <t>Dependent on phase 2 completion</t>
  </si>
  <si>
    <t>Provision DEV environment - updated services -- postgreSQL, EC2 instance, etc</t>
  </si>
  <si>
    <t>Provision AWS Cloud Resources for LiveSite (Phase3)</t>
  </si>
  <si>
    <t>Create Build &amp; release pipeline.(Utilized for Dev,Stag &amp; Prod)</t>
  </si>
  <si>
    <t>Adil Mirza,Venkat Raman,Amy</t>
  </si>
  <si>
    <t xml:space="preserve">Build pipeline is being migrated to AzDo.Updates in progress.Discussion for Mavern vs Ant in progress(Chris/Amy) </t>
  </si>
  <si>
    <t xml:space="preserve">Collaborate with CloudServices Team to Provision Cloud Resources - STAG </t>
  </si>
  <si>
    <t>Provision AWS Cloud Resources for TeamSite</t>
  </si>
  <si>
    <t>Dependency on Dev env provisioning</t>
  </si>
  <si>
    <t xml:space="preserve">Create / Update infrastructure release application pipelines to provision cloud infrastructure for all environments (DEV) </t>
  </si>
  <si>
    <t xml:space="preserve">Create / Update infrastructure release application pipelines to provision cloud infrastructure for all environments (STAG ) </t>
  </si>
  <si>
    <t xml:space="preserve">Create / Update infrastructure release application pipelines to provision cloud infrastructure for all environments (PROD ) </t>
  </si>
  <si>
    <t>Dependency on Dev/Stag env provisioning</t>
  </si>
  <si>
    <t>Work with CloudServices team to provision security and user groups/roles for developers and administrators</t>
  </si>
  <si>
    <t>Provision Release Pipelines Resources for TeamSite (Phase 1)</t>
  </si>
  <si>
    <t>Create build &amp; release pipeline for Phase 2</t>
  </si>
  <si>
    <t>Provision AWS Cloud Resources for LiveSite</t>
  </si>
  <si>
    <t>Provision Release Pipelines Resources for LiveSite (Phase 2)</t>
  </si>
  <si>
    <t xml:space="preserve">Update infrastructure release application pipelines to provision cloud infrastructure for all environments (DEV) </t>
  </si>
  <si>
    <t xml:space="preserve">Update infrastructure release application pipelines to provision cloud infrastructure for all environments (STAG ) </t>
  </si>
  <si>
    <t xml:space="preserve">Update infrastructure release application pipelines to provision cloud infrastructure for all environments (PROD ) </t>
  </si>
  <si>
    <t>Update Release Pipeline Resources for Phase 3</t>
  </si>
  <si>
    <t>Define related configurations (Secrets) and update the secret manager accordingly</t>
  </si>
  <si>
    <t>Tony,Spephan,Amy</t>
  </si>
  <si>
    <t>Environments ready for deployment</t>
  </si>
  <si>
    <t xml:space="preserve">Complete Security Profile within SD Elements (Survey) </t>
  </si>
  <si>
    <t>Vishal,Amy</t>
  </si>
  <si>
    <t>NA</t>
  </si>
  <si>
    <t>As per Victoria it may not be required.Amy to reply to Victoria for clarification</t>
  </si>
  <si>
    <t>Closure of SD Element comments</t>
  </si>
  <si>
    <t>Pipeline updates for Veracode scans</t>
  </si>
  <si>
    <t>Adil,Venkat</t>
  </si>
  <si>
    <t>Run AppScan/Veracode - Dynamic Analysis Scan (STAGE)</t>
  </si>
  <si>
    <t>Need to make sure pipeline are updated after Stag is up.</t>
  </si>
  <si>
    <t>Review the System Architecture with InfoSec team</t>
  </si>
  <si>
    <t xml:space="preserve">Veracode Vulnerability (Remediation Efforts) </t>
  </si>
  <si>
    <t>Once Stag is up &amp; piplelines arte update. we can start.</t>
  </si>
  <si>
    <t>Work with NYC3 (NYC Cyber Command Center) and DoITT InfoSec teams to complete Security Accreditation process</t>
  </si>
  <si>
    <t>Security Accredition Complete</t>
  </si>
  <si>
    <t>Convert Oracle HTTPS Configuration to NGINX</t>
  </si>
  <si>
    <t>Is containerization and NGINX configuration part of the pipeline</t>
  </si>
  <si>
    <t>Dockerize Webserver (NGINX) deployment</t>
  </si>
  <si>
    <t>Convert Weblogic App server configuration to Tomcat</t>
  </si>
  <si>
    <t>Is containerization and Tomcat configuration part of the pipeline</t>
  </si>
  <si>
    <t>Dockerize Appserever (Tomcat) deployment</t>
  </si>
  <si>
    <t>AWS DevOps &amp; Pipeline Set Up</t>
  </si>
  <si>
    <t xml:space="preserve">Migrate application source code to Azure Devops </t>
  </si>
  <si>
    <t>Setup the DevOps Chains</t>
  </si>
  <si>
    <t>Create a build pipeline</t>
  </si>
  <si>
    <t>Updates to Build Pipelines Completed</t>
  </si>
  <si>
    <t>Implement Cloud Credential &amp; Certificate Management within Release Pipelines</t>
  </si>
  <si>
    <t>Create application release pipelines to deploy the application for all environments</t>
  </si>
  <si>
    <t>Integrate with SonarQube</t>
  </si>
  <si>
    <t>Integrate with Veracode (Static Scan)</t>
  </si>
  <si>
    <t>Updates to Release Pipelines Ready</t>
  </si>
  <si>
    <t>DB Infrastructure/Migration task for DEV (TeamSite Authoring)</t>
  </si>
  <si>
    <t>DB Infrastructure/Migration task for STAG (TeamSite Authoring)</t>
  </si>
  <si>
    <t>DB Infrastructure/Migration task for PROD (TeamSite Authoring)</t>
  </si>
  <si>
    <t xml:space="preserve">Gage the Size of PROD Database Data (Ask Philip) </t>
  </si>
  <si>
    <t>Enable Native Network Encryption/TDE for column level Encryption(Dev/STAG)</t>
  </si>
  <si>
    <t>Enable Native Network Encryption/TDE for column level Encryption(Prod)</t>
  </si>
  <si>
    <t>TeamSite DBA ACL List (Dev) - Teamsite</t>
  </si>
  <si>
    <t>TeamSite DBA ACL List (STAG) - Teamsite</t>
  </si>
  <si>
    <t xml:space="preserve">TeamSite DBA ACL List (Prod) - Teamsite </t>
  </si>
  <si>
    <t>Create Master DB User and App DB User Accounts in the Database(Dev) - Teamsite</t>
  </si>
  <si>
    <t>Create Master DB User and App DB User Accounts in the Database(STAG) - Teamsite</t>
  </si>
  <si>
    <t>Create Master DB User and App DB User Accounts in the Database(Prod) -Teamsite</t>
  </si>
  <si>
    <t>Create Master DB User and App DB User Accounts credentials on Secrets Manager(Dev) - -Teamsite</t>
  </si>
  <si>
    <t>Create Master DB User and App DB User Accounts credentials on Secrets Manager(STAG) - -Teamsite</t>
  </si>
  <si>
    <t>Create Master DB User and App DB User Accounts credentials on Secrets Manager(Prod) - -Teamsite</t>
  </si>
  <si>
    <t xml:space="preserve">Export the data from existing Prod Database (Migrate using the tool)(ON-PREM) &amp; Import the data to the  Database (Migrate using the tool) to  AWS </t>
  </si>
  <si>
    <t>Run the script to Clean up test Data (STAG)</t>
  </si>
  <si>
    <t>Referesh prod data during cutover</t>
  </si>
  <si>
    <t>TeamSite FileShare data migration</t>
  </si>
  <si>
    <t>Application Data Migration Complete (DEV, STAG, PROD)  TeamSite Phase 1</t>
  </si>
  <si>
    <t>DB Infrastructure/Migration task for DEV (LiveSite)</t>
  </si>
  <si>
    <t>DB Infrastructure/Migration task for STAG(LiveSite)</t>
  </si>
  <si>
    <t>DB Infrastructure/Migration task for PROD(LiveSite)</t>
  </si>
  <si>
    <t>LiveSite DBA ACL List (Dev) -LiveSite</t>
  </si>
  <si>
    <t>LiveSite DBA ACL List (STAG) - LiveSite</t>
  </si>
  <si>
    <t>LiveSite DBA ACL List (Prod) - LiveSite</t>
  </si>
  <si>
    <t>Create Master DB User and App DB User Accounts in the Database(Dev) - LiveSite</t>
  </si>
  <si>
    <t>Create Master DB User and App DB User Accounts in the Database(STAG) - LiveSite</t>
  </si>
  <si>
    <t>Create Master DB User and App DB User Accounts in the Database(Prod) - LiveSite</t>
  </si>
  <si>
    <t>Create Master DB User and App DB User Accounts credentials on Secrets Manager(Dev) -  LiveSite</t>
  </si>
  <si>
    <t>Create Master DB User and App DB User Accounts credentials on Secrets Manager(STAG) - - LiveSite</t>
  </si>
  <si>
    <t>Create Master DB User and App DB User Accounts credentials on Secrets Manager(Prod) - -LiveSite</t>
  </si>
  <si>
    <t>LiveSite Webserver fileshare data migration</t>
  </si>
  <si>
    <t>LiveSite LSDS AppServer fileshare data migration</t>
  </si>
  <si>
    <t>LiveSite LSCS data migration - DocumentDB</t>
  </si>
  <si>
    <t>Application Data Migration Complete (DEV, STAG, PROD)  LiveSite Phase 2</t>
  </si>
  <si>
    <t xml:space="preserve">Application User Provisioning (Devops Team) </t>
  </si>
  <si>
    <t>Identify Users and User Groups / Security Profiles to be migrated / created for developer users</t>
  </si>
  <si>
    <t>Work with CloudServices team to provision security and user groups/roles</t>
  </si>
  <si>
    <t>User Provisioning Complete</t>
  </si>
  <si>
    <t>Load Balancer / DNS / SSL Certificates Activities</t>
  </si>
  <si>
    <t xml:space="preserve">Work with Network team to make firewall changes for external service access (inform InfoSec afterwards) </t>
  </si>
  <si>
    <t>Request ITSecOps to sign the Internal SSL certificate</t>
  </si>
  <si>
    <t>Request for external Load Balancer and a DNS record for PROD environment</t>
  </si>
  <si>
    <t>Ensure that Staging and Production environments are identical from a Firewall Perspective</t>
  </si>
  <si>
    <t>Test the TeamSite service connectivity from App(STAG)</t>
  </si>
  <si>
    <t>Test the TeamSite service connectivity from App(Prod)</t>
  </si>
  <si>
    <t xml:space="preserve">Request for CNAME (Internal) and redirect to Internal Load Balancer </t>
  </si>
  <si>
    <t>Ensure SSL Mechanism works in the DEV Environment.</t>
  </si>
  <si>
    <t>LB / DNS / SSL Certificates Complete</t>
  </si>
  <si>
    <t>Integrate Monitoring Services and create Cloudwatch Dashboard (AWS)- STAG</t>
  </si>
  <si>
    <t>Integrate Monitoring Services,Health Check and create Cloudwatch Dashboard -(new product call Thousand-Eyes - In PROD only) , X-Ray Monitoring</t>
  </si>
  <si>
    <t>Integrate Monitoring Services - Incident Management - ServiceNow [PROD Only] - POST Deployment Activity</t>
  </si>
  <si>
    <t xml:space="preserve">Integrate Application logs with CloudWatch Stack (Cloud)  </t>
  </si>
  <si>
    <t xml:space="preserve">Enable notifications for application monitoring [PROD ONLY] - Post PROD Deployment Activity </t>
  </si>
  <si>
    <t xml:space="preserve">Security Review  (Venkata &amp; Vishal) </t>
  </si>
  <si>
    <t>Monitoring, Security and Management Complete</t>
  </si>
  <si>
    <t>Organizational Reviews</t>
  </si>
  <si>
    <t>Technical Design Peer Review</t>
  </si>
  <si>
    <t>Operational Design Review</t>
  </si>
  <si>
    <t>Security Review  (Venkata &amp; Vishal) - Chris Set it up with the respective team</t>
  </si>
  <si>
    <t>Amy</t>
  </si>
  <si>
    <t>Reviews Complete</t>
  </si>
  <si>
    <t>TeamSite Documentation</t>
  </si>
  <si>
    <t>Create/Update Architecture Document (Draw.io integrates with Office 365)</t>
  </si>
  <si>
    <t>Create/Update Development Technical Design Document on AppDev wiki</t>
  </si>
  <si>
    <t>Create/Update the Operational Design Document on AppDev Wiki (Sharepoint)</t>
  </si>
  <si>
    <t>Documentation Complete</t>
  </si>
  <si>
    <t>Application Testing &amp; QA Procedures (Automation)</t>
  </si>
  <si>
    <t>Create QA Automation Scripts</t>
  </si>
  <si>
    <t>Perform Functional &amp; Integration Testing</t>
  </si>
  <si>
    <t xml:space="preserve">Link Test Cases to AZDO User Stories (Angela's Method) </t>
  </si>
  <si>
    <t>Functional / Integration Testing Complete</t>
  </si>
  <si>
    <t>Create Performance Test Scripts &amp; Pipelines</t>
  </si>
  <si>
    <t>Perform Performance Testing</t>
  </si>
  <si>
    <t>Performance Testing Complete</t>
  </si>
  <si>
    <t>Develop UAT Test Scripts and work with business stakeholders</t>
  </si>
  <si>
    <t xml:space="preserve">Perform UAT (All Agencies) </t>
  </si>
  <si>
    <t>UAT / ADA Complete</t>
  </si>
  <si>
    <t xml:space="preserve">Deploy to STAGING  (Checklist) </t>
  </si>
  <si>
    <t>Provision/Deploy Staging environment</t>
  </si>
  <si>
    <t>Make Staging Database available</t>
  </si>
  <si>
    <t>Deploy Application into Staging Environment</t>
  </si>
  <si>
    <t>Establish Staging Environment URL</t>
  </si>
  <si>
    <t>Monitoring Tools integration (Cloud Watch-Done,  ServiceNow(Do we need this on Prod - Tony?), Monitoring Dashboards-Done) - Staging Environment</t>
  </si>
  <si>
    <t>Perform Data Migration of TeamSite STG DB</t>
  </si>
  <si>
    <t>Run fileshare data migration for TeamSite STG</t>
  </si>
  <si>
    <t>Dynamic Security Scan</t>
  </si>
  <si>
    <t>Security Scan &amp; Remediation</t>
  </si>
  <si>
    <t>Execute functional and automated test cases in Staging</t>
  </si>
  <si>
    <t>Security Accreditation Document</t>
  </si>
  <si>
    <t>Conduct the meeting for Security Review</t>
  </si>
  <si>
    <t>Application Security Review - Final</t>
  </si>
  <si>
    <t>Performance Testing (QA - Kishor)</t>
  </si>
  <si>
    <t>QA Reviews  / Testing/ Approvals</t>
  </si>
  <si>
    <t>Business Owner Notification to perform UAT</t>
  </si>
  <si>
    <t>UAT</t>
  </si>
  <si>
    <t>Staging Complete</t>
  </si>
  <si>
    <t>Deploy to Production (Implementation / Cutover)</t>
  </si>
  <si>
    <t>Plan the implementation / cutover to new application on AWS</t>
  </si>
  <si>
    <t>Production Env Setup</t>
  </si>
  <si>
    <t>Determine the database configurations and enable the configurations in all Environments</t>
  </si>
  <si>
    <t>Modify provisioning pipelines to enable database configuration decisions</t>
  </si>
  <si>
    <t>Make Production Database Available with encryption</t>
  </si>
  <si>
    <t>Monitoring Tools integration (Cloud Watch, ServiceNow,  Monitoring Dashboards) - Prod Environment</t>
  </si>
  <si>
    <t>Update the Implementation Plan</t>
  </si>
  <si>
    <t>Achieve Change Control Board Approval</t>
  </si>
  <si>
    <t>Execute the Cutover (includes any final data migration)</t>
  </si>
  <si>
    <t>Perform Data Migration of LiveSite PRD DB - Phase 2</t>
  </si>
  <si>
    <t>Perform Data Migration of TeamSite PRD DB - Phase 1</t>
  </si>
  <si>
    <t>Run fileshare data migration for TeamSite Prod - Phase 1</t>
  </si>
  <si>
    <t>Run fileshare data migration for LiveSite Web Prod - Phase 2</t>
  </si>
  <si>
    <t>Run fileshare data migration for LiveSite App Prod - Phase 2</t>
  </si>
  <si>
    <t>Dry Run of Cutover</t>
  </si>
  <si>
    <t>Shut down on-prem TeamSite - Phase 1</t>
  </si>
  <si>
    <t>Shut down on-prem LiveSite - Phase 2</t>
  </si>
  <si>
    <t>Implementation / Cutover</t>
  </si>
  <si>
    <t xml:space="preserve">Post Production Support </t>
  </si>
  <si>
    <t xml:space="preserve">Post Production - Need to update operation Standard Operating Procedures </t>
  </si>
  <si>
    <t xml:space="preserve">Post Production Operations - Operational </t>
  </si>
  <si>
    <t>Description</t>
  </si>
  <si>
    <t>Progress Notes</t>
  </si>
  <si>
    <t>Project Planning</t>
  </si>
  <si>
    <t>High level project planning. Excludes ongoing sprint planning</t>
  </si>
  <si>
    <t>Requirements</t>
  </si>
  <si>
    <t>Migrating requirements to AzDO and/or creation of new user stories</t>
  </si>
  <si>
    <t>% of total number of expected user stories</t>
  </si>
  <si>
    <t>Architecture</t>
  </si>
  <si>
    <t>Prepare architecture diagram and Data Flow diagram, complete reviews</t>
  </si>
  <si>
    <t>100% completion after external review is done and approved.</t>
  </si>
  <si>
    <t>​Technical Design Review</t>
  </si>
  <si>
    <t>Technical peer review and Operational peer review</t>
  </si>
  <si>
    <t>50% for one, 100% after both complete</t>
  </si>
  <si>
    <t>Security Profiling</t>
  </si>
  <si>
    <t>SD Elements profile creation and responding to all questions</t>
  </si>
  <si>
    <t>Security Accreditation</t>
  </si>
  <si>
    <t>Security remediation completion and exception approval if required</t>
  </si>
  <si>
    <t>Coding </t>
  </si>
  <si>
    <t>Application modernization including unit testing</t>
  </si>
  <si>
    <t>Data Migration</t>
  </si>
  <si>
    <t>Data migration for dev, stage and prod</t>
  </si>
  <si>
    <t>33% for each environment completion</t>
  </si>
  <si>
    <t>Dev Infrastructure</t>
  </si>
  <si>
    <t>Stand up development infrastructure</t>
  </si>
  <si>
    <t>CI/CD Pipeline</t>
  </si>
  <si>
    <t>Build / release pipelines completed for Dev</t>
  </si>
  <si>
    <t>Test Cases</t>
  </si>
  <si>
    <t>Functional and automation test case development</t>
  </si>
  <si>
    <t>% of total number of expected test cases</t>
  </si>
  <si>
    <t>App Deployment to Dev</t>
  </si>
  <si>
    <t>Application successfully deployed to development</t>
  </si>
  <si>
    <t>Staging and Prod Infrastructure</t>
  </si>
  <si>
    <t>Stand up stage and prod infrastructure</t>
  </si>
  <si>
    <t>Monitoring Configuration</t>
  </si>
  <si>
    <t>Set up monitoring and dashboards for dev, stage and prod</t>
  </si>
  <si>
    <t>App Deployment to Staging</t>
  </si>
  <si>
    <t>Application successfully deployed to stage</t>
  </si>
  <si>
    <t>App Testing</t>
  </si>
  <si>
    <t>Functional and automated test execution</t>
  </si>
  <si>
    <t>Performance Testing</t>
  </si>
  <si>
    <t>Performance testing on stage</t>
  </si>
  <si>
    <t>User acceptance test execution</t>
  </si>
  <si>
    <t>​QA Signoff</t>
  </si>
  <si>
    <t>Signoff from QA for user stories and test cases</t>
  </si>
  <si>
    <t>Binary, 0% or 100%</t>
  </si>
  <si>
    <t>Production Cutover</t>
  </si>
  <si>
    <t>Production deployment and cutover</t>
  </si>
  <si>
    <t>Tasks</t>
  </si>
  <si>
    <t>Discovery Completed</t>
  </si>
  <si>
    <t>Resources identified &amp; assigned</t>
  </si>
  <si>
    <t>Migration plan completed</t>
  </si>
  <si>
    <t>MileStone</t>
  </si>
  <si>
    <t>Project Planning Completed</t>
  </si>
  <si>
    <t>Functional stories created in AzDo</t>
  </si>
  <si>
    <t>Enabler Stories Created in Azdo</t>
  </si>
  <si>
    <t>Story Review completed</t>
  </si>
  <si>
    <t>Requirements Completed</t>
  </si>
  <si>
    <t>Prepare Architecture Diagram &amp; flows</t>
  </si>
  <si>
    <t>Internal Reviews of Arch Diag</t>
  </si>
  <si>
    <t>Security Review &amp; approval of Arch diag</t>
  </si>
  <si>
    <t>Architecture Completed</t>
  </si>
  <si>
    <t>Design wiki updates</t>
  </si>
  <si>
    <t>Design wiki peer Review</t>
  </si>
  <si>
    <t>Operation details added to design wiki</t>
  </si>
  <si>
    <t>​Technical Design Review Completed</t>
  </si>
  <si>
    <t>Survery completed</t>
  </si>
  <si>
    <t>Security profile created(SDE)</t>
  </si>
  <si>
    <t>Complete all the items in Security profile</t>
  </si>
  <si>
    <t>Veracode scan completed</t>
  </si>
  <si>
    <t>Risk document completion</t>
  </si>
  <si>
    <t>SDE Elements closure</t>
  </si>
  <si>
    <t>Approval &amp; Signoff Acquired</t>
  </si>
  <si>
    <t>Security Accreditation Completed</t>
  </si>
  <si>
    <t>Update the code for Phase 1</t>
  </si>
  <si>
    <t>Update the code for Phase 2</t>
  </si>
  <si>
    <t>Update the code for Phase 3</t>
  </si>
  <si>
    <t>Database infrastructure for Phase1 including TDE,ACL,Master DB /App DB user setup(Dev)</t>
  </si>
  <si>
    <t>Migrate data from on-prem to AWS  Phase 1 (Dev)</t>
  </si>
  <si>
    <t>Database infrastructure for Phase1 including TDE,ACL,Master DB /App DB user setup(Stag)</t>
  </si>
  <si>
    <t>Migrate data from on-prem to AWS  Phase 1 (Stag)</t>
  </si>
  <si>
    <t>Database infrastructure for Phase1 including TDE,ACL,Master DB /App DB user setup(Prod)</t>
  </si>
  <si>
    <t>Migrate data from on-prem to AWS  Phase 1 (Prod)</t>
  </si>
  <si>
    <t>Database infrastructure for Phase2 including TDE,ACL,Master DB /App DB user setup(Dev)</t>
  </si>
  <si>
    <t>Migrate data from on-prem to AWS  Phase 2(Dev)</t>
  </si>
  <si>
    <t>Database infrastructure for Phase2 including TDE,ACL,Master DB /App DB user setup(Stag)</t>
  </si>
  <si>
    <t>Migrate data from on-prem to AWS  Phase 2(Stag)</t>
  </si>
  <si>
    <t>Database infrastructure for Phase2 including TDE,ACL,Master DB /App DB user setup(Prod)</t>
  </si>
  <si>
    <t>Migrate data from on-prem to AWS  Phase 2(Prod)</t>
  </si>
  <si>
    <t>Database infrastructure for Phase3 including TDE,ACL,Master DB /App DB user setup(Dev)</t>
  </si>
  <si>
    <t>Migrate data from on-prem to AWS  Phase 3(Dev)</t>
  </si>
  <si>
    <t>Database infrastructure for Phase3 including TDE,ACL,Master DB /App DB user setup(Stag)</t>
  </si>
  <si>
    <t>Migrate data from on-prem to AWS  Phase 3(Stag)</t>
  </si>
  <si>
    <t>Database infrastructure for Phase3 including TDE,ACL,Master DB /App DB user setup(Prod)</t>
  </si>
  <si>
    <t>Migrate data from on-prem to AWS  Phase 3(Prod)</t>
  </si>
  <si>
    <t>Dev Infrastructure ready including installation,update &amp; Database for phase 1</t>
  </si>
  <si>
    <t>Dev Infrastructure ready including installation,update &amp; database for phase 2</t>
  </si>
  <si>
    <t>Dev Infrastructure ready including installation,update &amp; Database for phase 3</t>
  </si>
  <si>
    <t>Pipeline transferred to AzDo</t>
  </si>
  <si>
    <t>Update the build pipeline to include SonarQube</t>
  </si>
  <si>
    <t>Update the build pipeline to include Veracode static scans</t>
  </si>
  <si>
    <t>Update the build pipeline to include Veracode dynamic scans(Custom code)</t>
  </si>
  <si>
    <t>Release pipeline completed</t>
  </si>
  <si>
    <t>Functional Test case completion</t>
  </si>
  <si>
    <t xml:space="preserve"> Ramineni, Jagan </t>
  </si>
  <si>
    <t>Automation Test case completion</t>
  </si>
  <si>
    <t>Application deployment to Dev - Phase 1</t>
  </si>
  <si>
    <t>Application deployment to Dev - Phase 2</t>
  </si>
  <si>
    <t>Application deployment to Dev - Phase 3</t>
  </si>
  <si>
    <t>Infrastructure setup for Phase 1(Stag)</t>
  </si>
  <si>
    <t>Infrastructure setup for Phase 1(Prod)</t>
  </si>
  <si>
    <t>Can we provision Stag &amp; prod togather</t>
  </si>
  <si>
    <t>Infrastructure setup for Phase 2(Stag)</t>
  </si>
  <si>
    <t>Infrastructure setup for Phase 2(Prod)</t>
  </si>
  <si>
    <t>Infrastructure setup for Phase 3(Stag)</t>
  </si>
  <si>
    <t>Infrastructure setup for Phase 3(Prod)</t>
  </si>
  <si>
    <t>Integrate health check to Dev environment</t>
  </si>
  <si>
    <t>Create cloudwatch dashboards for dev environment</t>
  </si>
  <si>
    <t>Enable X-Ray monitoring to Dev environment</t>
  </si>
  <si>
    <t>Enable Rum for Dev Environment</t>
  </si>
  <si>
    <t>Integrate health check to Stag environment</t>
  </si>
  <si>
    <t>Create cloudwatch dashboards for Stag environment</t>
  </si>
  <si>
    <t>Enable X-Ray monitoring to Stag environment</t>
  </si>
  <si>
    <t>Enable Rum for Stag Environment</t>
  </si>
  <si>
    <t>Create cloudwatch dashboards for Dev environment</t>
  </si>
  <si>
    <t>Deploy the application to Stag - Phase 1 (TeamSite)</t>
  </si>
  <si>
    <t>Deploy the application to Stag - Phase 2 (LiveSite Runtime Environment)</t>
  </si>
  <si>
    <t>Deploy the application to Stag - Phase 3(Upgrade)</t>
  </si>
  <si>
    <t>Execute functional test cases - Phase 1</t>
  </si>
  <si>
    <t>One func,Auto testing or we need it for every phase?</t>
  </si>
  <si>
    <t>Fix bugs from functional testing. Phase 1</t>
  </si>
  <si>
    <t>Execute automation testing - Phase 1</t>
  </si>
  <si>
    <t>Fix bugs from automation testing. Phase 1</t>
  </si>
  <si>
    <t>Execute functional test cases - Phase 2</t>
  </si>
  <si>
    <t>Fix bugs from functional testing. Phase 2</t>
  </si>
  <si>
    <t>Execute automation testing - Phase 2</t>
  </si>
  <si>
    <t>Fix bugs from automation testing. Phase 2</t>
  </si>
  <si>
    <t>Execute functional test cases - Phase 3</t>
  </si>
  <si>
    <t>Fix bugs from functional testing. Phase 3</t>
  </si>
  <si>
    <t>Execute automation testing - Phase 3</t>
  </si>
  <si>
    <t>Fix bugs from automation testing. Phase 3</t>
  </si>
  <si>
    <t>Execute performance testing</t>
  </si>
  <si>
    <t>Fix issues from performance testing</t>
  </si>
  <si>
    <t>Identify the UAT testers</t>
  </si>
  <si>
    <t>Send notifications to stakeholders for UAT testing</t>
  </si>
  <si>
    <t>Fix UAT bugs</t>
  </si>
  <si>
    <t>Acquire UAT Signoff</t>
  </si>
  <si>
    <t>Ensure all user stories and test cases are closed.</t>
  </si>
  <si>
    <t>Acquire QA formal  signoff</t>
  </si>
  <si>
    <t>Update cutover/Rollback plan</t>
  </si>
  <si>
    <t>Create change ticket &amp; acquire necessary approvals</t>
  </si>
  <si>
    <t>Inform the stakeholders for outages (If Any)</t>
  </si>
  <si>
    <t>Execute the cutover tasks/Rollback(If required)</t>
  </si>
  <si>
    <t>Smoke testing</t>
  </si>
  <si>
    <t>Send communication to stakeholders post deployment</t>
  </si>
  <si>
    <t>Task#</t>
  </si>
  <si>
    <t>Target End Date</t>
  </si>
  <si>
    <t>% Completion</t>
  </si>
  <si>
    <t>1.10</t>
  </si>
  <si>
    <t>1.11</t>
  </si>
  <si>
    <t>In Progress</t>
  </si>
  <si>
    <t>Data Discovery - understand the data definition for all the features</t>
  </si>
  <si>
    <t>Data Structuring - create additional columns based on existing columns - if needed</t>
  </si>
  <si>
    <t>Data Cleaning - find and treat outliers</t>
  </si>
  <si>
    <t>Data Cleaning - find and treat null values</t>
  </si>
  <si>
    <t>Data Cleaning - find duplicate/error values and treat them</t>
  </si>
  <si>
    <t>Owner</t>
  </si>
  <si>
    <t>Data Enriching - merge relavant information with the primary dataset</t>
  </si>
  <si>
    <t>Model Selection &amp; Parameters Setting</t>
  </si>
  <si>
    <t>Identify dependent &amp; independent variables (clustering ,Corelation Analysis)</t>
  </si>
  <si>
    <t>Data Wrangling &amp; Dataset finalization</t>
  </si>
  <si>
    <t>Determine most  important Attributes in the dataset</t>
  </si>
  <si>
    <t>Data Modelling</t>
  </si>
  <si>
    <t>Estimated # of days</t>
  </si>
  <si>
    <t>Data Enriching - Apply all above techniques to the new dataset (Keep the scripts &amp; update/reuse it)</t>
  </si>
  <si>
    <t>Select the appropriate model based on the above study (Read about different model &amp; where they are applied)</t>
  </si>
  <si>
    <t>Split the dataset into train &amp; test</t>
  </si>
  <si>
    <t>Data Cleaning - Remove unnecessary records(Developed nations data etc),unrelavant columns)</t>
  </si>
  <si>
    <t>Data Enriching - find,discuss &amp; finalize other dataset or create more data using Algo(Explote KNN algo for generating data)</t>
  </si>
  <si>
    <t>Train the data using the refined dataset</t>
  </si>
  <si>
    <t>Repate the above steps with different parameters until error % is reduced.</t>
  </si>
  <si>
    <t>Save the model</t>
  </si>
  <si>
    <t>Check the success rate using test data (Not applicable for several unsupervised algo)</t>
  </si>
  <si>
    <t>Project Wrap up</t>
  </si>
  <si>
    <t>Prepare a document outlining your study and observations</t>
  </si>
  <si>
    <t>Prepare the boards.</t>
  </si>
  <si>
    <t>Build a front end application to use the model (If required)</t>
  </si>
  <si>
    <t>Aanya/Parsh</t>
  </si>
  <si>
    <t>All</t>
  </si>
  <si>
    <t>Data Structuring - translate data into meaningful values as needed(Reduce dimentions,String to int,split date if needed,create bins etc)</t>
  </si>
  <si>
    <t>Data Enriching - Normalize &amp; data Levelling</t>
  </si>
  <si>
    <t>Others</t>
  </si>
  <si>
    <t>Preapare the document to complete the registration</t>
  </si>
  <si>
    <r>
      <rPr>
        <sz val="9"/>
        <color rgb="FFFF0000"/>
        <rFont val="Calibri (Body)"/>
      </rPr>
      <t xml:space="preserve">Parsh - </t>
    </r>
    <r>
      <rPr>
        <sz val="9"/>
        <color theme="1"/>
        <rFont val="Calibri"/>
        <family val="2"/>
        <scheme val="minor"/>
      </rPr>
      <t xml:space="preserve">'level_of_development', 'greenhousegas_emissione_mtco2equivalent', 'total_government_revenue_proportion_of_gdp_perc',
 'fdi_inflows_millionusd',
 'annual_growth_rate_perc', 'proportion_of_population_with_primary_reliance_on_clean_fuels_a',
 'mortality_rate_perc', 'renewable_energy_share_on_the_total_energy_consumption',
</t>
    </r>
    <r>
      <rPr>
        <sz val="9"/>
        <color rgb="FFFF0000"/>
        <rFont val="Calibri (Body)"/>
      </rPr>
      <t>Aanya -</t>
    </r>
    <r>
      <rPr>
        <sz val="9"/>
        <color theme="1"/>
        <rFont val="Calibri"/>
        <family val="2"/>
        <scheme val="minor"/>
      </rPr>
      <t>'co2emissions_from_fuel_combustion_in_millions_of_tonnes',
 'fossilfuel_subsidies_consumption_and_production_billionusd',
 'randd_expenditure_proportionofgdp_perc',
 'national_action_plans_as_priority_national_policies',
 'number_of_companies_publishing_sustainability_reports',
 'education_for_sustainable_development',
 'enhance_policy_coherence_for_sustainable_development',
 'land_degraded_over_total_land_area'</t>
    </r>
  </si>
  <si>
    <t>Col Name</t>
  </si>
  <si>
    <t>Definition</t>
  </si>
  <si>
    <t>Metric tons of carbon dioxide equivalent (MTCO2 Eq.)
A metric measure used to compare the emissions from different greenhouse gases based upon their global warming potential (GWP). The carbon dioxide equivalent for a gas is derived by multiplying the tons of the gas by its associated GWP. In ARCHIBUS, total emissions is expressed as MTCO2 that is calculated by adding the metric tons of carbon dioxide emissions with the metric ton carbon dioxide equivalents for methane and nitrous oxide.
Total Emissions (MTCO2) = Emissions MTCO2+ CH4 Emissions (MTCO2 Eq.) + N2O Emissions (MTCO2 Eq.)</t>
  </si>
  <si>
    <t>Type of Corelation(H/L/M)</t>
  </si>
  <si>
    <t>Corelation with Column</t>
  </si>
  <si>
    <t xml:space="preserve"> 'greenhousegas_emissione_mtco2equivalent',</t>
  </si>
  <si>
    <t xml:space="preserve"> 'total_government_revenue_proportion_of_gdp_perc',</t>
  </si>
  <si>
    <t xml:space="preserve"> 'fdi_inflows_millionusd',</t>
  </si>
  <si>
    <t xml:space="preserve"> 'annual_growth_rate_perc',</t>
  </si>
  <si>
    <t xml:space="preserve"> 'proportion_of_population_with_primary_reliance_on_clean_fuels_a',</t>
  </si>
  <si>
    <t xml:space="preserve"> 'mortality_rate_perc',</t>
  </si>
  <si>
    <t xml:space="preserve"> 'renewable_energy_share_on_the_total_energy_consumption',</t>
  </si>
  <si>
    <t xml:space="preserve"> 'co2emissions_from_fuel_combustion_in_millions_of_tonnes',</t>
  </si>
  <si>
    <t xml:space="preserve"> 'fossilfuel_subsidies_consumption_and_production_billionusd',</t>
  </si>
  <si>
    <t xml:space="preserve"> 'randd_expenditure_proportionofgdp_perc',</t>
  </si>
  <si>
    <t xml:space="preserve"> 'national_action_plans_as_priority_national_policies',</t>
  </si>
  <si>
    <t xml:space="preserve"> 'number_of_companies_publishing_sustainability_reports',</t>
  </si>
  <si>
    <t xml:space="preserve"> 'education_for_sustainable_development',</t>
  </si>
  <si>
    <t xml:space="preserve"> 'enhance_policy_coherence_for_sustainable_development',</t>
  </si>
  <si>
    <t xml:space="preserve"> 'land_degraded_over_total_land_area'</t>
  </si>
  <si>
    <t>Least Developed'
'Not Specified'
'Economies in Transition'
'Developing Economies', 'Developed Economies'</t>
  </si>
  <si>
    <t>Require levelling?</t>
  </si>
  <si>
    <t>Cardinality(H/M/L)</t>
  </si>
  <si>
    <t>'dt_year',</t>
  </si>
  <si>
    <t xml:space="preserve"> 'dt_date',</t>
  </si>
  <si>
    <t xml:space="preserve"> 'country',</t>
  </si>
  <si>
    <t xml:space="preserve"> 'region',</t>
  </si>
  <si>
    <t xml:space="preserve"> 'level_of_development',</t>
  </si>
  <si>
    <t>Constant</t>
  </si>
  <si>
    <t>High</t>
  </si>
  <si>
    <t>H(fdi_inflows_millionusd)</t>
  </si>
  <si>
    <t>H(region)</t>
  </si>
  <si>
    <t>H( 'total_government_revenue_proportion_of_gdp_perc',)</t>
  </si>
  <si>
    <t>count     1192.000000
mean       349.787220
std       1082.433384
min          0.004870
25%         14.630493
50%         65.117955
75%        315.587295
max      12300.200000</t>
  </si>
  <si>
    <t>This comparison provides a sense of the size of the federal government's earnings in relation to the total amount of the entire country's economic output. In fiscal year 2022, federal revenue was equal to 20% of total gross domestic product (GDP), or economic activity, of the United States that year $25.00 trillion</t>
  </si>
  <si>
    <t>Data Type(List/String/Discrete/Continuous)</t>
  </si>
  <si>
    <t>Acceptable Values</t>
  </si>
  <si>
    <t>List of Strings</t>
  </si>
  <si>
    <t>Discrete</t>
  </si>
  <si>
    <t>FDI: Foreign Direct Investment. Investments made by a company or governement into a foreign concern. FDI Inflows are the investments that come into the nation.</t>
  </si>
  <si>
    <t xml:space="preserve">The annual growth rate is the rate at which the nations GDP changes. It is also described as the measurment of the increase in value of a revenue stream in a given year. This rate is used to measure a nations economy(determining wether it is in recession or expansion). </t>
  </si>
  <si>
    <t>The ratio of people primarily depending on clean fuels for certain task to the total amount of people that perform that task.</t>
  </si>
  <si>
    <t>Ratio of number of deaths in the year to the average total population. Esentially Death Rate</t>
  </si>
  <si>
    <t>What percent/ratio of the total consumption of energy in a nation is renewable. Ex. In the U.S. renewable energy generates 20% of the U.S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</si>
</sst>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21" x14ac:knownFonts="1">
    <font>
      <sz val="11"/>
      <color theme="1"/>
      <name val="Calibri"/>
      <family val="2"/>
      <scheme val="minor"/>
    </font>
    <font>
      <sz val="11"/>
      <color rgb="FF000000"/>
      <name val="Calibri"/>
      <family val="2"/>
    </font>
    <font>
      <sz val="11"/>
      <color rgb="FF000000"/>
      <name val="Calibri"/>
      <family val="2"/>
      <scheme val="minor"/>
    </font>
    <font>
      <sz val="11"/>
      <name val="Calibri"/>
      <family val="2"/>
    </font>
    <font>
      <b/>
      <sz val="11"/>
      <name val="Calibri"/>
      <family val="2"/>
    </font>
    <font>
      <sz val="10"/>
      <name val="Calibri"/>
      <family val="2"/>
    </font>
    <font>
      <sz val="11"/>
      <color rgb="FFFF0000"/>
      <name val="Calibri"/>
      <family val="2"/>
      <scheme val="minor"/>
    </font>
    <font>
      <b/>
      <sz val="11"/>
      <color rgb="FFFFFFFF"/>
      <name val="Calibri"/>
      <family val="2"/>
      <scheme val="minor"/>
    </font>
    <font>
      <sz val="11"/>
      <color rgb="FFFF0000"/>
      <name val="Calibri (Body)"/>
    </font>
    <font>
      <sz val="12"/>
      <name val="Calibri"/>
      <family val="2"/>
      <scheme val="minor"/>
    </font>
    <font>
      <sz val="12"/>
      <color theme="0"/>
      <name val="Calibri"/>
      <family val="2"/>
      <scheme val="minor"/>
    </font>
    <font>
      <sz val="11"/>
      <color theme="0"/>
      <name val="Calibri"/>
      <family val="2"/>
      <scheme val="minor"/>
    </font>
    <font>
      <sz val="12"/>
      <color rgb="FFFF0000"/>
      <name val="Calibri"/>
      <family val="2"/>
      <scheme val="minor"/>
    </font>
    <font>
      <sz val="8"/>
      <name val="Calibri"/>
      <family val="2"/>
      <scheme val="minor"/>
    </font>
    <font>
      <sz val="11"/>
      <name val="Calibri"/>
      <family val="2"/>
      <scheme val="minor"/>
    </font>
    <font>
      <sz val="11"/>
      <color theme="1"/>
      <name val="Calibri"/>
      <family val="2"/>
    </font>
    <font>
      <sz val="9"/>
      <color theme="1"/>
      <name val="Calibri"/>
      <family val="2"/>
      <scheme val="minor"/>
    </font>
    <font>
      <sz val="9"/>
      <color rgb="FFFF0000"/>
      <name val="Calibri (Body)"/>
    </font>
    <font>
      <sz val="12"/>
      <color theme="1"/>
      <name val="Arial"/>
      <family val="2"/>
    </font>
    <font>
      <sz val="12"/>
      <color rgb="FF000000"/>
      <name val="Arial"/>
      <family val="2"/>
    </font>
    <font>
      <b/>
      <sz val="12"/>
      <color theme="0"/>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rgb="FF4472C4"/>
        <bgColor indexed="64"/>
      </patternFill>
    </fill>
    <fill>
      <patternFill patternType="solid">
        <fgColor theme="0"/>
        <bgColor indexed="64"/>
      </patternFill>
    </fill>
    <fill>
      <patternFill patternType="solid">
        <fgColor theme="2" tint="-0.499984740745262"/>
        <bgColor indexed="64"/>
      </patternFill>
    </fill>
    <fill>
      <patternFill patternType="solid">
        <fgColor theme="2" tint="-0.249977111117893"/>
        <bgColor rgb="FF000000"/>
      </patternFill>
    </fill>
    <fill>
      <patternFill patternType="solid">
        <fgColor theme="2" tint="-0.249977111117893"/>
        <bgColor indexed="64"/>
      </patternFill>
    </fill>
    <fill>
      <patternFill patternType="solid">
        <fgColor theme="1" tint="0.499984740745262"/>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theme="0" tint="-4.9989318521683403E-2"/>
      </top>
      <bottom style="thin">
        <color theme="0" tint="-4.9989318521683403E-2"/>
      </bottom>
      <diagonal/>
    </border>
  </borders>
  <cellStyleXfs count="1">
    <xf numFmtId="0" fontId="0" fillId="0" borderId="0"/>
  </cellStyleXfs>
  <cellXfs count="94">
    <xf numFmtId="0" fontId="0" fillId="0" borderId="0" xfId="0"/>
    <xf numFmtId="0" fontId="0" fillId="0" borderId="0" xfId="0" applyAlignment="1">
      <alignment horizontal="left" indent="1"/>
    </xf>
    <xf numFmtId="0" fontId="0" fillId="0" borderId="0" xfId="0" applyAlignment="1">
      <alignment horizontal="right"/>
    </xf>
    <xf numFmtId="0" fontId="0" fillId="0" borderId="0" xfId="0" applyAlignment="1">
      <alignment horizontal="left"/>
    </xf>
    <xf numFmtId="0" fontId="2" fillId="0" borderId="0" xfId="0" applyFont="1" applyAlignment="1">
      <alignment horizontal="left"/>
    </xf>
    <xf numFmtId="0" fontId="0" fillId="2" borderId="0" xfId="0" applyFill="1"/>
    <xf numFmtId="0" fontId="2"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0" fillId="2" borderId="0" xfId="0" applyFill="1" applyAlignment="1">
      <alignment wrapText="1"/>
    </xf>
    <xf numFmtId="0" fontId="7" fillId="3" borderId="0" xfId="0" applyFont="1" applyFill="1"/>
    <xf numFmtId="0" fontId="7" fillId="3" borderId="0" xfId="0" applyFont="1" applyFill="1" applyAlignment="1">
      <alignment wrapText="1"/>
    </xf>
    <xf numFmtId="0" fontId="6" fillId="0" borderId="0" xfId="0" applyFont="1" applyAlignment="1">
      <alignment wrapText="1"/>
    </xf>
    <xf numFmtId="14" fontId="0" fillId="0" borderId="0" xfId="0" applyNumberFormat="1" applyAlignment="1">
      <alignment horizontal="center"/>
    </xf>
    <xf numFmtId="14" fontId="7" fillId="3" borderId="0" xfId="0" applyNumberFormat="1" applyFont="1" applyFill="1" applyAlignment="1">
      <alignment horizontal="center"/>
    </xf>
    <xf numFmtId="16" fontId="0" fillId="0" borderId="0" xfId="0" applyNumberFormat="1"/>
    <xf numFmtId="0" fontId="8" fillId="0" borderId="0" xfId="0" applyFont="1"/>
    <xf numFmtId="0" fontId="8" fillId="0" borderId="0" xfId="0" applyFont="1" applyAlignment="1">
      <alignment wrapText="1"/>
    </xf>
    <xf numFmtId="14" fontId="8" fillId="0" borderId="0" xfId="0" applyNumberFormat="1" applyFont="1" applyAlignment="1">
      <alignment horizontal="center"/>
    </xf>
    <xf numFmtId="0" fontId="9" fillId="4" borderId="0" xfId="0" applyFont="1" applyFill="1"/>
    <xf numFmtId="0" fontId="9" fillId="4" borderId="4" xfId="0" applyFont="1" applyFill="1" applyBorder="1"/>
    <xf numFmtId="0" fontId="0" fillId="4" borderId="0" xfId="0" applyFill="1"/>
    <xf numFmtId="0" fontId="0" fillId="0" borderId="3" xfId="0" applyBorder="1"/>
    <xf numFmtId="0" fontId="9" fillId="4" borderId="3" xfId="0" applyFont="1" applyFill="1" applyBorder="1"/>
    <xf numFmtId="0" fontId="11" fillId="5" borderId="3" xfId="0" applyFont="1" applyFill="1" applyBorder="1"/>
    <xf numFmtId="0" fontId="10" fillId="5" borderId="3" xfId="0" applyFont="1" applyFill="1" applyBorder="1"/>
    <xf numFmtId="0" fontId="6" fillId="0" borderId="0" xfId="0" applyFont="1" applyAlignment="1">
      <alignment horizontal="left" wrapText="1"/>
    </xf>
    <xf numFmtId="0" fontId="1" fillId="6" borderId="1" xfId="0" applyFont="1" applyFill="1" applyBorder="1"/>
    <xf numFmtId="0" fontId="3" fillId="7" borderId="2" xfId="0" applyFont="1" applyFill="1" applyBorder="1" applyAlignment="1">
      <alignment wrapText="1"/>
    </xf>
    <xf numFmtId="0" fontId="3" fillId="7" borderId="0" xfId="0" applyFont="1" applyFill="1" applyAlignment="1">
      <alignment wrapText="1"/>
    </xf>
    <xf numFmtId="0" fontId="0" fillId="7" borderId="0" xfId="0" applyFill="1"/>
    <xf numFmtId="14" fontId="0" fillId="7" borderId="0" xfId="0" applyNumberFormat="1" applyFill="1" applyAlignment="1">
      <alignment horizontal="center"/>
    </xf>
    <xf numFmtId="0" fontId="1" fillId="7" borderId="2" xfId="0" applyFont="1" applyFill="1" applyBorder="1" applyAlignment="1">
      <alignment wrapText="1"/>
    </xf>
    <xf numFmtId="0" fontId="1" fillId="7" borderId="0" xfId="0" applyFont="1" applyFill="1" applyAlignment="1">
      <alignment wrapText="1"/>
    </xf>
    <xf numFmtId="0" fontId="0" fillId="7" borderId="0" xfId="0" applyFill="1" applyAlignment="1">
      <alignment horizontal="left" indent="1"/>
    </xf>
    <xf numFmtId="0" fontId="4" fillId="7" borderId="2" xfId="0" applyFont="1" applyFill="1" applyBorder="1" applyAlignment="1">
      <alignment wrapText="1"/>
    </xf>
    <xf numFmtId="0" fontId="4" fillId="7" borderId="0" xfId="0" applyFont="1" applyFill="1" applyAlignment="1">
      <alignment wrapText="1"/>
    </xf>
    <xf numFmtId="0" fontId="1" fillId="6" borderId="0" xfId="0" applyFont="1" applyFill="1"/>
    <xf numFmtId="0" fontId="8" fillId="6" borderId="1" xfId="0" applyFont="1" applyFill="1" applyBorder="1"/>
    <xf numFmtId="0" fontId="8" fillId="7" borderId="2" xfId="0" applyFont="1" applyFill="1" applyBorder="1" applyAlignment="1">
      <alignment wrapText="1"/>
    </xf>
    <xf numFmtId="0" fontId="8" fillId="7" borderId="0" xfId="0" applyFont="1" applyFill="1" applyAlignment="1">
      <alignment wrapText="1"/>
    </xf>
    <xf numFmtId="0" fontId="8" fillId="7" borderId="0" xfId="0" applyFont="1" applyFill="1"/>
    <xf numFmtId="14" fontId="8" fillId="7" borderId="0" xfId="0" applyNumberFormat="1" applyFont="1" applyFill="1" applyAlignment="1">
      <alignment horizontal="center"/>
    </xf>
    <xf numFmtId="0" fontId="5" fillId="7" borderId="2" xfId="0" applyFont="1" applyFill="1" applyBorder="1" applyAlignment="1">
      <alignment wrapText="1"/>
    </xf>
    <xf numFmtId="0" fontId="5" fillId="7" borderId="0" xfId="0" applyFont="1" applyFill="1" applyAlignment="1">
      <alignment wrapText="1"/>
    </xf>
    <xf numFmtId="0" fontId="1" fillId="6" borderId="3" xfId="0" applyFont="1" applyFill="1" applyBorder="1"/>
    <xf numFmtId="0" fontId="1" fillId="7" borderId="0" xfId="0" applyFont="1" applyFill="1"/>
    <xf numFmtId="164" fontId="7" fillId="3" borderId="0" xfId="0" applyNumberFormat="1" applyFont="1" applyFill="1" applyAlignment="1">
      <alignment horizontal="center"/>
    </xf>
    <xf numFmtId="0" fontId="12" fillId="4" borderId="3" xfId="0" applyFont="1" applyFill="1" applyBorder="1"/>
    <xf numFmtId="0" fontId="0" fillId="8" borderId="3" xfId="0" applyFill="1" applyBorder="1"/>
    <xf numFmtId="164" fontId="0" fillId="0" borderId="3" xfId="0" applyNumberFormat="1" applyBorder="1" applyAlignment="1">
      <alignment horizontal="center"/>
    </xf>
    <xf numFmtId="164" fontId="0" fillId="8" borderId="3" xfId="0" applyNumberFormat="1" applyFill="1" applyBorder="1" applyAlignment="1">
      <alignment horizontal="center"/>
    </xf>
    <xf numFmtId="164" fontId="14" fillId="0" borderId="3" xfId="0" applyNumberFormat="1" applyFont="1" applyBorder="1" applyAlignment="1">
      <alignment horizontal="center"/>
    </xf>
    <xf numFmtId="164" fontId="0" fillId="9" borderId="3" xfId="0" applyNumberFormat="1" applyFill="1" applyBorder="1" applyAlignment="1">
      <alignment horizontal="center"/>
    </xf>
    <xf numFmtId="164" fontId="6" fillId="0" borderId="3" xfId="0" applyNumberFormat="1" applyFont="1" applyBorder="1" applyAlignment="1">
      <alignment horizontal="center"/>
    </xf>
    <xf numFmtId="0" fontId="0" fillId="0" borderId="3" xfId="0" applyBorder="1" applyAlignment="1">
      <alignment wrapText="1"/>
    </xf>
    <xf numFmtId="0" fontId="0" fillId="8" borderId="3" xfId="0" applyFill="1" applyBorder="1" applyAlignment="1">
      <alignment wrapText="1"/>
    </xf>
    <xf numFmtId="164" fontId="0" fillId="0" borderId="3" xfId="0" applyNumberFormat="1" applyBorder="1" applyAlignment="1">
      <alignment wrapText="1"/>
    </xf>
    <xf numFmtId="0" fontId="0" fillId="0" borderId="0" xfId="0" quotePrefix="1" applyAlignment="1">
      <alignment horizontal="right"/>
    </xf>
    <xf numFmtId="0" fontId="0" fillId="0" borderId="0" xfId="0" applyAlignment="1">
      <alignment horizontal="center"/>
    </xf>
    <xf numFmtId="0" fontId="11" fillId="8" borderId="0" xfId="0" applyFont="1" applyFill="1" applyAlignment="1">
      <alignment horizontal="right"/>
    </xf>
    <xf numFmtId="0" fontId="11" fillId="8" borderId="0" xfId="0" applyFont="1" applyFill="1"/>
    <xf numFmtId="0" fontId="7" fillId="3" borderId="0" xfId="0" applyFont="1" applyFill="1" applyAlignment="1">
      <alignment horizontal="center" wrapText="1"/>
    </xf>
    <xf numFmtId="0" fontId="7" fillId="3" borderId="0" xfId="0" applyFont="1" applyFill="1" applyAlignment="1">
      <alignment horizontal="center"/>
    </xf>
    <xf numFmtId="0" fontId="11" fillId="8" borderId="0" xfId="0" applyFont="1" applyFill="1" applyAlignment="1">
      <alignment horizontal="center"/>
    </xf>
    <xf numFmtId="0" fontId="14" fillId="0" borderId="0" xfId="0" applyFont="1"/>
    <xf numFmtId="164" fontId="11" fillId="8" borderId="0" xfId="0" applyNumberFormat="1" applyFont="1" applyFill="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wrapText="1"/>
    </xf>
    <xf numFmtId="164" fontId="6" fillId="0" borderId="0" xfId="0" applyNumberFormat="1" applyFont="1" applyAlignment="1">
      <alignment horizontal="center"/>
    </xf>
    <xf numFmtId="164" fontId="14" fillId="8" borderId="0" xfId="0" applyNumberFormat="1" applyFont="1" applyFill="1" applyAlignment="1">
      <alignment horizontal="center"/>
    </xf>
    <xf numFmtId="165" fontId="14" fillId="0" borderId="0" xfId="0" applyNumberFormat="1" applyFont="1" applyAlignment="1">
      <alignment horizontal="center"/>
    </xf>
    <xf numFmtId="164" fontId="14" fillId="0" borderId="0" xfId="0" applyNumberFormat="1" applyFont="1" applyAlignment="1">
      <alignment horizontal="center"/>
    </xf>
    <xf numFmtId="0" fontId="6" fillId="0" borderId="0" xfId="0" applyFont="1" applyAlignment="1">
      <alignment horizontal="center"/>
    </xf>
    <xf numFmtId="16" fontId="0" fillId="10" borderId="0" xfId="0" applyNumberFormat="1" applyFill="1" applyAlignment="1">
      <alignment horizontal="center" textRotation="90"/>
    </xf>
    <xf numFmtId="0" fontId="11" fillId="8" borderId="0" xfId="0" applyFont="1" applyFill="1" applyAlignment="1">
      <alignment horizontal="center" wrapText="1"/>
    </xf>
    <xf numFmtId="0" fontId="8" fillId="0" borderId="0" xfId="0" applyFont="1" applyAlignment="1">
      <alignment horizontal="center" wrapText="1"/>
    </xf>
    <xf numFmtId="0" fontId="6" fillId="0" borderId="0" xfId="0" applyFont="1" applyAlignment="1">
      <alignment horizontal="center" wrapText="1"/>
    </xf>
    <xf numFmtId="0" fontId="14" fillId="0" borderId="0" xfId="0" applyFont="1" applyAlignment="1">
      <alignment horizontal="center" wrapText="1"/>
    </xf>
    <xf numFmtId="10" fontId="7" fillId="3" borderId="0" xfId="0" applyNumberFormat="1" applyFont="1" applyFill="1" applyAlignment="1">
      <alignment horizontal="center"/>
    </xf>
    <xf numFmtId="10" fontId="11" fillId="8" borderId="0" xfId="0" applyNumberFormat="1" applyFont="1" applyFill="1"/>
    <xf numFmtId="10" fontId="0" fillId="0" borderId="0" xfId="0" applyNumberFormat="1"/>
    <xf numFmtId="0" fontId="14" fillId="0" borderId="0" xfId="0" applyFont="1" applyAlignment="1">
      <alignment horizontal="center"/>
    </xf>
    <xf numFmtId="0" fontId="15" fillId="0" borderId="0" xfId="0" applyFont="1" applyAlignment="1">
      <alignment horizontal="center" wrapText="1"/>
    </xf>
    <xf numFmtId="10" fontId="14" fillId="0" borderId="0" xfId="0" applyNumberFormat="1" applyFont="1"/>
    <xf numFmtId="0" fontId="14" fillId="0" borderId="0" xfId="0" applyFont="1" applyAlignment="1">
      <alignment horizontal="right"/>
    </xf>
    <xf numFmtId="0" fontId="16" fillId="0" borderId="0" xfId="0" applyFont="1" applyAlignment="1">
      <alignment horizontal="center" wrapText="1"/>
    </xf>
    <xf numFmtId="0" fontId="20" fillId="5" borderId="0" xfId="0" applyFont="1" applyFill="1" applyAlignment="1">
      <alignment horizontal="center"/>
    </xf>
    <xf numFmtId="0" fontId="20" fillId="5" borderId="0" xfId="0" applyFont="1" applyFill="1" applyAlignment="1">
      <alignment horizontal="center" wrapText="1"/>
    </xf>
    <xf numFmtId="0" fontId="18"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wrapText="1"/>
    </xf>
    <xf numFmtId="0" fontId="18" fillId="0" borderId="0" xfId="0" quotePrefix="1" applyFont="1" applyAlignment="1">
      <alignment horizontal="center" wrapText="1"/>
    </xf>
  </cellXfs>
  <cellStyles count="1">
    <cellStyle name="Normal" xfId="0" builtinId="0"/>
  </cellStyles>
  <dxfs count="93">
    <dxf>
      <font>
        <b/>
        <i val="0"/>
        <u val="none"/>
        <color theme="0"/>
      </font>
      <fill>
        <patternFill>
          <bgColor rgb="FFFF0000"/>
        </patternFill>
      </fill>
    </dxf>
    <dxf>
      <font>
        <color theme="0" tint="-0.14996795556505021"/>
      </font>
      <fill>
        <patternFill patternType="solid">
          <fgColor auto="1"/>
        </patternFill>
      </fill>
    </dxf>
    <dxf>
      <fill>
        <patternFill patternType="darkVertical">
          <fgColor theme="6" tint="0.39994506668294322"/>
        </patternFill>
      </fill>
      <border>
        <left style="thin">
          <color rgb="FF9C0006"/>
        </left>
        <right style="thin">
          <color rgb="FF9C0006"/>
        </right>
        <top style="thin">
          <color rgb="FF9C0006"/>
        </top>
        <bottom style="thin">
          <color rgb="FF9C0006"/>
        </bottom>
      </border>
    </dxf>
    <dxf>
      <font>
        <color theme="0" tint="-0.14996795556505021"/>
      </font>
    </dxf>
    <dxf>
      <font>
        <color theme="0" tint="-0.14996795556505021"/>
      </font>
    </dxf>
    <dxf>
      <fill>
        <patternFill>
          <fgColor theme="9" tint="0.59996337778862885"/>
        </patternFill>
      </fill>
      <border>
        <vertical/>
        <horizontal/>
      </border>
    </dxf>
    <dxf>
      <font>
        <color rgb="FF9C0006"/>
      </font>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EEB311-16E5-744C-8EC1-E109AF370A0D}" name="Table1" displayName="Table1" ref="A1:C21" totalsRowShown="0" headerRowDxfId="11" dataDxfId="10">
  <tableColumns count="3">
    <tableColumn id="1" xr3:uid="{A77117F1-CCBD-B345-BC47-9B71C5B6B988}" name="Task" dataDxfId="9"/>
    <tableColumn id="2" xr3:uid="{49E712B1-6EAC-2843-B035-DE32AF8B9C3A}" name="Description" dataDxfId="8"/>
    <tableColumn id="3" xr3:uid="{6786B55A-B298-EF4C-A543-988B38B701D4}" name="Progress Notes" dataDxfId="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1A7A4-C0D8-4AFC-916B-A369EC1980A0}">
  <dimension ref="A1:J200"/>
  <sheetViews>
    <sheetView zoomScale="132" zoomScaleNormal="132" workbookViewId="0">
      <pane xSplit="2" ySplit="1" topLeftCell="C20" activePane="bottomRight" state="frozen"/>
      <selection pane="topRight" activeCell="C1" sqref="C1"/>
      <selection pane="bottomLeft" activeCell="A2" sqref="A2"/>
      <selection pane="bottomRight" activeCell="B29" sqref="B29"/>
    </sheetView>
  </sheetViews>
  <sheetFormatPr baseColWidth="10" defaultColWidth="8.83203125" defaultRowHeight="15" x14ac:dyDescent="0.2"/>
  <cols>
    <col min="1" max="1" width="20.33203125" customWidth="1"/>
    <col min="2" max="2" width="57.83203125" style="7" customWidth="1"/>
    <col min="3" max="3" width="39.33203125" customWidth="1"/>
    <col min="4" max="4" width="29.83203125" customWidth="1"/>
    <col min="5" max="5" width="21" style="13" customWidth="1"/>
    <col min="6" max="6" width="16.5" style="13" customWidth="1"/>
    <col min="7" max="7" width="78.1640625" customWidth="1"/>
    <col min="9" max="9" width="14.33203125" customWidth="1"/>
    <col min="10" max="10" width="12.5" customWidth="1"/>
  </cols>
  <sheetData>
    <row r="1" spans="1:10" s="10" customFormat="1" ht="16" x14ac:dyDescent="0.2">
      <c r="A1" s="10" t="s">
        <v>0</v>
      </c>
      <c r="B1" s="11" t="s">
        <v>1</v>
      </c>
      <c r="C1" s="10" t="s">
        <v>2</v>
      </c>
      <c r="D1" s="10" t="s">
        <v>3</v>
      </c>
      <c r="E1" s="14" t="s">
        <v>4</v>
      </c>
      <c r="F1" s="14" t="s">
        <v>5</v>
      </c>
      <c r="G1" s="10" t="s">
        <v>6</v>
      </c>
      <c r="H1" s="10" t="s">
        <v>7</v>
      </c>
      <c r="I1" s="10" t="s">
        <v>8</v>
      </c>
      <c r="J1" s="10" t="s">
        <v>9</v>
      </c>
    </row>
    <row r="2" spans="1:10" ht="16" x14ac:dyDescent="0.2">
      <c r="B2" s="6" t="s">
        <v>10</v>
      </c>
      <c r="C2" s="4"/>
      <c r="E2" s="13">
        <v>44762</v>
      </c>
      <c r="F2" s="13">
        <v>44781</v>
      </c>
    </row>
    <row r="3" spans="1:10" x14ac:dyDescent="0.2">
      <c r="B3" s="4" t="s">
        <v>11</v>
      </c>
      <c r="C3" s="4"/>
      <c r="E3" s="13">
        <v>44762</v>
      </c>
      <c r="F3" s="13">
        <v>44785</v>
      </c>
    </row>
    <row r="4" spans="1:10" s="30" customFormat="1" ht="16" x14ac:dyDescent="0.2">
      <c r="A4" s="27" t="s">
        <v>12</v>
      </c>
      <c r="B4" s="28" t="s">
        <v>13</v>
      </c>
      <c r="C4" s="29"/>
      <c r="E4" s="31"/>
      <c r="F4" s="31"/>
    </row>
    <row r="5" spans="1:10" ht="16" x14ac:dyDescent="0.2">
      <c r="B5" s="7" t="s">
        <v>14</v>
      </c>
      <c r="E5" s="13">
        <v>44771</v>
      </c>
      <c r="F5" s="13">
        <v>44785</v>
      </c>
      <c r="G5" t="s">
        <v>15</v>
      </c>
    </row>
    <row r="6" spans="1:10" ht="16" x14ac:dyDescent="0.2">
      <c r="B6" s="8" t="s">
        <v>16</v>
      </c>
      <c r="C6" s="1"/>
      <c r="E6" s="13">
        <v>44771</v>
      </c>
      <c r="F6" s="13">
        <v>44785</v>
      </c>
      <c r="G6" t="s">
        <v>15</v>
      </c>
    </row>
    <row r="7" spans="1:10" ht="16" x14ac:dyDescent="0.2">
      <c r="B7" s="8" t="s">
        <v>17</v>
      </c>
      <c r="C7" s="1"/>
      <c r="E7" s="13">
        <v>44762</v>
      </c>
      <c r="F7" s="13">
        <v>44775</v>
      </c>
      <c r="G7" t="s">
        <v>15</v>
      </c>
    </row>
    <row r="8" spans="1:10" ht="16" x14ac:dyDescent="0.2">
      <c r="B8" s="8" t="s">
        <v>18</v>
      </c>
      <c r="C8" s="1"/>
      <c r="E8" s="13">
        <v>44771</v>
      </c>
      <c r="F8" s="13">
        <v>44785</v>
      </c>
      <c r="G8" t="s">
        <v>15</v>
      </c>
    </row>
    <row r="9" spans="1:10" ht="16" x14ac:dyDescent="0.2">
      <c r="B9" s="8" t="s">
        <v>19</v>
      </c>
      <c r="C9" s="1"/>
      <c r="E9" s="13">
        <v>44771</v>
      </c>
      <c r="F9" s="13">
        <v>44785</v>
      </c>
      <c r="G9" t="s">
        <v>15</v>
      </c>
    </row>
    <row r="10" spans="1:10" ht="15.75" customHeight="1" x14ac:dyDescent="0.2">
      <c r="B10" s="8" t="s">
        <v>20</v>
      </c>
      <c r="C10" s="1"/>
      <c r="E10" s="13">
        <v>44771</v>
      </c>
      <c r="F10" s="13">
        <v>44785</v>
      </c>
      <c r="G10" t="s">
        <v>15</v>
      </c>
    </row>
    <row r="11" spans="1:10" ht="16" x14ac:dyDescent="0.2">
      <c r="B11" s="8" t="s">
        <v>21</v>
      </c>
      <c r="C11" s="1"/>
      <c r="E11" s="13">
        <v>44771</v>
      </c>
      <c r="F11" s="13">
        <v>44785</v>
      </c>
      <c r="G11" t="s">
        <v>15</v>
      </c>
    </row>
    <row r="12" spans="1:10" ht="16" x14ac:dyDescent="0.2">
      <c r="B12" s="26" t="s">
        <v>22</v>
      </c>
      <c r="E12" s="13">
        <v>44822</v>
      </c>
      <c r="F12" s="13">
        <v>44829</v>
      </c>
      <c r="G12" t="s">
        <v>23</v>
      </c>
      <c r="J12" s="1"/>
    </row>
    <row r="13" spans="1:10" ht="16" x14ac:dyDescent="0.2">
      <c r="B13" s="12" t="s">
        <v>24</v>
      </c>
      <c r="E13" s="13" t="s">
        <v>25</v>
      </c>
      <c r="F13" s="13" t="s">
        <v>25</v>
      </c>
      <c r="G13" t="s">
        <v>26</v>
      </c>
      <c r="J13" s="1"/>
    </row>
    <row r="14" spans="1:10" s="30" customFormat="1" ht="16" x14ac:dyDescent="0.2">
      <c r="A14" s="27" t="s">
        <v>12</v>
      </c>
      <c r="B14" s="32" t="s">
        <v>27</v>
      </c>
      <c r="C14" s="33"/>
      <c r="E14" s="31">
        <f>MIN(E5:E13)</f>
        <v>44762</v>
      </c>
      <c r="F14" s="31">
        <f>MAX(F5:F13)</f>
        <v>44829</v>
      </c>
      <c r="J14" s="34"/>
    </row>
    <row r="15" spans="1:10" ht="16" x14ac:dyDescent="0.2">
      <c r="B15" s="7" t="s">
        <v>28</v>
      </c>
      <c r="D15" t="s">
        <v>25</v>
      </c>
      <c r="E15" s="13" t="s">
        <v>25</v>
      </c>
      <c r="F15" s="13" t="s">
        <v>25</v>
      </c>
      <c r="G15" t="s">
        <v>29</v>
      </c>
    </row>
    <row r="16" spans="1:10" ht="16" x14ac:dyDescent="0.2">
      <c r="B16" s="7" t="s">
        <v>30</v>
      </c>
      <c r="D16" t="s">
        <v>25</v>
      </c>
      <c r="E16" s="13" t="s">
        <v>25</v>
      </c>
      <c r="F16" s="13" t="s">
        <v>25</v>
      </c>
      <c r="G16" t="s">
        <v>29</v>
      </c>
    </row>
    <row r="17" spans="1:7" s="30" customFormat="1" ht="16" x14ac:dyDescent="0.2">
      <c r="A17" s="27" t="s">
        <v>12</v>
      </c>
      <c r="B17" s="32" t="s">
        <v>31</v>
      </c>
      <c r="C17" s="33"/>
      <c r="E17" s="31"/>
      <c r="F17" s="31"/>
    </row>
    <row r="18" spans="1:7" ht="32" x14ac:dyDescent="0.2">
      <c r="B18" s="7" t="s">
        <v>32</v>
      </c>
      <c r="E18" s="13">
        <v>44785</v>
      </c>
      <c r="F18" s="13">
        <v>44791</v>
      </c>
    </row>
    <row r="19" spans="1:7" ht="16" x14ac:dyDescent="0.2">
      <c r="B19" s="7" t="s">
        <v>33</v>
      </c>
      <c r="E19" s="13">
        <v>44791</v>
      </c>
      <c r="F19" s="13" t="s">
        <v>25</v>
      </c>
      <c r="G19" t="s">
        <v>26</v>
      </c>
    </row>
    <row r="20" spans="1:7" ht="16" x14ac:dyDescent="0.2">
      <c r="B20" s="12" t="s">
        <v>34</v>
      </c>
      <c r="C20" t="s">
        <v>35</v>
      </c>
      <c r="E20" s="13">
        <v>44795</v>
      </c>
      <c r="F20" s="13" t="s">
        <v>25</v>
      </c>
      <c r="G20" t="s">
        <v>36</v>
      </c>
    </row>
    <row r="21" spans="1:7" ht="16" x14ac:dyDescent="0.2">
      <c r="B21" s="12" t="s">
        <v>37</v>
      </c>
      <c r="E21" s="13" t="s">
        <v>25</v>
      </c>
      <c r="F21" s="13" t="s">
        <v>25</v>
      </c>
      <c r="G21" t="s">
        <v>38</v>
      </c>
    </row>
    <row r="22" spans="1:7" s="30" customFormat="1" ht="16" x14ac:dyDescent="0.2">
      <c r="A22" s="27" t="s">
        <v>12</v>
      </c>
      <c r="B22" s="32" t="s">
        <v>39</v>
      </c>
      <c r="C22" s="33"/>
      <c r="E22" s="31">
        <f>MIN(E18:E21)</f>
        <v>44785</v>
      </c>
      <c r="F22" s="31">
        <f>MAX(F18:F21)</f>
        <v>44791</v>
      </c>
    </row>
    <row r="23" spans="1:7" ht="16" x14ac:dyDescent="0.2">
      <c r="B23" s="7" t="s">
        <v>40</v>
      </c>
      <c r="C23" t="s">
        <v>41</v>
      </c>
      <c r="E23" s="13">
        <v>44795</v>
      </c>
      <c r="F23" s="13">
        <v>44806</v>
      </c>
      <c r="G23" t="s">
        <v>15</v>
      </c>
    </row>
    <row r="24" spans="1:7" ht="32" x14ac:dyDescent="0.2">
      <c r="B24" s="8" t="s">
        <v>42</v>
      </c>
      <c r="E24" s="13">
        <v>44795</v>
      </c>
      <c r="F24" s="13">
        <v>44819</v>
      </c>
      <c r="G24" t="s">
        <v>43</v>
      </c>
    </row>
    <row r="25" spans="1:7" ht="32" x14ac:dyDescent="0.2">
      <c r="B25" s="8" t="s">
        <v>44</v>
      </c>
      <c r="C25" s="3"/>
      <c r="E25" s="13">
        <v>44802</v>
      </c>
      <c r="F25" s="13">
        <v>44822</v>
      </c>
      <c r="G25" t="s">
        <v>45</v>
      </c>
    </row>
    <row r="26" spans="1:7" s="30" customFormat="1" ht="16" x14ac:dyDescent="0.2">
      <c r="A26" s="27" t="s">
        <v>12</v>
      </c>
      <c r="B26" s="35" t="s">
        <v>46</v>
      </c>
      <c r="C26" s="36"/>
      <c r="E26" s="31">
        <f>MIN(E23:E25)</f>
        <v>44795</v>
      </c>
      <c r="F26" s="31">
        <f>MAX(F23:F25)</f>
        <v>44822</v>
      </c>
    </row>
    <row r="27" spans="1:7" ht="16" x14ac:dyDescent="0.2">
      <c r="B27" s="7" t="s">
        <v>40</v>
      </c>
      <c r="C27" t="s">
        <v>41</v>
      </c>
      <c r="E27" s="13" t="s">
        <v>25</v>
      </c>
      <c r="F27" s="13" t="s">
        <v>25</v>
      </c>
    </row>
    <row r="28" spans="1:7" ht="48" x14ac:dyDescent="0.2">
      <c r="B28" s="8" t="s">
        <v>47</v>
      </c>
      <c r="C28" s="3"/>
      <c r="E28" s="13" t="s">
        <v>25</v>
      </c>
      <c r="F28" s="13" t="s">
        <v>25</v>
      </c>
      <c r="G28" t="s">
        <v>48</v>
      </c>
    </row>
    <row r="29" spans="1:7" s="30" customFormat="1" ht="16" x14ac:dyDescent="0.2">
      <c r="A29" s="27" t="s">
        <v>12</v>
      </c>
      <c r="B29" s="35" t="s">
        <v>49</v>
      </c>
      <c r="C29" s="36"/>
      <c r="E29" s="31"/>
      <c r="F29" s="31"/>
    </row>
    <row r="30" spans="1:7" ht="16" x14ac:dyDescent="0.2">
      <c r="B30" s="7" t="s">
        <v>40</v>
      </c>
      <c r="E30" s="13" t="s">
        <v>25</v>
      </c>
      <c r="F30" s="13" t="s">
        <v>25</v>
      </c>
      <c r="G30" t="s">
        <v>50</v>
      </c>
    </row>
    <row r="31" spans="1:7" ht="32" x14ac:dyDescent="0.2">
      <c r="B31" s="8" t="s">
        <v>51</v>
      </c>
      <c r="C31" s="3"/>
      <c r="E31" s="13" t="s">
        <v>25</v>
      </c>
      <c r="F31" s="13" t="s">
        <v>25</v>
      </c>
      <c r="G31" t="s">
        <v>50</v>
      </c>
    </row>
    <row r="32" spans="1:7" s="30" customFormat="1" ht="16" x14ac:dyDescent="0.2">
      <c r="A32" s="27" t="s">
        <v>12</v>
      </c>
      <c r="B32" s="35" t="s">
        <v>52</v>
      </c>
      <c r="C32" s="36"/>
      <c r="E32" s="31" t="s">
        <v>25</v>
      </c>
      <c r="F32" s="31" t="s">
        <v>25</v>
      </c>
    </row>
    <row r="33" spans="1:7" ht="16" x14ac:dyDescent="0.2">
      <c r="B33" s="7" t="s">
        <v>53</v>
      </c>
      <c r="D33" t="s">
        <v>54</v>
      </c>
      <c r="E33" s="13">
        <v>44805</v>
      </c>
      <c r="F33" s="13" t="s">
        <v>25</v>
      </c>
      <c r="G33" t="s">
        <v>55</v>
      </c>
    </row>
    <row r="34" spans="1:7" ht="16" x14ac:dyDescent="0.2">
      <c r="B34" s="7" t="s">
        <v>56</v>
      </c>
      <c r="C34" t="s">
        <v>57</v>
      </c>
      <c r="D34" t="s">
        <v>54</v>
      </c>
      <c r="E34" s="13">
        <v>44805</v>
      </c>
      <c r="F34" s="13" t="s">
        <v>25</v>
      </c>
      <c r="G34" t="s">
        <v>58</v>
      </c>
    </row>
    <row r="35" spans="1:7" ht="32" x14ac:dyDescent="0.2">
      <c r="B35" s="7" t="s">
        <v>59</v>
      </c>
      <c r="D35" t="s">
        <v>54</v>
      </c>
      <c r="E35" s="13">
        <v>44805</v>
      </c>
      <c r="F35" s="13" t="s">
        <v>25</v>
      </c>
      <c r="G35" t="s">
        <v>58</v>
      </c>
    </row>
    <row r="36" spans="1:7" ht="32" x14ac:dyDescent="0.2">
      <c r="B36" s="7" t="s">
        <v>60</v>
      </c>
      <c r="D36" t="s">
        <v>54</v>
      </c>
      <c r="E36" s="13">
        <v>44805</v>
      </c>
      <c r="F36" s="13" t="s">
        <v>25</v>
      </c>
      <c r="G36" t="s">
        <v>58</v>
      </c>
    </row>
    <row r="37" spans="1:7" ht="32" x14ac:dyDescent="0.2">
      <c r="B37" s="7" t="s">
        <v>61</v>
      </c>
      <c r="D37" t="s">
        <v>54</v>
      </c>
      <c r="E37" s="13">
        <v>44805</v>
      </c>
      <c r="F37" s="13" t="s">
        <v>25</v>
      </c>
      <c r="G37" t="s">
        <v>62</v>
      </c>
    </row>
    <row r="38" spans="1:7" ht="32" x14ac:dyDescent="0.2">
      <c r="B38" s="7" t="s">
        <v>63</v>
      </c>
      <c r="D38" t="s">
        <v>54</v>
      </c>
      <c r="E38" s="13">
        <v>44805</v>
      </c>
      <c r="F38" s="13" t="s">
        <v>25</v>
      </c>
    </row>
    <row r="39" spans="1:7" s="30" customFormat="1" ht="16" x14ac:dyDescent="0.2">
      <c r="A39" s="27" t="s">
        <v>12</v>
      </c>
      <c r="B39" s="35" t="s">
        <v>64</v>
      </c>
      <c r="C39" s="29"/>
      <c r="E39" s="31">
        <f>MIN(E33:E38)</f>
        <v>44805</v>
      </c>
      <c r="F39" s="31" t="s">
        <v>25</v>
      </c>
    </row>
    <row r="40" spans="1:7" ht="16" x14ac:dyDescent="0.2">
      <c r="B40" s="7" t="s">
        <v>65</v>
      </c>
      <c r="D40" t="s">
        <v>54</v>
      </c>
      <c r="E40" s="13">
        <v>44809</v>
      </c>
      <c r="F40" s="13" t="s">
        <v>25</v>
      </c>
    </row>
    <row r="41" spans="1:7" ht="16" x14ac:dyDescent="0.2">
      <c r="B41" s="7" t="s">
        <v>56</v>
      </c>
      <c r="C41" t="s">
        <v>66</v>
      </c>
      <c r="D41" t="s">
        <v>54</v>
      </c>
      <c r="E41" s="13">
        <v>44809</v>
      </c>
      <c r="F41" s="13" t="s">
        <v>25</v>
      </c>
    </row>
    <row r="42" spans="1:7" ht="32" x14ac:dyDescent="0.2">
      <c r="B42" s="7" t="s">
        <v>59</v>
      </c>
      <c r="D42" t="s">
        <v>54</v>
      </c>
      <c r="E42" s="13">
        <v>44809</v>
      </c>
      <c r="F42" s="13" t="s">
        <v>25</v>
      </c>
    </row>
    <row r="43" spans="1:7" ht="32" x14ac:dyDescent="0.2">
      <c r="B43" s="7" t="s">
        <v>60</v>
      </c>
      <c r="D43" t="s">
        <v>54</v>
      </c>
      <c r="E43" s="13">
        <v>44809</v>
      </c>
      <c r="F43" s="13" t="s">
        <v>25</v>
      </c>
    </row>
    <row r="44" spans="1:7" ht="32" x14ac:dyDescent="0.2">
      <c r="B44" s="7" t="s">
        <v>61</v>
      </c>
      <c r="D44" t="s">
        <v>54</v>
      </c>
      <c r="E44" s="13">
        <v>44809</v>
      </c>
      <c r="F44" s="13" t="s">
        <v>25</v>
      </c>
    </row>
    <row r="45" spans="1:7" ht="32" x14ac:dyDescent="0.2">
      <c r="B45" s="7" t="s">
        <v>63</v>
      </c>
      <c r="D45" t="s">
        <v>54</v>
      </c>
      <c r="E45" s="13">
        <v>44809</v>
      </c>
      <c r="F45" s="13" t="s">
        <v>25</v>
      </c>
    </row>
    <row r="46" spans="1:7" s="30" customFormat="1" ht="16" x14ac:dyDescent="0.2">
      <c r="A46" s="27" t="s">
        <v>12</v>
      </c>
      <c r="B46" s="35" t="s">
        <v>67</v>
      </c>
      <c r="C46" s="29"/>
      <c r="E46" s="31">
        <f>MIN(E40:E45)</f>
        <v>44809</v>
      </c>
      <c r="F46" s="31" t="s">
        <v>25</v>
      </c>
    </row>
    <row r="47" spans="1:7" ht="32" x14ac:dyDescent="0.2">
      <c r="B47" s="7" t="s">
        <v>68</v>
      </c>
      <c r="D47" t="s">
        <v>54</v>
      </c>
      <c r="E47" s="13" t="s">
        <v>25</v>
      </c>
      <c r="F47" s="13" t="s">
        <v>25</v>
      </c>
    </row>
    <row r="48" spans="1:7" ht="32" x14ac:dyDescent="0.2">
      <c r="B48" s="7" t="s">
        <v>69</v>
      </c>
      <c r="D48" t="s">
        <v>54</v>
      </c>
      <c r="E48" s="13" t="s">
        <v>25</v>
      </c>
      <c r="F48" s="13" t="s">
        <v>25</v>
      </c>
    </row>
    <row r="49" spans="1:7" ht="32" x14ac:dyDescent="0.2">
      <c r="B49" s="7" t="s">
        <v>70</v>
      </c>
      <c r="D49" t="s">
        <v>54</v>
      </c>
      <c r="E49" s="13" t="s">
        <v>25</v>
      </c>
      <c r="F49" s="13" t="s">
        <v>25</v>
      </c>
    </row>
    <row r="51" spans="1:7" s="30" customFormat="1" ht="16" x14ac:dyDescent="0.2">
      <c r="A51" s="37" t="s">
        <v>12</v>
      </c>
      <c r="B51" s="36" t="s">
        <v>71</v>
      </c>
      <c r="C51" s="29"/>
      <c r="E51" s="31"/>
      <c r="F51" s="31"/>
    </row>
    <row r="52" spans="1:7" ht="32" x14ac:dyDescent="0.2">
      <c r="B52" s="12" t="s">
        <v>72</v>
      </c>
      <c r="D52" t="s">
        <v>73</v>
      </c>
      <c r="E52" s="13">
        <v>44812</v>
      </c>
      <c r="F52" s="13" t="s">
        <v>25</v>
      </c>
    </row>
    <row r="53" spans="1:7" s="30" customFormat="1" ht="16" x14ac:dyDescent="0.2">
      <c r="A53" s="27" t="s">
        <v>12</v>
      </c>
      <c r="B53" s="28" t="s">
        <v>74</v>
      </c>
      <c r="C53" s="29"/>
      <c r="E53" s="31"/>
      <c r="F53" s="31"/>
    </row>
    <row r="54" spans="1:7" x14ac:dyDescent="0.2">
      <c r="B54" t="s">
        <v>75</v>
      </c>
      <c r="D54" t="s">
        <v>76</v>
      </c>
      <c r="E54" s="13" t="s">
        <v>77</v>
      </c>
      <c r="F54" s="13" t="s">
        <v>77</v>
      </c>
      <c r="G54" t="s">
        <v>78</v>
      </c>
    </row>
    <row r="55" spans="1:7" x14ac:dyDescent="0.2">
      <c r="B55" t="s">
        <v>79</v>
      </c>
      <c r="D55" t="s">
        <v>76</v>
      </c>
      <c r="E55" s="13" t="s">
        <v>77</v>
      </c>
      <c r="F55" s="13" t="s">
        <v>77</v>
      </c>
    </row>
    <row r="56" spans="1:7" x14ac:dyDescent="0.2">
      <c r="B56" t="s">
        <v>80</v>
      </c>
      <c r="D56" t="s">
        <v>81</v>
      </c>
      <c r="E56" s="13">
        <v>44822</v>
      </c>
      <c r="F56" s="13">
        <v>44829</v>
      </c>
    </row>
    <row r="57" spans="1:7" x14ac:dyDescent="0.2">
      <c r="B57" t="s">
        <v>82</v>
      </c>
      <c r="D57" t="s">
        <v>76</v>
      </c>
      <c r="E57" s="13" t="s">
        <v>25</v>
      </c>
      <c r="F57" s="13" t="s">
        <v>25</v>
      </c>
      <c r="G57" t="s">
        <v>83</v>
      </c>
    </row>
    <row r="58" spans="1:7" ht="16" x14ac:dyDescent="0.2">
      <c r="B58" s="7" t="s">
        <v>84</v>
      </c>
      <c r="D58" t="s">
        <v>76</v>
      </c>
      <c r="E58" s="13">
        <v>44791</v>
      </c>
      <c r="F58" s="13">
        <v>44791</v>
      </c>
      <c r="G58" t="s">
        <v>15</v>
      </c>
    </row>
    <row r="59" spans="1:7" ht="16" x14ac:dyDescent="0.2">
      <c r="B59" s="7" t="s">
        <v>85</v>
      </c>
      <c r="D59" t="s">
        <v>76</v>
      </c>
      <c r="E59" s="13" t="s">
        <v>25</v>
      </c>
      <c r="F59" s="13" t="s">
        <v>25</v>
      </c>
      <c r="G59" t="s">
        <v>86</v>
      </c>
    </row>
    <row r="60" spans="1:7" ht="32" x14ac:dyDescent="0.2">
      <c r="B60" s="7" t="s">
        <v>87</v>
      </c>
      <c r="D60" t="s">
        <v>76</v>
      </c>
      <c r="E60" s="13" t="s">
        <v>25</v>
      </c>
      <c r="F60" s="13" t="s">
        <v>25</v>
      </c>
    </row>
    <row r="61" spans="1:7" s="30" customFormat="1" ht="16" x14ac:dyDescent="0.2">
      <c r="A61" s="27" t="s">
        <v>12</v>
      </c>
      <c r="B61" s="32" t="s">
        <v>88</v>
      </c>
      <c r="C61" s="33"/>
      <c r="E61" s="31" t="s">
        <v>25</v>
      </c>
      <c r="F61" s="31" t="s">
        <v>25</v>
      </c>
    </row>
    <row r="62" spans="1:7" s="16" customFormat="1" ht="16" x14ac:dyDescent="0.2">
      <c r="B62" s="17" t="s">
        <v>89</v>
      </c>
      <c r="E62" s="18"/>
      <c r="F62" s="18"/>
      <c r="G62" s="16" t="s">
        <v>90</v>
      </c>
    </row>
    <row r="63" spans="1:7" s="16" customFormat="1" ht="16" x14ac:dyDescent="0.2">
      <c r="B63" s="17" t="s">
        <v>91</v>
      </c>
      <c r="E63" s="18"/>
      <c r="F63" s="18"/>
    </row>
    <row r="64" spans="1:7" s="16" customFormat="1" ht="16" x14ac:dyDescent="0.2">
      <c r="B64" s="17" t="s">
        <v>92</v>
      </c>
      <c r="E64" s="18"/>
      <c r="F64" s="18"/>
      <c r="G64" s="16" t="s">
        <v>93</v>
      </c>
    </row>
    <row r="65" spans="1:6" s="16" customFormat="1" ht="16" x14ac:dyDescent="0.2">
      <c r="B65" s="17" t="s">
        <v>94</v>
      </c>
      <c r="E65" s="18"/>
      <c r="F65" s="18"/>
    </row>
    <row r="66" spans="1:6" s="16" customFormat="1" ht="16" x14ac:dyDescent="0.2">
      <c r="B66" s="17" t="s">
        <v>95</v>
      </c>
      <c r="E66" s="18"/>
      <c r="F66" s="18"/>
    </row>
    <row r="67" spans="1:6" s="16" customFormat="1" ht="16" x14ac:dyDescent="0.2">
      <c r="B67" s="17" t="s">
        <v>96</v>
      </c>
      <c r="E67" s="18"/>
      <c r="F67" s="18"/>
    </row>
    <row r="68" spans="1:6" s="16" customFormat="1" ht="16" x14ac:dyDescent="0.2">
      <c r="B68" s="17" t="s">
        <v>97</v>
      </c>
      <c r="E68" s="18"/>
      <c r="F68" s="18"/>
    </row>
    <row r="69" spans="1:6" s="16" customFormat="1" ht="16" x14ac:dyDescent="0.2">
      <c r="B69" s="17" t="s">
        <v>98</v>
      </c>
      <c r="E69" s="18"/>
      <c r="F69" s="18"/>
    </row>
    <row r="70" spans="1:6" s="41" customFormat="1" ht="16" x14ac:dyDescent="0.2">
      <c r="A70" s="38" t="s">
        <v>12</v>
      </c>
      <c r="B70" s="39" t="s">
        <v>99</v>
      </c>
      <c r="C70" s="40"/>
      <c r="E70" s="42"/>
      <c r="F70" s="42"/>
    </row>
    <row r="71" spans="1:6" s="16" customFormat="1" ht="32" x14ac:dyDescent="0.2">
      <c r="B71" s="17" t="s">
        <v>100</v>
      </c>
      <c r="E71" s="18"/>
      <c r="F71" s="18"/>
    </row>
    <row r="72" spans="1:6" s="16" customFormat="1" ht="32" x14ac:dyDescent="0.2">
      <c r="B72" s="17" t="s">
        <v>101</v>
      </c>
      <c r="E72" s="18"/>
      <c r="F72" s="18"/>
    </row>
    <row r="73" spans="1:6" s="16" customFormat="1" ht="16" x14ac:dyDescent="0.2">
      <c r="B73" s="17" t="s">
        <v>102</v>
      </c>
      <c r="E73" s="18"/>
      <c r="F73" s="18"/>
    </row>
    <row r="74" spans="1:6" s="16" customFormat="1" ht="16" x14ac:dyDescent="0.2">
      <c r="B74" s="17" t="s">
        <v>103</v>
      </c>
      <c r="E74" s="18"/>
      <c r="F74" s="18"/>
    </row>
    <row r="75" spans="1:6" s="41" customFormat="1" ht="16" x14ac:dyDescent="0.2">
      <c r="A75" s="38" t="s">
        <v>12</v>
      </c>
      <c r="B75" s="39" t="s">
        <v>104</v>
      </c>
      <c r="C75" s="40"/>
      <c r="E75" s="42"/>
      <c r="F75" s="42"/>
    </row>
    <row r="76" spans="1:6" ht="16" x14ac:dyDescent="0.2">
      <c r="B76" s="7" t="s">
        <v>105</v>
      </c>
    </row>
    <row r="77" spans="1:6" ht="17.25" customHeight="1" x14ac:dyDescent="0.2">
      <c r="B77" s="7" t="s">
        <v>106</v>
      </c>
    </row>
    <row r="78" spans="1:6" ht="17.25" customHeight="1" x14ac:dyDescent="0.2">
      <c r="B78" s="7" t="s">
        <v>107</v>
      </c>
    </row>
    <row r="79" spans="1:6" ht="16" x14ac:dyDescent="0.2">
      <c r="B79" s="7" t="s">
        <v>108</v>
      </c>
    </row>
    <row r="80" spans="1:6" ht="32" x14ac:dyDescent="0.2">
      <c r="B80" s="7" t="s">
        <v>109</v>
      </c>
    </row>
    <row r="81" spans="1:6" ht="16" x14ac:dyDescent="0.2">
      <c r="B81" s="7" t="s">
        <v>110</v>
      </c>
    </row>
    <row r="82" spans="1:6" ht="16" x14ac:dyDescent="0.2">
      <c r="B82" s="7" t="s">
        <v>111</v>
      </c>
    </row>
    <row r="83" spans="1:6" ht="16" x14ac:dyDescent="0.2">
      <c r="B83" s="7" t="s">
        <v>112</v>
      </c>
    </row>
    <row r="84" spans="1:6" ht="16" x14ac:dyDescent="0.2">
      <c r="B84" s="7" t="s">
        <v>113</v>
      </c>
    </row>
    <row r="85" spans="1:6" ht="32" x14ac:dyDescent="0.2">
      <c r="B85" s="7" t="s">
        <v>114</v>
      </c>
    </row>
    <row r="86" spans="1:6" ht="32" x14ac:dyDescent="0.2">
      <c r="B86" s="7" t="s">
        <v>115</v>
      </c>
    </row>
    <row r="87" spans="1:6" ht="32" x14ac:dyDescent="0.2">
      <c r="B87" s="7" t="s">
        <v>116</v>
      </c>
    </row>
    <row r="88" spans="1:6" ht="32" x14ac:dyDescent="0.2">
      <c r="B88" s="7" t="s">
        <v>117</v>
      </c>
    </row>
    <row r="89" spans="1:6" ht="32" x14ac:dyDescent="0.2">
      <c r="B89" s="7" t="s">
        <v>118</v>
      </c>
    </row>
    <row r="90" spans="1:6" ht="32" x14ac:dyDescent="0.2">
      <c r="B90" s="7" t="s">
        <v>119</v>
      </c>
    </row>
    <row r="91" spans="1:6" ht="32" x14ac:dyDescent="0.2">
      <c r="B91" s="7" t="s">
        <v>120</v>
      </c>
    </row>
    <row r="92" spans="1:6" ht="16" x14ac:dyDescent="0.2">
      <c r="B92" s="7" t="s">
        <v>121</v>
      </c>
    </row>
    <row r="93" spans="1:6" ht="16" x14ac:dyDescent="0.2">
      <c r="B93" s="7" t="s">
        <v>122</v>
      </c>
    </row>
    <row r="94" spans="1:6" ht="16" x14ac:dyDescent="0.2">
      <c r="B94" s="7" t="s">
        <v>123</v>
      </c>
    </row>
    <row r="95" spans="1:6" s="30" customFormat="1" x14ac:dyDescent="0.2">
      <c r="A95" s="27" t="s">
        <v>12</v>
      </c>
      <c r="B95" s="27" t="s">
        <v>124</v>
      </c>
      <c r="C95" s="29"/>
      <c r="E95" s="31"/>
      <c r="F95" s="31"/>
    </row>
    <row r="96" spans="1:6" ht="16" x14ac:dyDescent="0.2">
      <c r="B96" s="7" t="s">
        <v>125</v>
      </c>
    </row>
    <row r="97" spans="2:2" ht="16" x14ac:dyDescent="0.2">
      <c r="B97" s="7" t="s">
        <v>126</v>
      </c>
    </row>
    <row r="98" spans="2:2" ht="16" x14ac:dyDescent="0.2">
      <c r="B98" s="7" t="s">
        <v>127</v>
      </c>
    </row>
    <row r="99" spans="2:2" ht="16" x14ac:dyDescent="0.2">
      <c r="B99" s="7" t="s">
        <v>108</v>
      </c>
    </row>
    <row r="100" spans="2:2" ht="32" x14ac:dyDescent="0.2">
      <c r="B100" s="7" t="s">
        <v>109</v>
      </c>
    </row>
    <row r="101" spans="2:2" ht="16" x14ac:dyDescent="0.2">
      <c r="B101" s="7" t="s">
        <v>110</v>
      </c>
    </row>
    <row r="102" spans="2:2" ht="16" x14ac:dyDescent="0.2">
      <c r="B102" s="7" t="s">
        <v>128</v>
      </c>
    </row>
    <row r="103" spans="2:2" ht="16" x14ac:dyDescent="0.2">
      <c r="B103" s="7" t="s">
        <v>129</v>
      </c>
    </row>
    <row r="104" spans="2:2" ht="16" x14ac:dyDescent="0.2">
      <c r="B104" s="7" t="s">
        <v>130</v>
      </c>
    </row>
    <row r="105" spans="2:2" ht="32" x14ac:dyDescent="0.2">
      <c r="B105" s="7" t="s">
        <v>131</v>
      </c>
    </row>
    <row r="106" spans="2:2" ht="32" x14ac:dyDescent="0.2">
      <c r="B106" s="7" t="s">
        <v>132</v>
      </c>
    </row>
    <row r="107" spans="2:2" ht="32" x14ac:dyDescent="0.2">
      <c r="B107" s="7" t="s">
        <v>133</v>
      </c>
    </row>
    <row r="108" spans="2:2" ht="32" x14ac:dyDescent="0.2">
      <c r="B108" s="7" t="s">
        <v>134</v>
      </c>
    </row>
    <row r="109" spans="2:2" ht="32" x14ac:dyDescent="0.2">
      <c r="B109" s="7" t="s">
        <v>135</v>
      </c>
    </row>
    <row r="110" spans="2:2" ht="32" x14ac:dyDescent="0.2">
      <c r="B110" s="7" t="s">
        <v>136</v>
      </c>
    </row>
    <row r="111" spans="2:2" ht="32" x14ac:dyDescent="0.2">
      <c r="B111" s="7" t="s">
        <v>120</v>
      </c>
    </row>
    <row r="112" spans="2:2" ht="16" x14ac:dyDescent="0.2">
      <c r="B112" s="7" t="s">
        <v>121</v>
      </c>
    </row>
    <row r="113" spans="1:6" ht="16" x14ac:dyDescent="0.2">
      <c r="B113" s="7" t="s">
        <v>122</v>
      </c>
    </row>
    <row r="114" spans="1:6" ht="16" x14ac:dyDescent="0.2">
      <c r="B114" s="7" t="s">
        <v>137</v>
      </c>
    </row>
    <row r="115" spans="1:6" ht="16" x14ac:dyDescent="0.2">
      <c r="B115" s="7" t="s">
        <v>138</v>
      </c>
    </row>
    <row r="116" spans="1:6" ht="16" x14ac:dyDescent="0.2">
      <c r="B116" s="7" t="s">
        <v>139</v>
      </c>
    </row>
    <row r="117" spans="1:6" s="30" customFormat="1" x14ac:dyDescent="0.2">
      <c r="A117" s="27" t="s">
        <v>12</v>
      </c>
      <c r="B117" s="27" t="s">
        <v>140</v>
      </c>
      <c r="C117" s="29"/>
      <c r="E117" s="31"/>
      <c r="F117" s="31"/>
    </row>
    <row r="118" spans="1:6" ht="16" x14ac:dyDescent="0.2">
      <c r="B118" s="7" t="s">
        <v>141</v>
      </c>
    </row>
    <row r="119" spans="1:6" ht="32" x14ac:dyDescent="0.2">
      <c r="B119" s="7" t="s">
        <v>142</v>
      </c>
    </row>
    <row r="120" spans="1:6" ht="32" x14ac:dyDescent="0.2">
      <c r="B120" s="7" t="s">
        <v>143</v>
      </c>
    </row>
    <row r="121" spans="1:6" s="30" customFormat="1" ht="16" x14ac:dyDescent="0.2">
      <c r="A121" s="27" t="s">
        <v>12</v>
      </c>
      <c r="B121" s="28" t="s">
        <v>144</v>
      </c>
      <c r="C121" s="29"/>
      <c r="E121" s="31"/>
      <c r="F121" s="31"/>
    </row>
    <row r="122" spans="1:6" ht="16" x14ac:dyDescent="0.2">
      <c r="B122" s="7" t="s">
        <v>145</v>
      </c>
    </row>
    <row r="123" spans="1:6" ht="32" x14ac:dyDescent="0.2">
      <c r="B123" s="7" t="s">
        <v>146</v>
      </c>
    </row>
    <row r="124" spans="1:6" ht="16" x14ac:dyDescent="0.2">
      <c r="B124" s="12" t="s">
        <v>147</v>
      </c>
    </row>
    <row r="125" spans="1:6" ht="32" x14ac:dyDescent="0.2">
      <c r="B125" s="9" t="s">
        <v>148</v>
      </c>
      <c r="C125" s="5"/>
    </row>
    <row r="126" spans="1:6" ht="32" x14ac:dyDescent="0.2">
      <c r="B126" s="7" t="s">
        <v>149</v>
      </c>
    </row>
    <row r="127" spans="1:6" ht="16" x14ac:dyDescent="0.2">
      <c r="B127" s="7" t="s">
        <v>150</v>
      </c>
    </row>
    <row r="128" spans="1:6" ht="16" x14ac:dyDescent="0.2">
      <c r="B128" s="7" t="s">
        <v>151</v>
      </c>
    </row>
    <row r="129" spans="1:6" ht="16" x14ac:dyDescent="0.2">
      <c r="B129" s="7" t="s">
        <v>152</v>
      </c>
    </row>
    <row r="130" spans="1:6" ht="16" x14ac:dyDescent="0.2">
      <c r="B130" s="7" t="s">
        <v>153</v>
      </c>
    </row>
    <row r="131" spans="1:6" s="30" customFormat="1" ht="16" x14ac:dyDescent="0.2">
      <c r="A131" s="27" t="s">
        <v>12</v>
      </c>
      <c r="B131" s="28" t="s">
        <v>154</v>
      </c>
      <c r="C131" s="28"/>
      <c r="E131" s="31"/>
      <c r="F131" s="31"/>
    </row>
    <row r="132" spans="1:6" ht="32" x14ac:dyDescent="0.2">
      <c r="B132" s="7" t="s">
        <v>155</v>
      </c>
    </row>
    <row r="133" spans="1:6" ht="48" x14ac:dyDescent="0.2">
      <c r="B133" s="7" t="s">
        <v>156</v>
      </c>
    </row>
    <row r="134" spans="1:6" ht="32" x14ac:dyDescent="0.2">
      <c r="B134" s="7" t="s">
        <v>157</v>
      </c>
    </row>
    <row r="135" spans="1:6" ht="16" x14ac:dyDescent="0.2">
      <c r="B135" s="7" t="s">
        <v>158</v>
      </c>
    </row>
    <row r="136" spans="1:6" ht="32" x14ac:dyDescent="0.2">
      <c r="B136" s="7" t="s">
        <v>159</v>
      </c>
    </row>
    <row r="137" spans="1:6" ht="16" x14ac:dyDescent="0.2">
      <c r="B137" s="7" t="s">
        <v>160</v>
      </c>
    </row>
    <row r="138" spans="1:6" s="30" customFormat="1" ht="16" x14ac:dyDescent="0.2">
      <c r="A138" s="27" t="s">
        <v>12</v>
      </c>
      <c r="B138" s="28" t="s">
        <v>161</v>
      </c>
      <c r="C138" s="28"/>
      <c r="E138" s="31"/>
      <c r="F138" s="31"/>
    </row>
    <row r="139" spans="1:6" ht="16" x14ac:dyDescent="0.2">
      <c r="B139" s="7" t="s">
        <v>162</v>
      </c>
    </row>
    <row r="140" spans="1:6" ht="16" x14ac:dyDescent="0.2">
      <c r="B140" s="7" t="s">
        <v>163</v>
      </c>
    </row>
    <row r="141" spans="1:6" ht="16" x14ac:dyDescent="0.2">
      <c r="B141" s="7" t="s">
        <v>164</v>
      </c>
    </row>
    <row r="142" spans="1:6" ht="32" x14ac:dyDescent="0.2">
      <c r="B142" s="7" t="s">
        <v>165</v>
      </c>
      <c r="D142" s="15" t="s">
        <v>166</v>
      </c>
      <c r="E142" s="13">
        <v>44791</v>
      </c>
      <c r="F142" s="13">
        <v>44791</v>
      </c>
    </row>
    <row r="143" spans="1:6" s="30" customFormat="1" ht="16" x14ac:dyDescent="0.2">
      <c r="A143" s="27" t="s">
        <v>12</v>
      </c>
      <c r="B143" s="28" t="s">
        <v>167</v>
      </c>
      <c r="C143" s="28"/>
      <c r="E143" s="31"/>
      <c r="F143" s="31"/>
    </row>
    <row r="144" spans="1:6" ht="16" x14ac:dyDescent="0.2">
      <c r="B144" s="7" t="s">
        <v>168</v>
      </c>
    </row>
    <row r="145" spans="1:6" ht="32" x14ac:dyDescent="0.2">
      <c r="B145" s="7" t="s">
        <v>169</v>
      </c>
    </row>
    <row r="146" spans="1:6" ht="16" x14ac:dyDescent="0.2">
      <c r="B146" s="7" t="s">
        <v>170</v>
      </c>
    </row>
    <row r="147" spans="1:6" ht="32" x14ac:dyDescent="0.2">
      <c r="B147" s="7" t="s">
        <v>171</v>
      </c>
    </row>
    <row r="148" spans="1:6" s="30" customFormat="1" ht="16" x14ac:dyDescent="0.2">
      <c r="A148" s="27" t="s">
        <v>12</v>
      </c>
      <c r="B148" s="28" t="s">
        <v>172</v>
      </c>
      <c r="C148" s="29"/>
      <c r="E148" s="31"/>
      <c r="F148" s="31"/>
    </row>
    <row r="149" spans="1:6" ht="16" x14ac:dyDescent="0.2">
      <c r="B149" s="7" t="s">
        <v>173</v>
      </c>
    </row>
    <row r="150" spans="1:6" ht="16" x14ac:dyDescent="0.2">
      <c r="B150" s="7" t="s">
        <v>174</v>
      </c>
    </row>
    <row r="151" spans="1:6" ht="16" x14ac:dyDescent="0.2">
      <c r="B151" s="7" t="s">
        <v>175</v>
      </c>
    </row>
    <row r="152" spans="1:6" ht="16" x14ac:dyDescent="0.2">
      <c r="B152" s="7" t="s">
        <v>176</v>
      </c>
    </row>
    <row r="153" spans="1:6" s="30" customFormat="1" ht="16" x14ac:dyDescent="0.2">
      <c r="A153" s="27" t="s">
        <v>12</v>
      </c>
      <c r="B153" s="28" t="s">
        <v>177</v>
      </c>
      <c r="C153" s="29"/>
      <c r="E153" s="31"/>
      <c r="F153" s="31"/>
    </row>
    <row r="154" spans="1:6" ht="16" x14ac:dyDescent="0.2">
      <c r="B154" s="7" t="s">
        <v>178</v>
      </c>
    </row>
    <row r="155" spans="1:6" ht="16" x14ac:dyDescent="0.2">
      <c r="B155" s="7" t="s">
        <v>179</v>
      </c>
    </row>
    <row r="156" spans="1:6" s="30" customFormat="1" ht="16" x14ac:dyDescent="0.2">
      <c r="A156" s="27" t="s">
        <v>12</v>
      </c>
      <c r="B156" s="28" t="s">
        <v>180</v>
      </c>
      <c r="C156" s="29"/>
      <c r="E156" s="31"/>
      <c r="F156" s="31"/>
    </row>
    <row r="157" spans="1:6" ht="16" x14ac:dyDescent="0.2">
      <c r="B157" s="7" t="s">
        <v>181</v>
      </c>
    </row>
    <row r="158" spans="1:6" ht="16" x14ac:dyDescent="0.2">
      <c r="B158" s="7" t="s">
        <v>182</v>
      </c>
    </row>
    <row r="159" spans="1:6" s="30" customFormat="1" ht="16" x14ac:dyDescent="0.2">
      <c r="A159" s="27" t="s">
        <v>12</v>
      </c>
      <c r="B159" s="28" t="s">
        <v>183</v>
      </c>
      <c r="C159" s="29"/>
      <c r="E159" s="31"/>
      <c r="F159" s="31"/>
    </row>
    <row r="160" spans="1:6" ht="16" x14ac:dyDescent="0.2">
      <c r="B160" s="7" t="s">
        <v>184</v>
      </c>
    </row>
    <row r="161" spans="2:2" ht="16" x14ac:dyDescent="0.2">
      <c r="B161" s="7" t="s">
        <v>185</v>
      </c>
    </row>
    <row r="162" spans="2:2" ht="16" x14ac:dyDescent="0.2">
      <c r="B162" s="7" t="s">
        <v>186</v>
      </c>
    </row>
    <row r="163" spans="2:2" ht="16" x14ac:dyDescent="0.2">
      <c r="B163" s="7" t="s">
        <v>187</v>
      </c>
    </row>
    <row r="164" spans="2:2" ht="16" x14ac:dyDescent="0.2">
      <c r="B164" s="7" t="s">
        <v>188</v>
      </c>
    </row>
    <row r="165" spans="2:2" ht="48" x14ac:dyDescent="0.2">
      <c r="B165" s="7" t="s">
        <v>189</v>
      </c>
    </row>
    <row r="166" spans="2:2" ht="16" x14ac:dyDescent="0.2">
      <c r="B166" s="7" t="s">
        <v>190</v>
      </c>
    </row>
    <row r="167" spans="2:2" ht="16" x14ac:dyDescent="0.2">
      <c r="B167" s="7" t="s">
        <v>191</v>
      </c>
    </row>
    <row r="168" spans="2:2" ht="16" x14ac:dyDescent="0.2">
      <c r="B168" s="7" t="s">
        <v>192</v>
      </c>
    </row>
    <row r="169" spans="2:2" ht="16" x14ac:dyDescent="0.2">
      <c r="B169" s="7" t="s">
        <v>193</v>
      </c>
    </row>
    <row r="170" spans="2:2" ht="16" x14ac:dyDescent="0.2">
      <c r="B170" s="7" t="s">
        <v>194</v>
      </c>
    </row>
    <row r="171" spans="2:2" ht="16" x14ac:dyDescent="0.2">
      <c r="B171" s="7" t="s">
        <v>195</v>
      </c>
    </row>
    <row r="172" spans="2:2" ht="16" x14ac:dyDescent="0.2">
      <c r="B172" s="7" t="s">
        <v>196</v>
      </c>
    </row>
    <row r="173" spans="2:2" ht="16" x14ac:dyDescent="0.2">
      <c r="B173" s="7" t="s">
        <v>197</v>
      </c>
    </row>
    <row r="174" spans="2:2" ht="16" x14ac:dyDescent="0.2">
      <c r="B174" s="7" t="s">
        <v>198</v>
      </c>
    </row>
    <row r="175" spans="2:2" ht="16" x14ac:dyDescent="0.2">
      <c r="B175" s="7" t="s">
        <v>199</v>
      </c>
    </row>
    <row r="176" spans="2:2" ht="16" x14ac:dyDescent="0.2">
      <c r="B176" s="7" t="s">
        <v>200</v>
      </c>
    </row>
    <row r="177" spans="1:6" ht="16" x14ac:dyDescent="0.2">
      <c r="B177" s="7" t="s">
        <v>201</v>
      </c>
    </row>
    <row r="178" spans="1:6" s="30" customFormat="1" x14ac:dyDescent="0.2">
      <c r="A178" s="27" t="s">
        <v>12</v>
      </c>
      <c r="B178" s="43" t="s">
        <v>202</v>
      </c>
      <c r="C178" s="44"/>
      <c r="E178" s="31"/>
      <c r="F178" s="31"/>
    </row>
    <row r="179" spans="1:6" ht="16" x14ac:dyDescent="0.2">
      <c r="B179" s="7" t="s">
        <v>203</v>
      </c>
    </row>
    <row r="180" spans="1:6" ht="16" x14ac:dyDescent="0.2">
      <c r="B180" s="7" t="s">
        <v>204</v>
      </c>
    </row>
    <row r="181" spans="1:6" ht="16" x14ac:dyDescent="0.2">
      <c r="B181" s="7" t="s">
        <v>205</v>
      </c>
    </row>
    <row r="182" spans="1:6" ht="32" x14ac:dyDescent="0.2">
      <c r="B182" s="7" t="s">
        <v>206</v>
      </c>
    </row>
    <row r="183" spans="1:6" ht="16" x14ac:dyDescent="0.2">
      <c r="B183" s="7" t="s">
        <v>207</v>
      </c>
    </row>
    <row r="184" spans="1:6" ht="16" x14ac:dyDescent="0.2">
      <c r="B184" s="7" t="s">
        <v>208</v>
      </c>
    </row>
    <row r="185" spans="1:6" ht="32" x14ac:dyDescent="0.2">
      <c r="B185" s="7" t="s">
        <v>209</v>
      </c>
    </row>
    <row r="186" spans="1:6" ht="16" x14ac:dyDescent="0.2">
      <c r="B186" s="7" t="s">
        <v>210</v>
      </c>
    </row>
    <row r="187" spans="1:6" ht="16" x14ac:dyDescent="0.2">
      <c r="B187" s="7" t="s">
        <v>211</v>
      </c>
    </row>
    <row r="188" spans="1:6" ht="16" x14ac:dyDescent="0.2">
      <c r="B188" s="7" t="s">
        <v>212</v>
      </c>
    </row>
    <row r="189" spans="1:6" ht="16" x14ac:dyDescent="0.2">
      <c r="B189" s="7" t="s">
        <v>213</v>
      </c>
    </row>
    <row r="190" spans="1:6" ht="16" x14ac:dyDescent="0.2">
      <c r="B190" s="7" t="s">
        <v>214</v>
      </c>
    </row>
    <row r="191" spans="1:6" ht="16" x14ac:dyDescent="0.2">
      <c r="B191" s="7" t="s">
        <v>215</v>
      </c>
    </row>
    <row r="192" spans="1:6" ht="16" x14ac:dyDescent="0.2">
      <c r="B192" s="7" t="s">
        <v>216</v>
      </c>
    </row>
    <row r="193" spans="1:6" ht="16" x14ac:dyDescent="0.2">
      <c r="B193" s="7" t="s">
        <v>217</v>
      </c>
    </row>
    <row r="194" spans="1:6" ht="16" x14ac:dyDescent="0.2">
      <c r="B194" s="7" t="s">
        <v>218</v>
      </c>
      <c r="C194" s="15"/>
      <c r="E194" s="13">
        <v>44903</v>
      </c>
      <c r="F194" s="13">
        <v>44903</v>
      </c>
    </row>
    <row r="195" spans="1:6" ht="16" x14ac:dyDescent="0.2">
      <c r="B195" s="7" t="s">
        <v>219</v>
      </c>
    </row>
    <row r="196" spans="1:6" ht="16" x14ac:dyDescent="0.2">
      <c r="B196" s="7" t="s">
        <v>220</v>
      </c>
    </row>
    <row r="197" spans="1:6" s="30" customFormat="1" ht="16" x14ac:dyDescent="0.2">
      <c r="A197" s="27" t="s">
        <v>12</v>
      </c>
      <c r="B197" s="28" t="s">
        <v>221</v>
      </c>
      <c r="C197" s="29"/>
      <c r="E197" s="31"/>
      <c r="F197" s="31"/>
    </row>
    <row r="198" spans="1:6" ht="16" x14ac:dyDescent="0.2">
      <c r="B198" s="7" t="s">
        <v>222</v>
      </c>
    </row>
    <row r="199" spans="1:6" ht="32" x14ac:dyDescent="0.2">
      <c r="B199" s="7" t="s">
        <v>223</v>
      </c>
    </row>
    <row r="200" spans="1:6" s="30" customFormat="1" ht="16" x14ac:dyDescent="0.2">
      <c r="A200" s="45" t="s">
        <v>12</v>
      </c>
      <c r="B200" s="32" t="s">
        <v>224</v>
      </c>
      <c r="C200" s="46"/>
      <c r="E200" s="31"/>
      <c r="F200" s="31"/>
    </row>
  </sheetData>
  <conditionalFormatting sqref="B14:C14">
    <cfRule type="expression" dxfId="92" priority="97">
      <formula>$Q14="Completed"</formula>
    </cfRule>
    <cfRule type="expression" dxfId="91" priority="98">
      <formula>$Q14=""</formula>
    </cfRule>
    <cfRule type="expression" dxfId="90" priority="99">
      <formula>AND($Q14&lt;&gt;"Completed",$Q14&lt;&gt;" ")</formula>
    </cfRule>
  </conditionalFormatting>
  <conditionalFormatting sqref="B4:C4">
    <cfRule type="expression" dxfId="89" priority="94">
      <formula>$Q4="Completed"</formula>
    </cfRule>
    <cfRule type="expression" dxfId="88" priority="95">
      <formula>$Q4=""</formula>
    </cfRule>
    <cfRule type="expression" dxfId="87" priority="96">
      <formula>AND($Q4&lt;&gt;"Completed",$Q4&lt;&gt;" ")</formula>
    </cfRule>
  </conditionalFormatting>
  <conditionalFormatting sqref="B17:C17">
    <cfRule type="expression" dxfId="86" priority="91">
      <formula>$Q17="Completed"</formula>
    </cfRule>
    <cfRule type="expression" dxfId="85" priority="92">
      <formula>$Q17=""</formula>
    </cfRule>
    <cfRule type="expression" dxfId="84" priority="93">
      <formula>AND($Q17&lt;&gt;"Completed",$Q17&lt;&gt;" ")</formula>
    </cfRule>
  </conditionalFormatting>
  <conditionalFormatting sqref="B26:C26">
    <cfRule type="expression" dxfId="83" priority="88">
      <formula>$Q26="Completed"</formula>
    </cfRule>
    <cfRule type="expression" dxfId="82" priority="89">
      <formula>$Q26=""</formula>
    </cfRule>
    <cfRule type="expression" dxfId="81" priority="90">
      <formula>AND($Q26&lt;&gt;"Completed",$Q26&lt;&gt;" ")</formula>
    </cfRule>
  </conditionalFormatting>
  <conditionalFormatting sqref="B39:C39">
    <cfRule type="expression" dxfId="80" priority="82">
      <formula>$Q39="Completed"</formula>
    </cfRule>
    <cfRule type="expression" dxfId="79" priority="83">
      <formula>$Q39=""</formula>
    </cfRule>
    <cfRule type="expression" dxfId="78" priority="84">
      <formula>AND($Q39&lt;&gt;"Completed",$Q39&lt;&gt;" ")</formula>
    </cfRule>
  </conditionalFormatting>
  <conditionalFormatting sqref="B22:C22">
    <cfRule type="expression" dxfId="77" priority="79">
      <formula>$Q22="Completed"</formula>
    </cfRule>
    <cfRule type="expression" dxfId="76" priority="80">
      <formula>$Q22=""</formula>
    </cfRule>
    <cfRule type="expression" dxfId="75" priority="81">
      <formula>AND($Q22&lt;&gt;"Completed",$Q22&lt;&gt;" ")</formula>
    </cfRule>
  </conditionalFormatting>
  <conditionalFormatting sqref="B53:C53">
    <cfRule type="expression" dxfId="74" priority="76">
      <formula>$Q53="Completed"</formula>
    </cfRule>
    <cfRule type="expression" dxfId="73" priority="77">
      <formula>$Q53=""</formula>
    </cfRule>
    <cfRule type="expression" dxfId="72" priority="78">
      <formula>AND($Q53&lt;&gt;"Completed",$Q53&lt;&gt;" ")</formula>
    </cfRule>
  </conditionalFormatting>
  <conditionalFormatting sqref="B61:C61">
    <cfRule type="expression" dxfId="71" priority="73">
      <formula>$Q61="Completed"</formula>
    </cfRule>
    <cfRule type="expression" dxfId="70" priority="74">
      <formula>$Q61=""</formula>
    </cfRule>
    <cfRule type="expression" dxfId="69" priority="75">
      <formula>AND($Q61&lt;&gt;"Completed",$Q61&lt;&gt;" ")</formula>
    </cfRule>
  </conditionalFormatting>
  <conditionalFormatting sqref="B70:C70">
    <cfRule type="expression" dxfId="68" priority="70">
      <formula>$Q70="Completed"</formula>
    </cfRule>
    <cfRule type="expression" dxfId="67" priority="71">
      <formula>$Q70=""</formula>
    </cfRule>
    <cfRule type="expression" dxfId="66" priority="72">
      <formula>AND($Q70&lt;&gt;"Completed",$Q70&lt;&gt;" ")</formula>
    </cfRule>
  </conditionalFormatting>
  <conditionalFormatting sqref="B75:C75">
    <cfRule type="expression" dxfId="65" priority="67">
      <formula>$Q75="Completed"</formula>
    </cfRule>
    <cfRule type="expression" dxfId="64" priority="68">
      <formula>$Q75=""</formula>
    </cfRule>
    <cfRule type="expression" dxfId="63" priority="69">
      <formula>AND($Q75&lt;&gt;"Completed",$Q75&lt;&gt;" ")</formula>
    </cfRule>
  </conditionalFormatting>
  <conditionalFormatting sqref="B121:C121">
    <cfRule type="expression" dxfId="62" priority="55">
      <formula>$Q122="Completed"</formula>
    </cfRule>
    <cfRule type="expression" dxfId="61" priority="56">
      <formula>$Q122=""</formula>
    </cfRule>
    <cfRule type="expression" dxfId="60" priority="57">
      <formula>AND($Q122&lt;&gt;"Completed",$Q122&lt;&gt;" ")</formula>
    </cfRule>
  </conditionalFormatting>
  <conditionalFormatting sqref="B148:C148">
    <cfRule type="expression" dxfId="59" priority="46">
      <formula>$Q149="Completed"</formula>
    </cfRule>
    <cfRule type="expression" dxfId="58" priority="47">
      <formula>$Q149=""</formula>
    </cfRule>
    <cfRule type="expression" dxfId="57" priority="48">
      <formula>AND($Q149&lt;&gt;"Completed",$Q149&lt;&gt;" ")</formula>
    </cfRule>
  </conditionalFormatting>
  <conditionalFormatting sqref="B153:C153">
    <cfRule type="expression" dxfId="56" priority="43">
      <formula>$Q154="Completed"</formula>
    </cfRule>
    <cfRule type="expression" dxfId="55" priority="44">
      <formula>$Q154=""</formula>
    </cfRule>
    <cfRule type="expression" dxfId="54" priority="45">
      <formula>AND($Q154&lt;&gt;"Completed",$Q154&lt;&gt;" ")</formula>
    </cfRule>
  </conditionalFormatting>
  <conditionalFormatting sqref="B156:C156">
    <cfRule type="expression" dxfId="53" priority="40">
      <formula>$Q157="Completed"</formula>
    </cfRule>
    <cfRule type="expression" dxfId="52" priority="41">
      <formula>$Q157=""</formula>
    </cfRule>
    <cfRule type="expression" dxfId="51" priority="42">
      <formula>AND($Q157&lt;&gt;"Completed",$Q157&lt;&gt;" ")</formula>
    </cfRule>
  </conditionalFormatting>
  <conditionalFormatting sqref="B159:C159">
    <cfRule type="expression" dxfId="50" priority="37">
      <formula>$Q160="Completed"</formula>
    </cfRule>
    <cfRule type="expression" dxfId="49" priority="38">
      <formula>$Q160=""</formula>
    </cfRule>
    <cfRule type="expression" dxfId="48" priority="39">
      <formula>AND($Q160&lt;&gt;"Completed",$Q160&lt;&gt;" ")</formula>
    </cfRule>
  </conditionalFormatting>
  <conditionalFormatting sqref="B178:C178">
    <cfRule type="expression" dxfId="47" priority="34">
      <formula>$Q179="Completed"</formula>
    </cfRule>
    <cfRule type="expression" dxfId="46" priority="35">
      <formula>$Q179=""</formula>
    </cfRule>
    <cfRule type="expression" dxfId="45" priority="36">
      <formula>AND($Q179&lt;&gt;"Completed",$Q179&lt;&gt;" ")</formula>
    </cfRule>
  </conditionalFormatting>
  <conditionalFormatting sqref="B197:C197">
    <cfRule type="expression" dxfId="44" priority="31">
      <formula>$Q198="Completed"</formula>
    </cfRule>
    <cfRule type="expression" dxfId="43" priority="32">
      <formula>$Q198=""</formula>
    </cfRule>
    <cfRule type="expression" dxfId="42" priority="33">
      <formula>AND($Q198&lt;&gt;"Completed",$Q198&lt;&gt;" ")</formula>
    </cfRule>
  </conditionalFormatting>
  <conditionalFormatting sqref="B200:C200">
    <cfRule type="expression" dxfId="41" priority="28">
      <formula>$Q202="Completed"</formula>
    </cfRule>
    <cfRule type="expression" dxfId="40" priority="29">
      <formula>$Q202=""</formula>
    </cfRule>
    <cfRule type="expression" dxfId="39" priority="30">
      <formula>AND($Q202&lt;&gt;"Completed",$Q202&lt;&gt;" ")</formula>
    </cfRule>
  </conditionalFormatting>
  <conditionalFormatting sqref="B29:C29">
    <cfRule type="expression" dxfId="38" priority="25">
      <formula>$Q29="Completed"</formula>
    </cfRule>
    <cfRule type="expression" dxfId="37" priority="26">
      <formula>$Q29=""</formula>
    </cfRule>
    <cfRule type="expression" dxfId="36" priority="27">
      <formula>AND($Q29&lt;&gt;"Completed",$Q29&lt;&gt;" ")</formula>
    </cfRule>
  </conditionalFormatting>
  <conditionalFormatting sqref="B46:C46 B51:C51">
    <cfRule type="expression" dxfId="35" priority="22">
      <formula>$Q46="Completed"</formula>
    </cfRule>
    <cfRule type="expression" dxfId="34" priority="23">
      <formula>$Q46=""</formula>
    </cfRule>
    <cfRule type="expression" dxfId="33" priority="24">
      <formula>AND($Q46&lt;&gt;"Completed",$Q46&lt;&gt;" ")</formula>
    </cfRule>
  </conditionalFormatting>
  <conditionalFormatting sqref="B131:C131">
    <cfRule type="expression" dxfId="32" priority="19">
      <formula>$Q132="Completed"</formula>
    </cfRule>
    <cfRule type="expression" dxfId="31" priority="20">
      <formula>$Q132=""</formula>
    </cfRule>
    <cfRule type="expression" dxfId="30" priority="21">
      <formula>AND($Q132&lt;&gt;"Completed",$Q132&lt;&gt;" ")</formula>
    </cfRule>
  </conditionalFormatting>
  <conditionalFormatting sqref="B138:C138">
    <cfRule type="expression" dxfId="29" priority="16">
      <formula>$Q139="Completed"</formula>
    </cfRule>
    <cfRule type="expression" dxfId="28" priority="17">
      <formula>$Q139=""</formula>
    </cfRule>
    <cfRule type="expression" dxfId="27" priority="18">
      <formula>AND($Q139&lt;&gt;"Completed",$Q139&lt;&gt;" ")</formula>
    </cfRule>
  </conditionalFormatting>
  <conditionalFormatting sqref="B143">
    <cfRule type="expression" dxfId="26" priority="13">
      <formula>$Q144="Completed"</formula>
    </cfRule>
    <cfRule type="expression" dxfId="25" priority="14">
      <formula>$Q144=""</formula>
    </cfRule>
    <cfRule type="expression" dxfId="24" priority="15">
      <formula>AND($Q144&lt;&gt;"Completed",$Q144&lt;&gt;" ")</formula>
    </cfRule>
  </conditionalFormatting>
  <conditionalFormatting sqref="C143">
    <cfRule type="expression" dxfId="23" priority="10">
      <formula>$Q144="Completed"</formula>
    </cfRule>
    <cfRule type="expression" dxfId="22" priority="11">
      <formula>$Q144=""</formula>
    </cfRule>
    <cfRule type="expression" dxfId="21" priority="12">
      <formula>AND($Q144&lt;&gt;"Completed",$Q144&lt;&gt;" ")</formula>
    </cfRule>
  </conditionalFormatting>
  <conditionalFormatting sqref="C95">
    <cfRule type="expression" dxfId="20" priority="7">
      <formula>$Q118="Completed"</formula>
    </cfRule>
    <cfRule type="expression" dxfId="19" priority="8">
      <formula>$Q118=""</formula>
    </cfRule>
    <cfRule type="expression" dxfId="18" priority="9">
      <formula>AND($Q118&lt;&gt;"Completed",$Q118&lt;&gt;" ")</formula>
    </cfRule>
  </conditionalFormatting>
  <conditionalFormatting sqref="C117">
    <cfRule type="expression" dxfId="17" priority="4">
      <formula>$Q142="Completed"</formula>
    </cfRule>
    <cfRule type="expression" dxfId="16" priority="5">
      <formula>$Q142=""</formula>
    </cfRule>
    <cfRule type="expression" dxfId="15" priority="6">
      <formula>AND($Q142&lt;&gt;"Completed",$Q142&lt;&gt;" ")</formula>
    </cfRule>
  </conditionalFormatting>
  <conditionalFormatting sqref="B32:C32">
    <cfRule type="expression" dxfId="14" priority="1">
      <formula>$Q32="Completed"</formula>
    </cfRule>
    <cfRule type="expression" dxfId="13" priority="2">
      <formula>$Q32=""</formula>
    </cfRule>
    <cfRule type="expression" dxfId="12" priority="3">
      <formula>AND($Q32&lt;&gt;"Completed",$Q32&lt;&gt;" ")</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92ED-93DB-C145-94E2-291A5A3403D3}">
  <dimension ref="A1:C22"/>
  <sheetViews>
    <sheetView zoomScale="119" zoomScaleNormal="119" workbookViewId="0">
      <selection activeCell="B17" sqref="B17"/>
    </sheetView>
  </sheetViews>
  <sheetFormatPr baseColWidth="10" defaultColWidth="11.5" defaultRowHeight="15" x14ac:dyDescent="0.2"/>
  <cols>
    <col min="1" max="1" width="27.1640625" bestFit="1" customWidth="1"/>
    <col min="2" max="2" width="61.83203125" bestFit="1" customWidth="1"/>
    <col min="3" max="3" width="52.6640625" bestFit="1" customWidth="1"/>
  </cols>
  <sheetData>
    <row r="1" spans="1:3" ht="16" x14ac:dyDescent="0.2">
      <c r="A1" s="19" t="s">
        <v>1</v>
      </c>
      <c r="B1" s="19" t="s">
        <v>225</v>
      </c>
      <c r="C1" s="19" t="s">
        <v>226</v>
      </c>
    </row>
    <row r="2" spans="1:3" ht="16" x14ac:dyDescent="0.2">
      <c r="A2" s="19" t="s">
        <v>227</v>
      </c>
      <c r="B2" s="19" t="s">
        <v>228</v>
      </c>
      <c r="C2" s="19"/>
    </row>
    <row r="3" spans="1:3" ht="16" x14ac:dyDescent="0.2">
      <c r="A3" s="20" t="s">
        <v>229</v>
      </c>
      <c r="B3" s="20" t="s">
        <v>230</v>
      </c>
      <c r="C3" s="20" t="s">
        <v>231</v>
      </c>
    </row>
    <row r="4" spans="1:3" ht="16" x14ac:dyDescent="0.2">
      <c r="A4" s="20" t="s">
        <v>232</v>
      </c>
      <c r="B4" s="20" t="s">
        <v>233</v>
      </c>
      <c r="C4" s="20" t="s">
        <v>234</v>
      </c>
    </row>
    <row r="5" spans="1:3" ht="16" x14ac:dyDescent="0.2">
      <c r="A5" s="20" t="s">
        <v>235</v>
      </c>
      <c r="B5" s="20" t="s">
        <v>236</v>
      </c>
      <c r="C5" s="20" t="s">
        <v>237</v>
      </c>
    </row>
    <row r="6" spans="1:3" ht="16" x14ac:dyDescent="0.2">
      <c r="A6" s="20" t="s">
        <v>238</v>
      </c>
      <c r="B6" s="20" t="s">
        <v>239</v>
      </c>
      <c r="C6" s="20"/>
    </row>
    <row r="7" spans="1:3" ht="16" x14ac:dyDescent="0.2">
      <c r="A7" s="20" t="s">
        <v>240</v>
      </c>
      <c r="B7" s="20" t="s">
        <v>241</v>
      </c>
      <c r="C7" s="20"/>
    </row>
    <row r="8" spans="1:3" ht="16" x14ac:dyDescent="0.2">
      <c r="A8" s="20" t="s">
        <v>242</v>
      </c>
      <c r="B8" s="20" t="s">
        <v>243</v>
      </c>
      <c r="C8" s="20"/>
    </row>
    <row r="9" spans="1:3" ht="16" x14ac:dyDescent="0.2">
      <c r="A9" s="20" t="s">
        <v>244</v>
      </c>
      <c r="B9" s="20" t="s">
        <v>245</v>
      </c>
      <c r="C9" s="20" t="s">
        <v>246</v>
      </c>
    </row>
    <row r="10" spans="1:3" ht="16" x14ac:dyDescent="0.2">
      <c r="A10" s="20" t="s">
        <v>247</v>
      </c>
      <c r="B10" s="20" t="s">
        <v>248</v>
      </c>
      <c r="C10" s="20"/>
    </row>
    <row r="11" spans="1:3" ht="16" x14ac:dyDescent="0.2">
      <c r="A11" s="20" t="s">
        <v>249</v>
      </c>
      <c r="B11" s="20" t="s">
        <v>250</v>
      </c>
      <c r="C11" s="20"/>
    </row>
    <row r="12" spans="1:3" ht="16" x14ac:dyDescent="0.2">
      <c r="A12" s="20" t="s">
        <v>251</v>
      </c>
      <c r="B12" s="20" t="s">
        <v>252</v>
      </c>
      <c r="C12" s="20" t="s">
        <v>253</v>
      </c>
    </row>
    <row r="13" spans="1:3" ht="16" x14ac:dyDescent="0.2">
      <c r="A13" s="20" t="s">
        <v>254</v>
      </c>
      <c r="B13" s="20" t="s">
        <v>255</v>
      </c>
      <c r="C13" s="20"/>
    </row>
    <row r="14" spans="1:3" ht="16" x14ac:dyDescent="0.2">
      <c r="A14" s="20" t="s">
        <v>256</v>
      </c>
      <c r="B14" s="20" t="s">
        <v>257</v>
      </c>
      <c r="C14" s="20" t="s">
        <v>237</v>
      </c>
    </row>
    <row r="15" spans="1:3" ht="16" x14ac:dyDescent="0.2">
      <c r="A15" s="20" t="s">
        <v>258</v>
      </c>
      <c r="B15" s="20" t="s">
        <v>259</v>
      </c>
      <c r="C15" s="20" t="s">
        <v>246</v>
      </c>
    </row>
    <row r="16" spans="1:3" ht="16" x14ac:dyDescent="0.2">
      <c r="A16" s="20" t="s">
        <v>260</v>
      </c>
      <c r="B16" s="20" t="s">
        <v>261</v>
      </c>
      <c r="C16" s="20"/>
    </row>
    <row r="17" spans="1:3" ht="16" x14ac:dyDescent="0.2">
      <c r="A17" s="20" t="s">
        <v>262</v>
      </c>
      <c r="B17" s="20" t="s">
        <v>263</v>
      </c>
      <c r="C17" s="20"/>
    </row>
    <row r="18" spans="1:3" ht="16" x14ac:dyDescent="0.2">
      <c r="A18" s="20" t="s">
        <v>264</v>
      </c>
      <c r="B18" s="20" t="s">
        <v>265</v>
      </c>
      <c r="C18" s="20"/>
    </row>
    <row r="19" spans="1:3" ht="16" x14ac:dyDescent="0.2">
      <c r="A19" s="20" t="s">
        <v>201</v>
      </c>
      <c r="B19" s="20" t="s">
        <v>266</v>
      </c>
      <c r="C19" s="20"/>
    </row>
    <row r="20" spans="1:3" ht="16" x14ac:dyDescent="0.2">
      <c r="A20" s="20" t="s">
        <v>267</v>
      </c>
      <c r="B20" s="20" t="s">
        <v>268</v>
      </c>
      <c r="C20" s="20" t="s">
        <v>269</v>
      </c>
    </row>
    <row r="21" spans="1:3" ht="16" x14ac:dyDescent="0.2">
      <c r="A21" s="19" t="s">
        <v>270</v>
      </c>
      <c r="B21" s="19" t="s">
        <v>271</v>
      </c>
      <c r="C21" s="19" t="s">
        <v>269</v>
      </c>
    </row>
    <row r="22" spans="1:3" x14ac:dyDescent="0.2">
      <c r="A22" s="21"/>
      <c r="B22" s="21"/>
      <c r="C22" s="2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676A-6E5B-A54A-8B07-29D66E662E10}">
  <dimension ref="A1:J122"/>
  <sheetViews>
    <sheetView zoomScale="117" zoomScaleNormal="117" workbookViewId="0">
      <pane xSplit="1" ySplit="1" topLeftCell="B2" activePane="bottomRight" state="frozen"/>
      <selection pane="topRight" activeCell="B1" sqref="B1"/>
      <selection pane="bottomLeft" activeCell="A2" sqref="A2"/>
      <selection pane="bottomRight" activeCell="C1" sqref="C1:J1"/>
    </sheetView>
  </sheetViews>
  <sheetFormatPr baseColWidth="10" defaultColWidth="10.83203125" defaultRowHeight="15" x14ac:dyDescent="0.2"/>
  <cols>
    <col min="1" max="1" width="16.5" style="22" customWidth="1"/>
    <col min="2" max="2" width="82.6640625" style="22" customWidth="1"/>
    <col min="3" max="3" width="65.5" style="55" customWidth="1"/>
    <col min="4" max="4" width="21.1640625" style="22" customWidth="1"/>
    <col min="5" max="6" width="10.83203125" style="50"/>
    <col min="7" max="7" width="40.6640625" style="22" bestFit="1" customWidth="1"/>
    <col min="8" max="16384" width="10.83203125" style="22"/>
  </cols>
  <sheetData>
    <row r="1" spans="1:10" ht="16" x14ac:dyDescent="0.2">
      <c r="A1" s="10" t="s">
        <v>0</v>
      </c>
      <c r="B1" s="10" t="s">
        <v>272</v>
      </c>
      <c r="C1" s="11" t="s">
        <v>2</v>
      </c>
      <c r="D1" s="10" t="s">
        <v>3</v>
      </c>
      <c r="E1" s="47" t="s">
        <v>4</v>
      </c>
      <c r="F1" s="47" t="s">
        <v>5</v>
      </c>
      <c r="G1" s="10" t="s">
        <v>6</v>
      </c>
      <c r="H1" s="10" t="s">
        <v>7</v>
      </c>
      <c r="I1" s="10" t="s">
        <v>8</v>
      </c>
      <c r="J1" s="10" t="s">
        <v>9</v>
      </c>
    </row>
    <row r="2" spans="1:10" x14ac:dyDescent="0.2">
      <c r="B2" s="22" t="s">
        <v>273</v>
      </c>
      <c r="E2" s="50">
        <v>44774</v>
      </c>
      <c r="F2" s="50">
        <v>44825</v>
      </c>
    </row>
    <row r="3" spans="1:10" x14ac:dyDescent="0.2">
      <c r="B3" s="22" t="s">
        <v>274</v>
      </c>
      <c r="E3" s="50">
        <v>44774</v>
      </c>
      <c r="F3" s="50">
        <v>44825</v>
      </c>
    </row>
    <row r="4" spans="1:10" x14ac:dyDescent="0.2">
      <c r="B4" s="22" t="s">
        <v>275</v>
      </c>
      <c r="E4" s="50" t="s">
        <v>25</v>
      </c>
      <c r="F4" s="50" t="s">
        <v>25</v>
      </c>
    </row>
    <row r="5" spans="1:10" ht="16" x14ac:dyDescent="0.2">
      <c r="A5" s="24" t="s">
        <v>276</v>
      </c>
      <c r="B5" s="25" t="s">
        <v>277</v>
      </c>
      <c r="C5" s="56"/>
      <c r="D5" s="49"/>
      <c r="E5" s="51">
        <f>MIN(E2:E4)</f>
        <v>44774</v>
      </c>
      <c r="F5" s="51">
        <f>MAX(F2:F4)</f>
        <v>44825</v>
      </c>
    </row>
    <row r="6" spans="1:10" ht="16" x14ac:dyDescent="0.2">
      <c r="B6" s="23" t="s">
        <v>278</v>
      </c>
      <c r="E6" s="50">
        <v>44774</v>
      </c>
      <c r="F6" s="50">
        <v>44794</v>
      </c>
    </row>
    <row r="7" spans="1:10" ht="16" x14ac:dyDescent="0.2">
      <c r="B7" s="23" t="s">
        <v>279</v>
      </c>
      <c r="E7" s="50">
        <v>44788</v>
      </c>
      <c r="F7" s="50">
        <v>44803</v>
      </c>
    </row>
    <row r="8" spans="1:10" ht="16" x14ac:dyDescent="0.2">
      <c r="B8" s="23" t="s">
        <v>280</v>
      </c>
      <c r="E8" s="50">
        <v>44819</v>
      </c>
      <c r="F8" s="50">
        <f>WORKDAY(E8,7)</f>
        <v>44830</v>
      </c>
    </row>
    <row r="9" spans="1:10" ht="16" x14ac:dyDescent="0.2">
      <c r="A9" s="24" t="s">
        <v>12</v>
      </c>
      <c r="B9" s="25" t="s">
        <v>281</v>
      </c>
      <c r="C9" s="56"/>
      <c r="D9" s="49"/>
      <c r="E9" s="51">
        <f>MIN(E6:E8)</f>
        <v>44774</v>
      </c>
      <c r="F9" s="51">
        <f>MAX(F6:F8)</f>
        <v>44830</v>
      </c>
    </row>
    <row r="10" spans="1:10" ht="16" x14ac:dyDescent="0.2">
      <c r="B10" s="23" t="s">
        <v>282</v>
      </c>
      <c r="E10" s="50">
        <v>44774</v>
      </c>
      <c r="F10" s="50">
        <v>44788</v>
      </c>
    </row>
    <row r="11" spans="1:10" ht="16" x14ac:dyDescent="0.2">
      <c r="B11" s="23" t="s">
        <v>283</v>
      </c>
      <c r="E11" s="50">
        <f>F10+1</f>
        <v>44789</v>
      </c>
      <c r="F11" s="50">
        <f>E11+3</f>
        <v>44792</v>
      </c>
    </row>
    <row r="12" spans="1:10" ht="16" x14ac:dyDescent="0.2">
      <c r="B12" s="23" t="s">
        <v>284</v>
      </c>
      <c r="E12" s="50">
        <f>F11+1</f>
        <v>44793</v>
      </c>
      <c r="F12" s="50">
        <f>E12+7</f>
        <v>44800</v>
      </c>
    </row>
    <row r="13" spans="1:10" ht="16" x14ac:dyDescent="0.2">
      <c r="A13" s="24" t="s">
        <v>276</v>
      </c>
      <c r="B13" s="25" t="s">
        <v>285</v>
      </c>
      <c r="C13" s="56"/>
      <c r="D13" s="49"/>
      <c r="E13" s="51">
        <f>MIN(E10:E12)</f>
        <v>44774</v>
      </c>
      <c r="F13" s="51">
        <f>MAX(F10:F12)</f>
        <v>44800</v>
      </c>
    </row>
    <row r="14" spans="1:10" ht="16" x14ac:dyDescent="0.2">
      <c r="B14" s="23" t="s">
        <v>286</v>
      </c>
      <c r="E14" s="50">
        <v>44788</v>
      </c>
      <c r="F14" s="50">
        <f>WORKDAY(F90,2)</f>
        <v>44868</v>
      </c>
    </row>
    <row r="15" spans="1:10" ht="16" x14ac:dyDescent="0.2">
      <c r="B15" s="23" t="s">
        <v>287</v>
      </c>
      <c r="C15" s="55" t="str">
        <f>B14</f>
        <v>Design wiki updates</v>
      </c>
      <c r="E15" s="50">
        <f>WORKDAY(F14,1)</f>
        <v>44869</v>
      </c>
      <c r="F15" s="50">
        <f>WORKDAY(E15,2)</f>
        <v>44873</v>
      </c>
    </row>
    <row r="16" spans="1:10" ht="16" x14ac:dyDescent="0.2">
      <c r="B16" s="23" t="s">
        <v>288</v>
      </c>
      <c r="C16" s="57" t="str">
        <f>B112</f>
        <v>UAT</v>
      </c>
      <c r="E16" s="50">
        <f>WORKDAY(E112,1)</f>
        <v>44867</v>
      </c>
      <c r="F16" s="50">
        <f>WORKDAY(E16,2)</f>
        <v>44869</v>
      </c>
    </row>
    <row r="17" spans="1:6" ht="16" x14ac:dyDescent="0.2">
      <c r="A17" s="24" t="s">
        <v>276</v>
      </c>
      <c r="B17" s="25" t="s">
        <v>289</v>
      </c>
      <c r="C17" s="56"/>
      <c r="D17" s="49"/>
      <c r="E17" s="51">
        <f>MIN(E14:E16)</f>
        <v>44788</v>
      </c>
      <c r="F17" s="51">
        <f>MAX(F14:F16)</f>
        <v>44873</v>
      </c>
    </row>
    <row r="18" spans="1:6" ht="16" x14ac:dyDescent="0.2">
      <c r="B18" s="23" t="s">
        <v>290</v>
      </c>
      <c r="E18" s="50">
        <v>44788</v>
      </c>
      <c r="F18" s="50">
        <v>44803</v>
      </c>
    </row>
    <row r="19" spans="1:6" ht="16" x14ac:dyDescent="0.2">
      <c r="B19" s="23" t="s">
        <v>291</v>
      </c>
      <c r="E19" s="50" t="s">
        <v>77</v>
      </c>
      <c r="F19" s="50" t="s">
        <v>77</v>
      </c>
    </row>
    <row r="20" spans="1:6" ht="16" x14ac:dyDescent="0.2">
      <c r="B20" s="23" t="s">
        <v>292</v>
      </c>
      <c r="E20" s="50" t="s">
        <v>77</v>
      </c>
      <c r="F20" s="50" t="s">
        <v>77</v>
      </c>
    </row>
    <row r="21" spans="1:6" ht="16" x14ac:dyDescent="0.2">
      <c r="A21" s="24" t="s">
        <v>276</v>
      </c>
      <c r="B21" s="25" t="s">
        <v>238</v>
      </c>
      <c r="C21" s="56"/>
      <c r="D21" s="49"/>
      <c r="E21" s="51">
        <f>MIN(E18:E20)</f>
        <v>44788</v>
      </c>
      <c r="F21" s="51">
        <f>MAX(F18:F20)</f>
        <v>44803</v>
      </c>
    </row>
    <row r="22" spans="1:6" ht="16" x14ac:dyDescent="0.2">
      <c r="B22" s="23" t="s">
        <v>293</v>
      </c>
      <c r="C22" s="55" t="str">
        <f>B90</f>
        <v>App Deployment to Staging</v>
      </c>
      <c r="E22" s="50">
        <f>WORKDAY(F90,2)</f>
        <v>44868</v>
      </c>
      <c r="F22" s="50">
        <f>WORKDAY(E22,7)</f>
        <v>44879</v>
      </c>
    </row>
    <row r="23" spans="1:6" ht="16" x14ac:dyDescent="0.2">
      <c r="B23" s="23" t="s">
        <v>294</v>
      </c>
      <c r="C23" s="55" t="str">
        <f>B22</f>
        <v>Veracode scan completed</v>
      </c>
      <c r="E23" s="50">
        <f>WORKDAY(F22,1)</f>
        <v>44880</v>
      </c>
      <c r="F23" s="50">
        <f>WORKDAY(E23,2)</f>
        <v>44882</v>
      </c>
    </row>
    <row r="24" spans="1:6" ht="16" x14ac:dyDescent="0.2">
      <c r="B24" s="23" t="s">
        <v>295</v>
      </c>
      <c r="E24" s="50" t="s">
        <v>77</v>
      </c>
      <c r="F24" s="50" t="s">
        <v>77</v>
      </c>
    </row>
    <row r="25" spans="1:6" ht="32" x14ac:dyDescent="0.2">
      <c r="B25" s="23" t="s">
        <v>296</v>
      </c>
      <c r="C25" s="55" t="str">
        <f>_xlfn.CONCAT(C22,CHAR(10),C23)</f>
        <v>App Deployment to Staging
Veracode scan completed</v>
      </c>
      <c r="E25" s="50">
        <f>WORKDAY(MAX(F22:F23),1)</f>
        <v>44883</v>
      </c>
      <c r="F25" s="50">
        <f>WORKDAY(E25,3)</f>
        <v>44888</v>
      </c>
    </row>
    <row r="26" spans="1:6" ht="16" x14ac:dyDescent="0.2">
      <c r="A26" s="24" t="s">
        <v>276</v>
      </c>
      <c r="B26" s="25" t="s">
        <v>297</v>
      </c>
      <c r="C26" s="56"/>
      <c r="D26" s="49"/>
      <c r="E26" s="51"/>
      <c r="F26" s="51"/>
    </row>
    <row r="27" spans="1:6" ht="16" x14ac:dyDescent="0.2">
      <c r="B27" s="23" t="s">
        <v>298</v>
      </c>
      <c r="C27" s="55" t="str">
        <f>B63</f>
        <v>Application deployment to Dev - Phase 1</v>
      </c>
      <c r="E27" s="50">
        <f>WORKDAY(F63,1)</f>
        <v>44834</v>
      </c>
      <c r="F27" s="50">
        <f>WORKDAY(E27,7)</f>
        <v>44845</v>
      </c>
    </row>
    <row r="28" spans="1:6" ht="16" x14ac:dyDescent="0.2">
      <c r="B28" s="23" t="s">
        <v>299</v>
      </c>
      <c r="C28" s="55" t="str">
        <f t="shared" ref="C28:C29" si="0">B64</f>
        <v>Application deployment to Dev - Phase 2</v>
      </c>
      <c r="E28" s="50">
        <f>WORKDAY(F64,1)</f>
        <v>44847</v>
      </c>
      <c r="F28" s="50">
        <f t="shared" ref="F28:F29" si="1">WORKDAY(E28,7)</f>
        <v>44858</v>
      </c>
    </row>
    <row r="29" spans="1:6" ht="16" x14ac:dyDescent="0.2">
      <c r="B29" s="23" t="s">
        <v>300</v>
      </c>
      <c r="C29" s="55" t="str">
        <f t="shared" si="0"/>
        <v>Application deployment to Dev - Phase 3</v>
      </c>
      <c r="E29" s="50">
        <f>WORKDAY(F65,1)</f>
        <v>44858</v>
      </c>
      <c r="F29" s="50">
        <f t="shared" si="1"/>
        <v>44867</v>
      </c>
    </row>
    <row r="30" spans="1:6" ht="16" x14ac:dyDescent="0.2">
      <c r="A30" s="24" t="s">
        <v>276</v>
      </c>
      <c r="B30" s="25" t="s">
        <v>242</v>
      </c>
      <c r="C30" s="56"/>
      <c r="D30" s="49"/>
      <c r="E30" s="51">
        <f>MIN(E27:E29)</f>
        <v>44834</v>
      </c>
      <c r="F30" s="51">
        <f>MAX(F27:F29)</f>
        <v>44867</v>
      </c>
    </row>
    <row r="31" spans="1:6" ht="16" x14ac:dyDescent="0.2">
      <c r="B31" s="23" t="s">
        <v>301</v>
      </c>
      <c r="C31" s="55" t="str">
        <f>B50</f>
        <v>Dev Infrastructure ready including installation,update &amp; Database for phase 1</v>
      </c>
      <c r="E31" s="52">
        <f>WORKDAY(F50,1)</f>
        <v>44824</v>
      </c>
      <c r="F31" s="52">
        <f>WORKDAY(E31,3)</f>
        <v>44827</v>
      </c>
    </row>
    <row r="32" spans="1:6" ht="16" x14ac:dyDescent="0.2">
      <c r="B32" s="23" t="s">
        <v>302</v>
      </c>
      <c r="C32" s="55" t="str">
        <f>B50</f>
        <v>Dev Infrastructure ready including installation,update &amp; Database for phase 1</v>
      </c>
      <c r="E32" s="52">
        <f>WORKDAY(F50,1)</f>
        <v>44824</v>
      </c>
      <c r="F32" s="52">
        <f>WORKDAY(E32,3)</f>
        <v>44827</v>
      </c>
    </row>
    <row r="33" spans="2:6" ht="16" x14ac:dyDescent="0.2">
      <c r="B33" s="23" t="s">
        <v>303</v>
      </c>
      <c r="C33" s="55" t="str">
        <f>B67</f>
        <v>Infrastructure setup for Phase 1(Stag)</v>
      </c>
      <c r="E33" s="52">
        <f>WORKDAY(F67,1)</f>
        <v>44844</v>
      </c>
      <c r="F33" s="52">
        <f>WORKDAY(E33,3)</f>
        <v>44847</v>
      </c>
    </row>
    <row r="34" spans="2:6" ht="16" x14ac:dyDescent="0.2">
      <c r="B34" s="23" t="s">
        <v>304</v>
      </c>
      <c r="C34" s="55" t="str">
        <f>B67</f>
        <v>Infrastructure setup for Phase 1(Stag)</v>
      </c>
      <c r="E34" s="52">
        <f>WORKDAY(F67,1)</f>
        <v>44844</v>
      </c>
      <c r="F34" s="52">
        <f>WORKDAY(E34,3)</f>
        <v>44847</v>
      </c>
    </row>
    <row r="35" spans="2:6" ht="16" x14ac:dyDescent="0.2">
      <c r="B35" s="23" t="s">
        <v>305</v>
      </c>
      <c r="C35" s="55" t="str">
        <f>B68</f>
        <v>Infrastructure setup for Phase 1(Prod)</v>
      </c>
      <c r="E35" s="52">
        <f>WORKDAY(F68,1)</f>
        <v>44844</v>
      </c>
      <c r="F35" s="52">
        <f t="shared" ref="F35:F42" si="2">WORKDAY(E35,3)</f>
        <v>44847</v>
      </c>
    </row>
    <row r="36" spans="2:6" ht="16" x14ac:dyDescent="0.2">
      <c r="B36" s="23" t="s">
        <v>306</v>
      </c>
      <c r="C36" s="55" t="str">
        <f>B68</f>
        <v>Infrastructure setup for Phase 1(Prod)</v>
      </c>
      <c r="E36" s="52">
        <f>WORKDAY(F68,1)</f>
        <v>44844</v>
      </c>
      <c r="F36" s="52">
        <f t="shared" si="2"/>
        <v>44847</v>
      </c>
    </row>
    <row r="37" spans="2:6" ht="16" x14ac:dyDescent="0.2">
      <c r="B37" s="23" t="s">
        <v>307</v>
      </c>
      <c r="C37" s="55" t="str">
        <f>B51</f>
        <v>Dev Infrastructure ready including installation,update &amp; database for phase 2</v>
      </c>
      <c r="E37" s="50">
        <f>WORKDAY(F51,1)</f>
        <v>44837</v>
      </c>
      <c r="F37" s="52">
        <f t="shared" si="2"/>
        <v>44840</v>
      </c>
    </row>
    <row r="38" spans="2:6" ht="16" x14ac:dyDescent="0.2">
      <c r="B38" s="23" t="s">
        <v>308</v>
      </c>
      <c r="C38" s="55" t="str">
        <f>B51</f>
        <v>Dev Infrastructure ready including installation,update &amp; database for phase 2</v>
      </c>
      <c r="E38" s="50">
        <f>WORKDAY(F51,1)</f>
        <v>44837</v>
      </c>
      <c r="F38" s="52">
        <f t="shared" si="2"/>
        <v>44840</v>
      </c>
    </row>
    <row r="39" spans="2:6" ht="16" x14ac:dyDescent="0.2">
      <c r="B39" s="23" t="s">
        <v>309</v>
      </c>
      <c r="C39" s="55" t="str">
        <f>B69</f>
        <v>Infrastructure setup for Phase 2(Stag)</v>
      </c>
      <c r="E39" s="50">
        <f>WORKDAY(F69,1)</f>
        <v>44855</v>
      </c>
      <c r="F39" s="52">
        <f t="shared" si="2"/>
        <v>44860</v>
      </c>
    </row>
    <row r="40" spans="2:6" ht="16" x14ac:dyDescent="0.2">
      <c r="B40" s="23" t="s">
        <v>310</v>
      </c>
      <c r="C40" s="55" t="str">
        <f>B69</f>
        <v>Infrastructure setup for Phase 2(Stag)</v>
      </c>
      <c r="E40" s="50">
        <f>WORKDAY(F69,1)</f>
        <v>44855</v>
      </c>
      <c r="F40" s="52">
        <f t="shared" si="2"/>
        <v>44860</v>
      </c>
    </row>
    <row r="41" spans="2:6" ht="16" x14ac:dyDescent="0.2">
      <c r="B41" s="23" t="s">
        <v>311</v>
      </c>
      <c r="C41" s="55" t="str">
        <f>B70</f>
        <v>Infrastructure setup for Phase 2(Prod)</v>
      </c>
      <c r="E41" s="50">
        <f>WORKDAY(F70,1)</f>
        <v>44855</v>
      </c>
      <c r="F41" s="52">
        <f t="shared" si="2"/>
        <v>44860</v>
      </c>
    </row>
    <row r="42" spans="2:6" ht="16" x14ac:dyDescent="0.2">
      <c r="B42" s="23" t="s">
        <v>312</v>
      </c>
      <c r="C42" s="55" t="str">
        <f>B70</f>
        <v>Infrastructure setup for Phase 2(Prod)</v>
      </c>
      <c r="E42" s="50">
        <f>WORKDAY(F70,1)</f>
        <v>44855</v>
      </c>
      <c r="F42" s="52">
        <f t="shared" si="2"/>
        <v>44860</v>
      </c>
    </row>
    <row r="43" spans="2:6" ht="16" x14ac:dyDescent="0.2">
      <c r="B43" s="23" t="s">
        <v>313</v>
      </c>
      <c r="C43" s="55" t="str">
        <f>B52</f>
        <v>Dev Infrastructure ready including installation,update &amp; Database for phase 3</v>
      </c>
      <c r="E43" s="50">
        <f>WORKDAY(F52,1)</f>
        <v>44846</v>
      </c>
      <c r="F43" s="50">
        <f>WORKDAY(E43,3)</f>
        <v>44851</v>
      </c>
    </row>
    <row r="44" spans="2:6" ht="16" x14ac:dyDescent="0.2">
      <c r="B44" s="23" t="s">
        <v>314</v>
      </c>
      <c r="C44" s="55" t="str">
        <f>B52</f>
        <v>Dev Infrastructure ready including installation,update &amp; Database for phase 3</v>
      </c>
      <c r="E44" s="50">
        <f>WORKDAY(F52,1)</f>
        <v>44846</v>
      </c>
      <c r="F44" s="50">
        <f>WORKDAY(E44,3)</f>
        <v>44851</v>
      </c>
    </row>
    <row r="45" spans="2:6" ht="16" x14ac:dyDescent="0.2">
      <c r="B45" s="23" t="s">
        <v>315</v>
      </c>
      <c r="C45" s="55" t="str">
        <f>B71</f>
        <v>Infrastructure setup for Phase 3(Stag)</v>
      </c>
      <c r="E45" s="50">
        <f>WORKDAY(F71,1)</f>
        <v>44866</v>
      </c>
      <c r="F45" s="50">
        <f t="shared" ref="F45:F48" si="3">WORKDAY(E45,3)</f>
        <v>44869</v>
      </c>
    </row>
    <row r="46" spans="2:6" ht="16" x14ac:dyDescent="0.2">
      <c r="B46" s="23" t="s">
        <v>316</v>
      </c>
      <c r="C46" s="55" t="str">
        <f>B71</f>
        <v>Infrastructure setup for Phase 3(Stag)</v>
      </c>
      <c r="E46" s="50">
        <f>WORKDAY(F72,1)</f>
        <v>44866</v>
      </c>
      <c r="F46" s="50">
        <f t="shared" si="3"/>
        <v>44869</v>
      </c>
    </row>
    <row r="47" spans="2:6" ht="16" x14ac:dyDescent="0.2">
      <c r="B47" s="23" t="s">
        <v>317</v>
      </c>
      <c r="C47" s="55" t="str">
        <f>B72</f>
        <v>Infrastructure setup for Phase 3(Prod)</v>
      </c>
      <c r="E47" s="50">
        <f>WORKDAY(F72,1)</f>
        <v>44866</v>
      </c>
      <c r="F47" s="50">
        <f t="shared" si="3"/>
        <v>44869</v>
      </c>
    </row>
    <row r="48" spans="2:6" ht="16" x14ac:dyDescent="0.2">
      <c r="B48" s="23" t="s">
        <v>318</v>
      </c>
      <c r="C48" s="55" t="str">
        <f>B72</f>
        <v>Infrastructure setup for Phase 3(Prod)</v>
      </c>
      <c r="E48" s="50">
        <f>WORKDAY(F72,1)</f>
        <v>44866</v>
      </c>
      <c r="F48" s="50">
        <f t="shared" si="3"/>
        <v>44869</v>
      </c>
    </row>
    <row r="49" spans="1:6" ht="16" x14ac:dyDescent="0.2">
      <c r="A49" s="24" t="s">
        <v>276</v>
      </c>
      <c r="B49" s="25" t="s">
        <v>244</v>
      </c>
      <c r="C49" s="56"/>
      <c r="D49" s="49"/>
      <c r="E49" s="51">
        <f>MIN(E31:E48)</f>
        <v>44824</v>
      </c>
      <c r="F49" s="51">
        <f>MAX(F31:F48)</f>
        <v>44869</v>
      </c>
    </row>
    <row r="50" spans="1:6" ht="16" x14ac:dyDescent="0.2">
      <c r="B50" s="23" t="s">
        <v>319</v>
      </c>
      <c r="E50" s="50">
        <f>WORKDAY(F50,-7)</f>
        <v>44812</v>
      </c>
      <c r="F50" s="50">
        <f>WORKDAY(E63,-1)</f>
        <v>44823</v>
      </c>
    </row>
    <row r="51" spans="1:6" ht="16" x14ac:dyDescent="0.2">
      <c r="B51" s="23" t="s">
        <v>320</v>
      </c>
      <c r="E51" s="50">
        <f t="shared" ref="E51:E52" si="4">WORKDAY(F51,-7)</f>
        <v>44825</v>
      </c>
      <c r="F51" s="50">
        <f t="shared" ref="F51:F52" si="5">WORKDAY(E64,-1)</f>
        <v>44834</v>
      </c>
    </row>
    <row r="52" spans="1:6" ht="16" x14ac:dyDescent="0.2">
      <c r="B52" s="23" t="s">
        <v>321</v>
      </c>
      <c r="E52" s="50">
        <f t="shared" si="4"/>
        <v>44834</v>
      </c>
      <c r="F52" s="50">
        <f t="shared" si="5"/>
        <v>44845</v>
      </c>
    </row>
    <row r="53" spans="1:6" ht="16" x14ac:dyDescent="0.2">
      <c r="A53" s="24" t="s">
        <v>276</v>
      </c>
      <c r="B53" s="25" t="s">
        <v>247</v>
      </c>
      <c r="C53" s="56"/>
      <c r="D53" s="49"/>
      <c r="E53" s="51">
        <f>MIN(E50:E52)</f>
        <v>44812</v>
      </c>
      <c r="F53" s="51">
        <f>MAX(F50:F52)</f>
        <v>44845</v>
      </c>
    </row>
    <row r="54" spans="1:6" ht="16" x14ac:dyDescent="0.2">
      <c r="B54" s="23" t="s">
        <v>322</v>
      </c>
      <c r="E54" s="50">
        <f>WORKDAY(F54,-21)</f>
        <v>44813</v>
      </c>
      <c r="F54" s="50">
        <f>WORKDAY(MAX(E63:E65),-2)</f>
        <v>44844</v>
      </c>
    </row>
    <row r="55" spans="1:6" ht="16" x14ac:dyDescent="0.2">
      <c r="B55" s="23" t="s">
        <v>323</v>
      </c>
      <c r="E55" s="50">
        <f>WORKDAY(F54,-21)</f>
        <v>44813</v>
      </c>
      <c r="F55" s="50">
        <f>WORKDAY(MAX(E63:E65),-2)</f>
        <v>44844</v>
      </c>
    </row>
    <row r="56" spans="1:6" ht="16" x14ac:dyDescent="0.2">
      <c r="B56" s="23" t="s">
        <v>324</v>
      </c>
      <c r="E56" s="50">
        <f>WORKDAY(F54,-21)</f>
        <v>44813</v>
      </c>
      <c r="F56" s="50">
        <f>WORKDAY(MAX(E63:E65),-2)</f>
        <v>44844</v>
      </c>
    </row>
    <row r="57" spans="1:6" ht="16" x14ac:dyDescent="0.2">
      <c r="B57" s="23" t="s">
        <v>325</v>
      </c>
      <c r="E57" s="50">
        <f>WORKDAY(F54,-21)</f>
        <v>44813</v>
      </c>
      <c r="F57" s="50">
        <f>WORKDAY(MAX(E63:E65),-2)</f>
        <v>44844</v>
      </c>
    </row>
    <row r="58" spans="1:6" ht="16" x14ac:dyDescent="0.2">
      <c r="B58" s="23" t="s">
        <v>326</v>
      </c>
      <c r="E58" s="50">
        <f>WORKDAY(F54,-21)</f>
        <v>44813</v>
      </c>
      <c r="F58" s="50">
        <f>WORKDAY(MAX(E63:E65),-2)</f>
        <v>44844</v>
      </c>
    </row>
    <row r="59" spans="1:6" ht="16" x14ac:dyDescent="0.2">
      <c r="A59" s="24" t="s">
        <v>276</v>
      </c>
      <c r="B59" s="25" t="s">
        <v>249</v>
      </c>
      <c r="C59" s="56"/>
      <c r="D59" s="49"/>
      <c r="E59" s="51">
        <f>MIN(E54:E58)</f>
        <v>44813</v>
      </c>
      <c r="F59" s="51">
        <f>MAX(F54:F58)</f>
        <v>44844</v>
      </c>
    </row>
    <row r="60" spans="1:6" ht="16" x14ac:dyDescent="0.2">
      <c r="B60" s="23" t="s">
        <v>327</v>
      </c>
      <c r="D60" s="55" t="s">
        <v>328</v>
      </c>
      <c r="E60" s="50">
        <f>WORKDAY(F60,-21)</f>
        <v>44834</v>
      </c>
      <c r="F60" s="50">
        <f>WORKDAY(MAX(F91:F102),-2)</f>
        <v>44865</v>
      </c>
    </row>
    <row r="61" spans="1:6" ht="16" x14ac:dyDescent="0.2">
      <c r="B61" s="23" t="s">
        <v>329</v>
      </c>
      <c r="D61" s="55" t="s">
        <v>328</v>
      </c>
      <c r="E61" s="50">
        <f>WORKDAY(F60,-21)</f>
        <v>44834</v>
      </c>
      <c r="F61" s="50">
        <f>WORKDAY(MAX(F91:F102),-2)</f>
        <v>44865</v>
      </c>
    </row>
    <row r="62" spans="1:6" ht="16" x14ac:dyDescent="0.2">
      <c r="A62" s="24" t="s">
        <v>276</v>
      </c>
      <c r="B62" s="25" t="s">
        <v>251</v>
      </c>
      <c r="C62" s="56"/>
      <c r="D62" s="49"/>
      <c r="E62" s="51">
        <f>MIN(E60:E61)</f>
        <v>44834</v>
      </c>
      <c r="F62" s="51">
        <f>MAX(F60:F61)</f>
        <v>44865</v>
      </c>
    </row>
    <row r="63" spans="1:6" ht="16" x14ac:dyDescent="0.2">
      <c r="B63" s="23" t="s">
        <v>330</v>
      </c>
      <c r="E63" s="50">
        <f>WORKDAY(F63,-7)</f>
        <v>44824</v>
      </c>
      <c r="F63" s="50">
        <f>WORKDAY(F87,-7)</f>
        <v>44833</v>
      </c>
    </row>
    <row r="64" spans="1:6" ht="16" x14ac:dyDescent="0.2">
      <c r="B64" s="23" t="s">
        <v>331</v>
      </c>
      <c r="E64" s="50">
        <f>WORKDAY(F64,-7)</f>
        <v>44837</v>
      </c>
      <c r="F64" s="50">
        <f>WORKDAY(F88,-7)</f>
        <v>44846</v>
      </c>
    </row>
    <row r="65" spans="1:7" ht="16" x14ac:dyDescent="0.2">
      <c r="B65" s="23" t="s">
        <v>332</v>
      </c>
      <c r="E65" s="50">
        <f>WORKDAY(F65,-7)</f>
        <v>44846</v>
      </c>
      <c r="F65" s="50">
        <f>WORKDAY(F89,-7)</f>
        <v>44855</v>
      </c>
    </row>
    <row r="66" spans="1:7" ht="16" x14ac:dyDescent="0.2">
      <c r="A66" s="25"/>
      <c r="B66" s="25" t="s">
        <v>254</v>
      </c>
      <c r="C66" s="56"/>
      <c r="D66" s="49"/>
      <c r="E66" s="51">
        <f>MIN(E63:E65)</f>
        <v>44824</v>
      </c>
      <c r="F66" s="51">
        <f>MAX(F63:F65)</f>
        <v>44855</v>
      </c>
    </row>
    <row r="67" spans="1:7" ht="16" x14ac:dyDescent="0.2">
      <c r="B67" s="23" t="s">
        <v>333</v>
      </c>
      <c r="E67" s="50">
        <f>WORKDAY(F67,-3)</f>
        <v>44838</v>
      </c>
      <c r="F67" s="50">
        <f>WORKDAY(F87,-1)</f>
        <v>44841</v>
      </c>
    </row>
    <row r="68" spans="1:7" ht="16" x14ac:dyDescent="0.2">
      <c r="B68" s="48" t="s">
        <v>334</v>
      </c>
      <c r="E68" s="53">
        <f>WORKDAY(F67,-3)</f>
        <v>44838</v>
      </c>
      <c r="F68" s="53">
        <f>WORKDAY(F87,-1)</f>
        <v>44841</v>
      </c>
      <c r="G68" s="22" t="s">
        <v>335</v>
      </c>
    </row>
    <row r="69" spans="1:7" ht="16" x14ac:dyDescent="0.2">
      <c r="B69" s="23" t="s">
        <v>336</v>
      </c>
      <c r="E69" s="50">
        <f>WORKDAY(F69,-3)</f>
        <v>44851</v>
      </c>
      <c r="F69" s="50">
        <f>WORKDAY(F88,-1)</f>
        <v>44854</v>
      </c>
    </row>
    <row r="70" spans="1:7" ht="16" x14ac:dyDescent="0.2">
      <c r="B70" s="48" t="s">
        <v>337</v>
      </c>
      <c r="E70" s="53">
        <f>WORKDAY(F69,-3)</f>
        <v>44851</v>
      </c>
      <c r="F70" s="53">
        <f>WORKDAY(F88,-1)</f>
        <v>44854</v>
      </c>
      <c r="G70" s="22" t="s">
        <v>335</v>
      </c>
    </row>
    <row r="71" spans="1:7" ht="16" x14ac:dyDescent="0.2">
      <c r="B71" s="23" t="s">
        <v>338</v>
      </c>
      <c r="E71" s="50">
        <f>WORKDAY(F71,-3)</f>
        <v>44860</v>
      </c>
      <c r="F71" s="50">
        <f>WORKDAY(F89,-1)</f>
        <v>44865</v>
      </c>
    </row>
    <row r="72" spans="1:7" ht="16" x14ac:dyDescent="0.2">
      <c r="B72" s="48" t="s">
        <v>339</v>
      </c>
      <c r="E72" s="53">
        <f>WORKDAY(F71,-3)</f>
        <v>44860</v>
      </c>
      <c r="F72" s="53">
        <f>WORKDAY(F89,-1)</f>
        <v>44865</v>
      </c>
      <c r="G72" s="22" t="s">
        <v>335</v>
      </c>
    </row>
    <row r="73" spans="1:7" ht="16" x14ac:dyDescent="0.2">
      <c r="A73" s="25"/>
      <c r="B73" s="25" t="s">
        <v>256</v>
      </c>
      <c r="C73" s="56"/>
      <c r="D73" s="49"/>
      <c r="E73" s="51">
        <f>MIN(E67:E72)</f>
        <v>44838</v>
      </c>
      <c r="F73" s="51">
        <f>MAX(F67:F72)</f>
        <v>44865</v>
      </c>
    </row>
    <row r="74" spans="1:7" ht="16" x14ac:dyDescent="0.2">
      <c r="B74" s="23" t="s">
        <v>340</v>
      </c>
      <c r="E74" s="50" t="s">
        <v>25</v>
      </c>
      <c r="F74" s="50" t="s">
        <v>25</v>
      </c>
    </row>
    <row r="75" spans="1:7" ht="16" x14ac:dyDescent="0.2">
      <c r="B75" s="23" t="s">
        <v>341</v>
      </c>
      <c r="E75" s="50" t="s">
        <v>25</v>
      </c>
      <c r="F75" s="50" t="s">
        <v>25</v>
      </c>
    </row>
    <row r="76" spans="1:7" ht="16" x14ac:dyDescent="0.2">
      <c r="B76" s="23" t="s">
        <v>342</v>
      </c>
      <c r="E76" s="50" t="s">
        <v>25</v>
      </c>
      <c r="F76" s="50" t="s">
        <v>25</v>
      </c>
    </row>
    <row r="77" spans="1:7" ht="16" x14ac:dyDescent="0.2">
      <c r="B77" s="23" t="s">
        <v>343</v>
      </c>
      <c r="E77" s="50" t="s">
        <v>25</v>
      </c>
      <c r="F77" s="50" t="s">
        <v>25</v>
      </c>
    </row>
    <row r="78" spans="1:7" ht="16" x14ac:dyDescent="0.2">
      <c r="B78" s="23" t="s">
        <v>344</v>
      </c>
      <c r="E78" s="50" t="s">
        <v>25</v>
      </c>
      <c r="F78" s="50" t="s">
        <v>25</v>
      </c>
    </row>
    <row r="79" spans="1:7" ht="16" x14ac:dyDescent="0.2">
      <c r="B79" s="23" t="s">
        <v>345</v>
      </c>
      <c r="E79" s="50" t="s">
        <v>25</v>
      </c>
      <c r="F79" s="50" t="s">
        <v>25</v>
      </c>
    </row>
    <row r="80" spans="1:7" ht="16" x14ac:dyDescent="0.2">
      <c r="B80" s="23" t="s">
        <v>346</v>
      </c>
      <c r="E80" s="50" t="s">
        <v>25</v>
      </c>
      <c r="F80" s="50" t="s">
        <v>25</v>
      </c>
    </row>
    <row r="81" spans="1:7" ht="16" x14ac:dyDescent="0.2">
      <c r="B81" s="23" t="s">
        <v>347</v>
      </c>
      <c r="E81" s="50" t="s">
        <v>25</v>
      </c>
      <c r="F81" s="50" t="s">
        <v>25</v>
      </c>
    </row>
    <row r="82" spans="1:7" ht="16" x14ac:dyDescent="0.2">
      <c r="B82" s="23" t="s">
        <v>340</v>
      </c>
      <c r="E82" s="50" t="s">
        <v>25</v>
      </c>
      <c r="F82" s="50" t="s">
        <v>25</v>
      </c>
    </row>
    <row r="83" spans="1:7" ht="16" x14ac:dyDescent="0.2">
      <c r="B83" s="23" t="s">
        <v>348</v>
      </c>
      <c r="E83" s="50" t="s">
        <v>25</v>
      </c>
      <c r="F83" s="50" t="s">
        <v>25</v>
      </c>
    </row>
    <row r="84" spans="1:7" ht="16" x14ac:dyDescent="0.2">
      <c r="B84" s="23" t="s">
        <v>342</v>
      </c>
      <c r="E84" s="50" t="s">
        <v>25</v>
      </c>
      <c r="F84" s="50" t="s">
        <v>25</v>
      </c>
    </row>
    <row r="85" spans="1:7" ht="16" x14ac:dyDescent="0.2">
      <c r="B85" s="23" t="s">
        <v>343</v>
      </c>
      <c r="E85" s="50" t="s">
        <v>25</v>
      </c>
      <c r="F85" s="50" t="s">
        <v>25</v>
      </c>
    </row>
    <row r="86" spans="1:7" ht="16" x14ac:dyDescent="0.2">
      <c r="A86" s="25"/>
      <c r="B86" s="25" t="s">
        <v>258</v>
      </c>
      <c r="C86" s="56"/>
      <c r="D86" s="49"/>
      <c r="E86" s="51"/>
      <c r="F86" s="51"/>
    </row>
    <row r="87" spans="1:7" ht="16" x14ac:dyDescent="0.2">
      <c r="B87" s="23" t="s">
        <v>349</v>
      </c>
      <c r="E87" s="50">
        <f>WORKDAY(F87,-1)</f>
        <v>44841</v>
      </c>
      <c r="F87" s="50">
        <f>WORKDAY(MAX(F91:F94),-1)</f>
        <v>44844</v>
      </c>
    </row>
    <row r="88" spans="1:7" ht="16" x14ac:dyDescent="0.2">
      <c r="B88" s="23" t="s">
        <v>350</v>
      </c>
      <c r="E88" s="50">
        <f t="shared" ref="E88:E89" si="6">WORKDAY(F88,-1)</f>
        <v>44854</v>
      </c>
      <c r="F88" s="50">
        <f>WORKDAY(MAX(F95:F98),-1)</f>
        <v>44855</v>
      </c>
    </row>
    <row r="89" spans="1:7" ht="16" x14ac:dyDescent="0.2">
      <c r="B89" s="23" t="s">
        <v>351</v>
      </c>
      <c r="E89" s="50">
        <f t="shared" si="6"/>
        <v>44865</v>
      </c>
      <c r="F89" s="50">
        <f>WORKDAY(MAX(F99:F102),-1)</f>
        <v>44866</v>
      </c>
    </row>
    <row r="90" spans="1:7" ht="16" x14ac:dyDescent="0.2">
      <c r="A90" s="25"/>
      <c r="B90" s="25" t="s">
        <v>260</v>
      </c>
      <c r="C90" s="56"/>
      <c r="D90" s="49"/>
      <c r="E90" s="51">
        <f>MIN(E87:E89)</f>
        <v>44841</v>
      </c>
      <c r="F90" s="51">
        <f>MAX(F87:F89)</f>
        <v>44866</v>
      </c>
    </row>
    <row r="91" spans="1:7" ht="16" x14ac:dyDescent="0.2">
      <c r="B91" s="48" t="s">
        <v>352</v>
      </c>
      <c r="E91" s="54">
        <f>WORKDAY(F91,-2)</f>
        <v>44841</v>
      </c>
      <c r="F91" s="54">
        <f>WORKDAY(MAX(E95:E98),-2)</f>
        <v>44845</v>
      </c>
      <c r="G91" s="22" t="s">
        <v>353</v>
      </c>
    </row>
    <row r="92" spans="1:7" ht="16" x14ac:dyDescent="0.2">
      <c r="B92" s="48" t="s">
        <v>354</v>
      </c>
      <c r="E92" s="54">
        <f>WORKDAY(F92,-2)</f>
        <v>44841</v>
      </c>
      <c r="F92" s="54">
        <f>WORKDAY(MAX(E95:E98),-2)</f>
        <v>44845</v>
      </c>
      <c r="G92" s="22" t="s">
        <v>353</v>
      </c>
    </row>
    <row r="93" spans="1:7" ht="16" x14ac:dyDescent="0.2">
      <c r="B93" s="48" t="s">
        <v>355</v>
      </c>
      <c r="E93" s="54">
        <f>WORKDAY(F93,-2)</f>
        <v>44841</v>
      </c>
      <c r="F93" s="54">
        <f>WORKDAY(MAX(E95:E98),-2)</f>
        <v>44845</v>
      </c>
      <c r="G93" s="22" t="s">
        <v>353</v>
      </c>
    </row>
    <row r="94" spans="1:7" ht="16" x14ac:dyDescent="0.2">
      <c r="B94" s="48" t="s">
        <v>356</v>
      </c>
      <c r="E94" s="54">
        <f>WORKDAY(F94,-2)</f>
        <v>44841</v>
      </c>
      <c r="F94" s="54">
        <f>WORKDAY(MAX(E95:E98),-2)</f>
        <v>44845</v>
      </c>
      <c r="G94" s="22" t="s">
        <v>353</v>
      </c>
    </row>
    <row r="95" spans="1:7" ht="16" x14ac:dyDescent="0.2">
      <c r="B95" s="48" t="s">
        <v>357</v>
      </c>
      <c r="E95" s="54">
        <f>WORKDAY(F98,-7)</f>
        <v>44847</v>
      </c>
      <c r="F95" s="54">
        <f>WORKDAY(F99,-7)</f>
        <v>44858</v>
      </c>
      <c r="G95" s="22" t="s">
        <v>353</v>
      </c>
    </row>
    <row r="96" spans="1:7" ht="16" x14ac:dyDescent="0.2">
      <c r="B96" s="48" t="s">
        <v>358</v>
      </c>
      <c r="E96" s="54">
        <f>WORKDAY(F98,-7)</f>
        <v>44847</v>
      </c>
      <c r="F96" s="54">
        <f>WORKDAY(F99,-7)</f>
        <v>44858</v>
      </c>
      <c r="G96" s="22" t="s">
        <v>353</v>
      </c>
    </row>
    <row r="97" spans="1:7" ht="16" x14ac:dyDescent="0.2">
      <c r="B97" s="48" t="s">
        <v>359</v>
      </c>
      <c r="E97" s="54">
        <f>WORKDAY(F98,-7)</f>
        <v>44847</v>
      </c>
      <c r="F97" s="54">
        <f>WORKDAY(F99,-7)</f>
        <v>44858</v>
      </c>
      <c r="G97" s="22" t="s">
        <v>353</v>
      </c>
    </row>
    <row r="98" spans="1:7" ht="16" x14ac:dyDescent="0.2">
      <c r="B98" s="48" t="s">
        <v>360</v>
      </c>
      <c r="E98" s="54">
        <f>WORKDAY(F98,-7)</f>
        <v>44847</v>
      </c>
      <c r="F98" s="54">
        <f>WORKDAY(MAX(F99:F102),-7)</f>
        <v>44858</v>
      </c>
      <c r="G98" s="22" t="s">
        <v>353</v>
      </c>
    </row>
    <row r="99" spans="1:7" ht="16" x14ac:dyDescent="0.2">
      <c r="B99" s="48" t="s">
        <v>361</v>
      </c>
      <c r="E99" s="54">
        <f>WORKDAY(F101,-2)</f>
        <v>44865</v>
      </c>
      <c r="F99" s="54">
        <f>WORKDAY(F104,-2)</f>
        <v>44867</v>
      </c>
      <c r="G99" s="22" t="s">
        <v>353</v>
      </c>
    </row>
    <row r="100" spans="1:7" ht="16" x14ac:dyDescent="0.2">
      <c r="B100" s="48" t="s">
        <v>362</v>
      </c>
      <c r="E100" s="54">
        <f>WORKDAY(F101,-2)</f>
        <v>44865</v>
      </c>
      <c r="F100" s="54">
        <f>WORKDAY(F104,-2)</f>
        <v>44867</v>
      </c>
      <c r="G100" s="22" t="s">
        <v>353</v>
      </c>
    </row>
    <row r="101" spans="1:7" ht="16" x14ac:dyDescent="0.2">
      <c r="B101" s="48" t="s">
        <v>363</v>
      </c>
      <c r="E101" s="54">
        <f>WORKDAY(F101,-2)</f>
        <v>44865</v>
      </c>
      <c r="F101" s="54">
        <f>WORKDAY(F104,-2)</f>
        <v>44867</v>
      </c>
      <c r="G101" s="22" t="s">
        <v>353</v>
      </c>
    </row>
    <row r="102" spans="1:7" ht="16" x14ac:dyDescent="0.2">
      <c r="B102" s="48" t="s">
        <v>364</v>
      </c>
      <c r="E102" s="54">
        <f>E101</f>
        <v>44865</v>
      </c>
      <c r="F102" s="54">
        <f>WORKDAY(F104,-2)</f>
        <v>44867</v>
      </c>
      <c r="G102" s="22" t="s">
        <v>353</v>
      </c>
    </row>
    <row r="103" spans="1:7" ht="16" x14ac:dyDescent="0.2">
      <c r="A103" s="25"/>
      <c r="B103" s="25" t="s">
        <v>262</v>
      </c>
      <c r="C103" s="56"/>
      <c r="D103" s="49"/>
      <c r="E103" s="51">
        <f>MIN(E91:E102)</f>
        <v>44841</v>
      </c>
      <c r="F103" s="51">
        <f>MAX(F91:F102)</f>
        <v>44867</v>
      </c>
    </row>
    <row r="104" spans="1:7" ht="16" x14ac:dyDescent="0.2">
      <c r="B104" s="23" t="s">
        <v>365</v>
      </c>
      <c r="E104" s="50">
        <f>WORKDAY(F104,-7)</f>
        <v>44860</v>
      </c>
      <c r="F104" s="50">
        <f>WORKDAY(F105,-3)</f>
        <v>44869</v>
      </c>
    </row>
    <row r="105" spans="1:7" ht="16" x14ac:dyDescent="0.2">
      <c r="B105" s="23" t="s">
        <v>366</v>
      </c>
      <c r="E105" s="50">
        <f>E104</f>
        <v>44860</v>
      </c>
      <c r="F105" s="50">
        <f>WORKDAY(E108,-2)</f>
        <v>44874</v>
      </c>
    </row>
    <row r="106" spans="1:7" ht="16" x14ac:dyDescent="0.2">
      <c r="A106" s="25"/>
      <c r="B106" s="25" t="s">
        <v>264</v>
      </c>
      <c r="C106" s="56"/>
      <c r="D106" s="49"/>
      <c r="E106" s="51">
        <f>MIN(E104:E105)</f>
        <v>44860</v>
      </c>
      <c r="F106" s="51">
        <f>MAX(F104:F105)</f>
        <v>44874</v>
      </c>
    </row>
    <row r="107" spans="1:7" x14ac:dyDescent="0.2">
      <c r="B107" s="22" t="s">
        <v>367</v>
      </c>
      <c r="E107" s="50">
        <f>WORKDAY(E109,-15)</f>
        <v>44866</v>
      </c>
      <c r="F107" s="50">
        <f>WORKDAY(F109,-7)</f>
        <v>44876</v>
      </c>
    </row>
    <row r="108" spans="1:7" ht="16" x14ac:dyDescent="0.2">
      <c r="B108" s="23" t="s">
        <v>368</v>
      </c>
      <c r="E108" s="50">
        <f>WORKDAY(E109,-7)</f>
        <v>44876</v>
      </c>
      <c r="F108" s="50">
        <f>WORKDAY(F109,-7)</f>
        <v>44876</v>
      </c>
    </row>
    <row r="109" spans="1:7" ht="16" x14ac:dyDescent="0.2">
      <c r="B109" s="23" t="s">
        <v>201</v>
      </c>
      <c r="E109" s="50">
        <f>WORKDAY(E111,-7)</f>
        <v>44887</v>
      </c>
      <c r="F109" s="50">
        <f>WORKDAY(E111,-7)</f>
        <v>44887</v>
      </c>
    </row>
    <row r="110" spans="1:7" ht="16" x14ac:dyDescent="0.2">
      <c r="B110" s="23" t="s">
        <v>369</v>
      </c>
      <c r="E110" s="50">
        <f>WORKDAY(F111,-2)</f>
        <v>44894</v>
      </c>
      <c r="F110" s="50">
        <f>WORKDAY(F111,-2)</f>
        <v>44894</v>
      </c>
    </row>
    <row r="111" spans="1:7" ht="16" x14ac:dyDescent="0.2">
      <c r="B111" s="23" t="s">
        <v>370</v>
      </c>
      <c r="E111" s="50">
        <f>WORKDAY(F119,-5)</f>
        <v>44896</v>
      </c>
      <c r="F111" s="50">
        <f>WORKDAY(F119,-5)</f>
        <v>44896</v>
      </c>
    </row>
    <row r="112" spans="1:7" ht="16" x14ac:dyDescent="0.2">
      <c r="A112" s="25"/>
      <c r="B112" s="25" t="s">
        <v>201</v>
      </c>
      <c r="C112" s="56"/>
      <c r="D112" s="49"/>
      <c r="E112" s="51">
        <f>MIN(E107:E111)</f>
        <v>44866</v>
      </c>
      <c r="F112" s="51">
        <f>MAX(F107:F111)</f>
        <v>44896</v>
      </c>
    </row>
    <row r="113" spans="1:6" ht="16" x14ac:dyDescent="0.2">
      <c r="B113" s="23" t="s">
        <v>371</v>
      </c>
      <c r="E113" s="50">
        <f>WORKDAY(E119,-5)</f>
        <v>44896</v>
      </c>
      <c r="F113" s="50">
        <f>WORKDAY(F119,-5)</f>
        <v>44896</v>
      </c>
    </row>
    <row r="114" spans="1:6" ht="16" x14ac:dyDescent="0.2">
      <c r="B114" s="23" t="s">
        <v>372</v>
      </c>
      <c r="E114" s="50">
        <f>WORKDAY(E119,-5)</f>
        <v>44896</v>
      </c>
      <c r="F114" s="50">
        <f>WORKDAY(F119,-5)</f>
        <v>44896</v>
      </c>
    </row>
    <row r="115" spans="1:6" ht="16" x14ac:dyDescent="0.2">
      <c r="A115" s="25"/>
      <c r="B115" s="25" t="s">
        <v>267</v>
      </c>
      <c r="C115" s="56"/>
      <c r="D115" s="49"/>
      <c r="E115" s="51">
        <f>MIN(E113:E114)</f>
        <v>44896</v>
      </c>
      <c r="F115" s="51">
        <f>MAX(F113:F114)</f>
        <v>44896</v>
      </c>
    </row>
    <row r="116" spans="1:6" ht="16" x14ac:dyDescent="0.2">
      <c r="B116" s="23" t="s">
        <v>373</v>
      </c>
      <c r="E116" s="50" t="s">
        <v>25</v>
      </c>
      <c r="F116" s="50" t="s">
        <v>25</v>
      </c>
    </row>
    <row r="117" spans="1:6" ht="16" x14ac:dyDescent="0.2">
      <c r="B117" s="23" t="s">
        <v>374</v>
      </c>
      <c r="E117" s="50">
        <f>WORKDAY(E118,-1)</f>
        <v>44895</v>
      </c>
      <c r="F117" s="50">
        <f>WORKDAY(F118,-1)</f>
        <v>44895</v>
      </c>
    </row>
    <row r="118" spans="1:6" ht="16" x14ac:dyDescent="0.2">
      <c r="B118" s="23" t="s">
        <v>375</v>
      </c>
      <c r="E118" s="50">
        <f>WORKDAY(E119,-5)</f>
        <v>44896</v>
      </c>
      <c r="F118" s="50">
        <f>WORKDAY(F119,-5)</f>
        <v>44896</v>
      </c>
    </row>
    <row r="119" spans="1:6" ht="16" x14ac:dyDescent="0.2">
      <c r="B119" s="23" t="s">
        <v>376</v>
      </c>
      <c r="E119" s="50">
        <v>44903</v>
      </c>
      <c r="F119" s="50">
        <v>44903</v>
      </c>
    </row>
    <row r="120" spans="1:6" ht="16" x14ac:dyDescent="0.2">
      <c r="B120" s="23" t="s">
        <v>377</v>
      </c>
      <c r="E120" s="50">
        <v>44903</v>
      </c>
      <c r="F120" s="50">
        <v>44903</v>
      </c>
    </row>
    <row r="121" spans="1:6" ht="16" x14ac:dyDescent="0.2">
      <c r="B121" s="23" t="s">
        <v>378</v>
      </c>
      <c r="E121" s="50">
        <v>44903</v>
      </c>
      <c r="F121" s="50">
        <v>44903</v>
      </c>
    </row>
    <row r="122" spans="1:6" ht="16" x14ac:dyDescent="0.2">
      <c r="A122" s="25"/>
      <c r="B122" s="25" t="s">
        <v>270</v>
      </c>
      <c r="C122" s="56"/>
      <c r="D122" s="49"/>
      <c r="E122" s="51">
        <f>MIN(E116:E121)</f>
        <v>44895</v>
      </c>
      <c r="F122" s="51">
        <f>MAX(F116:F121)</f>
        <v>44903</v>
      </c>
    </row>
  </sheetData>
  <autoFilter ref="A1:J122" xr:uid="{428A676A-6E5B-A54A-8B07-29D66E662E10}"/>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D8AF-82D6-6A4E-9A8F-7EA23972EFF6}">
  <dimension ref="A1:CM29"/>
  <sheetViews>
    <sheetView zoomScale="117" zoomScaleNormal="117" workbookViewId="0">
      <pane xSplit="2" ySplit="1" topLeftCell="C2" activePane="bottomRight" state="frozen"/>
      <selection pane="topRight" activeCell="C1" sqref="C1"/>
      <selection pane="bottomLeft" activeCell="A2" sqref="A2"/>
      <selection pane="bottomRight" activeCell="D18" sqref="D18"/>
    </sheetView>
  </sheetViews>
  <sheetFormatPr baseColWidth="10" defaultColWidth="11.5" defaultRowHeight="15" x14ac:dyDescent="0.2"/>
  <cols>
    <col min="1" max="1" width="10.83203125" style="2"/>
    <col min="2" max="2" width="95.6640625" customWidth="1"/>
    <col min="3" max="3" width="26.1640625" style="59" customWidth="1"/>
    <col min="4" max="4" width="44.1640625" style="69" customWidth="1"/>
    <col min="5" max="5" width="14.1640625" style="59" customWidth="1"/>
    <col min="6" max="6" width="9" style="68" customWidth="1"/>
    <col min="7" max="7" width="9" style="73" customWidth="1"/>
    <col min="8" max="8" width="10.83203125" style="59" customWidth="1"/>
    <col min="9" max="9" width="13.1640625" style="82" customWidth="1"/>
    <col min="10" max="10" width="6.5" customWidth="1"/>
    <col min="11" max="11" width="0.1640625" customWidth="1"/>
    <col min="12" max="91" width="3.5" bestFit="1" customWidth="1"/>
  </cols>
  <sheetData>
    <row r="1" spans="1:91" s="59" customFormat="1" ht="40" x14ac:dyDescent="0.2">
      <c r="A1" s="62" t="s">
        <v>379</v>
      </c>
      <c r="B1" s="62" t="s">
        <v>1</v>
      </c>
      <c r="C1" s="63" t="s">
        <v>390</v>
      </c>
      <c r="D1" s="62" t="s">
        <v>6</v>
      </c>
      <c r="E1" s="62" t="s">
        <v>397</v>
      </c>
      <c r="F1" s="47" t="s">
        <v>4</v>
      </c>
      <c r="G1" s="47" t="s">
        <v>380</v>
      </c>
      <c r="H1" s="63" t="s">
        <v>7</v>
      </c>
      <c r="I1" s="80" t="s">
        <v>381</v>
      </c>
      <c r="L1" s="75">
        <v>44875</v>
      </c>
      <c r="M1" s="75">
        <f>L1+1</f>
        <v>44876</v>
      </c>
      <c r="N1" s="75">
        <f t="shared" ref="N1:BY1" si="0">M1+1</f>
        <v>44877</v>
      </c>
      <c r="O1" s="75">
        <f t="shared" si="0"/>
        <v>44878</v>
      </c>
      <c r="P1" s="75">
        <f t="shared" si="0"/>
        <v>44879</v>
      </c>
      <c r="Q1" s="75">
        <f t="shared" si="0"/>
        <v>44880</v>
      </c>
      <c r="R1" s="75">
        <f t="shared" si="0"/>
        <v>44881</v>
      </c>
      <c r="S1" s="75">
        <f t="shared" si="0"/>
        <v>44882</v>
      </c>
      <c r="T1" s="75">
        <f t="shared" si="0"/>
        <v>44883</v>
      </c>
      <c r="U1" s="75">
        <f t="shared" si="0"/>
        <v>44884</v>
      </c>
      <c r="V1" s="75">
        <f t="shared" si="0"/>
        <v>44885</v>
      </c>
      <c r="W1" s="75">
        <f t="shared" si="0"/>
        <v>44886</v>
      </c>
      <c r="X1" s="75">
        <f t="shared" si="0"/>
        <v>44887</v>
      </c>
      <c r="Y1" s="75">
        <f t="shared" si="0"/>
        <v>44888</v>
      </c>
      <c r="Z1" s="75">
        <f t="shared" si="0"/>
        <v>44889</v>
      </c>
      <c r="AA1" s="75">
        <f t="shared" si="0"/>
        <v>44890</v>
      </c>
      <c r="AB1" s="75">
        <f t="shared" si="0"/>
        <v>44891</v>
      </c>
      <c r="AC1" s="75">
        <f t="shared" si="0"/>
        <v>44892</v>
      </c>
      <c r="AD1" s="75">
        <f t="shared" si="0"/>
        <v>44893</v>
      </c>
      <c r="AE1" s="75">
        <f t="shared" si="0"/>
        <v>44894</v>
      </c>
      <c r="AF1" s="75">
        <f t="shared" si="0"/>
        <v>44895</v>
      </c>
      <c r="AG1" s="75">
        <f t="shared" si="0"/>
        <v>44896</v>
      </c>
      <c r="AH1" s="75">
        <f t="shared" si="0"/>
        <v>44897</v>
      </c>
      <c r="AI1" s="75">
        <f t="shared" si="0"/>
        <v>44898</v>
      </c>
      <c r="AJ1" s="75">
        <f t="shared" si="0"/>
        <v>44899</v>
      </c>
      <c r="AK1" s="75">
        <f t="shared" si="0"/>
        <v>44900</v>
      </c>
      <c r="AL1" s="75">
        <f t="shared" si="0"/>
        <v>44901</v>
      </c>
      <c r="AM1" s="75">
        <f t="shared" si="0"/>
        <v>44902</v>
      </c>
      <c r="AN1" s="75">
        <f t="shared" si="0"/>
        <v>44903</v>
      </c>
      <c r="AO1" s="75">
        <f t="shared" si="0"/>
        <v>44904</v>
      </c>
      <c r="AP1" s="75">
        <f t="shared" si="0"/>
        <v>44905</v>
      </c>
      <c r="AQ1" s="75">
        <f t="shared" si="0"/>
        <v>44906</v>
      </c>
      <c r="AR1" s="75">
        <f>AQ1+1</f>
        <v>44907</v>
      </c>
      <c r="AS1" s="75">
        <f t="shared" si="0"/>
        <v>44908</v>
      </c>
      <c r="AT1" s="75">
        <f t="shared" si="0"/>
        <v>44909</v>
      </c>
      <c r="AU1" s="75">
        <f t="shared" si="0"/>
        <v>44910</v>
      </c>
      <c r="AV1" s="75">
        <f t="shared" si="0"/>
        <v>44911</v>
      </c>
      <c r="AW1" s="75">
        <f t="shared" si="0"/>
        <v>44912</v>
      </c>
      <c r="AX1" s="75">
        <f t="shared" si="0"/>
        <v>44913</v>
      </c>
      <c r="AY1" s="75">
        <f t="shared" si="0"/>
        <v>44914</v>
      </c>
      <c r="AZ1" s="75">
        <f t="shared" si="0"/>
        <v>44915</v>
      </c>
      <c r="BA1" s="75">
        <f t="shared" si="0"/>
        <v>44916</v>
      </c>
      <c r="BB1" s="75">
        <f t="shared" si="0"/>
        <v>44917</v>
      </c>
      <c r="BC1" s="75">
        <f>BB1+1</f>
        <v>44918</v>
      </c>
      <c r="BD1" s="75">
        <f t="shared" si="0"/>
        <v>44919</v>
      </c>
      <c r="BE1" s="75">
        <f t="shared" si="0"/>
        <v>44920</v>
      </c>
      <c r="BF1" s="75">
        <f t="shared" si="0"/>
        <v>44921</v>
      </c>
      <c r="BG1" s="75">
        <f t="shared" si="0"/>
        <v>44922</v>
      </c>
      <c r="BH1" s="75">
        <f t="shared" si="0"/>
        <v>44923</v>
      </c>
      <c r="BI1" s="75">
        <f t="shared" si="0"/>
        <v>44924</v>
      </c>
      <c r="BJ1" s="75">
        <f t="shared" si="0"/>
        <v>44925</v>
      </c>
      <c r="BK1" s="75">
        <f t="shared" si="0"/>
        <v>44926</v>
      </c>
      <c r="BL1" s="75">
        <f t="shared" si="0"/>
        <v>44927</v>
      </c>
      <c r="BM1" s="75">
        <f t="shared" si="0"/>
        <v>44928</v>
      </c>
      <c r="BN1" s="75">
        <f>BM1+1</f>
        <v>44929</v>
      </c>
      <c r="BO1" s="75">
        <f t="shared" si="0"/>
        <v>44930</v>
      </c>
      <c r="BP1" s="75">
        <f t="shared" si="0"/>
        <v>44931</v>
      </c>
      <c r="BQ1" s="75">
        <f t="shared" si="0"/>
        <v>44932</v>
      </c>
      <c r="BR1" s="75">
        <f t="shared" si="0"/>
        <v>44933</v>
      </c>
      <c r="BS1" s="75">
        <f t="shared" si="0"/>
        <v>44934</v>
      </c>
      <c r="BT1" s="75">
        <f t="shared" si="0"/>
        <v>44935</v>
      </c>
      <c r="BU1" s="75">
        <f t="shared" si="0"/>
        <v>44936</v>
      </c>
      <c r="BV1" s="75">
        <f t="shared" si="0"/>
        <v>44937</v>
      </c>
      <c r="BW1" s="75">
        <f t="shared" si="0"/>
        <v>44938</v>
      </c>
      <c r="BX1" s="75">
        <f>BW1+1</f>
        <v>44939</v>
      </c>
      <c r="BY1" s="75">
        <f t="shared" si="0"/>
        <v>44940</v>
      </c>
      <c r="BZ1" s="75">
        <f t="shared" ref="BZ1:CD1" si="1">BY1+1</f>
        <v>44941</v>
      </c>
      <c r="CA1" s="75">
        <f t="shared" si="1"/>
        <v>44942</v>
      </c>
      <c r="CB1" s="75">
        <f t="shared" si="1"/>
        <v>44943</v>
      </c>
      <c r="CC1" s="75">
        <f t="shared" si="1"/>
        <v>44944</v>
      </c>
      <c r="CD1" s="75">
        <f t="shared" si="1"/>
        <v>44945</v>
      </c>
      <c r="CE1" s="75">
        <f>CD1+1</f>
        <v>44946</v>
      </c>
      <c r="CF1" s="75">
        <f t="shared" ref="CF1:CJ1" si="2">CE1+1</f>
        <v>44947</v>
      </c>
      <c r="CG1" s="75">
        <f t="shared" si="2"/>
        <v>44948</v>
      </c>
      <c r="CH1" s="75">
        <f t="shared" si="2"/>
        <v>44949</v>
      </c>
      <c r="CI1" s="75">
        <f t="shared" si="2"/>
        <v>44950</v>
      </c>
      <c r="CJ1" s="75">
        <f t="shared" si="2"/>
        <v>44951</v>
      </c>
      <c r="CK1" s="75">
        <f>CJ1+1</f>
        <v>44952</v>
      </c>
      <c r="CL1" s="75">
        <f t="shared" ref="CL1:CM1" si="3">CK1+1</f>
        <v>44953</v>
      </c>
      <c r="CM1" s="75">
        <f t="shared" si="3"/>
        <v>44954</v>
      </c>
    </row>
    <row r="2" spans="1:91" x14ac:dyDescent="0.2">
      <c r="A2" s="60">
        <v>1</v>
      </c>
      <c r="B2" s="61" t="s">
        <v>394</v>
      </c>
      <c r="C2" s="64"/>
      <c r="D2" s="76"/>
      <c r="E2" s="64"/>
      <c r="F2" s="66"/>
      <c r="G2" s="71"/>
      <c r="H2" s="64"/>
      <c r="I2" s="81"/>
    </row>
    <row r="3" spans="1:91" ht="68" customHeight="1" x14ac:dyDescent="0.2">
      <c r="A3" s="58">
        <v>1.1000000000000001</v>
      </c>
      <c r="B3" t="s">
        <v>385</v>
      </c>
      <c r="C3" s="59" t="s">
        <v>411</v>
      </c>
      <c r="D3" s="87" t="s">
        <v>417</v>
      </c>
      <c r="E3" s="83">
        <v>4</v>
      </c>
      <c r="F3" s="67">
        <v>44877</v>
      </c>
      <c r="G3" s="72">
        <f>F3+E3</f>
        <v>44881</v>
      </c>
      <c r="H3" s="59" t="s">
        <v>384</v>
      </c>
    </row>
    <row r="4" spans="1:91" x14ac:dyDescent="0.2">
      <c r="A4" s="58">
        <f>A3+0.1</f>
        <v>1.2000000000000002</v>
      </c>
      <c r="B4" t="s">
        <v>413</v>
      </c>
      <c r="C4" s="59" t="s">
        <v>411</v>
      </c>
      <c r="E4" s="83">
        <v>7</v>
      </c>
      <c r="F4" s="67">
        <v>44877</v>
      </c>
      <c r="G4" s="73">
        <f>F4+E4</f>
        <v>44884</v>
      </c>
      <c r="H4" s="59" t="s">
        <v>384</v>
      </c>
    </row>
    <row r="5" spans="1:91" x14ac:dyDescent="0.2">
      <c r="A5" s="58">
        <f t="shared" ref="A5:A11" si="4">A4+0.1</f>
        <v>1.3000000000000003</v>
      </c>
      <c r="B5" t="s">
        <v>386</v>
      </c>
      <c r="C5" s="59" t="s">
        <v>411</v>
      </c>
      <c r="D5" s="79"/>
      <c r="E5" s="83">
        <v>7</v>
      </c>
      <c r="F5" s="67">
        <v>44877</v>
      </c>
      <c r="G5" s="73">
        <f t="shared" ref="G5:G13" si="5">F5+E5</f>
        <v>44884</v>
      </c>
      <c r="H5" s="59" t="s">
        <v>384</v>
      </c>
    </row>
    <row r="6" spans="1:91" x14ac:dyDescent="0.2">
      <c r="A6" s="58">
        <f t="shared" si="4"/>
        <v>1.4000000000000004</v>
      </c>
      <c r="B6" t="s">
        <v>401</v>
      </c>
      <c r="C6" s="59" t="s">
        <v>411</v>
      </c>
      <c r="E6" s="83">
        <v>7</v>
      </c>
      <c r="F6" s="67">
        <v>44877</v>
      </c>
      <c r="G6" s="73">
        <f t="shared" si="5"/>
        <v>44884</v>
      </c>
      <c r="H6" s="59" t="s">
        <v>384</v>
      </c>
    </row>
    <row r="7" spans="1:91" x14ac:dyDescent="0.2">
      <c r="A7" s="58">
        <f t="shared" si="4"/>
        <v>1.5000000000000004</v>
      </c>
      <c r="B7" t="s">
        <v>387</v>
      </c>
      <c r="C7" s="59" t="s">
        <v>411</v>
      </c>
      <c r="D7" s="84"/>
      <c r="E7" s="83">
        <v>7</v>
      </c>
      <c r="F7" s="67">
        <v>44877</v>
      </c>
      <c r="G7" s="73">
        <f t="shared" si="5"/>
        <v>44884</v>
      </c>
      <c r="H7" s="59" t="s">
        <v>384</v>
      </c>
    </row>
    <row r="8" spans="1:91" x14ac:dyDescent="0.2">
      <c r="A8" s="58">
        <f t="shared" si="4"/>
        <v>1.6000000000000005</v>
      </c>
      <c r="B8" t="s">
        <v>388</v>
      </c>
      <c r="C8" s="59" t="s">
        <v>411</v>
      </c>
      <c r="E8" s="83">
        <v>7</v>
      </c>
      <c r="F8" s="67">
        <v>44877</v>
      </c>
      <c r="G8" s="73">
        <f t="shared" si="5"/>
        <v>44884</v>
      </c>
      <c r="H8" s="59" t="s">
        <v>384</v>
      </c>
    </row>
    <row r="9" spans="1:91" x14ac:dyDescent="0.2">
      <c r="A9" s="58">
        <f t="shared" si="4"/>
        <v>1.7000000000000006</v>
      </c>
      <c r="B9" t="s">
        <v>389</v>
      </c>
      <c r="C9" s="59" t="s">
        <v>411</v>
      </c>
      <c r="D9" s="77"/>
      <c r="E9" s="83">
        <v>7</v>
      </c>
      <c r="F9" s="67">
        <v>44877</v>
      </c>
      <c r="G9" s="73">
        <f t="shared" si="5"/>
        <v>44884</v>
      </c>
      <c r="H9" s="59" t="s">
        <v>384</v>
      </c>
    </row>
    <row r="10" spans="1:91" x14ac:dyDescent="0.2">
      <c r="A10" s="58">
        <f t="shared" si="4"/>
        <v>1.8000000000000007</v>
      </c>
      <c r="B10" s="65" t="s">
        <v>402</v>
      </c>
      <c r="C10" s="59" t="s">
        <v>411</v>
      </c>
      <c r="E10" s="83">
        <v>7</v>
      </c>
      <c r="F10" s="67">
        <v>44877</v>
      </c>
      <c r="G10" s="73">
        <f t="shared" si="5"/>
        <v>44884</v>
      </c>
      <c r="H10" s="59" t="s">
        <v>384</v>
      </c>
    </row>
    <row r="11" spans="1:91" x14ac:dyDescent="0.2">
      <c r="A11" s="58">
        <f t="shared" si="4"/>
        <v>1.9000000000000008</v>
      </c>
      <c r="B11" s="65" t="s">
        <v>398</v>
      </c>
      <c r="C11" s="59" t="s">
        <v>411</v>
      </c>
      <c r="E11" s="83">
        <v>7</v>
      </c>
      <c r="F11" s="67">
        <v>44877</v>
      </c>
      <c r="G11" s="73">
        <f t="shared" si="5"/>
        <v>44884</v>
      </c>
      <c r="H11" s="59" t="s">
        <v>384</v>
      </c>
    </row>
    <row r="12" spans="1:91" x14ac:dyDescent="0.2">
      <c r="A12" s="58" t="s">
        <v>382</v>
      </c>
      <c r="B12" s="65" t="s">
        <v>391</v>
      </c>
      <c r="C12" s="59" t="s">
        <v>411</v>
      </c>
      <c r="E12" s="83">
        <v>7</v>
      </c>
      <c r="F12" s="67">
        <v>44877</v>
      </c>
      <c r="G12" s="73">
        <f t="shared" si="5"/>
        <v>44884</v>
      </c>
      <c r="H12" s="59" t="s">
        <v>384</v>
      </c>
    </row>
    <row r="13" spans="1:91" x14ac:dyDescent="0.2">
      <c r="A13" s="58" t="s">
        <v>383</v>
      </c>
      <c r="B13" s="65" t="s">
        <v>414</v>
      </c>
      <c r="C13" s="59" t="s">
        <v>411</v>
      </c>
      <c r="E13" s="83">
        <v>7</v>
      </c>
      <c r="F13" s="67">
        <v>44877</v>
      </c>
      <c r="G13" s="73">
        <f t="shared" si="5"/>
        <v>44884</v>
      </c>
      <c r="H13" s="59" t="s">
        <v>384</v>
      </c>
    </row>
    <row r="14" spans="1:91" x14ac:dyDescent="0.2">
      <c r="A14" s="60">
        <v>2</v>
      </c>
      <c r="B14" s="61" t="s">
        <v>392</v>
      </c>
      <c r="C14" s="64"/>
      <c r="D14" s="76"/>
      <c r="E14" s="64"/>
      <c r="F14" s="66"/>
      <c r="G14" s="71"/>
      <c r="H14" s="64"/>
      <c r="I14" s="81"/>
    </row>
    <row r="15" spans="1:91" x14ac:dyDescent="0.2">
      <c r="A15" s="58">
        <f>A14+0.1</f>
        <v>2.1</v>
      </c>
      <c r="B15" t="s">
        <v>393</v>
      </c>
      <c r="C15" s="59" t="s">
        <v>411</v>
      </c>
      <c r="E15" s="59">
        <v>1</v>
      </c>
      <c r="F15" s="68">
        <v>44884</v>
      </c>
      <c r="G15" s="73">
        <f>F15+1</f>
        <v>44885</v>
      </c>
      <c r="H15" s="59" t="s">
        <v>384</v>
      </c>
    </row>
    <row r="16" spans="1:91" x14ac:dyDescent="0.2">
      <c r="A16" s="58">
        <f t="shared" ref="A16:A17" si="6">A15+0.1</f>
        <v>2.2000000000000002</v>
      </c>
      <c r="B16" t="s">
        <v>395</v>
      </c>
      <c r="C16" s="59" t="s">
        <v>411</v>
      </c>
      <c r="H16" s="59" t="s">
        <v>384</v>
      </c>
    </row>
    <row r="17" spans="1:9" x14ac:dyDescent="0.2">
      <c r="A17" s="58">
        <f t="shared" si="6"/>
        <v>2.3000000000000003</v>
      </c>
      <c r="B17" t="s">
        <v>399</v>
      </c>
      <c r="C17" s="59" t="s">
        <v>411</v>
      </c>
      <c r="D17" s="78"/>
      <c r="H17" s="59" t="s">
        <v>384</v>
      </c>
    </row>
    <row r="18" spans="1:9" x14ac:dyDescent="0.2">
      <c r="A18" s="60">
        <v>3</v>
      </c>
      <c r="B18" s="61" t="s">
        <v>396</v>
      </c>
      <c r="C18" s="64"/>
      <c r="D18" s="76"/>
      <c r="E18" s="64"/>
      <c r="F18" s="66"/>
      <c r="G18" s="71"/>
      <c r="H18" s="64"/>
      <c r="I18" s="81"/>
    </row>
    <row r="19" spans="1:9" x14ac:dyDescent="0.2">
      <c r="A19" s="58">
        <f>A18+0.1</f>
        <v>3.1</v>
      </c>
      <c r="B19" s="65" t="s">
        <v>400</v>
      </c>
      <c r="C19" s="59" t="s">
        <v>411</v>
      </c>
      <c r="E19" s="74"/>
      <c r="H19" s="59" t="s">
        <v>384</v>
      </c>
    </row>
    <row r="20" spans="1:9" x14ac:dyDescent="0.2">
      <c r="A20" s="58">
        <f t="shared" ref="A20:A23" si="7">A19+0.1</f>
        <v>3.2</v>
      </c>
      <c r="B20" s="65" t="s">
        <v>403</v>
      </c>
      <c r="C20" s="59" t="s">
        <v>411</v>
      </c>
      <c r="G20" s="70"/>
      <c r="H20" s="59" t="s">
        <v>384</v>
      </c>
    </row>
    <row r="21" spans="1:9" x14ac:dyDescent="0.2">
      <c r="A21" s="58">
        <f t="shared" si="7"/>
        <v>3.3000000000000003</v>
      </c>
      <c r="B21" s="65" t="s">
        <v>406</v>
      </c>
      <c r="C21" s="59" t="s">
        <v>411</v>
      </c>
      <c r="H21" s="59" t="s">
        <v>384</v>
      </c>
    </row>
    <row r="22" spans="1:9" x14ac:dyDescent="0.2">
      <c r="A22" s="58">
        <f t="shared" si="7"/>
        <v>3.4000000000000004</v>
      </c>
      <c r="B22" s="65" t="s">
        <v>404</v>
      </c>
      <c r="C22" s="59" t="s">
        <v>411</v>
      </c>
      <c r="H22" s="59" t="s">
        <v>384</v>
      </c>
    </row>
    <row r="23" spans="1:9" x14ac:dyDescent="0.2">
      <c r="A23" s="58">
        <f t="shared" si="7"/>
        <v>3.5000000000000004</v>
      </c>
      <c r="B23" t="s">
        <v>405</v>
      </c>
      <c r="C23" s="59" t="s">
        <v>411</v>
      </c>
      <c r="H23" s="59" t="s">
        <v>384</v>
      </c>
    </row>
    <row r="24" spans="1:9" x14ac:dyDescent="0.2">
      <c r="A24" s="60">
        <v>4</v>
      </c>
      <c r="B24" s="61" t="s">
        <v>407</v>
      </c>
      <c r="C24" s="61"/>
      <c r="D24" s="61"/>
      <c r="E24" s="61"/>
      <c r="F24" s="61"/>
      <c r="G24" s="61"/>
      <c r="H24" s="61"/>
      <c r="I24" s="61"/>
    </row>
    <row r="25" spans="1:9" x14ac:dyDescent="0.2">
      <c r="A25" s="86">
        <v>4.0999999999999996</v>
      </c>
      <c r="B25" s="65" t="s">
        <v>410</v>
      </c>
      <c r="C25" s="59" t="s">
        <v>411</v>
      </c>
      <c r="D25" s="65"/>
      <c r="E25" s="65"/>
      <c r="F25" s="65"/>
      <c r="G25" s="65"/>
      <c r="H25" s="59" t="s">
        <v>384</v>
      </c>
      <c r="I25" s="65"/>
    </row>
    <row r="26" spans="1:9" x14ac:dyDescent="0.2">
      <c r="A26" s="58">
        <f>A25+0.1</f>
        <v>4.1999999999999993</v>
      </c>
      <c r="B26" t="s">
        <v>408</v>
      </c>
      <c r="C26" s="59" t="s">
        <v>411</v>
      </c>
      <c r="H26" s="59" t="s">
        <v>384</v>
      </c>
    </row>
    <row r="27" spans="1:9" s="65" customFormat="1" x14ac:dyDescent="0.2">
      <c r="A27" s="58">
        <f>A26+0.1</f>
        <v>4.2999999999999989</v>
      </c>
      <c r="B27" s="65" t="s">
        <v>409</v>
      </c>
      <c r="C27" s="59" t="s">
        <v>412</v>
      </c>
      <c r="D27" s="79"/>
      <c r="E27" s="83"/>
      <c r="F27" s="73"/>
      <c r="G27" s="73"/>
      <c r="H27" s="83" t="s">
        <v>384</v>
      </c>
      <c r="I27" s="85"/>
    </row>
    <row r="28" spans="1:9" x14ac:dyDescent="0.2">
      <c r="A28" s="60">
        <v>5</v>
      </c>
      <c r="B28" s="61" t="s">
        <v>415</v>
      </c>
      <c r="C28" s="61"/>
      <c r="D28" s="61"/>
      <c r="E28" s="61"/>
      <c r="F28" s="61"/>
      <c r="G28" s="61"/>
      <c r="H28" s="61"/>
      <c r="I28" s="61"/>
    </row>
    <row r="29" spans="1:9" x14ac:dyDescent="0.2">
      <c r="A29" s="2">
        <f>A28+0.1</f>
        <v>5.0999999999999996</v>
      </c>
      <c r="B29" t="s">
        <v>416</v>
      </c>
      <c r="C29" s="59" t="s">
        <v>412</v>
      </c>
      <c r="F29" s="68">
        <v>44881</v>
      </c>
      <c r="G29" s="73">
        <v>44889</v>
      </c>
      <c r="H29" s="59" t="s">
        <v>384</v>
      </c>
    </row>
  </sheetData>
  <autoFilter ref="A1:I27" xr:uid="{C3C3D8AF-82D6-6A4E-9A8F-7EA23972EFF6}"/>
  <phoneticPr fontId="13" type="noConversion"/>
  <conditionalFormatting sqref="L1:CM1">
    <cfRule type="expression" dxfId="6" priority="8">
      <formula>WEEKDAY(L$1,2)&gt;5</formula>
    </cfRule>
  </conditionalFormatting>
  <conditionalFormatting sqref="L4:CM7 L18:CM20">
    <cfRule type="expression" dxfId="5" priority="6">
      <formula>AND(L$1&gt;=$F7,L$1&lt;=$G7,$F5="Completed")</formula>
    </cfRule>
  </conditionalFormatting>
  <conditionalFormatting sqref="A26:B27 A19:H23 D26:H27 A15:H17 A3:H13">
    <cfRule type="expression" dxfId="4" priority="107">
      <formula>$H3="Completed"</formula>
    </cfRule>
  </conditionalFormatting>
  <conditionalFormatting sqref="C25:C27">
    <cfRule type="expression" dxfId="3" priority="4">
      <formula>$H25="Completed"</formula>
    </cfRule>
  </conditionalFormatting>
  <conditionalFormatting sqref="L3:CM35">
    <cfRule type="expression" dxfId="2" priority="3">
      <formula>AND(L$1&gt;=$F3,L$1&lt;=$G3)</formula>
    </cfRule>
  </conditionalFormatting>
  <conditionalFormatting sqref="H35">
    <cfRule type="expression" dxfId="1" priority="2">
      <formula>$H35="Completed"</formula>
    </cfRule>
  </conditionalFormatting>
  <conditionalFormatting sqref="G3:G61">
    <cfRule type="expression" dxfId="0" priority="1">
      <formula>AND($G3&lt;TODAY(),$G3&lt;&gt;"")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7285-3AB4-2A4D-8B3E-25241192A672}">
  <dimension ref="A1:I21"/>
  <sheetViews>
    <sheetView tabSelected="1" workbookViewId="0">
      <pane xSplit="1" ySplit="1" topLeftCell="B2" activePane="bottomRight" state="frozen"/>
      <selection pane="topRight" activeCell="B1" sqref="B1"/>
      <selection pane="bottomLeft" activeCell="A2" sqref="A2"/>
      <selection pane="bottomRight" activeCell="B88" sqref="B7:B88"/>
    </sheetView>
  </sheetViews>
  <sheetFormatPr baseColWidth="10" defaultRowHeight="16" x14ac:dyDescent="0.2"/>
  <cols>
    <col min="1" max="1" width="66.33203125" style="90" bestFit="1" customWidth="1"/>
    <col min="2" max="2" width="95" style="92" bestFit="1" customWidth="1"/>
    <col min="3" max="3" width="23.5" style="90" bestFit="1" customWidth="1"/>
    <col min="4" max="4" width="54.6640625" style="90" bestFit="1" customWidth="1"/>
    <col min="5" max="5" width="18.33203125" style="90" bestFit="1" customWidth="1"/>
    <col min="6" max="6" width="50.1640625" style="90" customWidth="1"/>
    <col min="7" max="7" width="18.33203125" style="90" bestFit="1" customWidth="1"/>
    <col min="8" max="8" width="19.1640625" style="90" bestFit="1" customWidth="1"/>
    <col min="9" max="9" width="21.6640625" style="90" bestFit="1" customWidth="1"/>
    <col min="10" max="16384" width="10.83203125" style="90"/>
  </cols>
  <sheetData>
    <row r="1" spans="1:9" ht="17" x14ac:dyDescent="0.2">
      <c r="A1" s="88" t="s">
        <v>418</v>
      </c>
      <c r="B1" s="89" t="s">
        <v>419</v>
      </c>
      <c r="C1" s="88" t="s">
        <v>422</v>
      </c>
      <c r="D1" s="88" t="s">
        <v>421</v>
      </c>
      <c r="E1" s="88" t="s">
        <v>440</v>
      </c>
      <c r="F1" s="88" t="s">
        <v>453</v>
      </c>
      <c r="G1" s="88" t="s">
        <v>439</v>
      </c>
      <c r="H1" s="88" t="s">
        <v>454</v>
      </c>
      <c r="I1" s="88" t="s">
        <v>6</v>
      </c>
    </row>
    <row r="2" spans="1:9" x14ac:dyDescent="0.2">
      <c r="A2" s="91" t="s">
        <v>441</v>
      </c>
    </row>
    <row r="3" spans="1:9" x14ac:dyDescent="0.2">
      <c r="A3" s="91" t="s">
        <v>442</v>
      </c>
      <c r="F3" s="93"/>
      <c r="H3" s="93"/>
    </row>
    <row r="4" spans="1:9" x14ac:dyDescent="0.2">
      <c r="A4" s="91" t="s">
        <v>443</v>
      </c>
      <c r="E4" s="90" t="s">
        <v>447</v>
      </c>
    </row>
    <row r="5" spans="1:9" x14ac:dyDescent="0.2">
      <c r="A5" s="91" t="s">
        <v>444</v>
      </c>
      <c r="D5" s="90" t="s">
        <v>450</v>
      </c>
    </row>
    <row r="6" spans="1:9" ht="136" x14ac:dyDescent="0.2">
      <c r="A6" s="91" t="s">
        <v>445</v>
      </c>
      <c r="F6" s="90" t="s">
        <v>455</v>
      </c>
      <c r="H6" s="93" t="s">
        <v>438</v>
      </c>
    </row>
    <row r="7" spans="1:9" ht="136" x14ac:dyDescent="0.2">
      <c r="A7" s="91" t="s">
        <v>423</v>
      </c>
      <c r="B7" s="92" t="s">
        <v>420</v>
      </c>
      <c r="D7" s="90" t="s">
        <v>448</v>
      </c>
      <c r="F7" s="90" t="s">
        <v>456</v>
      </c>
    </row>
    <row r="8" spans="1:9" ht="136" x14ac:dyDescent="0.2">
      <c r="A8" s="91" t="s">
        <v>424</v>
      </c>
      <c r="B8" s="92" t="s">
        <v>452</v>
      </c>
      <c r="D8" s="90" t="s">
        <v>449</v>
      </c>
      <c r="H8" s="92"/>
      <c r="I8" s="92" t="s">
        <v>451</v>
      </c>
    </row>
    <row r="9" spans="1:9" ht="34" x14ac:dyDescent="0.2">
      <c r="A9" s="91" t="s">
        <v>425</v>
      </c>
      <c r="B9" s="92" t="s">
        <v>457</v>
      </c>
    </row>
    <row r="10" spans="1:9" ht="51" x14ac:dyDescent="0.2">
      <c r="A10" s="91" t="s">
        <v>426</v>
      </c>
      <c r="B10" s="92" t="s">
        <v>458</v>
      </c>
    </row>
    <row r="11" spans="1:9" ht="34" x14ac:dyDescent="0.2">
      <c r="A11" s="91" t="s">
        <v>427</v>
      </c>
      <c r="B11" s="92" t="s">
        <v>459</v>
      </c>
    </row>
    <row r="12" spans="1:9" ht="17" x14ac:dyDescent="0.2">
      <c r="A12" s="91" t="s">
        <v>428</v>
      </c>
      <c r="B12" s="92" t="s">
        <v>460</v>
      </c>
    </row>
    <row r="13" spans="1:9" ht="34" x14ac:dyDescent="0.2">
      <c r="A13" s="91" t="s">
        <v>429</v>
      </c>
      <c r="B13" s="92" t="s">
        <v>461</v>
      </c>
    </row>
    <row r="14" spans="1:9" x14ac:dyDescent="0.2">
      <c r="A14" s="91" t="s">
        <v>430</v>
      </c>
    </row>
    <row r="15" spans="1:9" x14ac:dyDescent="0.2">
      <c r="A15" s="91" t="s">
        <v>431</v>
      </c>
    </row>
    <row r="16" spans="1:9" x14ac:dyDescent="0.2">
      <c r="A16" s="91" t="s">
        <v>432</v>
      </c>
    </row>
    <row r="17" spans="1:8" x14ac:dyDescent="0.2">
      <c r="A17" s="91" t="s">
        <v>433</v>
      </c>
      <c r="F17" s="90" t="s">
        <v>446</v>
      </c>
      <c r="H17" s="90">
        <v>1</v>
      </c>
    </row>
    <row r="18" spans="1:8" x14ac:dyDescent="0.2">
      <c r="A18" s="91" t="s">
        <v>434</v>
      </c>
    </row>
    <row r="19" spans="1:8" x14ac:dyDescent="0.2">
      <c r="A19" s="91" t="s">
        <v>435</v>
      </c>
    </row>
    <row r="20" spans="1:8" x14ac:dyDescent="0.2">
      <c r="A20" s="91" t="s">
        <v>436</v>
      </c>
    </row>
    <row r="21" spans="1:8" x14ac:dyDescent="0.2">
      <c r="A21" s="91" t="s">
        <v>437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9649c66-3e48-49a8-b9d2-7f9225ba445b">
      <Terms xmlns="http://schemas.microsoft.com/office/infopath/2007/PartnerControls"/>
    </lcf76f155ced4ddcb4097134ff3c332f>
    <TaxCatchAll xmlns="f28237a1-9120-4872-aa74-abd7e45fa07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CC0728E1A7344696CB36879E6DD8AF" ma:contentTypeVersion="13" ma:contentTypeDescription="Create a new document." ma:contentTypeScope="" ma:versionID="5bc41760786a4b448dc5958478ca8ab2">
  <xsd:schema xmlns:xsd="http://www.w3.org/2001/XMLSchema" xmlns:xs="http://www.w3.org/2001/XMLSchema" xmlns:p="http://schemas.microsoft.com/office/2006/metadata/properties" xmlns:ns2="29649c66-3e48-49a8-b9d2-7f9225ba445b" xmlns:ns3="f28237a1-9120-4872-aa74-abd7e45fa072" targetNamespace="http://schemas.microsoft.com/office/2006/metadata/properties" ma:root="true" ma:fieldsID="fa0647d0b64366ab1344d974d2175da6" ns2:_="" ns3:_="">
    <xsd:import namespace="29649c66-3e48-49a8-b9d2-7f9225ba445b"/>
    <xsd:import namespace="f28237a1-9120-4872-aa74-abd7e45fa07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649c66-3e48-49a8-b9d2-7f9225ba44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710a08c-ad05-47cc-9fd1-2477236958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28237a1-9120-4872-aa74-abd7e45fa0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82b55c3-de2a-499f-a4e3-0f3007c53365}" ma:internalName="TaxCatchAll" ma:showField="CatchAllData" ma:web="f28237a1-9120-4872-aa74-abd7e45fa0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68443-845F-4554-802D-AB17D3A78DE1}">
  <ds:schemaRefs>
    <ds:schemaRef ds:uri="http://schemas.microsoft.com/office/infopath/2007/PartnerControls"/>
    <ds:schemaRef ds:uri="29649c66-3e48-49a8-b9d2-7f9225ba445b"/>
    <ds:schemaRef ds:uri="http://schemas.microsoft.com/office/2006/documentManagement/types"/>
    <ds:schemaRef ds:uri="http://schemas.microsoft.com/office/2006/metadata/properties"/>
    <ds:schemaRef ds:uri="http://purl.org/dc/terms/"/>
    <ds:schemaRef ds:uri="http://purl.org/dc/elements/1.1/"/>
    <ds:schemaRef ds:uri="http://schemas.openxmlformats.org/package/2006/metadata/core-properties"/>
    <ds:schemaRef ds:uri="f28237a1-9120-4872-aa74-abd7e45fa072"/>
    <ds:schemaRef ds:uri="http://www.w3.org/XML/1998/namespace"/>
    <ds:schemaRef ds:uri="http://purl.org/dc/dcmitype/"/>
  </ds:schemaRefs>
</ds:datastoreItem>
</file>

<file path=customXml/itemProps2.xml><?xml version="1.0" encoding="utf-8"?>
<ds:datastoreItem xmlns:ds="http://schemas.openxmlformats.org/officeDocument/2006/customXml" ds:itemID="{09320F3B-B84A-40C1-951B-A3CEB4621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649c66-3e48-49a8-b9d2-7f9225ba445b"/>
    <ds:schemaRef ds:uri="f28237a1-9120-4872-aa74-abd7e45fa0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47B261-B032-4F38-845E-538EC0EF3C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Migration Planning</vt:lpstr>
      <vt:lpstr>KeyDefinitions</vt:lpstr>
      <vt:lpstr>ProjectMilestones</vt:lpstr>
      <vt:lpstr>Sustainability of Dev Countries</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Esau</dc:creator>
  <cp:keywords/>
  <dc:description/>
  <cp:lastModifiedBy>Verma, Parsh</cp:lastModifiedBy>
  <cp:revision/>
  <dcterms:created xsi:type="dcterms:W3CDTF">2022-07-14T23:35:45Z</dcterms:created>
  <dcterms:modified xsi:type="dcterms:W3CDTF">2022-11-19T05:48:07Z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0x01010072CC0728E1A7344696CB36879E6DD8AF</vt:lpwstr>
  </property>
  <property fmtid="{D5CDD505-2E9C-101B-9397-08002B2CF9AE}" pid="3" name="MediaServiceImageTags">
    <vt:lpwstr/>
  </property>
</Properties>
</file>