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myfrido-my.sharepoint.com/personal/aaradhya_s_myfrido_com/Documents/Apps_Webpages/Shipping Charges/Test-2/"/>
    </mc:Choice>
  </mc:AlternateContent>
  <xr:revisionPtr revIDLastSave="999" documentId="8_{AC009F8E-9116-4888-9EFC-AA56D0FD1488}" xr6:coauthVersionLast="47" xr6:coauthVersionMax="47" xr10:uidLastSave="{159BFC7D-7BE6-4E9D-BEA7-157303065980}"/>
  <bookViews>
    <workbookView xWindow="43095" yWindow="0" windowWidth="14610" windowHeight="15585" activeTab="6" xr2:uid="{2516CB7A-8FD3-4E3F-BCBD-142F17A32557}"/>
  </bookViews>
  <sheets>
    <sheet name="Goswift" sheetId="1" r:id="rId1"/>
    <sheet name="options" sheetId="11" r:id="rId2"/>
    <sheet name="Zippee" sheetId="9" r:id="rId3"/>
    <sheet name="Shipyaari" sheetId="10" r:id="rId4"/>
    <sheet name="Delhivery" sheetId="7" r:id="rId5"/>
    <sheet name="Bluedart" sheetId="8" r:id="rId6"/>
    <sheet name="WareIQ" sheetId="3" r:id="rId7"/>
    <sheet name="RawWareIQ" sheetId="2" r:id="rId8"/>
    <sheet name="Differences" sheetId="4" r:id="rId9"/>
    <sheet name="Sheet1" sheetId="5" r:id="rId10"/>
    <sheet name="Reverse Shipping" sheetId="6" r:id="rId11"/>
  </sheets>
  <definedNames>
    <definedName name="_xlnm._FilterDatabase" localSheetId="1" hidden="1">options!$A$1:$A$7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1" i="5" l="1"/>
  <c r="AN21" i="5"/>
  <c r="AO21" i="5"/>
  <c r="AP21" i="5"/>
  <c r="AQ21" i="5"/>
  <c r="AM22" i="5"/>
  <c r="AN22" i="5"/>
  <c r="AO22" i="5"/>
  <c r="AP22" i="5"/>
  <c r="AQ22" i="5"/>
  <c r="AM23" i="5"/>
  <c r="AN23" i="5"/>
  <c r="AO23" i="5"/>
  <c r="AP23" i="5"/>
  <c r="AQ23" i="5"/>
  <c r="AM24" i="5"/>
  <c r="AN24" i="5"/>
  <c r="AO24" i="5"/>
  <c r="AP24" i="5"/>
  <c r="AQ24" i="5"/>
  <c r="AM25" i="5"/>
  <c r="AN25" i="5"/>
  <c r="AO25" i="5"/>
  <c r="AP25" i="5"/>
  <c r="AQ25" i="5"/>
  <c r="AM26" i="5"/>
  <c r="AN26" i="5"/>
  <c r="AO26" i="5"/>
  <c r="AP26" i="5"/>
  <c r="AQ26" i="5"/>
  <c r="AI89" i="1"/>
  <c r="AI106" i="1" s="1"/>
  <c r="AJ89" i="1"/>
  <c r="AJ106" i="1" s="1"/>
  <c r="AK89" i="1"/>
  <c r="AK106" i="1" s="1"/>
  <c r="AL89" i="1"/>
  <c r="AL106" i="1" s="1"/>
  <c r="AM89" i="1"/>
  <c r="AM106" i="1" s="1"/>
  <c r="AI90" i="1"/>
  <c r="AI107" i="1" s="1"/>
  <c r="AV107" i="1" s="1"/>
  <c r="AJ90" i="1"/>
  <c r="AJ91" i="1" s="1"/>
  <c r="AK90" i="1"/>
  <c r="AK91" i="1" s="1"/>
  <c r="AL90" i="1"/>
  <c r="AL91" i="1" s="1"/>
  <c r="AL108" i="1" s="1"/>
  <c r="AM90" i="1"/>
  <c r="AM91" i="1" s="1"/>
  <c r="AM108" i="1" s="1"/>
  <c r="AJ88" i="1"/>
  <c r="AJ105" i="1" s="1"/>
  <c r="AK88" i="1"/>
  <c r="AK105" i="1" s="1"/>
  <c r="AL88" i="1"/>
  <c r="AL105" i="1" s="1"/>
  <c r="AM88" i="1"/>
  <c r="AM105" i="1" s="1"/>
  <c r="AI88" i="1"/>
  <c r="AI105" i="1" s="1"/>
  <c r="AJ85" i="1"/>
  <c r="AJ102" i="1" s="1"/>
  <c r="AW102" i="1" s="1"/>
  <c r="AK85" i="1"/>
  <c r="AK102" i="1" s="1"/>
  <c r="AX102" i="1" s="1"/>
  <c r="AL85" i="1"/>
  <c r="AL102" i="1" s="1"/>
  <c r="AY102" i="1" s="1"/>
  <c r="AM85" i="1"/>
  <c r="AM86" i="1" s="1"/>
  <c r="AI85" i="1"/>
  <c r="AI86" i="1" s="1"/>
  <c r="AJ80" i="1"/>
  <c r="AJ97" i="1" s="1"/>
  <c r="AW97" i="1" s="1"/>
  <c r="AK80" i="1"/>
  <c r="AK97" i="1" s="1"/>
  <c r="AX97" i="1" s="1"/>
  <c r="AL80" i="1"/>
  <c r="AL97" i="1" s="1"/>
  <c r="AY97" i="1" s="1"/>
  <c r="AM80" i="1"/>
  <c r="AM97" i="1" s="1"/>
  <c r="AZ97" i="1" s="1"/>
  <c r="AI80" i="1"/>
  <c r="AI97" i="1" s="1"/>
  <c r="AV97" i="1" s="1"/>
  <c r="AF30" i="1"/>
  <c r="AT30" i="1" s="1"/>
  <c r="AQ61" i="1"/>
  <c r="AR61" i="1"/>
  <c r="AS61" i="1"/>
  <c r="AT61" i="1"/>
  <c r="AU61" i="1"/>
  <c r="AQ62" i="1"/>
  <c r="AR62" i="1"/>
  <c r="AS62" i="1"/>
  <c r="AT62" i="1"/>
  <c r="AU62" i="1"/>
  <c r="AQ63" i="1"/>
  <c r="AR63" i="1"/>
  <c r="AS63" i="1"/>
  <c r="AT63" i="1"/>
  <c r="AU63" i="1"/>
  <c r="AQ64" i="1"/>
  <c r="AR64" i="1"/>
  <c r="AS64" i="1"/>
  <c r="AT64" i="1"/>
  <c r="AU64" i="1"/>
  <c r="AJ61" i="1"/>
  <c r="AJ63" i="1" s="1"/>
  <c r="D41" i="1"/>
  <c r="E41" i="1"/>
  <c r="F41" i="1"/>
  <c r="G41" i="1"/>
  <c r="C41" i="1"/>
  <c r="AT41" i="1"/>
  <c r="AU41" i="1"/>
  <c r="AV41" i="1"/>
  <c r="AW41" i="1"/>
  <c r="AX41" i="1"/>
  <c r="AT42" i="1"/>
  <c r="AU42" i="1"/>
  <c r="AV42" i="1"/>
  <c r="AW42" i="1"/>
  <c r="AX42" i="1"/>
  <c r="AT43" i="1"/>
  <c r="AU43" i="1"/>
  <c r="AV43" i="1"/>
  <c r="AW43" i="1"/>
  <c r="AX43" i="1"/>
  <c r="AT44" i="1"/>
  <c r="AU44" i="1"/>
  <c r="AV44" i="1"/>
  <c r="AW44" i="1"/>
  <c r="AX44" i="1"/>
  <c r="AT45" i="1"/>
  <c r="AU45" i="1"/>
  <c r="AV45" i="1"/>
  <c r="AW45" i="1"/>
  <c r="AX45" i="1"/>
  <c r="AT46" i="1"/>
  <c r="AU46" i="1"/>
  <c r="AV46" i="1"/>
  <c r="AW46" i="1"/>
  <c r="AX46" i="1"/>
  <c r="AT47" i="1"/>
  <c r="AU47" i="1"/>
  <c r="AV47" i="1"/>
  <c r="AW47" i="1"/>
  <c r="AX47" i="1"/>
  <c r="AU40" i="1"/>
  <c r="AV40" i="1"/>
  <c r="AW40" i="1"/>
  <c r="AX40" i="1"/>
  <c r="N26" i="1"/>
  <c r="AT40" i="1"/>
  <c r="K31" i="1"/>
  <c r="K32" i="1" s="1"/>
  <c r="L31" i="1"/>
  <c r="L32" i="1" s="1"/>
  <c r="M31" i="1"/>
  <c r="M32" i="1" s="1"/>
  <c r="N31" i="1"/>
  <c r="N32" i="1" s="1"/>
  <c r="J31" i="1"/>
  <c r="J32" i="1" s="1"/>
  <c r="K28" i="1"/>
  <c r="K29" i="1" s="1"/>
  <c r="L28" i="1"/>
  <c r="L29" i="1" s="1"/>
  <c r="M28" i="1"/>
  <c r="M29" i="1" s="1"/>
  <c r="N28" i="1"/>
  <c r="N29" i="1" s="1"/>
  <c r="J28" i="1"/>
  <c r="J29" i="1" s="1"/>
  <c r="K26" i="1"/>
  <c r="L26" i="1"/>
  <c r="M26" i="1"/>
  <c r="J26" i="1"/>
  <c r="AG30" i="1"/>
  <c r="AU30" i="1" s="1"/>
  <c r="AH30" i="1"/>
  <c r="AV30" i="1" s="1"/>
  <c r="AI30" i="1"/>
  <c r="AW30" i="1" s="1"/>
  <c r="AJ30" i="1"/>
  <c r="AX30" i="1" s="1"/>
  <c r="AF19" i="1"/>
  <c r="AF20" i="1" s="1"/>
  <c r="AF21" i="1" s="1"/>
  <c r="AF22" i="1" s="1"/>
  <c r="AG19" i="1"/>
  <c r="AG31" i="1" s="1"/>
  <c r="AU31" i="1" s="1"/>
  <c r="AH19" i="1"/>
  <c r="AH31" i="1" s="1"/>
  <c r="AV31" i="1" s="1"/>
  <c r="AI19" i="1"/>
  <c r="AI20" i="1" s="1"/>
  <c r="AJ19" i="1"/>
  <c r="AJ31" i="1" s="1"/>
  <c r="AX31" i="1" s="1"/>
  <c r="C14" i="5"/>
  <c r="D14" i="5"/>
  <c r="E14" i="5"/>
  <c r="F14" i="5"/>
  <c r="B14" i="5"/>
  <c r="C10" i="5"/>
  <c r="D10" i="5"/>
  <c r="E10" i="5"/>
  <c r="F10" i="5"/>
  <c r="B10" i="5"/>
  <c r="C7" i="5"/>
  <c r="D7" i="5"/>
  <c r="E7" i="5"/>
  <c r="F7" i="5"/>
  <c r="B7" i="5"/>
  <c r="C4" i="5"/>
  <c r="D4" i="5"/>
  <c r="E4" i="5"/>
  <c r="F4" i="5"/>
  <c r="B4" i="5"/>
  <c r="U27" i="4"/>
  <c r="T27" i="4"/>
  <c r="S27" i="4"/>
  <c r="R27" i="4"/>
  <c r="Q27" i="4"/>
  <c r="U26" i="4"/>
  <c r="T26" i="4"/>
  <c r="S26" i="4"/>
  <c r="R26" i="4"/>
  <c r="Q26" i="4"/>
  <c r="U22" i="4"/>
  <c r="T22" i="4"/>
  <c r="S22" i="4"/>
  <c r="R22" i="4"/>
  <c r="Q22" i="4"/>
  <c r="U21" i="4"/>
  <c r="T21" i="4"/>
  <c r="S21" i="4"/>
  <c r="R21" i="4"/>
  <c r="Q21" i="4"/>
  <c r="U17" i="4"/>
  <c r="T17" i="4"/>
  <c r="S17" i="4"/>
  <c r="R17" i="4"/>
  <c r="Q17" i="4"/>
  <c r="U16" i="4"/>
  <c r="T16" i="4"/>
  <c r="S16" i="4"/>
  <c r="R16" i="4"/>
  <c r="Q16" i="4"/>
  <c r="Q12" i="4"/>
  <c r="R12" i="4"/>
  <c r="S12" i="4"/>
  <c r="T12" i="4"/>
  <c r="U12" i="4"/>
  <c r="R11" i="4"/>
  <c r="S11" i="4"/>
  <c r="T11" i="4"/>
  <c r="U11" i="4"/>
  <c r="Q11" i="4"/>
  <c r="Q7" i="4"/>
  <c r="R7" i="4"/>
  <c r="S7" i="4"/>
  <c r="T7" i="4"/>
  <c r="U7" i="4"/>
  <c r="R6" i="4"/>
  <c r="S6" i="4"/>
  <c r="T6" i="4"/>
  <c r="U6" i="4"/>
  <c r="Q6" i="4"/>
  <c r="AL107" i="1" l="1"/>
  <c r="AY107" i="1" s="1"/>
  <c r="AM107" i="1"/>
  <c r="AZ107" i="1" s="1"/>
  <c r="AJ108" i="1"/>
  <c r="AJ92" i="1"/>
  <c r="AJ109" i="1" s="1"/>
  <c r="AK92" i="1"/>
  <c r="AK109" i="1" s="1"/>
  <c r="AK108" i="1"/>
  <c r="AL86" i="1"/>
  <c r="AL87" i="1" s="1"/>
  <c r="AL104" i="1" s="1"/>
  <c r="AY104" i="1" s="1"/>
  <c r="AK107" i="1"/>
  <c r="AX107" i="1" s="1"/>
  <c r="AK86" i="1"/>
  <c r="AJ107" i="1"/>
  <c r="AW107" i="1" s="1"/>
  <c r="AJ86" i="1"/>
  <c r="AI91" i="1"/>
  <c r="AI81" i="1"/>
  <c r="AI102" i="1"/>
  <c r="AV102" i="1" s="1"/>
  <c r="AJ81" i="1"/>
  <c r="AJ98" i="1" s="1"/>
  <c r="AW98" i="1" s="1"/>
  <c r="AI103" i="1"/>
  <c r="AV103" i="1" s="1"/>
  <c r="AI87" i="1"/>
  <c r="AI104" i="1" s="1"/>
  <c r="AV104" i="1" s="1"/>
  <c r="AM87" i="1"/>
  <c r="AM104" i="1" s="1"/>
  <c r="AZ104" i="1" s="1"/>
  <c r="AM103" i="1"/>
  <c r="AZ103" i="1" s="1"/>
  <c r="AH20" i="1"/>
  <c r="AH21" i="1" s="1"/>
  <c r="AM81" i="1"/>
  <c r="AG20" i="1"/>
  <c r="AG32" i="1" s="1"/>
  <c r="AU32" i="1" s="1"/>
  <c r="AL81" i="1"/>
  <c r="AK81" i="1"/>
  <c r="AM92" i="1"/>
  <c r="AM102" i="1"/>
  <c r="AZ102" i="1" s="1"/>
  <c r="AL92" i="1"/>
  <c r="AF32" i="1"/>
  <c r="AT32" i="1" s="1"/>
  <c r="AI31" i="1"/>
  <c r="AW31" i="1" s="1"/>
  <c r="AF33" i="1"/>
  <c r="AT33" i="1" s="1"/>
  <c r="AJ20" i="1"/>
  <c r="AJ21" i="1" s="1"/>
  <c r="AF31" i="1"/>
  <c r="AT31" i="1" s="1"/>
  <c r="AI21" i="1"/>
  <c r="AI32" i="1"/>
  <c r="AW32" i="1" s="1"/>
  <c r="AF34" i="1"/>
  <c r="AT34" i="1" s="1"/>
  <c r="AF23" i="1"/>
  <c r="AJ32" i="1" l="1"/>
  <c r="AX32" i="1" s="1"/>
  <c r="AK93" i="1"/>
  <c r="AK94" i="1" s="1"/>
  <c r="AH32" i="1"/>
  <c r="AV32" i="1" s="1"/>
  <c r="AL103" i="1"/>
  <c r="AY103" i="1" s="1"/>
  <c r="AI98" i="1"/>
  <c r="AV98" i="1" s="1"/>
  <c r="AI82" i="1"/>
  <c r="AJ93" i="1"/>
  <c r="AJ110" i="1" s="1"/>
  <c r="AJ103" i="1"/>
  <c r="AW103" i="1" s="1"/>
  <c r="AJ87" i="1"/>
  <c r="AJ104" i="1" s="1"/>
  <c r="AW104" i="1" s="1"/>
  <c r="AJ82" i="1"/>
  <c r="AJ83" i="1" s="1"/>
  <c r="AI92" i="1"/>
  <c r="AI108" i="1"/>
  <c r="AK103" i="1"/>
  <c r="AX103" i="1" s="1"/>
  <c r="AK87" i="1"/>
  <c r="AK104" i="1" s="1"/>
  <c r="AX104" i="1" s="1"/>
  <c r="AL109" i="1"/>
  <c r="AL93" i="1"/>
  <c r="AL98" i="1"/>
  <c r="AY98" i="1" s="1"/>
  <c r="AL82" i="1"/>
  <c r="AM98" i="1"/>
  <c r="AZ98" i="1" s="1"/>
  <c r="AM82" i="1"/>
  <c r="AM93" i="1"/>
  <c r="AM109" i="1"/>
  <c r="AK98" i="1"/>
  <c r="AX98" i="1" s="1"/>
  <c r="AK82" i="1"/>
  <c r="AG21" i="1"/>
  <c r="AH22" i="1"/>
  <c r="AH33" i="1"/>
  <c r="AV33" i="1" s="1"/>
  <c r="AF35" i="1"/>
  <c r="AT35" i="1" s="1"/>
  <c r="AF24" i="1"/>
  <c r="AJ22" i="1"/>
  <c r="AJ33" i="1"/>
  <c r="AX33" i="1" s="1"/>
  <c r="AI22" i="1"/>
  <c r="AI33" i="1"/>
  <c r="AW33" i="1" s="1"/>
  <c r="AJ94" i="1" l="1"/>
  <c r="AJ95" i="1" s="1"/>
  <c r="AJ112" i="1" s="1"/>
  <c r="AK110" i="1"/>
  <c r="AI99" i="1"/>
  <c r="AV99" i="1" s="1"/>
  <c r="AI83" i="1"/>
  <c r="AI109" i="1"/>
  <c r="AI93" i="1"/>
  <c r="AJ99" i="1"/>
  <c r="AW99" i="1" s="1"/>
  <c r="AM94" i="1"/>
  <c r="AM110" i="1"/>
  <c r="AK95" i="1"/>
  <c r="AK112" i="1" s="1"/>
  <c r="AK111" i="1"/>
  <c r="AM83" i="1"/>
  <c r="AM99" i="1"/>
  <c r="AZ99" i="1" s="1"/>
  <c r="AL83" i="1"/>
  <c r="AL99" i="1"/>
  <c r="AY99" i="1" s="1"/>
  <c r="AJ84" i="1"/>
  <c r="AJ101" i="1" s="1"/>
  <c r="AW101" i="1" s="1"/>
  <c r="AJ100" i="1"/>
  <c r="AW100" i="1" s="1"/>
  <c r="AG22" i="1"/>
  <c r="AG33" i="1"/>
  <c r="AU33" i="1" s="1"/>
  <c r="AK83" i="1"/>
  <c r="AK99" i="1"/>
  <c r="AX99" i="1" s="1"/>
  <c r="AL94" i="1"/>
  <c r="AL110" i="1"/>
  <c r="AJ34" i="1"/>
  <c r="AX34" i="1" s="1"/>
  <c r="AJ23" i="1"/>
  <c r="AH34" i="1"/>
  <c r="AV34" i="1" s="1"/>
  <c r="AH23" i="1"/>
  <c r="AI23" i="1"/>
  <c r="AI34" i="1"/>
  <c r="AW34" i="1" s="1"/>
  <c r="AF25" i="1"/>
  <c r="AF36" i="1"/>
  <c r="AT36" i="1" s="1"/>
  <c r="AJ111" i="1" l="1"/>
  <c r="AI110" i="1"/>
  <c r="AI94" i="1"/>
  <c r="AI84" i="1"/>
  <c r="AI101" i="1" s="1"/>
  <c r="AV101" i="1" s="1"/>
  <c r="AI100" i="1"/>
  <c r="AV100" i="1" s="1"/>
  <c r="AM95" i="1"/>
  <c r="AM112" i="1" s="1"/>
  <c r="AM111" i="1"/>
  <c r="AL95" i="1"/>
  <c r="AL112" i="1" s="1"/>
  <c r="AL111" i="1"/>
  <c r="AK84" i="1"/>
  <c r="AK101" i="1" s="1"/>
  <c r="AX101" i="1" s="1"/>
  <c r="AK100" i="1"/>
  <c r="AX100" i="1" s="1"/>
  <c r="AG23" i="1"/>
  <c r="AG34" i="1"/>
  <c r="AU34" i="1" s="1"/>
  <c r="AL84" i="1"/>
  <c r="AL101" i="1" s="1"/>
  <c r="AY101" i="1" s="1"/>
  <c r="AL100" i="1"/>
  <c r="AY100" i="1" s="1"/>
  <c r="AM84" i="1"/>
  <c r="AM101" i="1" s="1"/>
  <c r="AZ101" i="1" s="1"/>
  <c r="AM100" i="1"/>
  <c r="AZ100" i="1" s="1"/>
  <c r="AI24" i="1"/>
  <c r="AI35" i="1"/>
  <c r="AW35" i="1" s="1"/>
  <c r="AH24" i="1"/>
  <c r="AH35" i="1"/>
  <c r="AV35" i="1" s="1"/>
  <c r="AJ24" i="1"/>
  <c r="AJ35" i="1"/>
  <c r="AX35" i="1" s="1"/>
  <c r="AF37" i="1"/>
  <c r="AT37" i="1" s="1"/>
  <c r="AF26" i="1"/>
  <c r="AI111" i="1" l="1"/>
  <c r="AI95" i="1"/>
  <c r="AI112" i="1" s="1"/>
  <c r="AG35" i="1"/>
  <c r="AU35" i="1" s="1"/>
  <c r="AG24" i="1"/>
  <c r="AF38" i="1"/>
  <c r="AF27" i="1"/>
  <c r="AH25" i="1"/>
  <c r="AH36" i="1"/>
  <c r="AV36" i="1" s="1"/>
  <c r="AJ25" i="1"/>
  <c r="AJ36" i="1"/>
  <c r="AX36" i="1" s="1"/>
  <c r="AI25" i="1"/>
  <c r="AI36" i="1"/>
  <c r="AW36" i="1" s="1"/>
  <c r="AG25" i="1" l="1"/>
  <c r="AG36" i="1"/>
  <c r="AU36" i="1" s="1"/>
  <c r="AI26" i="1"/>
  <c r="AI37" i="1"/>
  <c r="AW37" i="1" s="1"/>
  <c r="AJ37" i="1"/>
  <c r="AX37" i="1" s="1"/>
  <c r="AJ26" i="1"/>
  <c r="AH26" i="1"/>
  <c r="AH37" i="1"/>
  <c r="AV37" i="1" s="1"/>
  <c r="AF39" i="1"/>
  <c r="AF28" i="1"/>
  <c r="AF40" i="1" s="1"/>
  <c r="AG26" i="1" l="1"/>
  <c r="AG37" i="1"/>
  <c r="AU37" i="1" s="1"/>
  <c r="AH38" i="1"/>
  <c r="AH27" i="1"/>
  <c r="AJ27" i="1"/>
  <c r="AJ38" i="1"/>
  <c r="AI38" i="1"/>
  <c r="AI27" i="1"/>
  <c r="AG27" i="1" l="1"/>
  <c r="AG38" i="1"/>
  <c r="AI28" i="1"/>
  <c r="AI40" i="1" s="1"/>
  <c r="AI39" i="1"/>
  <c r="AJ28" i="1"/>
  <c r="AJ40" i="1" s="1"/>
  <c r="AJ39" i="1"/>
  <c r="AH28" i="1"/>
  <c r="AH40" i="1" s="1"/>
  <c r="AH39" i="1"/>
  <c r="AG39" i="1" l="1"/>
  <c r="AG28" i="1"/>
  <c r="AG40" i="1" s="1"/>
</calcChain>
</file>

<file path=xl/sharedStrings.xml><?xml version="1.0" encoding="utf-8"?>
<sst xmlns="http://schemas.openxmlformats.org/spreadsheetml/2006/main" count="1297" uniqueCount="293">
  <si>
    <t>GoSwift</t>
  </si>
  <si>
    <t>Delhivery Rates</t>
  </si>
  <si>
    <t>Surface Rates</t>
  </si>
  <si>
    <t>Express Rates</t>
  </si>
  <si>
    <t xml:space="preserve">Surface || upto 500gms + 500gms </t>
  </si>
  <si>
    <r>
      <rPr>
        <sz val="17.5"/>
        <rFont val="Calibri"/>
        <family val="1"/>
      </rPr>
      <t xml:space="preserve">Reverse </t>
    </r>
    <r>
      <rPr>
        <sz val="17.5"/>
        <color rgb="FF0C0C0C"/>
        <rFont val="Calibri"/>
        <family val="1"/>
      </rPr>
      <t>Shippi</t>
    </r>
    <r>
      <rPr>
        <sz val="17.5"/>
        <color rgb="FF070707"/>
        <rFont val="Calibri"/>
        <family val="1"/>
      </rPr>
      <t>ng  ||</t>
    </r>
    <r>
      <rPr>
        <vertAlign val="subscript"/>
        <sz val="17.5"/>
        <color rgb="FF343434"/>
        <rFont val="Calibri"/>
        <family val="1"/>
      </rPr>
      <t xml:space="preserve"> </t>
    </r>
    <r>
      <rPr>
        <sz val="17.5"/>
        <rFont val="Calibri"/>
        <family val="1"/>
      </rPr>
      <t>Arcatron &lt;&gt; Swift</t>
    </r>
  </si>
  <si>
    <t>Slab Condition</t>
  </si>
  <si>
    <t>A(Intercity)</t>
  </si>
  <si>
    <t>B(Interstate)</t>
  </si>
  <si>
    <t>C1/C2(Metro)</t>
  </si>
  <si>
    <t>D1/D2(ROI)</t>
  </si>
  <si>
    <t>E&amp;F(Special Zone)</t>
  </si>
  <si>
    <t>EXPRESS</t>
  </si>
  <si>
    <t>Weight Slabs</t>
  </si>
  <si>
    <t>Zone A</t>
  </si>
  <si>
    <t>Zone B</t>
  </si>
  <si>
    <t>Zone C</t>
  </si>
  <si>
    <t>Zone D</t>
  </si>
  <si>
    <t>Zone E</t>
  </si>
  <si>
    <r>
      <t xml:space="preserve">Zone </t>
    </r>
    <r>
      <rPr>
        <sz val="8"/>
        <color rgb="FF0F0F0F"/>
        <rFont val="Calibri"/>
        <family val="2"/>
      </rPr>
      <t>A</t>
    </r>
  </si>
  <si>
    <r>
      <rPr>
        <sz val="8"/>
        <color rgb="FF080808"/>
        <rFont val="Calibri"/>
        <family val="2"/>
      </rPr>
      <t xml:space="preserve">Zone </t>
    </r>
    <r>
      <rPr>
        <sz val="8"/>
        <color rgb="FF241846"/>
        <rFont val="Calibri"/>
        <family val="2"/>
      </rPr>
      <t>B</t>
    </r>
  </si>
  <si>
    <r>
      <rPr>
        <sz val="8"/>
        <color rgb="FF080808"/>
        <rFont val="Calibri"/>
        <family val="2"/>
      </rPr>
      <t xml:space="preserve">Zone </t>
    </r>
    <r>
      <rPr>
        <sz val="8"/>
        <rFont val="Calibri"/>
        <family val="2"/>
      </rPr>
      <t>C</t>
    </r>
  </si>
  <si>
    <t>DL upto 0.5 kg</t>
  </si>
  <si>
    <t>upto 500gms</t>
  </si>
  <si>
    <t>Upto 500gms</t>
  </si>
  <si>
    <t>DL addnl 0.5 kg</t>
  </si>
  <si>
    <t>Additional 500gms</t>
  </si>
  <si>
    <t>DL addnl 1kg till 2kgs</t>
  </si>
  <si>
    <t>RTO 500gms</t>
  </si>
  <si>
    <t>DL addnl 1kg till 4kgs</t>
  </si>
  <si>
    <t>RTO addnl 500gms</t>
  </si>
  <si>
    <t xml:space="preserve">Express|| upto 500gms + 500gms </t>
  </si>
  <si>
    <t>DL addnl 1kgs till 7kgs</t>
  </si>
  <si>
    <t>DTO 500gms</t>
  </si>
  <si>
    <t>DL addnl 1kgs</t>
  </si>
  <si>
    <t>DTO addnl 500gms</t>
  </si>
  <si>
    <t>Upto 5kgs</t>
  </si>
  <si>
    <t>RTO</t>
  </si>
  <si>
    <t>90% fwd</t>
  </si>
  <si>
    <t>COD</t>
  </si>
  <si>
    <t>Rs 22 or 1.2% IV</t>
  </si>
  <si>
    <t>Additional kg</t>
  </si>
  <si>
    <t>DTO</t>
  </si>
  <si>
    <t>1.45x fwd</t>
  </si>
  <si>
    <t>Division</t>
  </si>
  <si>
    <t xml:space="preserve">COD Remittance </t>
  </si>
  <si>
    <t>Daily , on a T+1 basis. (Where “T” is the date of delivery)</t>
  </si>
  <si>
    <t xml:space="preserve"> upto 2Kgs + 1Kg </t>
  </si>
  <si>
    <t xml:space="preserve">Discount </t>
  </si>
  <si>
    <t>Flat 5% on the total billing for the month of July 2024</t>
  </si>
  <si>
    <t>COD Remittance</t>
  </si>
  <si>
    <t>upto 2 Kgs</t>
  </si>
  <si>
    <t>Upto 10kgs</t>
  </si>
  <si>
    <t>Discount</t>
  </si>
  <si>
    <t>Additional 1 Kg</t>
  </si>
  <si>
    <t>Additional Kg</t>
  </si>
  <si>
    <t xml:space="preserve">Express|| upto 5 Kgs + 1 Kg </t>
  </si>
  <si>
    <t>upto 5 Kgs</t>
  </si>
  <si>
    <t>Upto 20kgs</t>
  </si>
  <si>
    <t>Additional 1 Kgs</t>
  </si>
  <si>
    <r>
      <t xml:space="preserve">Additional </t>
    </r>
    <r>
      <rPr>
        <sz val="10"/>
        <color rgb="FF161616"/>
        <rFont val="Calibri"/>
        <family val="2"/>
      </rPr>
      <t>kg</t>
    </r>
  </si>
  <si>
    <t xml:space="preserve">Express|| upto 10 Kgs + 1 Kg </t>
  </si>
  <si>
    <t>upto 10 Kgs</t>
  </si>
  <si>
    <t xml:space="preserve">Express|| upto 20 Kgs + 1 Kg </t>
  </si>
  <si>
    <t>Delhivery Final</t>
  </si>
  <si>
    <t>Bluedart</t>
  </si>
  <si>
    <t>A</t>
  </si>
  <si>
    <t>B</t>
  </si>
  <si>
    <t>C</t>
  </si>
  <si>
    <t>D</t>
  </si>
  <si>
    <t>E</t>
  </si>
  <si>
    <t>Comparison with Delhivery</t>
  </si>
  <si>
    <t>upto 20 Kgs</t>
  </si>
  <si>
    <t>GOSwift Rates</t>
  </si>
  <si>
    <t>Same as Forward</t>
  </si>
  <si>
    <t>COD Charges</t>
  </si>
  <si>
    <t>INR 30 or 1.5% of Invoice Value</t>
  </si>
  <si>
    <t>Early COD Charges</t>
  </si>
  <si>
    <t>0.9% of settlement Amount</t>
  </si>
  <si>
    <t>Maximum Liability</t>
  </si>
  <si>
    <t>INR 2000 or 100%  of the invoice value</t>
  </si>
  <si>
    <t>Comparison with Goswift</t>
  </si>
  <si>
    <t>Weights</t>
  </si>
  <si>
    <t>Cost</t>
  </si>
  <si>
    <t>Total Orders</t>
  </si>
  <si>
    <t>% Share</t>
  </si>
  <si>
    <t>Order Share</t>
  </si>
  <si>
    <t>Intra City</t>
  </si>
  <si>
    <t>Intra Region</t>
  </si>
  <si>
    <t>Metro-Metro</t>
  </si>
  <si>
    <t>ROI</t>
  </si>
  <si>
    <t>NE/JK</t>
  </si>
  <si>
    <t>upto 2 kgs</t>
  </si>
  <si>
    <t>Upto 3 kgs</t>
  </si>
  <si>
    <t>Upto 5 kgs</t>
  </si>
  <si>
    <t>Upto 7 kgs</t>
  </si>
  <si>
    <t>Grand Total</t>
  </si>
  <si>
    <t>DL upto 5kg</t>
  </si>
  <si>
    <t>DL addnl 1kgs till 7kg</t>
  </si>
  <si>
    <t>Dl upto 10kg</t>
  </si>
  <si>
    <t>DL addnl 1kgs till 15kg</t>
  </si>
  <si>
    <t>DL addnl 1kgs above 15kg</t>
  </si>
  <si>
    <t>Gross</t>
  </si>
  <si>
    <t>Ashutosh new rates</t>
  </si>
  <si>
    <t>Net</t>
  </si>
  <si>
    <t>Delhivery</t>
  </si>
  <si>
    <t>BlueDart</t>
  </si>
  <si>
    <t>Without CN</t>
  </si>
  <si>
    <t>Delivery</t>
  </si>
  <si>
    <t>Weight</t>
  </si>
  <si>
    <t>FS %  27.5%</t>
  </si>
  <si>
    <t>CAF @ 9%</t>
  </si>
  <si>
    <t>Sub Total</t>
  </si>
  <si>
    <t>With CN</t>
  </si>
  <si>
    <t>Bluedart-Delhi</t>
  </si>
  <si>
    <t>,</t>
  </si>
  <si>
    <t>FS @ 27.5%</t>
  </si>
  <si>
    <t>GoSwift-Delhivery</t>
  </si>
  <si>
    <t>COD CHARGES</t>
  </si>
  <si>
    <t>1.5% of Value or Min Rs.22</t>
  </si>
  <si>
    <t>Discount % Above</t>
  </si>
  <si>
    <t> %</t>
  </si>
  <si>
    <t>50 lakhs</t>
  </si>
  <si>
    <t>WareIQ Forward:</t>
  </si>
  <si>
    <t>500gms+500gms - Surface</t>
  </si>
  <si>
    <t>Upto 500 gms</t>
  </si>
  <si>
    <t>Additional 500 gms</t>
  </si>
  <si>
    <t>Same as forward</t>
  </si>
  <si>
    <t>INR 27 or 1.3%</t>
  </si>
  <si>
    <t>500gms+500gms - Express</t>
  </si>
  <si>
    <t>Upto 2kg + 1kg</t>
  </si>
  <si>
    <t>Upto 2 kg</t>
  </si>
  <si>
    <t>Additional 1 kg</t>
  </si>
  <si>
    <t>Upto 5kg + 1kg</t>
  </si>
  <si>
    <t>Upto 5 kg</t>
  </si>
  <si>
    <t>Upto 10kg + 1kg</t>
  </si>
  <si>
    <t>Upto 20 kg</t>
  </si>
  <si>
    <t>WareIQ Reverse:</t>
  </si>
  <si>
    <t> </t>
  </si>
  <si>
    <t>Upto 2kgs</t>
  </si>
  <si>
    <t>GST</t>
  </si>
  <si>
    <t>As applicable i.e. 18%</t>
  </si>
  <si>
    <t>Volumetri c Formulae</t>
  </si>
  <si>
    <t>L * B * H / 5000</t>
  </si>
  <si>
    <t>INR 2000 or 50% of invoice value, whichever is lower</t>
  </si>
  <si>
    <t>WareIQ Forward</t>
  </si>
  <si>
    <t>-</t>
  </si>
  <si>
    <t>INR 27 or 1.3% of Invoice Value</t>
  </si>
  <si>
    <t>INR 2000 or 50%  of the invoice value</t>
  </si>
  <si>
    <t>WareIQ Reverse</t>
  </si>
  <si>
    <t>Differences</t>
  </si>
  <si>
    <t>INR 3 or 0.2 % of Invoice Value</t>
  </si>
  <si>
    <t>0 % of settlement Amount</t>
  </si>
  <si>
    <t>INR 0 or 50%  of the invoice value</t>
  </si>
  <si>
    <t>Differences Reverse</t>
  </si>
  <si>
    <t>upto 1000gms</t>
  </si>
  <si>
    <t>1 kg to 2 Kgs</t>
  </si>
  <si>
    <t>up to 3 Kg</t>
  </si>
  <si>
    <t>3kg to 5 Kgs</t>
  </si>
  <si>
    <t>up to  6 Kgs</t>
  </si>
  <si>
    <t>6 to 10 Kgs</t>
  </si>
  <si>
    <t>up to 11 Kgs</t>
  </si>
  <si>
    <t>11 to 20 Kgs</t>
  </si>
  <si>
    <t>after each Add 1 Kg</t>
  </si>
  <si>
    <t>330+(15*Additional 1KG)</t>
  </si>
  <si>
    <t>340+(15*Additional 1KG)</t>
  </si>
  <si>
    <t>350+(15*Additional 1KG)</t>
  </si>
  <si>
    <t>360+(15*Additional 1KG)</t>
  </si>
  <si>
    <r>
      <rPr>
        <sz val="17.5"/>
        <rFont val="Calibri"/>
        <family val="1"/>
      </rPr>
      <t>Weight Slabs</t>
    </r>
  </si>
  <si>
    <r>
      <rPr>
        <sz val="17.5"/>
        <rFont val="Calibri"/>
        <family val="1"/>
      </rPr>
      <t xml:space="preserve">Zone </t>
    </r>
    <r>
      <rPr>
        <sz val="17.5"/>
        <color rgb="FF0F0F0F"/>
        <rFont val="Calibri"/>
        <family val="1"/>
      </rPr>
      <t>A</t>
    </r>
  </si>
  <si>
    <r>
      <rPr>
        <sz val="17.5"/>
        <color rgb="FF080808"/>
        <rFont val="Calibri"/>
        <family val="1"/>
      </rPr>
      <t xml:space="preserve">Zone </t>
    </r>
    <r>
      <rPr>
        <sz val="17.5"/>
        <color rgb="FF241846"/>
        <rFont val="Calibri"/>
        <family val="1"/>
      </rPr>
      <t>B</t>
    </r>
  </si>
  <si>
    <r>
      <rPr>
        <sz val="17.5"/>
        <color rgb="FF080808"/>
        <rFont val="Calibri"/>
        <family val="1"/>
      </rPr>
      <t xml:space="preserve">Zone </t>
    </r>
    <r>
      <rPr>
        <sz val="17.5"/>
        <rFont val="Calibri"/>
        <family val="1"/>
      </rPr>
      <t>C</t>
    </r>
  </si>
  <si>
    <r>
      <rPr>
        <sz val="17.5"/>
        <rFont val="Calibri"/>
        <family val="1"/>
      </rPr>
      <t>Zone D</t>
    </r>
  </si>
  <si>
    <r>
      <rPr>
        <sz val="17.5"/>
        <rFont val="Calibri"/>
        <family val="1"/>
      </rPr>
      <t>Zone E</t>
    </r>
  </si>
  <si>
    <r>
      <rPr>
        <sz val="17.5"/>
        <rFont val="Calibri"/>
        <family val="1"/>
      </rPr>
      <t>Upto 500gms</t>
    </r>
  </si>
  <si>
    <r>
      <rPr>
        <sz val="17.5"/>
        <rFont val="Calibri"/>
        <family val="1"/>
      </rPr>
      <t>Additional 500gms</t>
    </r>
  </si>
  <si>
    <r>
      <rPr>
        <sz val="17.5"/>
        <rFont val="Calibri"/>
        <family val="1"/>
      </rPr>
      <t>Additional kg</t>
    </r>
  </si>
  <si>
    <r>
      <rPr>
        <sz val="16.5"/>
        <rFont val="Calibri"/>
        <family val="1"/>
      </rPr>
      <t>Upto 10kgs</t>
    </r>
  </si>
  <si>
    <r>
      <rPr>
        <sz val="17.5"/>
        <rFont val="Calibri"/>
        <family val="1"/>
      </rPr>
      <t>Additional Kg</t>
    </r>
  </si>
  <si>
    <r>
      <rPr>
        <sz val="17"/>
        <rFont val="Calibri"/>
        <family val="1"/>
      </rPr>
      <t>Upto 20kgs</t>
    </r>
  </si>
  <si>
    <r>
      <rPr>
        <sz val="17"/>
        <rFont val="Calibri"/>
        <family val="1"/>
      </rPr>
      <t xml:space="preserve">Additional </t>
    </r>
    <r>
      <rPr>
        <sz val="17"/>
        <color rgb="FF161616"/>
        <rFont val="Calibri"/>
        <family val="1"/>
      </rPr>
      <t>kg</t>
    </r>
  </si>
  <si>
    <r>
      <rPr>
        <sz val="17"/>
        <rFont val="Calibri"/>
        <family val="1"/>
      </rPr>
      <t>GST</t>
    </r>
  </si>
  <si>
    <r>
      <rPr>
        <sz val="17"/>
        <rFont val="Calibri"/>
        <family val="1"/>
      </rPr>
      <t>As applicable  i.e. 18%</t>
    </r>
  </si>
  <si>
    <r>
      <rPr>
        <sz val="17"/>
        <rFont val="Calibri"/>
        <family val="1"/>
      </rPr>
      <t>Volumetric Formulae</t>
    </r>
  </si>
  <si>
    <t>L*B*H /5000</t>
  </si>
  <si>
    <r>
      <rPr>
        <sz val="17"/>
        <rFont val="Calibri"/>
        <family val="1"/>
      </rPr>
      <t>Maximum Liability</t>
    </r>
  </si>
  <si>
    <r>
      <rPr>
        <sz val="17"/>
        <rFont val="Calibri"/>
        <family val="1"/>
      </rPr>
      <t xml:space="preserve">INR 2000 or 50% of invoice value, whichever </t>
    </r>
    <r>
      <rPr>
        <sz val="17"/>
        <color rgb="FF313131"/>
        <rFont val="Calibri"/>
        <family val="1"/>
      </rPr>
      <t xml:space="preserve">is </t>
    </r>
    <r>
      <rPr>
        <sz val="17"/>
        <rFont val="Calibri"/>
        <family val="1"/>
      </rPr>
      <t>lower</t>
    </r>
  </si>
  <si>
    <t>Surface</t>
  </si>
  <si>
    <t>Row Labels</t>
  </si>
  <si>
    <t>Express</t>
  </si>
  <si>
    <t>Express- RTO</t>
  </si>
  <si>
    <t>Express- DTO</t>
  </si>
  <si>
    <t>Revised Rates</t>
  </si>
  <si>
    <t>Upto 500gm</t>
  </si>
  <si>
    <t>Addn. 500gm</t>
  </si>
  <si>
    <t>Upto 2 Kg</t>
  </si>
  <si>
    <t>Addn. 1 Kg</t>
  </si>
  <si>
    <t>Upto 5 Kg</t>
  </si>
  <si>
    <t>Upto 10 Kg</t>
  </si>
  <si>
    <t>Upto 20 Kg</t>
  </si>
  <si>
    <t>INR 30 or 1.5%</t>
  </si>
  <si>
    <t>100% of forward</t>
  </si>
  <si>
    <t>Volumetric Divisor</t>
  </si>
  <si>
    <t>Liability Coverage</t>
  </si>
  <si>
    <t>Rs.5000 or 100% of invoice value</t>
  </si>
  <si>
    <t>Surface - Reverse</t>
  </si>
  <si>
    <t>QC Rates</t>
  </si>
  <si>
    <t>Rs.35</t>
  </si>
  <si>
    <t>Rs.2000 or 50% of invoice value</t>
  </si>
  <si>
    <t>Sr. No.</t>
  </si>
  <si>
    <t>Perticular</t>
  </si>
  <si>
    <t>Wt</t>
  </si>
  <si>
    <t>Unit</t>
  </si>
  <si>
    <t>Amount + Taxes</t>
  </si>
  <si>
    <t>Condition</t>
  </si>
  <si>
    <t xml:space="preserve">Forward Delivery </t>
  </si>
  <si>
    <t>&lt;=500</t>
  </si>
  <si>
    <t>gm</t>
  </si>
  <si>
    <t>Storage (up to 30 days) + Fulfilment + Same day delivery</t>
  </si>
  <si>
    <t>&lt;=2</t>
  </si>
  <si>
    <t>kg</t>
  </si>
  <si>
    <t>Fulfilment-Only Orders
(for eg. Agra order being
fulfilled &amp; packed at NCR dark
store; but not being delivered
by Zippee)</t>
  </si>
  <si>
    <t>50% of overall slab wise charges</t>
  </si>
  <si>
    <t xml:space="preserve">Additional Weight </t>
  </si>
  <si>
    <t>Per Kg rate after 2 Kg</t>
  </si>
  <si>
    <t>Return Pick Up 50%</t>
  </si>
  <si>
    <t>All returns orders to be charged at 100% of the forward delivery cost</t>
  </si>
  <si>
    <t>Quality Check Charges</t>
  </si>
  <si>
    <t>QC (if required on return pick up orders) to be charged additionally</t>
  </si>
  <si>
    <t>Over-stocking charges</t>
  </si>
  <si>
    <t>1 Unit</t>
  </si>
  <si>
    <t>To be charged only on unsold inventory with ageing of more than 30 days at ZIPPEE Dark Stores.</t>
  </si>
  <si>
    <t xml:space="preserve">Delivery Serviceability </t>
  </si>
  <si>
    <t xml:space="preserve"> As per pin codes shared with the brand</t>
  </si>
  <si>
    <t>Same-Day Delivery Cut Off 3 pm</t>
  </si>
  <si>
    <t>To be communicated to the brand in case of any change in future.</t>
  </si>
  <si>
    <t>Delivery Attempts</t>
  </si>
  <si>
    <t>POD's Offered</t>
  </si>
  <si>
    <t>RTV Charge (from our dark store back to vendor’s warehouse)</t>
  </si>
  <si>
    <t>Per Unit</t>
  </si>
  <si>
    <t>Movement of unsold inventory (from ZIPPEE DS to Brand Warehouse) to be managed by the Brand</t>
  </si>
  <si>
    <t>Cash On Delivery Management</t>
  </si>
  <si>
    <t>2% or ₹ 20 per COD order, whichever is higher</t>
  </si>
  <si>
    <t>Fortnightly</t>
  </si>
  <si>
    <t>To be remitted only in company’s bank account shared with ZIPPEE at time of on boarding</t>
  </si>
  <si>
    <t>Setup Fee</t>
  </si>
  <si>
    <t>Amount adjustment will start from 1st month onwards.</t>
  </si>
  <si>
    <t>Zippee</t>
  </si>
  <si>
    <t>Same day Delivery</t>
  </si>
  <si>
    <t>Zone 1</t>
  </si>
  <si>
    <t>COD %</t>
  </si>
  <si>
    <t>1 kg</t>
  </si>
  <si>
    <t>2 kg</t>
  </si>
  <si>
    <t>3 kg</t>
  </si>
  <si>
    <t>4 kg</t>
  </si>
  <si>
    <t>5 kg</t>
  </si>
  <si>
    <t>Addn per kg</t>
  </si>
  <si>
    <t>Cutoff</t>
  </si>
  <si>
    <t>MOQ</t>
  </si>
  <si>
    <t>(per pickup location per day)</t>
  </si>
  <si>
    <t>FSC(if MOQ not met)</t>
  </si>
  <si>
    <t>NIL</t>
  </si>
  <si>
    <t>Next Day Delivery</t>
  </si>
  <si>
    <t>Zone 2</t>
  </si>
  <si>
    <t>Zone 3</t>
  </si>
  <si>
    <t>platform</t>
  </si>
  <si>
    <t>Goswift</t>
  </si>
  <si>
    <t>Shipyaari</t>
  </si>
  <si>
    <t>WareIQ</t>
  </si>
  <si>
    <t>courier_name</t>
  </si>
  <si>
    <t>Base_Weight</t>
  </si>
  <si>
    <t>Offset_Weight</t>
  </si>
  <si>
    <t>WIQ Smart Pricing_Surface_2Kg</t>
  </si>
  <si>
    <t>WIQ Smart Pricing_Surface_5Kg</t>
  </si>
  <si>
    <t>WIQ Smart Pricing_Surface_20Kg</t>
  </si>
  <si>
    <t>WIQ Xpressbees Surface New</t>
  </si>
  <si>
    <t>Ekart Surface</t>
  </si>
  <si>
    <t>Xpressbees Air WIQ</t>
  </si>
  <si>
    <t>WIQ Bluedart Air</t>
  </si>
  <si>
    <t>WIQ Smart Pricing</t>
  </si>
  <si>
    <t>Xpressbees Surface WIQ</t>
  </si>
  <si>
    <t>Ecom Express</t>
  </si>
  <si>
    <t>DTDC 10 KG</t>
  </si>
  <si>
    <t>Xpressbees Surface 2KG</t>
  </si>
  <si>
    <t>Xpressbees Reverse WIQ</t>
  </si>
  <si>
    <t>Xpressbees Surface WIQ 5KG</t>
  </si>
  <si>
    <t>Xpressbees Surface WIQ 10KG</t>
  </si>
  <si>
    <t>Delhivery_5KG_SPL</t>
  </si>
  <si>
    <t>Delhivery_2KG_SPL</t>
  </si>
  <si>
    <t>Delhivery_SPL</t>
  </si>
  <si>
    <t>zone</t>
  </si>
  <si>
    <t>Base_Charges</t>
  </si>
  <si>
    <t>Offset_charges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</si>
</sst>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  <numFmt numFmtId="166" formatCode="0.0"/>
  </numFmts>
  <fonts count="6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E2E2E"/>
      <name val="Arial"/>
      <family val="2"/>
    </font>
    <font>
      <b/>
      <sz val="11"/>
      <name val="Calibri"/>
      <family val="1"/>
    </font>
    <font>
      <sz val="10"/>
      <color rgb="FF000000"/>
      <name val="Times New Roman"/>
      <family val="1"/>
    </font>
    <font>
      <sz val="11"/>
      <name val="Calibri"/>
      <family val="1"/>
    </font>
    <font>
      <sz val="11"/>
      <color rgb="FF000000"/>
      <name val="Calibri"/>
      <family val="2"/>
    </font>
    <font>
      <b/>
      <sz val="18"/>
      <color theme="1"/>
      <name val="Aptos Narrow"/>
      <family val="2"/>
      <scheme val="minor"/>
    </font>
    <font>
      <sz val="17.5"/>
      <color rgb="FF000000"/>
      <name val="Calibri"/>
      <family val="1"/>
    </font>
    <font>
      <sz val="17.5"/>
      <name val="Calibri"/>
      <family val="1"/>
    </font>
    <font>
      <sz val="17.5"/>
      <color rgb="FF0C0C0C"/>
      <name val="Calibri"/>
      <family val="1"/>
    </font>
    <font>
      <sz val="17.5"/>
      <color rgb="FF070707"/>
      <name val="Calibri"/>
      <family val="1"/>
    </font>
    <font>
      <vertAlign val="subscript"/>
      <sz val="17.5"/>
      <color rgb="FF343434"/>
      <name val="Calibri"/>
      <family val="1"/>
    </font>
    <font>
      <sz val="17.5"/>
      <name val="Calibri"/>
      <family val="2"/>
    </font>
    <font>
      <sz val="17.5"/>
      <color rgb="FF0F0F0F"/>
      <name val="Calibri"/>
      <family val="1"/>
    </font>
    <font>
      <sz val="17.5"/>
      <color rgb="FF080808"/>
      <name val="Calibri"/>
      <family val="1"/>
    </font>
    <font>
      <sz val="17.5"/>
      <color rgb="FF241846"/>
      <name val="Calibri"/>
      <family val="1"/>
    </font>
    <font>
      <sz val="17.5"/>
      <color rgb="FF000000"/>
      <name val="Calibri"/>
      <family val="2"/>
    </font>
    <font>
      <sz val="17.5"/>
      <color rgb="FF0C0C0C"/>
      <name val="Calibri"/>
      <family val="2"/>
    </font>
    <font>
      <sz val="17.5"/>
      <color rgb="FF111801"/>
      <name val="Calibri"/>
      <family val="2"/>
    </font>
    <font>
      <sz val="17"/>
      <name val="Calibri"/>
      <family val="1"/>
    </font>
    <font>
      <sz val="17"/>
      <color rgb="FF000000"/>
      <name val="Calibri"/>
      <family val="2"/>
    </font>
    <font>
      <sz val="16.5"/>
      <name val="Calibri"/>
      <family val="2"/>
    </font>
    <font>
      <sz val="16.5"/>
      <name val="Calibri"/>
      <family val="1"/>
    </font>
    <font>
      <sz val="17"/>
      <name val="Calibri"/>
      <family val="2"/>
    </font>
    <font>
      <sz val="17"/>
      <color rgb="FF161616"/>
      <name val="Calibri"/>
      <family val="1"/>
    </font>
    <font>
      <sz val="17"/>
      <color rgb="FF131313"/>
      <name val="Calibri"/>
      <family val="2"/>
    </font>
    <font>
      <sz val="17"/>
      <name val="Consolas"/>
      <family val="3"/>
    </font>
    <font>
      <sz val="17"/>
      <color rgb="FF313131"/>
      <name val="Calibri"/>
      <family val="1"/>
    </font>
    <font>
      <sz val="10"/>
      <name val="Calibri"/>
      <family val="2"/>
    </font>
    <font>
      <sz val="10"/>
      <color rgb="FF000000"/>
      <name val="Calibri"/>
      <family val="2"/>
    </font>
    <font>
      <sz val="8"/>
      <name val="Calibri"/>
      <family val="2"/>
    </font>
    <font>
      <sz val="8"/>
      <color rgb="FF0F0F0F"/>
      <name val="Calibri"/>
      <family val="2"/>
    </font>
    <font>
      <sz val="8"/>
      <color rgb="FF080808"/>
      <name val="Calibri"/>
      <family val="2"/>
    </font>
    <font>
      <sz val="8"/>
      <color rgb="FF241846"/>
      <name val="Calibri"/>
      <family val="2"/>
    </font>
    <font>
      <sz val="10"/>
      <color rgb="FF161616"/>
      <name val="Calibri"/>
      <family val="2"/>
    </font>
    <font>
      <sz val="10"/>
      <color rgb="FF131313"/>
      <name val="Calibri"/>
      <family val="2"/>
    </font>
    <font>
      <b/>
      <sz val="9"/>
      <color rgb="FF222222"/>
      <name val="Arial"/>
      <family val="2"/>
      <charset val="1"/>
    </font>
    <font>
      <b/>
      <sz val="9"/>
      <color rgb="FF000000"/>
      <name val="Verdana"/>
      <family val="2"/>
      <charset val="1"/>
    </font>
    <font>
      <sz val="9"/>
      <color rgb="FF222222"/>
      <name val="Arial"/>
      <family val="2"/>
      <charset val="1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sz val="9"/>
      <color rgb="FF222222"/>
      <name val="Arial"/>
      <family val="2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Segoe UI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242424"/>
      <name val="Segoe UI"/>
      <family val="2"/>
    </font>
    <font>
      <sz val="12"/>
      <color rgb="FF242424"/>
      <name val="PMingLiU"/>
      <family val="1"/>
      <charset val="136"/>
    </font>
    <font>
      <b/>
      <sz val="16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BF00"/>
        <bgColor rgb="FF000000"/>
      </patternFill>
    </fill>
    <fill>
      <patternFill patternType="solid">
        <fgColor rgb="FFFFCC66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43" fontId="45" fillId="0" borderId="0" applyFont="0" applyFill="0" applyBorder="0" applyAlignment="0" applyProtection="0"/>
    <xf numFmtId="0" fontId="59" fillId="0" borderId="0"/>
  </cellStyleXfs>
  <cellXfs count="225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6" fillId="0" borderId="4" xfId="0" applyFont="1" applyBorder="1"/>
    <xf numFmtId="0" fontId="5" fillId="0" borderId="5" xfId="0" applyFont="1" applyBorder="1" applyAlignment="1">
      <alignment wrapText="1"/>
    </xf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0" xfId="0" applyFont="1" applyBorder="1" applyAlignment="1">
      <alignment vertical="center"/>
    </xf>
    <xf numFmtId="0" fontId="0" fillId="0" borderId="0" xfId="0" applyAlignment="1">
      <alignment horizontal="left" vertical="top"/>
    </xf>
    <xf numFmtId="0" fontId="13" fillId="0" borderId="6" xfId="0" applyFont="1" applyBorder="1" applyAlignment="1">
      <alignment horizontal="center" vertical="top" wrapText="1"/>
    </xf>
    <xf numFmtId="1" fontId="17" fillId="0" borderId="6" xfId="0" applyNumberFormat="1" applyFont="1" applyBorder="1" applyAlignment="1">
      <alignment horizontal="center" vertical="top" shrinkToFit="1"/>
    </xf>
    <xf numFmtId="1" fontId="18" fillId="0" borderId="6" xfId="0" applyNumberFormat="1" applyFont="1" applyBorder="1" applyAlignment="1">
      <alignment horizontal="center" vertical="top" shrinkToFit="1"/>
    </xf>
    <xf numFmtId="0" fontId="0" fillId="0" borderId="6" xfId="0" applyBorder="1" applyAlignment="1">
      <alignment horizontal="left" wrapText="1"/>
    </xf>
    <xf numFmtId="1" fontId="21" fillId="0" borderId="6" xfId="0" applyNumberFormat="1" applyFont="1" applyBorder="1" applyAlignment="1">
      <alignment horizontal="center" vertical="top" shrinkToFit="1"/>
    </xf>
    <xf numFmtId="1" fontId="26" fillId="0" borderId="6" xfId="0" applyNumberFormat="1" applyFont="1" applyBorder="1" applyAlignment="1">
      <alignment horizontal="center" vertical="top" shrinkToFit="1"/>
    </xf>
    <xf numFmtId="0" fontId="13" fillId="0" borderId="10" xfId="0" applyFont="1" applyBorder="1" applyAlignment="1">
      <alignment horizontal="left" vertical="top" wrapText="1" indent="4"/>
    </xf>
    <xf numFmtId="0" fontId="13" fillId="0" borderId="11" xfId="0" applyFont="1" applyBorder="1" applyAlignment="1">
      <alignment horizontal="center" vertical="top" wrapText="1"/>
    </xf>
    <xf numFmtId="1" fontId="17" fillId="0" borderId="11" xfId="0" applyNumberFormat="1" applyFont="1" applyBorder="1" applyAlignment="1">
      <alignment horizontal="center" vertical="top" shrinkToFit="1"/>
    </xf>
    <xf numFmtId="0" fontId="13" fillId="0" borderId="10" xfId="0" applyFont="1" applyBorder="1" applyAlignment="1">
      <alignment horizontal="left" vertical="top" wrapText="1" indent="1"/>
    </xf>
    <xf numFmtId="1" fontId="19" fillId="0" borderId="11" xfId="0" applyNumberFormat="1" applyFont="1" applyBorder="1" applyAlignment="1">
      <alignment horizontal="center" vertical="top" shrinkToFi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20" fillId="0" borderId="10" xfId="0" applyFont="1" applyBorder="1" applyAlignment="1">
      <alignment horizontal="left" vertical="top" wrapText="1" indent="6"/>
    </xf>
    <xf numFmtId="1" fontId="21" fillId="0" borderId="11" xfId="0" applyNumberFormat="1" applyFont="1" applyBorder="1" applyAlignment="1">
      <alignment horizontal="center" vertical="top" shrinkToFit="1"/>
    </xf>
    <xf numFmtId="0" fontId="22" fillId="0" borderId="10" xfId="0" applyFont="1" applyBorder="1" applyAlignment="1">
      <alignment horizontal="left" vertical="top" wrapText="1" indent="5"/>
    </xf>
    <xf numFmtId="0" fontId="24" fillId="0" borderId="10" xfId="0" applyFont="1" applyBorder="1" applyAlignment="1">
      <alignment horizontal="left" vertical="top" wrapText="1" indent="5"/>
    </xf>
    <xf numFmtId="0" fontId="24" fillId="0" borderId="10" xfId="0" applyFont="1" applyBorder="1" applyAlignment="1">
      <alignment horizontal="left" vertical="top" wrapText="1" indent="4"/>
    </xf>
    <xf numFmtId="0" fontId="24" fillId="0" borderId="10" xfId="0" applyFont="1" applyBorder="1" applyAlignment="1">
      <alignment horizontal="center" vertical="top" wrapText="1"/>
    </xf>
    <xf numFmtId="0" fontId="24" fillId="0" borderId="10" xfId="0" applyFont="1" applyBorder="1" applyAlignment="1">
      <alignment horizontal="left" vertical="top" wrapText="1"/>
    </xf>
    <xf numFmtId="0" fontId="24" fillId="0" borderId="12" xfId="0" applyFont="1" applyBorder="1" applyAlignment="1">
      <alignment horizontal="left" vertical="top" wrapText="1" indent="2"/>
    </xf>
    <xf numFmtId="0" fontId="29" fillId="0" borderId="10" xfId="0" applyFont="1" applyBorder="1" applyAlignment="1">
      <alignment vertical="top" wrapText="1"/>
    </xf>
    <xf numFmtId="1" fontId="30" fillId="0" borderId="6" xfId="0" applyNumberFormat="1" applyFont="1" applyBorder="1" applyAlignment="1">
      <alignment vertical="top" shrinkToFit="1"/>
    </xf>
    <xf numFmtId="1" fontId="30" fillId="0" borderId="11" xfId="0" applyNumberFormat="1" applyFont="1" applyBorder="1" applyAlignment="1">
      <alignment vertical="top" shrinkToFit="1"/>
    </xf>
    <xf numFmtId="1" fontId="36" fillId="0" borderId="6" xfId="0" applyNumberFormat="1" applyFont="1" applyBorder="1" applyAlignment="1">
      <alignment vertical="top" shrinkToFit="1"/>
    </xf>
    <xf numFmtId="0" fontId="38" fillId="4" borderId="23" xfId="0" applyFont="1" applyFill="1" applyBorder="1"/>
    <xf numFmtId="0" fontId="39" fillId="5" borderId="24" xfId="0" applyFont="1" applyFill="1" applyBorder="1"/>
    <xf numFmtId="0" fontId="39" fillId="5" borderId="25" xfId="0" applyFont="1" applyFill="1" applyBorder="1"/>
    <xf numFmtId="0" fontId="1" fillId="0" borderId="0" xfId="0" applyFont="1"/>
    <xf numFmtId="0" fontId="37" fillId="4" borderId="24" xfId="0" applyFont="1" applyFill="1" applyBorder="1"/>
    <xf numFmtId="0" fontId="38" fillId="4" borderId="25" xfId="0" applyFont="1" applyFill="1" applyBorder="1"/>
    <xf numFmtId="0" fontId="42" fillId="4" borderId="6" xfId="0" applyFont="1" applyFill="1" applyBorder="1" applyAlignment="1">
      <alignment vertical="center"/>
    </xf>
    <xf numFmtId="0" fontId="42" fillId="4" borderId="6" xfId="0" applyFont="1" applyFill="1" applyBorder="1" applyAlignment="1">
      <alignment horizontal="center" vertical="center"/>
    </xf>
    <xf numFmtId="0" fontId="43" fillId="0" borderId="6" xfId="0" applyFont="1" applyBorder="1" applyAlignment="1">
      <alignment vertical="center"/>
    </xf>
    <xf numFmtId="0" fontId="43" fillId="0" borderId="6" xfId="0" applyFont="1" applyBorder="1" applyAlignment="1">
      <alignment horizontal="center" vertical="center"/>
    </xf>
    <xf numFmtId="0" fontId="44" fillId="5" borderId="6" xfId="0" applyFont="1" applyFill="1" applyBorder="1" applyAlignment="1">
      <alignment vertical="center"/>
    </xf>
    <xf numFmtId="0" fontId="42" fillId="4" borderId="24" xfId="0" applyFont="1" applyFill="1" applyBorder="1" applyAlignment="1">
      <alignment horizontal="center" vertical="center"/>
    </xf>
    <xf numFmtId="0" fontId="0" fillId="7" borderId="0" xfId="0" applyFill="1"/>
    <xf numFmtId="1" fontId="0" fillId="7" borderId="0" xfId="0" applyNumberFormat="1" applyFill="1"/>
    <xf numFmtId="0" fontId="6" fillId="0" borderId="0" xfId="0" applyFont="1"/>
    <xf numFmtId="9" fontId="0" fillId="0" borderId="0" xfId="0" applyNumberFormat="1"/>
    <xf numFmtId="9" fontId="0" fillId="7" borderId="0" xfId="0" applyNumberFormat="1" applyFill="1"/>
    <xf numFmtId="1" fontId="6" fillId="0" borderId="0" xfId="0" applyNumberFormat="1" applyFont="1"/>
    <xf numFmtId="164" fontId="0" fillId="0" borderId="0" xfId="1" applyNumberFormat="1" applyFont="1"/>
    <xf numFmtId="165" fontId="0" fillId="0" borderId="0" xfId="1" applyNumberFormat="1" applyFont="1"/>
    <xf numFmtId="1" fontId="0" fillId="8" borderId="0" xfId="0" applyNumberFormat="1" applyFill="1"/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43" fontId="0" fillId="0" borderId="0" xfId="1" applyFont="1" applyAlignment="1">
      <alignment vertical="center" wrapText="1"/>
    </xf>
    <xf numFmtId="0" fontId="46" fillId="0" borderId="0" xfId="0" applyFont="1"/>
    <xf numFmtId="1" fontId="46" fillId="0" borderId="0" xfId="0" applyNumberFormat="1" applyFont="1"/>
    <xf numFmtId="0" fontId="48" fillId="5" borderId="26" xfId="0" applyFont="1" applyFill="1" applyBorder="1" applyAlignment="1">
      <alignment vertical="center" wrapText="1"/>
    </xf>
    <xf numFmtId="0" fontId="49" fillId="5" borderId="27" xfId="0" applyFont="1" applyFill="1" applyBorder="1" applyAlignment="1">
      <alignment horizontal="right" vertical="center" wrapText="1"/>
    </xf>
    <xf numFmtId="0" fontId="49" fillId="5" borderId="28" xfId="0" applyFont="1" applyFill="1" applyBorder="1" applyAlignment="1">
      <alignment vertical="center" wrapText="1"/>
    </xf>
    <xf numFmtId="0" fontId="49" fillId="5" borderId="29" xfId="0" applyFont="1" applyFill="1" applyBorder="1" applyAlignment="1">
      <alignment vertical="center" wrapText="1"/>
    </xf>
    <xf numFmtId="0" fontId="47" fillId="0" borderId="0" xfId="0" applyFont="1" applyAlignment="1">
      <alignment vertical="center" wrapText="1"/>
    </xf>
    <xf numFmtId="166" fontId="49" fillId="5" borderId="27" xfId="0" applyNumberFormat="1" applyFont="1" applyFill="1" applyBorder="1" applyAlignment="1">
      <alignment horizontal="right" vertical="center" wrapText="1"/>
    </xf>
    <xf numFmtId="43" fontId="0" fillId="0" borderId="0" xfId="0" applyNumberFormat="1"/>
    <xf numFmtId="0" fontId="50" fillId="4" borderId="6" xfId="0" applyFont="1" applyFill="1" applyBorder="1" applyAlignment="1">
      <alignment wrapText="1"/>
    </xf>
    <xf numFmtId="0" fontId="42" fillId="4" borderId="23" xfId="0" applyFont="1" applyFill="1" applyBorder="1" applyAlignment="1">
      <alignment horizontal="center" vertical="center" wrapText="1"/>
    </xf>
    <xf numFmtId="0" fontId="51" fillId="5" borderId="24" xfId="0" applyFont="1" applyFill="1" applyBorder="1" applyAlignment="1">
      <alignment wrapText="1"/>
    </xf>
    <xf numFmtId="0" fontId="51" fillId="5" borderId="25" xfId="0" applyFont="1" applyFill="1" applyBorder="1" applyAlignment="1">
      <alignment horizontal="center" wrapText="1"/>
    </xf>
    <xf numFmtId="1" fontId="0" fillId="0" borderId="0" xfId="0" applyNumberFormat="1"/>
    <xf numFmtId="0" fontId="51" fillId="5" borderId="0" xfId="0" applyFont="1" applyFill="1" applyAlignment="1">
      <alignment wrapText="1"/>
    </xf>
    <xf numFmtId="9" fontId="0" fillId="9" borderId="0" xfId="0" applyNumberFormat="1" applyFill="1"/>
    <xf numFmtId="0" fontId="0" fillId="0" borderId="0" xfId="0" applyAlignment="1">
      <alignment horizontal="center"/>
    </xf>
    <xf numFmtId="0" fontId="0" fillId="5" borderId="0" xfId="0" applyFill="1"/>
    <xf numFmtId="0" fontId="0" fillId="5" borderId="6" xfId="0" applyFill="1" applyBorder="1"/>
    <xf numFmtId="0" fontId="54" fillId="11" borderId="6" xfId="0" applyFont="1" applyFill="1" applyBorder="1"/>
    <xf numFmtId="0" fontId="50" fillId="4" borderId="6" xfId="0" applyFont="1" applyFill="1" applyBorder="1"/>
    <xf numFmtId="0" fontId="51" fillId="5" borderId="6" xfId="0" applyFont="1" applyFill="1" applyBorder="1"/>
    <xf numFmtId="0" fontId="51" fillId="5" borderId="6" xfId="0" applyFont="1" applyFill="1" applyBorder="1" applyAlignment="1">
      <alignment horizontal="center"/>
    </xf>
    <xf numFmtId="0" fontId="41" fillId="12" borderId="6" xfId="0" applyFont="1" applyFill="1" applyBorder="1"/>
    <xf numFmtId="0" fontId="49" fillId="5" borderId="6" xfId="0" applyFont="1" applyFill="1" applyBorder="1" applyAlignment="1">
      <alignment vertical="center"/>
    </xf>
    <xf numFmtId="0" fontId="48" fillId="5" borderId="6" xfId="0" applyFont="1" applyFill="1" applyBorder="1" applyAlignment="1">
      <alignment vertical="center"/>
    </xf>
    <xf numFmtId="0" fontId="49" fillId="5" borderId="6" xfId="0" applyFont="1" applyFill="1" applyBorder="1" applyAlignment="1">
      <alignment horizontal="right" vertical="center"/>
    </xf>
    <xf numFmtId="0" fontId="52" fillId="5" borderId="6" xfId="0" applyFont="1" applyFill="1" applyBorder="1" applyAlignment="1">
      <alignment vertical="center"/>
    </xf>
    <xf numFmtId="0" fontId="52" fillId="5" borderId="6" xfId="0" applyFont="1" applyFill="1" applyBorder="1"/>
    <xf numFmtId="9" fontId="49" fillId="5" borderId="6" xfId="0" applyNumberFormat="1" applyFont="1" applyFill="1" applyBorder="1" applyAlignment="1">
      <alignment horizontal="right" vertical="center"/>
    </xf>
    <xf numFmtId="0" fontId="0" fillId="0" borderId="6" xfId="0" applyBorder="1" applyAlignment="1">
      <alignment horizontal="left"/>
    </xf>
    <xf numFmtId="0" fontId="1" fillId="11" borderId="6" xfId="0" applyFont="1" applyFill="1" applyBorder="1" applyAlignment="1">
      <alignment horizontal="center"/>
    </xf>
    <xf numFmtId="1" fontId="0" fillId="0" borderId="6" xfId="0" applyNumberFormat="1" applyBorder="1"/>
    <xf numFmtId="0" fontId="0" fillId="13" borderId="6" xfId="0" applyFill="1" applyBorder="1" applyAlignment="1">
      <alignment horizontal="left"/>
    </xf>
    <xf numFmtId="0" fontId="0" fillId="13" borderId="6" xfId="0" applyFill="1" applyBorder="1"/>
    <xf numFmtId="0" fontId="0" fillId="0" borderId="6" xfId="0" applyBorder="1" applyAlignment="1">
      <alignment horizontal="right"/>
    </xf>
    <xf numFmtId="9" fontId="0" fillId="0" borderId="6" xfId="0" applyNumberFormat="1" applyBorder="1"/>
    <xf numFmtId="0" fontId="56" fillId="6" borderId="37" xfId="0" applyFont="1" applyFill="1" applyBorder="1"/>
    <xf numFmtId="0" fontId="56" fillId="6" borderId="38" xfId="0" applyFont="1" applyFill="1" applyBorder="1" applyAlignment="1">
      <alignment horizontal="center"/>
    </xf>
    <xf numFmtId="0" fontId="57" fillId="0" borderId="37" xfId="0" applyFont="1" applyBorder="1"/>
    <xf numFmtId="0" fontId="57" fillId="0" borderId="38" xfId="0" applyFont="1" applyBorder="1" applyAlignment="1">
      <alignment horizontal="center"/>
    </xf>
    <xf numFmtId="0" fontId="0" fillId="0" borderId="39" xfId="0" applyBorder="1"/>
    <xf numFmtId="0" fontId="56" fillId="0" borderId="37" xfId="0" applyFont="1" applyBorder="1"/>
    <xf numFmtId="0" fontId="56" fillId="0" borderId="38" xfId="0" applyFont="1" applyBorder="1" applyAlignment="1">
      <alignment horizontal="center"/>
    </xf>
    <xf numFmtId="0" fontId="51" fillId="5" borderId="0" xfId="0" applyFont="1" applyFill="1"/>
    <xf numFmtId="0" fontId="51" fillId="5" borderId="0" xfId="0" applyFont="1" applyFill="1" applyAlignment="1">
      <alignment horizontal="center"/>
    </xf>
    <xf numFmtId="0" fontId="1" fillId="0" borderId="8" xfId="0" applyFont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9" fontId="0" fillId="0" borderId="6" xfId="0" applyNumberFormat="1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3" fontId="0" fillId="0" borderId="13" xfId="0" applyNumberFormat="1" applyBorder="1" applyAlignment="1">
      <alignment horizontal="center" vertical="top" wrapText="1"/>
    </xf>
    <xf numFmtId="0" fontId="0" fillId="0" borderId="14" xfId="0" applyBorder="1" applyAlignment="1">
      <alignment horizontal="left" vertical="top" wrapText="1"/>
    </xf>
    <xf numFmtId="0" fontId="1" fillId="0" borderId="24" xfId="0" applyFont="1" applyBorder="1" applyAlignment="1">
      <alignment horizontal="center" vertical="top" wrapText="1"/>
    </xf>
    <xf numFmtId="10" fontId="0" fillId="0" borderId="6" xfId="0" applyNumberFormat="1" applyBorder="1" applyAlignment="1">
      <alignment horizontal="center" vertical="center"/>
    </xf>
    <xf numFmtId="18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7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left" vertical="center"/>
    </xf>
    <xf numFmtId="0" fontId="57" fillId="0" borderId="34" xfId="0" applyFont="1" applyBorder="1" applyAlignment="1">
      <alignment horizontal="center"/>
    </xf>
    <xf numFmtId="0" fontId="57" fillId="0" borderId="35" xfId="0" applyFont="1" applyBorder="1" applyAlignment="1">
      <alignment horizontal="center"/>
    </xf>
    <xf numFmtId="0" fontId="57" fillId="0" borderId="36" xfId="0" applyFont="1" applyBorder="1" applyAlignment="1">
      <alignment horizontal="center"/>
    </xf>
    <xf numFmtId="0" fontId="56" fillId="0" borderId="34" xfId="0" applyFont="1" applyBorder="1" applyAlignment="1">
      <alignment horizontal="center"/>
    </xf>
    <xf numFmtId="0" fontId="56" fillId="0" borderId="35" xfId="0" applyFont="1" applyBorder="1" applyAlignment="1">
      <alignment horizontal="center"/>
    </xf>
    <xf numFmtId="0" fontId="56" fillId="0" borderId="36" xfId="0" applyFont="1" applyBorder="1" applyAlignment="1">
      <alignment horizontal="center"/>
    </xf>
    <xf numFmtId="9" fontId="57" fillId="0" borderId="34" xfId="0" applyNumberFormat="1" applyFont="1" applyBorder="1" applyAlignment="1">
      <alignment horizontal="center"/>
    </xf>
    <xf numFmtId="9" fontId="57" fillId="0" borderId="35" xfId="0" applyNumberFormat="1" applyFont="1" applyBorder="1" applyAlignment="1">
      <alignment horizontal="center"/>
    </xf>
    <xf numFmtId="9" fontId="57" fillId="0" borderId="36" xfId="0" applyNumberFormat="1" applyFont="1" applyBorder="1" applyAlignment="1">
      <alignment horizontal="center"/>
    </xf>
    <xf numFmtId="0" fontId="55" fillId="0" borderId="34" xfId="0" applyFont="1" applyBorder="1" applyAlignment="1">
      <alignment horizontal="center" vertical="center"/>
    </xf>
    <xf numFmtId="0" fontId="55" fillId="0" borderId="35" xfId="0" applyFont="1" applyBorder="1" applyAlignment="1">
      <alignment horizontal="center" vertical="center"/>
    </xf>
    <xf numFmtId="0" fontId="55" fillId="0" borderId="36" xfId="0" applyFont="1" applyBorder="1" applyAlignment="1">
      <alignment horizontal="center" vertical="center"/>
    </xf>
    <xf numFmtId="0" fontId="41" fillId="6" borderId="30" xfId="0" applyFont="1" applyFill="1" applyBorder="1" applyAlignment="1">
      <alignment horizontal="center" vertical="center"/>
    </xf>
    <xf numFmtId="0" fontId="41" fillId="6" borderId="31" xfId="0" applyFont="1" applyFill="1" applyBorder="1" applyAlignment="1">
      <alignment horizontal="center" vertical="center"/>
    </xf>
    <xf numFmtId="0" fontId="41" fillId="6" borderId="32" xfId="0" applyFont="1" applyFill="1" applyBorder="1" applyAlignment="1">
      <alignment horizontal="center" vertical="center"/>
    </xf>
    <xf numFmtId="0" fontId="41" fillId="6" borderId="25" xfId="0" applyFont="1" applyFill="1" applyBorder="1" applyAlignment="1">
      <alignment horizontal="center" vertical="center"/>
    </xf>
    <xf numFmtId="0" fontId="44" fillId="5" borderId="6" xfId="0" applyFont="1" applyFill="1" applyBorder="1" applyAlignment="1">
      <alignment horizontal="center" vertical="center"/>
    </xf>
    <xf numFmtId="0" fontId="40" fillId="6" borderId="33" xfId="0" applyFont="1" applyFill="1" applyBorder="1" applyAlignment="1">
      <alignment horizontal="center" vertical="center"/>
    </xf>
    <xf numFmtId="0" fontId="40" fillId="6" borderId="24" xfId="0" applyFont="1" applyFill="1" applyBorder="1" applyAlignment="1">
      <alignment horizontal="center" vertical="center"/>
    </xf>
    <xf numFmtId="0" fontId="39" fillId="5" borderId="16" xfId="0" applyFont="1" applyFill="1" applyBorder="1"/>
    <xf numFmtId="0" fontId="39" fillId="5" borderId="23" xfId="0" applyFont="1" applyFill="1" applyBorder="1"/>
    <xf numFmtId="0" fontId="1" fillId="3" borderId="10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54" fillId="7" borderId="6" xfId="0" applyFont="1" applyFill="1" applyBorder="1" applyAlignment="1">
      <alignment horizontal="center" vertical="center"/>
    </xf>
    <xf numFmtId="0" fontId="41" fillId="14" borderId="18" xfId="0" applyFont="1" applyFill="1" applyBorder="1" applyAlignment="1">
      <alignment horizontal="center" vertical="center"/>
    </xf>
    <xf numFmtId="0" fontId="41" fillId="14" borderId="16" xfId="0" applyFont="1" applyFill="1" applyBorder="1" applyAlignment="1">
      <alignment horizontal="center" vertical="center"/>
    </xf>
    <xf numFmtId="0" fontId="41" fillId="14" borderId="23" xfId="0" applyFont="1" applyFill="1" applyBorder="1" applyAlignment="1">
      <alignment horizontal="center" vertical="center"/>
    </xf>
    <xf numFmtId="0" fontId="51" fillId="5" borderId="6" xfId="0" applyFont="1" applyFill="1" applyBorder="1" applyAlignment="1">
      <alignment horizontal="center"/>
    </xf>
    <xf numFmtId="0" fontId="54" fillId="6" borderId="18" xfId="0" applyFont="1" applyFill="1" applyBorder="1" applyAlignment="1">
      <alignment horizontal="center"/>
    </xf>
    <xf numFmtId="0" fontId="54" fillId="6" borderId="16" xfId="0" applyFont="1" applyFill="1" applyBorder="1" applyAlignment="1">
      <alignment horizontal="center"/>
    </xf>
    <xf numFmtId="0" fontId="54" fillId="6" borderId="23" xfId="0" applyFont="1" applyFill="1" applyBorder="1" applyAlignment="1">
      <alignment horizontal="center"/>
    </xf>
    <xf numFmtId="0" fontId="53" fillId="5" borderId="6" xfId="0" applyFont="1" applyFill="1" applyBorder="1" applyAlignment="1">
      <alignment vertical="center"/>
    </xf>
    <xf numFmtId="0" fontId="52" fillId="5" borderId="6" xfId="0" applyFont="1" applyFill="1" applyBorder="1" applyAlignment="1">
      <alignment vertical="center"/>
    </xf>
    <xf numFmtId="0" fontId="7" fillId="10" borderId="0" xfId="0" applyFont="1" applyFill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6" xfId="0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2" xfId="0" applyFont="1" applyBorder="1"/>
    <xf numFmtId="0" fontId="6" fillId="0" borderId="3" xfId="0" applyFont="1" applyBorder="1"/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2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4" fillId="10" borderId="6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top" wrapText="1"/>
    </xf>
    <xf numFmtId="0" fontId="24" fillId="0" borderId="11" xfId="0" applyFont="1" applyBorder="1" applyAlignment="1">
      <alignment horizontal="center" vertical="top" wrapText="1"/>
    </xf>
    <xf numFmtId="0" fontId="27" fillId="0" borderId="6" xfId="0" applyFont="1" applyBorder="1" applyAlignment="1">
      <alignment horizontal="center" vertical="top" wrapText="1"/>
    </xf>
    <xf numFmtId="0" fontId="27" fillId="0" borderId="11" xfId="0" applyFont="1" applyBorder="1" applyAlignment="1">
      <alignment horizontal="center" vertical="top" wrapText="1"/>
    </xf>
    <xf numFmtId="0" fontId="24" fillId="0" borderId="13" xfId="0" applyFont="1" applyBorder="1" applyAlignment="1">
      <alignment horizontal="left" vertical="top" wrapText="1" indent="1"/>
    </xf>
    <xf numFmtId="0" fontId="24" fillId="0" borderId="14" xfId="0" applyFont="1" applyBorder="1" applyAlignment="1">
      <alignment horizontal="left" vertical="top" wrapText="1" indent="1"/>
    </xf>
  </cellXfs>
  <cellStyles count="3">
    <cellStyle name="Comma" xfId="1" builtinId="3"/>
    <cellStyle name="Normal" xfId="0" builtinId="0"/>
    <cellStyle name="Normal 2" xfId="2" xr:uid="{4396F778-4A33-40C5-9051-6EE7E4D6BFF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B537-67C9-432B-B5CC-9687E3E0BA17}">
  <dimension ref="B1:AZ112"/>
  <sheetViews>
    <sheetView topLeftCell="B9" zoomScale="115" zoomScaleNormal="115" workbookViewId="0">
      <selection activeCell="I9" sqref="I9"/>
    </sheetView>
  </sheetViews>
  <sheetFormatPr defaultRowHeight="15" x14ac:dyDescent="0.25"/>
  <cols>
    <col min="2" max="2" width="17.5703125" bestFit="1" customWidth="1"/>
    <col min="9" max="9" width="17.5703125" bestFit="1" customWidth="1"/>
    <col min="10" max="14" width="7.85546875" bestFit="1" customWidth="1"/>
    <col min="17" max="17" width="19.42578125" bestFit="1" customWidth="1"/>
    <col min="18" max="18" width="9.140625" customWidth="1"/>
    <col min="19" max="19" width="8.140625" customWidth="1"/>
    <col min="20" max="20" width="9.5703125" customWidth="1"/>
    <col min="21" max="21" width="10" customWidth="1"/>
    <col min="22" max="22" width="11.28515625" customWidth="1"/>
    <col min="31" max="31" width="18.5703125" bestFit="1" customWidth="1"/>
    <col min="32" max="32" width="13" bestFit="1" customWidth="1"/>
    <col min="33" max="33" width="14.42578125" bestFit="1" customWidth="1"/>
    <col min="34" max="34" width="15" bestFit="1" customWidth="1"/>
    <col min="35" max="35" width="13.42578125" bestFit="1" customWidth="1"/>
    <col min="36" max="36" width="19.42578125" bestFit="1" customWidth="1"/>
    <col min="39" max="39" width="17.85546875" bestFit="1" customWidth="1"/>
    <col min="40" max="40" width="13" bestFit="1" customWidth="1"/>
    <col min="41" max="41" width="14.42578125" bestFit="1" customWidth="1"/>
    <col min="42" max="42" width="15" bestFit="1" customWidth="1"/>
    <col min="43" max="43" width="13.42578125" bestFit="1" customWidth="1"/>
    <col min="44" max="44" width="12.28515625" customWidth="1"/>
    <col min="46" max="46" width="12" bestFit="1" customWidth="1"/>
  </cols>
  <sheetData>
    <row r="1" spans="2:44" ht="16.5" thickBot="1" x14ac:dyDescent="0.3">
      <c r="C1" s="103" t="s">
        <v>66</v>
      </c>
      <c r="D1" s="103" t="s">
        <v>67</v>
      </c>
      <c r="E1" s="103" t="s">
        <v>68</v>
      </c>
      <c r="F1" s="103" t="s">
        <v>69</v>
      </c>
      <c r="G1" s="103" t="s">
        <v>70</v>
      </c>
    </row>
    <row r="2" spans="2:44" ht="15.75" customHeight="1" thickBot="1" x14ac:dyDescent="0.3">
      <c r="B2" s="169" t="s">
        <v>0</v>
      </c>
      <c r="C2" s="170"/>
      <c r="D2" s="170"/>
      <c r="E2" s="170"/>
      <c r="F2" s="170"/>
      <c r="G2" s="171"/>
      <c r="Q2" s="141" t="s">
        <v>192</v>
      </c>
      <c r="R2" s="142"/>
      <c r="S2" s="142"/>
      <c r="T2" s="142"/>
      <c r="U2" s="142"/>
      <c r="V2" s="143"/>
      <c r="AE2" s="144" t="s">
        <v>1</v>
      </c>
      <c r="AF2" s="145"/>
      <c r="AG2" s="149" t="s">
        <v>2</v>
      </c>
      <c r="AM2" s="144" t="s">
        <v>1</v>
      </c>
      <c r="AN2" s="145"/>
      <c r="AO2" s="149" t="s">
        <v>3</v>
      </c>
    </row>
    <row r="3" spans="2:44" ht="15.75" customHeight="1" thickBot="1" x14ac:dyDescent="0.3">
      <c r="B3" s="172"/>
      <c r="C3" s="173"/>
      <c r="D3" s="173"/>
      <c r="E3" s="173"/>
      <c r="F3" s="173"/>
      <c r="G3" s="174"/>
      <c r="Q3" s="135" t="s">
        <v>187</v>
      </c>
      <c r="R3" s="136"/>
      <c r="S3" s="136"/>
      <c r="T3" s="136"/>
      <c r="U3" s="136"/>
      <c r="V3" s="137"/>
      <c r="AE3" s="146"/>
      <c r="AF3" s="147"/>
      <c r="AG3" s="150"/>
      <c r="AM3" s="146"/>
      <c r="AN3" s="147"/>
      <c r="AO3" s="150"/>
    </row>
    <row r="4" spans="2:44" ht="19.5" customHeight="1" thickBot="1" x14ac:dyDescent="0.3">
      <c r="B4" s="162" t="s">
        <v>4</v>
      </c>
      <c r="C4" s="163"/>
      <c r="D4" s="163"/>
      <c r="E4" s="163"/>
      <c r="F4" s="163"/>
      <c r="G4" s="164"/>
      <c r="I4" s="153" t="s">
        <v>5</v>
      </c>
      <c r="J4" s="154"/>
      <c r="K4" s="154"/>
      <c r="L4" s="154"/>
      <c r="M4" s="154"/>
      <c r="N4" s="155"/>
      <c r="Q4" s="102" t="s">
        <v>13</v>
      </c>
      <c r="R4" s="103" t="s">
        <v>66</v>
      </c>
      <c r="S4" s="103" t="s">
        <v>67</v>
      </c>
      <c r="T4" s="103" t="s">
        <v>68</v>
      </c>
      <c r="U4" s="103" t="s">
        <v>69</v>
      </c>
      <c r="V4" s="103" t="s">
        <v>70</v>
      </c>
      <c r="AE4" s="43" t="s">
        <v>6</v>
      </c>
      <c r="AF4" s="44" t="s">
        <v>7</v>
      </c>
      <c r="AG4" s="44" t="s">
        <v>8</v>
      </c>
      <c r="AH4" s="39" t="s">
        <v>9</v>
      </c>
      <c r="AI4" s="39" t="s">
        <v>10</v>
      </c>
      <c r="AJ4" s="39" t="s">
        <v>11</v>
      </c>
      <c r="AM4" s="45" t="s">
        <v>12</v>
      </c>
      <c r="AN4" s="46" t="s">
        <v>7</v>
      </c>
      <c r="AO4" s="50" t="s">
        <v>8</v>
      </c>
      <c r="AP4" s="46" t="s">
        <v>9</v>
      </c>
      <c r="AQ4" s="46" t="s">
        <v>10</v>
      </c>
      <c r="AR4" s="46" t="s">
        <v>11</v>
      </c>
    </row>
    <row r="5" spans="2:44" ht="18.75" customHeight="1" thickBot="1" x14ac:dyDescent="0.3">
      <c r="B5" s="9" t="s">
        <v>13</v>
      </c>
      <c r="C5" s="8" t="s">
        <v>14</v>
      </c>
      <c r="D5" s="8" t="s">
        <v>15</v>
      </c>
      <c r="E5" s="8" t="s">
        <v>16</v>
      </c>
      <c r="F5" s="8" t="s">
        <v>17</v>
      </c>
      <c r="G5" s="10" t="s">
        <v>18</v>
      </c>
      <c r="I5" s="9" t="s">
        <v>13</v>
      </c>
      <c r="J5" s="8" t="s">
        <v>19</v>
      </c>
      <c r="K5" s="8" t="s">
        <v>20</v>
      </c>
      <c r="L5" s="8" t="s">
        <v>21</v>
      </c>
      <c r="M5" s="8" t="s">
        <v>17</v>
      </c>
      <c r="N5" s="10" t="s">
        <v>18</v>
      </c>
      <c r="Q5" s="104" t="s">
        <v>193</v>
      </c>
      <c r="R5" s="105">
        <v>25</v>
      </c>
      <c r="S5" s="105">
        <v>30</v>
      </c>
      <c r="T5" s="105">
        <v>34</v>
      </c>
      <c r="U5" s="105">
        <v>40</v>
      </c>
      <c r="V5" s="105">
        <v>57</v>
      </c>
      <c r="AE5" s="40" t="s">
        <v>22</v>
      </c>
      <c r="AF5" s="41">
        <v>22</v>
      </c>
      <c r="AG5" s="41">
        <v>24</v>
      </c>
      <c r="AH5" s="41">
        <v>29</v>
      </c>
      <c r="AI5" s="41">
        <v>33</v>
      </c>
      <c r="AJ5" s="41">
        <v>49</v>
      </c>
      <c r="AM5" s="47" t="s">
        <v>22</v>
      </c>
      <c r="AN5" s="48">
        <v>22</v>
      </c>
      <c r="AO5" s="48">
        <v>24</v>
      </c>
      <c r="AP5" s="48">
        <v>41</v>
      </c>
      <c r="AQ5" s="48">
        <v>46</v>
      </c>
      <c r="AR5" s="48">
        <v>63</v>
      </c>
    </row>
    <row r="6" spans="2:44" ht="16.5" thickBot="1" x14ac:dyDescent="0.3">
      <c r="B6" s="9" t="s">
        <v>23</v>
      </c>
      <c r="C6" s="8">
        <v>26</v>
      </c>
      <c r="D6" s="8">
        <v>31</v>
      </c>
      <c r="E6" s="8">
        <v>36</v>
      </c>
      <c r="F6" s="8">
        <v>42</v>
      </c>
      <c r="G6" s="10">
        <v>60</v>
      </c>
      <c r="I6" s="9" t="s">
        <v>24</v>
      </c>
      <c r="J6" s="8">
        <v>66</v>
      </c>
      <c r="K6" s="8">
        <v>69</v>
      </c>
      <c r="L6" s="8">
        <v>74</v>
      </c>
      <c r="M6" s="8">
        <v>78</v>
      </c>
      <c r="N6" s="10">
        <v>90</v>
      </c>
      <c r="Q6" s="104" t="s">
        <v>194</v>
      </c>
      <c r="R6" s="105">
        <v>25</v>
      </c>
      <c r="S6" s="105">
        <v>30</v>
      </c>
      <c r="T6" s="105">
        <v>34</v>
      </c>
      <c r="U6" s="105">
        <v>40</v>
      </c>
      <c r="V6" s="105">
        <v>57</v>
      </c>
      <c r="AE6" s="40" t="s">
        <v>25</v>
      </c>
      <c r="AF6" s="41">
        <v>21</v>
      </c>
      <c r="AG6" s="41">
        <v>23</v>
      </c>
      <c r="AH6" s="41">
        <v>28</v>
      </c>
      <c r="AI6" s="41">
        <v>32</v>
      </c>
      <c r="AJ6" s="41">
        <v>47</v>
      </c>
      <c r="AM6" s="47" t="s">
        <v>25</v>
      </c>
      <c r="AN6" s="48">
        <v>21</v>
      </c>
      <c r="AO6" s="48">
        <v>23</v>
      </c>
      <c r="AP6" s="48">
        <v>39</v>
      </c>
      <c r="AQ6" s="48">
        <v>43</v>
      </c>
      <c r="AR6" s="48">
        <v>55</v>
      </c>
    </row>
    <row r="7" spans="2:44" ht="16.5" thickBot="1" x14ac:dyDescent="0.3">
      <c r="B7" s="9" t="s">
        <v>26</v>
      </c>
      <c r="C7" s="8">
        <v>26</v>
      </c>
      <c r="D7" s="8">
        <v>31</v>
      </c>
      <c r="E7" s="8">
        <v>36</v>
      </c>
      <c r="F7" s="8">
        <v>42</v>
      </c>
      <c r="G7" s="10">
        <v>60</v>
      </c>
      <c r="I7" s="9" t="s">
        <v>26</v>
      </c>
      <c r="J7" s="8">
        <v>29</v>
      </c>
      <c r="K7" s="8">
        <v>31</v>
      </c>
      <c r="L7" s="8">
        <v>35</v>
      </c>
      <c r="M7" s="8">
        <v>39</v>
      </c>
      <c r="N7" s="10">
        <v>51</v>
      </c>
      <c r="Q7" s="104" t="s">
        <v>195</v>
      </c>
      <c r="R7" s="105">
        <v>63</v>
      </c>
      <c r="S7" s="105">
        <v>81</v>
      </c>
      <c r="T7" s="105">
        <v>87</v>
      </c>
      <c r="U7" s="105">
        <v>104</v>
      </c>
      <c r="V7" s="105">
        <v>130</v>
      </c>
      <c r="AE7" s="40" t="s">
        <v>27</v>
      </c>
      <c r="AF7" s="41">
        <v>18</v>
      </c>
      <c r="AG7" s="41">
        <v>21</v>
      </c>
      <c r="AH7" s="41">
        <v>26</v>
      </c>
      <c r="AI7" s="41">
        <v>30</v>
      </c>
      <c r="AJ7" s="41">
        <v>46</v>
      </c>
      <c r="AM7" s="47" t="s">
        <v>28</v>
      </c>
      <c r="AN7" s="48">
        <v>20</v>
      </c>
      <c r="AO7" s="48">
        <v>22</v>
      </c>
      <c r="AP7" s="48">
        <v>26</v>
      </c>
      <c r="AQ7" s="48">
        <v>30</v>
      </c>
      <c r="AR7" s="48">
        <v>44</v>
      </c>
    </row>
    <row r="8" spans="2:44" ht="16.5" thickBot="1" x14ac:dyDescent="0.3">
      <c r="B8" s="175"/>
      <c r="C8" s="157"/>
      <c r="D8" s="157"/>
      <c r="E8" s="157"/>
      <c r="F8" s="157"/>
      <c r="G8" s="158"/>
      <c r="Q8" s="104" t="s">
        <v>196</v>
      </c>
      <c r="R8" s="105">
        <v>16</v>
      </c>
      <c r="S8" s="105">
        <v>19</v>
      </c>
      <c r="T8" s="105">
        <v>26</v>
      </c>
      <c r="U8" s="105">
        <v>28</v>
      </c>
      <c r="V8" s="105">
        <v>34</v>
      </c>
      <c r="AE8" s="40" t="s">
        <v>29</v>
      </c>
      <c r="AF8" s="41">
        <v>16</v>
      </c>
      <c r="AG8" s="41">
        <v>18</v>
      </c>
      <c r="AH8" s="41">
        <v>24</v>
      </c>
      <c r="AI8" s="41">
        <v>28</v>
      </c>
      <c r="AJ8" s="41">
        <v>40</v>
      </c>
      <c r="AM8" s="47" t="s">
        <v>30</v>
      </c>
      <c r="AN8" s="48">
        <v>19</v>
      </c>
      <c r="AO8" s="48">
        <v>21</v>
      </c>
      <c r="AP8" s="48">
        <v>25</v>
      </c>
      <c r="AQ8" s="48">
        <v>29</v>
      </c>
      <c r="AR8" s="48">
        <v>42</v>
      </c>
    </row>
    <row r="9" spans="2:44" ht="16.5" thickBot="1" x14ac:dyDescent="0.3">
      <c r="B9" s="162" t="s">
        <v>31</v>
      </c>
      <c r="C9" s="163"/>
      <c r="D9" s="163"/>
      <c r="E9" s="163"/>
      <c r="F9" s="163"/>
      <c r="G9" s="164"/>
      <c r="Q9" s="104" t="s">
        <v>197</v>
      </c>
      <c r="R9" s="105">
        <v>122</v>
      </c>
      <c r="S9" s="105">
        <v>130</v>
      </c>
      <c r="T9" s="105">
        <v>135</v>
      </c>
      <c r="U9" s="105">
        <v>153</v>
      </c>
      <c r="V9" s="105">
        <v>176</v>
      </c>
      <c r="AE9" s="40" t="s">
        <v>32</v>
      </c>
      <c r="AF9" s="41">
        <v>14</v>
      </c>
      <c r="AG9" s="41">
        <v>16</v>
      </c>
      <c r="AH9" s="41">
        <v>22</v>
      </c>
      <c r="AI9" s="41">
        <v>25</v>
      </c>
      <c r="AJ9" s="41">
        <v>36</v>
      </c>
      <c r="AM9" s="47" t="s">
        <v>33</v>
      </c>
      <c r="AN9" s="48">
        <v>32</v>
      </c>
      <c r="AO9" s="48">
        <v>35</v>
      </c>
      <c r="AP9" s="48">
        <v>59</v>
      </c>
      <c r="AQ9" s="48">
        <v>67</v>
      </c>
      <c r="AR9" s="48">
        <v>91</v>
      </c>
    </row>
    <row r="10" spans="2:44" ht="16.5" thickBot="1" x14ac:dyDescent="0.3">
      <c r="B10" s="9" t="s">
        <v>13</v>
      </c>
      <c r="C10" s="8" t="s">
        <v>14</v>
      </c>
      <c r="D10" s="8" t="s">
        <v>15</v>
      </c>
      <c r="E10" s="8" t="s">
        <v>16</v>
      </c>
      <c r="F10" s="8" t="s">
        <v>17</v>
      </c>
      <c r="G10" s="10" t="s">
        <v>18</v>
      </c>
      <c r="I10" s="9" t="s">
        <v>13</v>
      </c>
      <c r="J10" s="8" t="s">
        <v>19</v>
      </c>
      <c r="K10" s="8" t="s">
        <v>20</v>
      </c>
      <c r="L10" s="8" t="s">
        <v>21</v>
      </c>
      <c r="M10" s="8" t="s">
        <v>17</v>
      </c>
      <c r="N10" s="10" t="s">
        <v>18</v>
      </c>
      <c r="Q10" s="104" t="s">
        <v>196</v>
      </c>
      <c r="R10" s="105">
        <v>16</v>
      </c>
      <c r="S10" s="105">
        <v>19</v>
      </c>
      <c r="T10" s="105">
        <v>26</v>
      </c>
      <c r="U10" s="105">
        <v>28</v>
      </c>
      <c r="V10" s="105">
        <v>34</v>
      </c>
      <c r="AE10" s="40" t="s">
        <v>34</v>
      </c>
      <c r="AF10" s="41">
        <v>11</v>
      </c>
      <c r="AG10" s="41">
        <v>14</v>
      </c>
      <c r="AH10" s="41">
        <v>17</v>
      </c>
      <c r="AI10" s="41">
        <v>21</v>
      </c>
      <c r="AJ10" s="41">
        <v>30</v>
      </c>
      <c r="AM10" s="47" t="s">
        <v>35</v>
      </c>
      <c r="AN10" s="48">
        <v>30</v>
      </c>
      <c r="AO10" s="48">
        <v>33</v>
      </c>
      <c r="AP10" s="48">
        <v>57</v>
      </c>
      <c r="AQ10" s="48">
        <v>62</v>
      </c>
      <c r="AR10" s="48">
        <v>80</v>
      </c>
    </row>
    <row r="11" spans="2:44" ht="16.5" thickBot="1" x14ac:dyDescent="0.3">
      <c r="B11" s="9" t="s">
        <v>23</v>
      </c>
      <c r="C11" s="8">
        <v>27</v>
      </c>
      <c r="D11" s="8">
        <v>33</v>
      </c>
      <c r="E11" s="8">
        <v>40</v>
      </c>
      <c r="F11" s="8">
        <v>50</v>
      </c>
      <c r="G11" s="10">
        <v>70</v>
      </c>
      <c r="I11" s="35" t="s">
        <v>36</v>
      </c>
      <c r="J11" s="36">
        <v>201</v>
      </c>
      <c r="K11" s="36">
        <v>215</v>
      </c>
      <c r="L11" s="36">
        <v>233</v>
      </c>
      <c r="M11" s="36">
        <v>264</v>
      </c>
      <c r="N11" s="37">
        <v>300</v>
      </c>
      <c r="Q11" s="104" t="s">
        <v>198</v>
      </c>
      <c r="R11" s="105">
        <v>130</v>
      </c>
      <c r="S11" s="105">
        <v>170</v>
      </c>
      <c r="T11" s="105">
        <v>210</v>
      </c>
      <c r="U11" s="105">
        <v>228</v>
      </c>
      <c r="V11" s="105">
        <v>270</v>
      </c>
      <c r="AE11" s="40" t="s">
        <v>37</v>
      </c>
      <c r="AF11" s="151" t="s">
        <v>38</v>
      </c>
      <c r="AG11" s="151"/>
      <c r="AH11" s="151"/>
      <c r="AI11" s="151"/>
      <c r="AJ11" s="152"/>
      <c r="AM11" s="49" t="s">
        <v>39</v>
      </c>
      <c r="AN11" s="148" t="s">
        <v>40</v>
      </c>
      <c r="AO11" s="148"/>
      <c r="AP11" s="148"/>
      <c r="AQ11" s="148"/>
      <c r="AR11" s="148"/>
    </row>
    <row r="12" spans="2:44" ht="16.5" thickBot="1" x14ac:dyDescent="0.3">
      <c r="B12" s="9" t="s">
        <v>26</v>
      </c>
      <c r="C12" s="8">
        <v>27</v>
      </c>
      <c r="D12" s="8">
        <v>33</v>
      </c>
      <c r="E12" s="8">
        <v>40</v>
      </c>
      <c r="F12" s="8">
        <v>50</v>
      </c>
      <c r="G12" s="10">
        <v>70</v>
      </c>
      <c r="I12" s="35" t="s">
        <v>41</v>
      </c>
      <c r="J12" s="36">
        <v>39</v>
      </c>
      <c r="K12" s="36">
        <v>40</v>
      </c>
      <c r="L12" s="36">
        <v>43</v>
      </c>
      <c r="M12" s="36">
        <v>50</v>
      </c>
      <c r="N12" s="37">
        <v>56</v>
      </c>
      <c r="Q12" s="104" t="s">
        <v>196</v>
      </c>
      <c r="R12" s="105">
        <v>15</v>
      </c>
      <c r="S12" s="105">
        <v>19</v>
      </c>
      <c r="T12" s="105">
        <v>23</v>
      </c>
      <c r="U12" s="105">
        <v>27</v>
      </c>
      <c r="V12" s="105">
        <v>35</v>
      </c>
      <c r="AE12" s="40" t="s">
        <v>42</v>
      </c>
      <c r="AF12" s="151" t="s">
        <v>43</v>
      </c>
      <c r="AG12" s="151"/>
      <c r="AH12" s="151"/>
      <c r="AI12" s="151"/>
      <c r="AJ12" s="152"/>
      <c r="AM12" s="49" t="s">
        <v>44</v>
      </c>
      <c r="AN12" s="148">
        <v>5000</v>
      </c>
      <c r="AO12" s="148"/>
      <c r="AP12" s="148"/>
      <c r="AQ12" s="148"/>
      <c r="AR12" s="148"/>
    </row>
    <row r="13" spans="2:44" ht="16.5" thickBot="1" x14ac:dyDescent="0.3">
      <c r="B13" s="175"/>
      <c r="C13" s="157"/>
      <c r="D13" s="157"/>
      <c r="E13" s="157"/>
      <c r="F13" s="157"/>
      <c r="G13" s="158"/>
      <c r="Q13" s="104" t="s">
        <v>199</v>
      </c>
      <c r="R13" s="105">
        <v>330</v>
      </c>
      <c r="S13" s="105">
        <v>340</v>
      </c>
      <c r="T13" s="105">
        <v>340</v>
      </c>
      <c r="U13" s="105">
        <v>350</v>
      </c>
      <c r="V13" s="105">
        <v>360</v>
      </c>
      <c r="AE13" s="40" t="s">
        <v>39</v>
      </c>
      <c r="AF13" s="151" t="s">
        <v>40</v>
      </c>
      <c r="AG13" s="151"/>
      <c r="AH13" s="151"/>
      <c r="AI13" s="151"/>
      <c r="AJ13" s="152"/>
      <c r="AM13" s="49" t="s">
        <v>45</v>
      </c>
      <c r="AN13" s="148" t="s">
        <v>46</v>
      </c>
      <c r="AO13" s="148"/>
      <c r="AP13" s="148"/>
      <c r="AQ13" s="148"/>
      <c r="AR13" s="148"/>
    </row>
    <row r="14" spans="2:44" ht="16.5" thickBot="1" x14ac:dyDescent="0.3">
      <c r="B14" s="162" t="s">
        <v>47</v>
      </c>
      <c r="C14" s="163"/>
      <c r="D14" s="163"/>
      <c r="E14" s="163"/>
      <c r="F14" s="163"/>
      <c r="G14" s="164"/>
      <c r="Q14" s="104" t="s">
        <v>196</v>
      </c>
      <c r="R14" s="105">
        <v>15</v>
      </c>
      <c r="S14" s="105">
        <v>15</v>
      </c>
      <c r="T14" s="105">
        <v>15</v>
      </c>
      <c r="U14" s="105">
        <v>15</v>
      </c>
      <c r="V14" s="105">
        <v>15</v>
      </c>
      <c r="AE14" s="40" t="s">
        <v>44</v>
      </c>
      <c r="AF14" s="151">
        <v>5000</v>
      </c>
      <c r="AG14" s="151"/>
      <c r="AH14" s="151"/>
      <c r="AI14" s="151"/>
      <c r="AJ14" s="152"/>
      <c r="AM14" s="49" t="s">
        <v>48</v>
      </c>
      <c r="AN14" s="148" t="s">
        <v>49</v>
      </c>
      <c r="AO14" s="148"/>
      <c r="AP14" s="148"/>
      <c r="AQ14" s="148"/>
      <c r="AR14" s="148"/>
    </row>
    <row r="15" spans="2:44" ht="16.5" thickBot="1" x14ac:dyDescent="0.3">
      <c r="B15" s="9" t="s">
        <v>13</v>
      </c>
      <c r="C15" s="8" t="s">
        <v>14</v>
      </c>
      <c r="D15" s="8" t="s">
        <v>15</v>
      </c>
      <c r="E15" s="8" t="s">
        <v>16</v>
      </c>
      <c r="F15" s="8" t="s">
        <v>17</v>
      </c>
      <c r="G15" s="10" t="s">
        <v>18</v>
      </c>
      <c r="I15" s="9" t="s">
        <v>13</v>
      </c>
      <c r="J15" s="8" t="s">
        <v>19</v>
      </c>
      <c r="K15" s="8" t="s">
        <v>20</v>
      </c>
      <c r="L15" s="8" t="s">
        <v>21</v>
      </c>
      <c r="M15" s="8" t="s">
        <v>17</v>
      </c>
      <c r="N15" s="10" t="s">
        <v>18</v>
      </c>
      <c r="Q15" s="104" t="s">
        <v>39</v>
      </c>
      <c r="R15" s="132" t="s">
        <v>200</v>
      </c>
      <c r="S15" s="133"/>
      <c r="T15" s="133"/>
      <c r="U15" s="133"/>
      <c r="V15" s="134"/>
      <c r="AE15" s="40" t="s">
        <v>50</v>
      </c>
      <c r="AF15" s="151" t="s">
        <v>46</v>
      </c>
      <c r="AG15" s="151"/>
      <c r="AH15" s="151"/>
      <c r="AI15" s="151"/>
      <c r="AJ15" s="152"/>
    </row>
    <row r="16" spans="2:44" ht="16.5" thickBot="1" x14ac:dyDescent="0.3">
      <c r="B16" s="9" t="s">
        <v>51</v>
      </c>
      <c r="C16" s="8">
        <v>63</v>
      </c>
      <c r="D16" s="8">
        <v>83</v>
      </c>
      <c r="E16" s="8">
        <v>90</v>
      </c>
      <c r="F16" s="8">
        <v>109</v>
      </c>
      <c r="G16" s="10">
        <v>132</v>
      </c>
      <c r="I16" s="35" t="s">
        <v>52</v>
      </c>
      <c r="J16" s="36">
        <v>287</v>
      </c>
      <c r="K16" s="36">
        <v>358</v>
      </c>
      <c r="L16" s="36">
        <v>413</v>
      </c>
      <c r="M16" s="36">
        <v>478</v>
      </c>
      <c r="N16" s="37">
        <v>547</v>
      </c>
      <c r="Q16" s="104" t="s">
        <v>37</v>
      </c>
      <c r="R16" s="132" t="s">
        <v>201</v>
      </c>
      <c r="S16" s="133"/>
      <c r="T16" s="133"/>
      <c r="U16" s="133"/>
      <c r="V16" s="134"/>
      <c r="AE16" s="40" t="s">
        <v>53</v>
      </c>
      <c r="AF16" s="151" t="s">
        <v>49</v>
      </c>
      <c r="AG16" s="151"/>
      <c r="AH16" s="151"/>
      <c r="AI16" s="151"/>
      <c r="AJ16" s="152"/>
    </row>
    <row r="17" spans="2:50" ht="16.5" thickBot="1" x14ac:dyDescent="0.3">
      <c r="B17" s="9" t="s">
        <v>54</v>
      </c>
      <c r="C17" s="8">
        <v>16</v>
      </c>
      <c r="D17" s="8">
        <v>19</v>
      </c>
      <c r="E17" s="8">
        <v>26</v>
      </c>
      <c r="F17" s="8">
        <v>28</v>
      </c>
      <c r="G17" s="10">
        <v>34</v>
      </c>
      <c r="I17" s="35" t="s">
        <v>55</v>
      </c>
      <c r="J17" s="36">
        <v>29</v>
      </c>
      <c r="K17" s="36">
        <v>35</v>
      </c>
      <c r="L17" s="36">
        <v>40</v>
      </c>
      <c r="M17" s="36">
        <v>46</v>
      </c>
      <c r="N17" s="37">
        <v>55</v>
      </c>
      <c r="Q17" s="104" t="s">
        <v>202</v>
      </c>
      <c r="R17" s="132">
        <v>5000</v>
      </c>
      <c r="S17" s="133"/>
      <c r="T17" s="133"/>
      <c r="U17" s="133"/>
      <c r="V17" s="134"/>
    </row>
    <row r="18" spans="2:50" ht="16.5" thickBot="1" x14ac:dyDescent="0.3">
      <c r="B18" s="175"/>
      <c r="C18" s="157"/>
      <c r="D18" s="157"/>
      <c r="E18" s="157"/>
      <c r="F18" s="157"/>
      <c r="G18" s="158"/>
      <c r="Q18" s="104" t="s">
        <v>140</v>
      </c>
      <c r="R18" s="138">
        <v>0.18</v>
      </c>
      <c r="S18" s="139"/>
      <c r="T18" s="139"/>
      <c r="U18" s="139"/>
      <c r="V18" s="140"/>
      <c r="AE18">
        <v>500</v>
      </c>
      <c r="AF18" s="51">
        <v>22</v>
      </c>
      <c r="AG18" s="51">
        <v>24</v>
      </c>
      <c r="AH18" s="51">
        <v>29</v>
      </c>
      <c r="AI18" s="51">
        <v>33</v>
      </c>
      <c r="AJ18" s="51">
        <v>49</v>
      </c>
    </row>
    <row r="19" spans="2:50" ht="16.5" thickBot="1" x14ac:dyDescent="0.3">
      <c r="B19" s="162" t="s">
        <v>56</v>
      </c>
      <c r="C19" s="163"/>
      <c r="D19" s="163"/>
      <c r="E19" s="163"/>
      <c r="F19" s="163"/>
      <c r="G19" s="164"/>
      <c r="Q19" s="104" t="s">
        <v>203</v>
      </c>
      <c r="R19" s="132" t="s">
        <v>204</v>
      </c>
      <c r="S19" s="133"/>
      <c r="T19" s="133"/>
      <c r="U19" s="133"/>
      <c r="V19" s="134"/>
      <c r="AE19">
        <v>1000</v>
      </c>
      <c r="AF19" s="51">
        <f>AF18+AF6</f>
        <v>43</v>
      </c>
      <c r="AG19" s="51">
        <f t="shared" ref="AG19:AJ19" si="0">AG18+AG6</f>
        <v>47</v>
      </c>
      <c r="AH19" s="51">
        <f t="shared" si="0"/>
        <v>57</v>
      </c>
      <c r="AI19" s="51">
        <f t="shared" si="0"/>
        <v>65</v>
      </c>
      <c r="AJ19" s="51">
        <f t="shared" si="0"/>
        <v>96</v>
      </c>
    </row>
    <row r="20" spans="2:50" ht="15.75" thickBot="1" x14ac:dyDescent="0.3">
      <c r="B20" s="9" t="s">
        <v>13</v>
      </c>
      <c r="C20" s="8" t="s">
        <v>14</v>
      </c>
      <c r="D20" s="8" t="s">
        <v>15</v>
      </c>
      <c r="E20" s="8" t="s">
        <v>16</v>
      </c>
      <c r="F20" s="8" t="s">
        <v>17</v>
      </c>
      <c r="G20" s="10" t="s">
        <v>18</v>
      </c>
      <c r="I20" s="9" t="s">
        <v>13</v>
      </c>
      <c r="J20" s="8" t="s">
        <v>19</v>
      </c>
      <c r="K20" s="8" t="s">
        <v>20</v>
      </c>
      <c r="L20" s="8" t="s">
        <v>21</v>
      </c>
      <c r="M20" s="8" t="s">
        <v>17</v>
      </c>
      <c r="N20" s="10" t="s">
        <v>18</v>
      </c>
      <c r="Q20" s="106"/>
      <c r="R20" s="106"/>
      <c r="S20" s="106"/>
      <c r="T20" s="106"/>
      <c r="U20" s="106"/>
      <c r="V20" s="106"/>
      <c r="AE20">
        <v>2000</v>
      </c>
      <c r="AF20" s="51">
        <f>AF19+AF7</f>
        <v>61</v>
      </c>
      <c r="AG20" s="51">
        <f t="shared" ref="AG20:AJ20" si="1">AG19+AG7</f>
        <v>68</v>
      </c>
      <c r="AH20" s="51">
        <f t="shared" si="1"/>
        <v>83</v>
      </c>
      <c r="AI20" s="51">
        <f t="shared" si="1"/>
        <v>95</v>
      </c>
      <c r="AJ20" s="51">
        <f t="shared" si="1"/>
        <v>142</v>
      </c>
    </row>
    <row r="21" spans="2:50" ht="16.5" thickBot="1" x14ac:dyDescent="0.3">
      <c r="B21" s="9" t="s">
        <v>57</v>
      </c>
      <c r="C21" s="8">
        <v>122</v>
      </c>
      <c r="D21" s="8">
        <v>130</v>
      </c>
      <c r="E21" s="8">
        <v>135</v>
      </c>
      <c r="F21" s="8">
        <v>153</v>
      </c>
      <c r="G21" s="10">
        <v>176</v>
      </c>
      <c r="I21" s="35" t="s">
        <v>58</v>
      </c>
      <c r="J21" s="36">
        <v>353</v>
      </c>
      <c r="K21" s="36">
        <v>407</v>
      </c>
      <c r="L21" s="36">
        <v>447</v>
      </c>
      <c r="M21" s="36">
        <v>516</v>
      </c>
      <c r="N21" s="37">
        <v>627</v>
      </c>
      <c r="Q21" s="135" t="s">
        <v>189</v>
      </c>
      <c r="R21" s="136"/>
      <c r="S21" s="136"/>
      <c r="T21" s="136"/>
      <c r="U21" s="136"/>
      <c r="V21" s="137"/>
      <c r="AE21">
        <v>3000</v>
      </c>
      <c r="AF21" s="51">
        <f>AF20+AF8</f>
        <v>77</v>
      </c>
      <c r="AG21" s="51">
        <f t="shared" ref="AG21:AJ21" si="2">AG20+AG8</f>
        <v>86</v>
      </c>
      <c r="AH21" s="51">
        <f t="shared" si="2"/>
        <v>107</v>
      </c>
      <c r="AI21" s="51">
        <f t="shared" si="2"/>
        <v>123</v>
      </c>
      <c r="AJ21" s="51">
        <f t="shared" si="2"/>
        <v>182</v>
      </c>
    </row>
    <row r="22" spans="2:50" ht="16.5" thickBot="1" x14ac:dyDescent="0.3">
      <c r="B22" s="9" t="s">
        <v>59</v>
      </c>
      <c r="C22" s="8">
        <v>16</v>
      </c>
      <c r="D22" s="8">
        <v>19</v>
      </c>
      <c r="E22" s="8">
        <v>26</v>
      </c>
      <c r="F22" s="8">
        <v>28</v>
      </c>
      <c r="G22" s="10">
        <v>34</v>
      </c>
      <c r="I22" s="35" t="s">
        <v>60</v>
      </c>
      <c r="J22" s="38">
        <v>9</v>
      </c>
      <c r="K22" s="36">
        <v>11</v>
      </c>
      <c r="L22" s="36">
        <v>13</v>
      </c>
      <c r="M22" s="36">
        <v>15</v>
      </c>
      <c r="N22" s="37">
        <v>24</v>
      </c>
      <c r="Q22" s="102" t="s">
        <v>13</v>
      </c>
      <c r="R22" s="103" t="s">
        <v>66</v>
      </c>
      <c r="S22" s="103" t="s">
        <v>67</v>
      </c>
      <c r="T22" s="103" t="s">
        <v>68</v>
      </c>
      <c r="U22" s="103" t="s">
        <v>69</v>
      </c>
      <c r="V22" s="103" t="s">
        <v>70</v>
      </c>
      <c r="AE22">
        <v>4000</v>
      </c>
      <c r="AF22" s="51">
        <f>AF21+AF8</f>
        <v>93</v>
      </c>
      <c r="AG22" s="51">
        <f t="shared" ref="AG22:AJ22" si="3">AG21+AG8</f>
        <v>104</v>
      </c>
      <c r="AH22" s="51">
        <f t="shared" si="3"/>
        <v>131</v>
      </c>
      <c r="AI22" s="51">
        <f t="shared" si="3"/>
        <v>151</v>
      </c>
      <c r="AJ22" s="51">
        <f t="shared" si="3"/>
        <v>222</v>
      </c>
    </row>
    <row r="23" spans="2:50" ht="16.5" thickBot="1" x14ac:dyDescent="0.3">
      <c r="B23" s="175"/>
      <c r="C23" s="157"/>
      <c r="D23" s="157"/>
      <c r="E23" s="157"/>
      <c r="F23" s="157"/>
      <c r="G23" s="158"/>
      <c r="Q23" s="104" t="s">
        <v>193</v>
      </c>
      <c r="R23" s="105">
        <v>26</v>
      </c>
      <c r="S23" s="105">
        <v>32</v>
      </c>
      <c r="T23" s="105">
        <v>38</v>
      </c>
      <c r="U23" s="105">
        <v>48</v>
      </c>
      <c r="V23" s="105">
        <v>65</v>
      </c>
      <c r="AE23">
        <v>5000</v>
      </c>
      <c r="AF23" s="51">
        <f>AF22+AF9</f>
        <v>107</v>
      </c>
      <c r="AG23" s="51">
        <f t="shared" ref="AG23:AJ23" si="4">AG22+AG9</f>
        <v>120</v>
      </c>
      <c r="AH23" s="51">
        <f t="shared" si="4"/>
        <v>153</v>
      </c>
      <c r="AI23" s="51">
        <f t="shared" si="4"/>
        <v>176</v>
      </c>
      <c r="AJ23" s="51">
        <f t="shared" si="4"/>
        <v>258</v>
      </c>
    </row>
    <row r="24" spans="2:50" ht="16.5" thickBot="1" x14ac:dyDescent="0.3">
      <c r="B24" s="162" t="s">
        <v>61</v>
      </c>
      <c r="C24" s="163"/>
      <c r="D24" s="163"/>
      <c r="E24" s="163"/>
      <c r="F24" s="163"/>
      <c r="G24" s="164"/>
      <c r="I24" s="8"/>
      <c r="J24" s="8" t="s">
        <v>14</v>
      </c>
      <c r="K24" s="8" t="s">
        <v>15</v>
      </c>
      <c r="L24" s="8" t="s">
        <v>16</v>
      </c>
      <c r="M24" s="8" t="s">
        <v>17</v>
      </c>
      <c r="N24" s="8" t="s">
        <v>18</v>
      </c>
      <c r="Q24" s="104" t="s">
        <v>194</v>
      </c>
      <c r="R24" s="105">
        <v>26</v>
      </c>
      <c r="S24" s="105">
        <v>32</v>
      </c>
      <c r="T24" s="105">
        <v>38</v>
      </c>
      <c r="U24" s="105">
        <v>48</v>
      </c>
      <c r="V24" s="105">
        <v>65</v>
      </c>
      <c r="AE24">
        <v>6000</v>
      </c>
      <c r="AF24" s="51">
        <f>AF23+AF9</f>
        <v>121</v>
      </c>
      <c r="AG24" s="51">
        <f t="shared" ref="AG24:AI24" si="5">AG23+AG9</f>
        <v>136</v>
      </c>
      <c r="AH24" s="51">
        <f t="shared" si="5"/>
        <v>175</v>
      </c>
      <c r="AI24" s="51">
        <f t="shared" si="5"/>
        <v>201</v>
      </c>
      <c r="AJ24" s="51">
        <f>AJ23+AJ9</f>
        <v>294</v>
      </c>
    </row>
    <row r="25" spans="2:50" ht="16.5" thickBot="1" x14ac:dyDescent="0.3">
      <c r="B25" s="9" t="s">
        <v>13</v>
      </c>
      <c r="C25" s="8" t="s">
        <v>14</v>
      </c>
      <c r="D25" s="8" t="s">
        <v>15</v>
      </c>
      <c r="E25" s="8" t="s">
        <v>16</v>
      </c>
      <c r="F25" s="8" t="s">
        <v>17</v>
      </c>
      <c r="G25" s="10" t="s">
        <v>18</v>
      </c>
      <c r="I25" s="8">
        <v>500</v>
      </c>
      <c r="J25" s="8">
        <v>26</v>
      </c>
      <c r="K25" s="8">
        <v>31</v>
      </c>
      <c r="L25" s="8">
        <v>36</v>
      </c>
      <c r="M25" s="8">
        <v>42</v>
      </c>
      <c r="N25" s="8">
        <v>60</v>
      </c>
      <c r="Q25" s="104" t="s">
        <v>39</v>
      </c>
      <c r="R25" s="132" t="s">
        <v>200</v>
      </c>
      <c r="S25" s="133"/>
      <c r="T25" s="133"/>
      <c r="U25" s="133"/>
      <c r="V25" s="134"/>
      <c r="AE25">
        <v>7000</v>
      </c>
      <c r="AF25" s="51">
        <f>AF24+AF9</f>
        <v>135</v>
      </c>
      <c r="AG25" s="51">
        <f t="shared" ref="AG25:AJ25" si="6">AG24+AG9</f>
        <v>152</v>
      </c>
      <c r="AH25" s="51">
        <f t="shared" si="6"/>
        <v>197</v>
      </c>
      <c r="AI25" s="51">
        <f t="shared" si="6"/>
        <v>226</v>
      </c>
      <c r="AJ25" s="51">
        <f t="shared" si="6"/>
        <v>330</v>
      </c>
    </row>
    <row r="26" spans="2:50" ht="16.5" thickBot="1" x14ac:dyDescent="0.3">
      <c r="B26" s="9" t="s">
        <v>62</v>
      </c>
      <c r="C26" s="8">
        <v>130</v>
      </c>
      <c r="D26" s="8">
        <v>170</v>
      </c>
      <c r="E26" s="8">
        <v>210</v>
      </c>
      <c r="F26" s="8">
        <v>228</v>
      </c>
      <c r="G26" s="10">
        <v>270</v>
      </c>
      <c r="I26" s="8">
        <v>1000</v>
      </c>
      <c r="J26" s="8">
        <f>J25*2</f>
        <v>52</v>
      </c>
      <c r="K26" s="8">
        <f>K25*2</f>
        <v>62</v>
      </c>
      <c r="L26" s="8">
        <f>L25*2</f>
        <v>72</v>
      </c>
      <c r="M26" s="8">
        <f>M25*2</f>
        <v>84</v>
      </c>
      <c r="N26" s="8">
        <f>N25*2</f>
        <v>120</v>
      </c>
      <c r="Q26" s="104" t="s">
        <v>37</v>
      </c>
      <c r="R26" s="132" t="s">
        <v>201</v>
      </c>
      <c r="S26" s="133"/>
      <c r="T26" s="133"/>
      <c r="U26" s="133"/>
      <c r="V26" s="134"/>
      <c r="AE26">
        <v>8000</v>
      </c>
      <c r="AF26">
        <f>AF25+AF10</f>
        <v>146</v>
      </c>
      <c r="AG26">
        <f>AG25+AG10</f>
        <v>166</v>
      </c>
      <c r="AH26">
        <f t="shared" ref="AH26:AJ26" si="7">AH25+AH10</f>
        <v>214</v>
      </c>
      <c r="AI26">
        <f t="shared" si="7"/>
        <v>247</v>
      </c>
      <c r="AJ26">
        <f t="shared" si="7"/>
        <v>360</v>
      </c>
    </row>
    <row r="27" spans="2:50" ht="16.5" thickBot="1" x14ac:dyDescent="0.3">
      <c r="B27" s="9" t="s">
        <v>59</v>
      </c>
      <c r="C27" s="8">
        <v>15</v>
      </c>
      <c r="D27" s="8">
        <v>19</v>
      </c>
      <c r="E27" s="8">
        <v>23</v>
      </c>
      <c r="F27" s="8">
        <v>27</v>
      </c>
      <c r="G27" s="10">
        <v>35</v>
      </c>
      <c r="I27" s="8">
        <v>2000</v>
      </c>
      <c r="J27" s="8">
        <v>63</v>
      </c>
      <c r="K27" s="8">
        <v>83</v>
      </c>
      <c r="L27" s="8">
        <v>90</v>
      </c>
      <c r="M27" s="8">
        <v>109</v>
      </c>
      <c r="N27" s="8">
        <v>132</v>
      </c>
      <c r="Q27" s="104" t="s">
        <v>39</v>
      </c>
      <c r="R27" s="132" t="s">
        <v>200</v>
      </c>
      <c r="S27" s="133"/>
      <c r="T27" s="133"/>
      <c r="U27" s="133"/>
      <c r="V27" s="134"/>
      <c r="AE27">
        <v>9000</v>
      </c>
      <c r="AF27">
        <f>AF26+AF10</f>
        <v>157</v>
      </c>
      <c r="AG27">
        <f t="shared" ref="AG27:AJ27" si="8">AG26+AG10</f>
        <v>180</v>
      </c>
      <c r="AH27">
        <f t="shared" si="8"/>
        <v>231</v>
      </c>
      <c r="AI27">
        <f t="shared" si="8"/>
        <v>268</v>
      </c>
      <c r="AJ27">
        <f t="shared" si="8"/>
        <v>390</v>
      </c>
    </row>
    <row r="28" spans="2:50" ht="16.5" thickBot="1" x14ac:dyDescent="0.3">
      <c r="B28" s="9"/>
      <c r="C28" s="8"/>
      <c r="D28" s="8"/>
      <c r="E28" s="8"/>
      <c r="F28" s="8"/>
      <c r="G28" s="10"/>
      <c r="I28" s="8">
        <v>3000</v>
      </c>
      <c r="J28" s="8">
        <f>J27+C17</f>
        <v>79</v>
      </c>
      <c r="K28" s="8">
        <f>K27+D17</f>
        <v>102</v>
      </c>
      <c r="L28" s="8">
        <f>L27+E17</f>
        <v>116</v>
      </c>
      <c r="M28" s="8">
        <f>M27+F17</f>
        <v>137</v>
      </c>
      <c r="N28" s="8">
        <f>N27+G17</f>
        <v>166</v>
      </c>
      <c r="Q28" s="104" t="s">
        <v>37</v>
      </c>
      <c r="R28" s="132" t="s">
        <v>201</v>
      </c>
      <c r="S28" s="133"/>
      <c r="T28" s="133"/>
      <c r="U28" s="133"/>
      <c r="V28" s="134"/>
      <c r="AE28">
        <v>10000</v>
      </c>
      <c r="AF28">
        <f>AF27+AF10</f>
        <v>168</v>
      </c>
      <c r="AG28">
        <f t="shared" ref="AG28:AJ28" si="9">AG27+AG10</f>
        <v>194</v>
      </c>
      <c r="AH28">
        <f t="shared" si="9"/>
        <v>248</v>
      </c>
      <c r="AI28">
        <f t="shared" si="9"/>
        <v>289</v>
      </c>
      <c r="AJ28">
        <f t="shared" si="9"/>
        <v>420</v>
      </c>
      <c r="AR28" s="54">
        <v>0.9</v>
      </c>
    </row>
    <row r="29" spans="2:50" ht="16.5" thickBot="1" x14ac:dyDescent="0.3">
      <c r="B29" s="162" t="s">
        <v>63</v>
      </c>
      <c r="C29" s="163"/>
      <c r="D29" s="163"/>
      <c r="E29" s="163"/>
      <c r="F29" s="163"/>
      <c r="G29" s="164"/>
      <c r="I29" s="8">
        <v>4000</v>
      </c>
      <c r="J29" s="8">
        <f>J28+C17</f>
        <v>95</v>
      </c>
      <c r="K29" s="8">
        <f>K28+D17</f>
        <v>121</v>
      </c>
      <c r="L29" s="8">
        <f>L28+E17</f>
        <v>142</v>
      </c>
      <c r="M29" s="8">
        <f>M28+F17</f>
        <v>165</v>
      </c>
      <c r="N29" s="8">
        <f>N28+G17</f>
        <v>200</v>
      </c>
      <c r="Q29" s="104" t="s">
        <v>202</v>
      </c>
      <c r="R29" s="132">
        <v>5000</v>
      </c>
      <c r="S29" s="133"/>
      <c r="T29" s="133"/>
      <c r="U29" s="133"/>
      <c r="V29" s="134"/>
      <c r="AE29" s="42" t="s">
        <v>64</v>
      </c>
      <c r="AM29" t="s">
        <v>65</v>
      </c>
      <c r="AN29" s="81" t="s">
        <v>66</v>
      </c>
      <c r="AO29" s="81" t="s">
        <v>67</v>
      </c>
      <c r="AP29" s="81" t="s">
        <v>68</v>
      </c>
      <c r="AQ29" s="81" t="s">
        <v>69</v>
      </c>
      <c r="AR29" s="81" t="s">
        <v>70</v>
      </c>
      <c r="AT29" t="s">
        <v>71</v>
      </c>
    </row>
    <row r="30" spans="2:50" ht="16.5" thickBot="1" x14ac:dyDescent="0.3">
      <c r="B30" s="9" t="s">
        <v>13</v>
      </c>
      <c r="C30" s="8" t="s">
        <v>14</v>
      </c>
      <c r="D30" s="8" t="s">
        <v>15</v>
      </c>
      <c r="E30" s="8" t="s">
        <v>16</v>
      </c>
      <c r="F30" s="8" t="s">
        <v>17</v>
      </c>
      <c r="G30" s="10" t="s">
        <v>18</v>
      </c>
      <c r="I30" s="8">
        <v>5000</v>
      </c>
      <c r="J30" s="8">
        <v>122</v>
      </c>
      <c r="K30" s="8">
        <v>130</v>
      </c>
      <c r="L30" s="8">
        <v>135</v>
      </c>
      <c r="M30" s="8">
        <v>153</v>
      </c>
      <c r="N30" s="8">
        <v>176</v>
      </c>
      <c r="Q30" s="104" t="s">
        <v>140</v>
      </c>
      <c r="R30" s="138">
        <v>0.18</v>
      </c>
      <c r="S30" s="139"/>
      <c r="T30" s="139"/>
      <c r="U30" s="139"/>
      <c r="V30" s="140"/>
      <c r="AE30">
        <v>500</v>
      </c>
      <c r="AF30" s="52">
        <f>AF18*0.95</f>
        <v>20.9</v>
      </c>
      <c r="AG30" s="52">
        <f t="shared" ref="AG30:AJ30" si="10">AG18*0.95</f>
        <v>22.799999999999997</v>
      </c>
      <c r="AH30" s="52">
        <f t="shared" si="10"/>
        <v>27.549999999999997</v>
      </c>
      <c r="AI30" s="52">
        <f t="shared" si="10"/>
        <v>31.349999999999998</v>
      </c>
      <c r="AJ30" s="52">
        <f t="shared" si="10"/>
        <v>46.55</v>
      </c>
      <c r="AM30" s="53">
        <v>0.5</v>
      </c>
      <c r="AN30" s="56">
        <v>34.700000000000003</v>
      </c>
      <c r="AO30" s="56">
        <v>38.9</v>
      </c>
      <c r="AP30" s="56">
        <v>41.7</v>
      </c>
      <c r="AQ30" s="56">
        <v>48.6</v>
      </c>
      <c r="AR30" s="56">
        <v>58.4</v>
      </c>
      <c r="AT30" s="54">
        <f>(AN30-AF30)/AN30</f>
        <v>0.39769452449567733</v>
      </c>
      <c r="AU30" s="54">
        <f t="shared" ref="AU30:AX30" si="11">(AO30-AG30)/AO30</f>
        <v>0.41388174807197947</v>
      </c>
      <c r="AV30" s="54">
        <f t="shared" si="11"/>
        <v>0.3393285371702639</v>
      </c>
      <c r="AW30" s="54">
        <f t="shared" si="11"/>
        <v>0.35493827160493835</v>
      </c>
      <c r="AX30" s="54">
        <f t="shared" si="11"/>
        <v>0.20291095890410962</v>
      </c>
    </row>
    <row r="31" spans="2:50" ht="16.5" thickBot="1" x14ac:dyDescent="0.3">
      <c r="B31" s="9" t="s">
        <v>72</v>
      </c>
      <c r="C31" s="8">
        <v>330</v>
      </c>
      <c r="D31" s="8">
        <v>340</v>
      </c>
      <c r="E31" s="8">
        <v>340</v>
      </c>
      <c r="F31" s="8">
        <v>350</v>
      </c>
      <c r="G31" s="10">
        <v>360</v>
      </c>
      <c r="I31" s="8">
        <v>6000</v>
      </c>
      <c r="J31" s="8">
        <f>J30+C22</f>
        <v>138</v>
      </c>
      <c r="K31" s="8">
        <f>K30+D22</f>
        <v>149</v>
      </c>
      <c r="L31" s="8">
        <f>L30+E22</f>
        <v>161</v>
      </c>
      <c r="M31" s="8">
        <f>M30+F22</f>
        <v>181</v>
      </c>
      <c r="N31" s="8">
        <f>N30+G22</f>
        <v>210</v>
      </c>
      <c r="Q31" s="104" t="s">
        <v>203</v>
      </c>
      <c r="R31" s="132" t="s">
        <v>204</v>
      </c>
      <c r="S31" s="133"/>
      <c r="T31" s="133"/>
      <c r="U31" s="133"/>
      <c r="V31" s="134"/>
      <c r="AE31">
        <v>1000</v>
      </c>
      <c r="AF31" s="52">
        <f t="shared" ref="AF31:AJ40" si="12">AF19*0.95</f>
        <v>40.85</v>
      </c>
      <c r="AG31" s="52">
        <f t="shared" si="12"/>
        <v>44.65</v>
      </c>
      <c r="AH31" s="52">
        <f t="shared" si="12"/>
        <v>54.15</v>
      </c>
      <c r="AI31" s="52">
        <f t="shared" si="12"/>
        <v>61.75</v>
      </c>
      <c r="AJ31" s="52">
        <f t="shared" si="12"/>
        <v>91.199999999999989</v>
      </c>
      <c r="AM31" s="53">
        <v>1</v>
      </c>
      <c r="AN31" s="56">
        <v>47.3</v>
      </c>
      <c r="AO31" s="56">
        <v>57</v>
      </c>
      <c r="AP31" s="56">
        <v>66.7</v>
      </c>
      <c r="AQ31" s="56">
        <v>76.400000000000006</v>
      </c>
      <c r="AR31" s="56">
        <v>127.9</v>
      </c>
      <c r="AT31" s="54">
        <f t="shared" ref="AT31:AT37" si="13">(AN31-AF31)/AN31</f>
        <v>0.13636363636363627</v>
      </c>
      <c r="AU31" s="54">
        <f t="shared" ref="AU31:AU37" si="14">(AO31-AG31)/AO31</f>
        <v>0.2166666666666667</v>
      </c>
      <c r="AV31" s="54">
        <f t="shared" ref="AV31:AV37" si="15">(AP31-AH31)/AP31</f>
        <v>0.18815592203898057</v>
      </c>
      <c r="AW31" s="54">
        <f t="shared" ref="AW31:AW37" si="16">(AQ31-AI31)/AQ31</f>
        <v>0.19175392670157074</v>
      </c>
      <c r="AX31" s="54">
        <f t="shared" ref="AX31:AX37" si="17">(AR31-AJ31)/AR31</f>
        <v>0.28694292415949973</v>
      </c>
    </row>
    <row r="32" spans="2:50" ht="15.75" thickBot="1" x14ac:dyDescent="0.3">
      <c r="B32" s="9" t="s">
        <v>54</v>
      </c>
      <c r="C32" s="8">
        <v>15</v>
      </c>
      <c r="D32" s="8">
        <v>15</v>
      </c>
      <c r="E32" s="8">
        <v>15</v>
      </c>
      <c r="F32" s="8">
        <v>15</v>
      </c>
      <c r="G32" s="10">
        <v>15</v>
      </c>
      <c r="I32" s="8">
        <v>7000</v>
      </c>
      <c r="J32" s="8">
        <f>J31+C22</f>
        <v>154</v>
      </c>
      <c r="K32" s="8">
        <f>K31+D22</f>
        <v>168</v>
      </c>
      <c r="L32" s="8">
        <f>L31+E22</f>
        <v>187</v>
      </c>
      <c r="M32" s="8">
        <f>M31+F22</f>
        <v>209</v>
      </c>
      <c r="N32" s="8">
        <f>N31+G22</f>
        <v>244</v>
      </c>
      <c r="Q32" s="106"/>
      <c r="R32" s="106"/>
      <c r="S32" s="106"/>
      <c r="T32" s="106"/>
      <c r="U32" s="106"/>
      <c r="V32" s="106"/>
      <c r="AE32">
        <v>2000</v>
      </c>
      <c r="AF32" s="52">
        <f t="shared" si="12"/>
        <v>57.949999999999996</v>
      </c>
      <c r="AG32" s="52">
        <f t="shared" si="12"/>
        <v>64.599999999999994</v>
      </c>
      <c r="AH32" s="52">
        <f t="shared" si="12"/>
        <v>78.849999999999994</v>
      </c>
      <c r="AI32" s="52">
        <f t="shared" si="12"/>
        <v>90.25</v>
      </c>
      <c r="AJ32" s="52">
        <f t="shared" si="12"/>
        <v>134.9</v>
      </c>
      <c r="AM32" s="65">
        <v>2</v>
      </c>
      <c r="AN32" s="66">
        <v>58.4</v>
      </c>
      <c r="AO32" s="66">
        <v>76.400000000000006</v>
      </c>
      <c r="AP32" s="66">
        <v>82</v>
      </c>
      <c r="AQ32" s="66">
        <v>100.1</v>
      </c>
      <c r="AR32" s="66">
        <v>122.3</v>
      </c>
      <c r="AT32" s="55">
        <f t="shared" si="13"/>
        <v>7.7054794520548435E-3</v>
      </c>
      <c r="AU32" s="54">
        <f t="shared" si="14"/>
        <v>0.15445026178010485</v>
      </c>
      <c r="AV32" s="54">
        <f t="shared" si="15"/>
        <v>3.8414634146341532E-2</v>
      </c>
      <c r="AW32" s="54">
        <f t="shared" si="16"/>
        <v>9.8401598401598345E-2</v>
      </c>
      <c r="AX32" s="55">
        <f t="shared" si="17"/>
        <v>-0.10302534750613253</v>
      </c>
    </row>
    <row r="33" spans="2:50" ht="16.5" thickBot="1" x14ac:dyDescent="0.3">
      <c r="B33" s="9"/>
      <c r="C33" s="8"/>
      <c r="D33" s="8"/>
      <c r="E33" s="8"/>
      <c r="F33" s="8"/>
      <c r="G33" s="10"/>
      <c r="I33" s="168" t="s">
        <v>73</v>
      </c>
      <c r="J33" s="168"/>
      <c r="K33" s="168"/>
      <c r="L33" s="168"/>
      <c r="M33" s="168"/>
      <c r="N33" s="168"/>
      <c r="Q33" s="135" t="s">
        <v>205</v>
      </c>
      <c r="R33" s="136"/>
      <c r="S33" s="136"/>
      <c r="T33" s="136"/>
      <c r="U33" s="136"/>
      <c r="V33" s="137"/>
      <c r="AE33">
        <v>3000</v>
      </c>
      <c r="AF33" s="52">
        <f t="shared" si="12"/>
        <v>73.149999999999991</v>
      </c>
      <c r="AG33" s="52">
        <f t="shared" si="12"/>
        <v>81.7</v>
      </c>
      <c r="AH33" s="52">
        <f t="shared" si="12"/>
        <v>101.64999999999999</v>
      </c>
      <c r="AI33" s="52">
        <f t="shared" si="12"/>
        <v>116.85</v>
      </c>
      <c r="AJ33" s="52">
        <f t="shared" si="12"/>
        <v>172.9</v>
      </c>
      <c r="AM33" s="65">
        <v>3</v>
      </c>
      <c r="AN33" s="66">
        <v>68.099999999999994</v>
      </c>
      <c r="AO33" s="66">
        <v>93.1</v>
      </c>
      <c r="AP33" s="66">
        <v>107</v>
      </c>
      <c r="AQ33" s="66">
        <v>125.1</v>
      </c>
      <c r="AR33" s="66">
        <v>152.9</v>
      </c>
      <c r="AT33" s="55">
        <f t="shared" si="13"/>
        <v>-7.4155653450807602E-2</v>
      </c>
      <c r="AU33" s="54">
        <f t="shared" si="14"/>
        <v>0.12244897959183665</v>
      </c>
      <c r="AV33" s="54">
        <f t="shared" si="15"/>
        <v>5.0000000000000079E-2</v>
      </c>
      <c r="AW33" s="54">
        <f t="shared" si="16"/>
        <v>6.5947242206235018E-2</v>
      </c>
      <c r="AX33" s="55">
        <f t="shared" si="17"/>
        <v>-0.13080444735120994</v>
      </c>
    </row>
    <row r="34" spans="2:50" ht="16.5" thickBot="1" x14ac:dyDescent="0.3">
      <c r="B34" s="12" t="s">
        <v>37</v>
      </c>
      <c r="C34" s="165" t="s">
        <v>74</v>
      </c>
      <c r="D34" s="166"/>
      <c r="E34" s="166"/>
      <c r="F34" s="166"/>
      <c r="G34" s="167"/>
      <c r="Q34" s="107" t="s">
        <v>13</v>
      </c>
      <c r="R34" s="108" t="s">
        <v>66</v>
      </c>
      <c r="S34" s="108" t="s">
        <v>67</v>
      </c>
      <c r="T34" s="108" t="s">
        <v>68</v>
      </c>
      <c r="U34" s="108" t="s">
        <v>69</v>
      </c>
      <c r="V34" s="108" t="s">
        <v>70</v>
      </c>
      <c r="AE34">
        <v>4000</v>
      </c>
      <c r="AF34" s="52">
        <f t="shared" si="12"/>
        <v>88.35</v>
      </c>
      <c r="AG34" s="52">
        <f t="shared" si="12"/>
        <v>98.8</v>
      </c>
      <c r="AH34" s="52">
        <f t="shared" si="12"/>
        <v>124.44999999999999</v>
      </c>
      <c r="AI34" s="52">
        <f t="shared" si="12"/>
        <v>143.44999999999999</v>
      </c>
      <c r="AJ34" s="52">
        <f t="shared" si="12"/>
        <v>210.89999999999998</v>
      </c>
      <c r="AM34" s="65">
        <v>4</v>
      </c>
      <c r="AN34" s="66">
        <v>112.6</v>
      </c>
      <c r="AO34" s="66">
        <v>119.5</v>
      </c>
      <c r="AP34" s="66">
        <v>123.7</v>
      </c>
      <c r="AQ34" s="66">
        <v>143.1</v>
      </c>
      <c r="AR34" s="66">
        <v>162.6</v>
      </c>
      <c r="AT34" s="54">
        <f t="shared" si="13"/>
        <v>0.21536412078152753</v>
      </c>
      <c r="AU34" s="54">
        <f t="shared" si="14"/>
        <v>0.17322175732217576</v>
      </c>
      <c r="AV34" s="55">
        <f t="shared" si="15"/>
        <v>-6.0630557801130622E-3</v>
      </c>
      <c r="AW34" s="55">
        <f t="shared" si="16"/>
        <v>-2.4458420684835384E-3</v>
      </c>
      <c r="AX34" s="55">
        <f t="shared" si="17"/>
        <v>-0.29704797047970471</v>
      </c>
    </row>
    <row r="35" spans="2:50" ht="16.5" thickBot="1" x14ac:dyDescent="0.3">
      <c r="B35" s="9" t="s">
        <v>75</v>
      </c>
      <c r="C35" s="156" t="s">
        <v>76</v>
      </c>
      <c r="D35" s="157"/>
      <c r="E35" s="157"/>
      <c r="F35" s="157"/>
      <c r="G35" s="158"/>
      <c r="Q35" s="104" t="s">
        <v>193</v>
      </c>
      <c r="R35" s="105">
        <v>66</v>
      </c>
      <c r="S35" s="105">
        <v>69</v>
      </c>
      <c r="T35" s="105">
        <v>72</v>
      </c>
      <c r="U35" s="105">
        <v>77</v>
      </c>
      <c r="V35" s="105">
        <v>88</v>
      </c>
      <c r="AE35">
        <v>5000</v>
      </c>
      <c r="AF35" s="59">
        <f t="shared" si="12"/>
        <v>101.64999999999999</v>
      </c>
      <c r="AG35" s="59">
        <f t="shared" si="12"/>
        <v>114</v>
      </c>
      <c r="AH35" s="59">
        <f t="shared" si="12"/>
        <v>145.35</v>
      </c>
      <c r="AI35" s="59">
        <f t="shared" si="12"/>
        <v>167.2</v>
      </c>
      <c r="AJ35" s="59">
        <f t="shared" si="12"/>
        <v>245.1</v>
      </c>
      <c r="AM35" s="65">
        <v>5</v>
      </c>
      <c r="AN35" s="66">
        <v>112.6</v>
      </c>
      <c r="AO35" s="66">
        <v>119.5</v>
      </c>
      <c r="AP35" s="66">
        <v>123.7</v>
      </c>
      <c r="AQ35" s="66">
        <v>143.1</v>
      </c>
      <c r="AR35" s="66">
        <v>162.6</v>
      </c>
      <c r="AT35" s="54">
        <f t="shared" si="13"/>
        <v>9.7246891651865036E-2</v>
      </c>
      <c r="AU35" s="54">
        <f t="shared" si="14"/>
        <v>4.6025104602510462E-2</v>
      </c>
      <c r="AV35" s="55">
        <f t="shared" si="15"/>
        <v>-0.17502021018593364</v>
      </c>
      <c r="AW35" s="55">
        <f t="shared" si="16"/>
        <v>-0.16841369671558348</v>
      </c>
      <c r="AX35" s="55">
        <f t="shared" si="17"/>
        <v>-0.50738007380073802</v>
      </c>
    </row>
    <row r="36" spans="2:50" ht="16.5" thickBot="1" x14ac:dyDescent="0.3">
      <c r="B36" s="9" t="s">
        <v>77</v>
      </c>
      <c r="C36" s="156" t="s">
        <v>78</v>
      </c>
      <c r="D36" s="157"/>
      <c r="E36" s="157"/>
      <c r="F36" s="157"/>
      <c r="G36" s="158"/>
      <c r="Q36" s="104" t="s">
        <v>194</v>
      </c>
      <c r="R36" s="105">
        <v>33</v>
      </c>
      <c r="S36" s="105">
        <v>34</v>
      </c>
      <c r="T36" s="105">
        <v>38</v>
      </c>
      <c r="U36" s="105">
        <v>43</v>
      </c>
      <c r="V36" s="105">
        <v>49</v>
      </c>
      <c r="AE36">
        <v>6000</v>
      </c>
      <c r="AF36" s="59">
        <f t="shared" si="12"/>
        <v>114.94999999999999</v>
      </c>
      <c r="AG36" s="59">
        <f t="shared" si="12"/>
        <v>129.19999999999999</v>
      </c>
      <c r="AH36" s="59">
        <f t="shared" si="12"/>
        <v>166.25</v>
      </c>
      <c r="AI36" s="59">
        <f t="shared" si="12"/>
        <v>190.95</v>
      </c>
      <c r="AJ36" s="59">
        <f t="shared" si="12"/>
        <v>279.3</v>
      </c>
      <c r="AM36" s="65">
        <v>6</v>
      </c>
      <c r="AN36" s="66">
        <v>143.1</v>
      </c>
      <c r="AO36" s="66">
        <v>155.69999999999999</v>
      </c>
      <c r="AP36" s="66">
        <v>170.9</v>
      </c>
      <c r="AQ36" s="66">
        <v>194.6</v>
      </c>
      <c r="AR36" s="66">
        <v>222.4</v>
      </c>
      <c r="AT36" s="54">
        <f t="shared" si="13"/>
        <v>0.19671558350803639</v>
      </c>
      <c r="AU36" s="54">
        <f t="shared" si="14"/>
        <v>0.170199100834939</v>
      </c>
      <c r="AV36" s="55">
        <f t="shared" si="15"/>
        <v>2.7208894090111208E-2</v>
      </c>
      <c r="AW36" s="55">
        <f t="shared" si="16"/>
        <v>1.8756423432682454E-2</v>
      </c>
      <c r="AX36" s="55">
        <f t="shared" si="17"/>
        <v>-0.25584532374100721</v>
      </c>
    </row>
    <row r="37" spans="2:50" ht="16.5" thickBot="1" x14ac:dyDescent="0.3">
      <c r="B37" s="11" t="s">
        <v>79</v>
      </c>
      <c r="C37" s="159" t="s">
        <v>80</v>
      </c>
      <c r="D37" s="160"/>
      <c r="E37" s="160"/>
      <c r="F37" s="160"/>
      <c r="G37" s="161"/>
      <c r="Q37" s="104" t="s">
        <v>195</v>
      </c>
      <c r="R37" s="105">
        <v>80</v>
      </c>
      <c r="S37" s="105">
        <v>83</v>
      </c>
      <c r="T37" s="105">
        <v>90</v>
      </c>
      <c r="U37" s="105">
        <v>100</v>
      </c>
      <c r="V37" s="105">
        <v>109</v>
      </c>
      <c r="AE37">
        <v>7000</v>
      </c>
      <c r="AF37" s="59">
        <f t="shared" si="12"/>
        <v>128.25</v>
      </c>
      <c r="AG37" s="59">
        <f t="shared" si="12"/>
        <v>144.4</v>
      </c>
      <c r="AH37" s="59">
        <f t="shared" si="12"/>
        <v>187.14999999999998</v>
      </c>
      <c r="AI37" s="59">
        <f t="shared" si="12"/>
        <v>214.7</v>
      </c>
      <c r="AJ37" s="59">
        <f t="shared" si="12"/>
        <v>313.5</v>
      </c>
      <c r="AM37" s="65">
        <v>7</v>
      </c>
      <c r="AN37" s="66">
        <v>143.1</v>
      </c>
      <c r="AO37" s="66">
        <v>155.69999999999999</v>
      </c>
      <c r="AP37" s="66">
        <v>170.9</v>
      </c>
      <c r="AQ37" s="66">
        <v>194.6</v>
      </c>
      <c r="AR37" s="66">
        <v>222.4</v>
      </c>
      <c r="AT37" s="54">
        <f t="shared" si="13"/>
        <v>0.10377358490566034</v>
      </c>
      <c r="AU37" s="54">
        <f t="shared" si="14"/>
        <v>7.2575465639049347E-2</v>
      </c>
      <c r="AV37" s="55">
        <f t="shared" si="15"/>
        <v>-9.5084844938560398E-2</v>
      </c>
      <c r="AW37" s="55">
        <f t="shared" si="16"/>
        <v>-0.10328879753340182</v>
      </c>
      <c r="AX37" s="55">
        <f t="shared" si="17"/>
        <v>-0.40962230215827333</v>
      </c>
    </row>
    <row r="38" spans="2:50" ht="16.5" thickBot="1" x14ac:dyDescent="0.3">
      <c r="Q38" s="104" t="s">
        <v>196</v>
      </c>
      <c r="R38" s="105">
        <v>40</v>
      </c>
      <c r="S38" s="105">
        <v>42</v>
      </c>
      <c r="T38" s="105">
        <v>45</v>
      </c>
      <c r="U38" s="105">
        <v>50</v>
      </c>
      <c r="V38" s="105">
        <v>55</v>
      </c>
      <c r="AE38">
        <v>8000</v>
      </c>
      <c r="AF38" s="59">
        <f t="shared" si="12"/>
        <v>138.69999999999999</v>
      </c>
      <c r="AG38" s="59">
        <f t="shared" si="12"/>
        <v>157.69999999999999</v>
      </c>
      <c r="AH38" s="59">
        <f t="shared" si="12"/>
        <v>203.29999999999998</v>
      </c>
      <c r="AI38" s="59">
        <f t="shared" si="12"/>
        <v>234.64999999999998</v>
      </c>
      <c r="AJ38" s="59">
        <f t="shared" si="12"/>
        <v>342</v>
      </c>
    </row>
    <row r="39" spans="2:50" ht="16.5" thickBot="1" x14ac:dyDescent="0.3">
      <c r="Q39" s="104" t="s">
        <v>197</v>
      </c>
      <c r="R39" s="105">
        <v>140</v>
      </c>
      <c r="S39" s="105">
        <v>161</v>
      </c>
      <c r="T39" s="105">
        <v>193</v>
      </c>
      <c r="U39" s="105">
        <v>209</v>
      </c>
      <c r="V39" s="105">
        <v>241</v>
      </c>
      <c r="AE39">
        <v>9000</v>
      </c>
      <c r="AF39" s="59">
        <f t="shared" si="12"/>
        <v>149.15</v>
      </c>
      <c r="AG39" s="59">
        <f t="shared" si="12"/>
        <v>171</v>
      </c>
      <c r="AH39" s="59">
        <f t="shared" si="12"/>
        <v>219.45</v>
      </c>
      <c r="AI39" s="59">
        <f t="shared" si="12"/>
        <v>254.6</v>
      </c>
      <c r="AJ39" s="59">
        <f t="shared" si="12"/>
        <v>370.5</v>
      </c>
      <c r="AM39" t="s">
        <v>0</v>
      </c>
      <c r="AN39" s="73"/>
      <c r="AO39" s="73"/>
      <c r="AP39" s="73"/>
      <c r="AQ39" s="73"/>
      <c r="AR39" s="73"/>
      <c r="AT39" t="s">
        <v>81</v>
      </c>
    </row>
    <row r="40" spans="2:50" ht="16.5" thickBot="1" x14ac:dyDescent="0.3">
      <c r="Q40" s="104" t="s">
        <v>196</v>
      </c>
      <c r="R40" s="105">
        <v>25</v>
      </c>
      <c r="S40" s="105">
        <v>28</v>
      </c>
      <c r="T40" s="105">
        <v>33</v>
      </c>
      <c r="U40" s="105">
        <v>36</v>
      </c>
      <c r="V40" s="105">
        <v>41</v>
      </c>
      <c r="AE40">
        <v>10000</v>
      </c>
      <c r="AF40" s="59">
        <f t="shared" si="12"/>
        <v>159.6</v>
      </c>
      <c r="AG40" s="59">
        <f t="shared" si="12"/>
        <v>184.29999999999998</v>
      </c>
      <c r="AH40" s="59">
        <f t="shared" si="12"/>
        <v>235.6</v>
      </c>
      <c r="AI40" s="59">
        <f t="shared" si="12"/>
        <v>274.55</v>
      </c>
      <c r="AJ40" s="59">
        <f t="shared" si="12"/>
        <v>399</v>
      </c>
      <c r="AM40">
        <v>500</v>
      </c>
      <c r="AN40" s="57">
        <v>23.400000000000002</v>
      </c>
      <c r="AO40" s="57">
        <v>27.900000000000002</v>
      </c>
      <c r="AP40" s="57">
        <v>32.4</v>
      </c>
      <c r="AQ40" s="57">
        <v>37.800000000000004</v>
      </c>
      <c r="AR40" s="57">
        <v>54</v>
      </c>
      <c r="AT40" s="54">
        <f>(AN30-AN40)/AN30</f>
        <v>0.32564841498559077</v>
      </c>
      <c r="AU40" s="54">
        <f t="shared" ref="AU40:AX40" si="18">(AO30-AO40)/AO30</f>
        <v>0.28277634961439579</v>
      </c>
      <c r="AV40" s="54">
        <f t="shared" si="18"/>
        <v>0.22302158273381303</v>
      </c>
      <c r="AW40" s="54">
        <f t="shared" si="18"/>
        <v>0.22222222222222215</v>
      </c>
      <c r="AX40" s="54">
        <f t="shared" si="18"/>
        <v>7.5342465753424639E-2</v>
      </c>
    </row>
    <row r="41" spans="2:50" ht="16.5" thickBot="1" x14ac:dyDescent="0.3">
      <c r="C41">
        <f>C26*0.9</f>
        <v>117</v>
      </c>
      <c r="D41">
        <f t="shared" ref="D41:G41" si="19">D26*0.9</f>
        <v>153</v>
      </c>
      <c r="E41">
        <f t="shared" si="19"/>
        <v>189</v>
      </c>
      <c r="F41">
        <f t="shared" si="19"/>
        <v>205.20000000000002</v>
      </c>
      <c r="G41">
        <f t="shared" si="19"/>
        <v>243</v>
      </c>
      <c r="Q41" s="104" t="s">
        <v>198</v>
      </c>
      <c r="R41" s="105">
        <v>265</v>
      </c>
      <c r="S41" s="105">
        <v>321</v>
      </c>
      <c r="T41" s="105">
        <v>373</v>
      </c>
      <c r="U41" s="105">
        <v>406</v>
      </c>
      <c r="V41" s="105">
        <v>455</v>
      </c>
      <c r="AM41">
        <v>1000</v>
      </c>
      <c r="AN41" s="57">
        <v>46.800000000000004</v>
      </c>
      <c r="AO41" s="57">
        <v>55.800000000000004</v>
      </c>
      <c r="AP41" s="57">
        <v>64.8</v>
      </c>
      <c r="AQ41" s="57">
        <v>75.600000000000009</v>
      </c>
      <c r="AR41" s="57">
        <v>108</v>
      </c>
      <c r="AT41" s="55">
        <f t="shared" ref="AT41:AT47" si="20">(AN31-AN41)/AN31</f>
        <v>1.0570824524312747E-2</v>
      </c>
      <c r="AU41" s="55">
        <f t="shared" ref="AU41:AU47" si="21">(AO31-AO41)/AO31</f>
        <v>2.1052631578947295E-2</v>
      </c>
      <c r="AV41" s="55">
        <f t="shared" ref="AV41:AV47" si="22">(AP31-AP41)/AP31</f>
        <v>2.8485757121439366E-2</v>
      </c>
      <c r="AW41" s="55">
        <f t="shared" ref="AW41:AW47" si="23">(AQ31-AQ41)/AQ31</f>
        <v>1.0471204188481638E-2</v>
      </c>
      <c r="AX41" s="54">
        <f t="shared" ref="AX41:AX47" si="24">(AR31-AR41)/AR31</f>
        <v>0.15559030492572326</v>
      </c>
    </row>
    <row r="42" spans="2:50" ht="16.5" thickBot="1" x14ac:dyDescent="0.3">
      <c r="Q42" s="104" t="s">
        <v>196</v>
      </c>
      <c r="R42" s="105">
        <v>25</v>
      </c>
      <c r="S42" s="105">
        <v>26</v>
      </c>
      <c r="T42" s="105">
        <v>31</v>
      </c>
      <c r="U42" s="105">
        <v>36</v>
      </c>
      <c r="V42" s="105">
        <v>41</v>
      </c>
      <c r="AM42">
        <v>2000</v>
      </c>
      <c r="AN42" s="57">
        <v>56.7</v>
      </c>
      <c r="AO42" s="57">
        <v>74.7</v>
      </c>
      <c r="AP42" s="57">
        <v>81</v>
      </c>
      <c r="AQ42" s="57">
        <v>98.100000000000009</v>
      </c>
      <c r="AR42" s="57">
        <v>118.8</v>
      </c>
      <c r="AT42" s="55">
        <f t="shared" si="20"/>
        <v>2.9109589041095819E-2</v>
      </c>
      <c r="AU42" s="55">
        <f t="shared" si="21"/>
        <v>2.2251308900523594E-2</v>
      </c>
      <c r="AV42" s="55">
        <f t="shared" si="22"/>
        <v>1.2195121951219513E-2</v>
      </c>
      <c r="AW42" s="55">
        <f t="shared" si="23"/>
        <v>1.9980019980019838E-2</v>
      </c>
      <c r="AX42" s="55">
        <f t="shared" si="24"/>
        <v>2.8618152085036794E-2</v>
      </c>
    </row>
    <row r="43" spans="2:50" ht="16.5" thickBot="1" x14ac:dyDescent="0.3">
      <c r="Q43" s="104" t="s">
        <v>199</v>
      </c>
      <c r="R43" s="105">
        <v>343</v>
      </c>
      <c r="S43" s="105">
        <v>397</v>
      </c>
      <c r="T43" s="105">
        <v>440</v>
      </c>
      <c r="U43" s="105">
        <v>500</v>
      </c>
      <c r="V43" s="105">
        <v>607</v>
      </c>
      <c r="AM43">
        <v>3000</v>
      </c>
      <c r="AN43" s="57">
        <v>71.100000000000009</v>
      </c>
      <c r="AO43" s="57">
        <v>91.8</v>
      </c>
      <c r="AP43" s="57">
        <v>104.4</v>
      </c>
      <c r="AQ43" s="57">
        <v>123.3</v>
      </c>
      <c r="AR43" s="57">
        <v>149.4</v>
      </c>
      <c r="AT43" s="55">
        <f t="shared" si="20"/>
        <v>-4.4052863436123559E-2</v>
      </c>
      <c r="AU43" s="55">
        <f t="shared" si="21"/>
        <v>1.3963480128893632E-2</v>
      </c>
      <c r="AV43" s="55">
        <f t="shared" si="22"/>
        <v>2.4299065420560696E-2</v>
      </c>
      <c r="AW43" s="55">
        <f t="shared" si="23"/>
        <v>1.4388489208633072E-2</v>
      </c>
      <c r="AX43" s="55">
        <f t="shared" si="24"/>
        <v>2.289077828646174E-2</v>
      </c>
    </row>
    <row r="44" spans="2:50" ht="16.5" thickBot="1" x14ac:dyDescent="0.3">
      <c r="Q44" s="104" t="s">
        <v>196</v>
      </c>
      <c r="R44" s="105">
        <v>9</v>
      </c>
      <c r="S44" s="105">
        <v>11</v>
      </c>
      <c r="T44" s="105">
        <v>13</v>
      </c>
      <c r="U44" s="105">
        <v>15</v>
      </c>
      <c r="V44" s="105">
        <v>24</v>
      </c>
      <c r="AM44">
        <v>4000</v>
      </c>
      <c r="AN44" s="57">
        <v>85.5</v>
      </c>
      <c r="AO44" s="57">
        <v>108.9</v>
      </c>
      <c r="AP44" s="57">
        <v>127.8</v>
      </c>
      <c r="AQ44" s="57">
        <v>148.5</v>
      </c>
      <c r="AR44" s="57">
        <v>180</v>
      </c>
      <c r="AT44" s="54">
        <f t="shared" si="20"/>
        <v>0.24067495559502661</v>
      </c>
      <c r="AU44" s="54">
        <f t="shared" si="21"/>
        <v>8.8702928870292838E-2</v>
      </c>
      <c r="AV44" s="55">
        <f t="shared" si="22"/>
        <v>-3.3144704931285324E-2</v>
      </c>
      <c r="AW44" s="55">
        <f t="shared" si="23"/>
        <v>-3.7735849056603814E-2</v>
      </c>
      <c r="AX44" s="55">
        <f t="shared" si="24"/>
        <v>-0.10701107011070114</v>
      </c>
    </row>
    <row r="45" spans="2:50" ht="16.5" thickBot="1" x14ac:dyDescent="0.3">
      <c r="Q45" s="104" t="s">
        <v>206</v>
      </c>
      <c r="R45" s="132" t="s">
        <v>207</v>
      </c>
      <c r="S45" s="133"/>
      <c r="T45" s="133"/>
      <c r="U45" s="133"/>
      <c r="V45" s="134"/>
      <c r="AM45">
        <v>5000</v>
      </c>
      <c r="AN45" s="57">
        <v>109.8</v>
      </c>
      <c r="AO45" s="57">
        <v>117</v>
      </c>
      <c r="AP45" s="57">
        <v>121.5</v>
      </c>
      <c r="AQ45" s="57">
        <v>137.70000000000002</v>
      </c>
      <c r="AR45" s="57">
        <v>158.4</v>
      </c>
      <c r="AT45" s="54">
        <f t="shared" si="20"/>
        <v>2.4866785079928927E-2</v>
      </c>
      <c r="AU45" s="54">
        <f t="shared" si="21"/>
        <v>2.0920502092050208E-2</v>
      </c>
      <c r="AV45" s="55">
        <f t="shared" si="22"/>
        <v>1.7784963621665342E-2</v>
      </c>
      <c r="AW45" s="55">
        <f t="shared" si="23"/>
        <v>3.7735849056603619E-2</v>
      </c>
      <c r="AX45" s="55">
        <f t="shared" si="24"/>
        <v>2.5830258302582957E-2</v>
      </c>
    </row>
    <row r="46" spans="2:50" ht="16.5" thickBot="1" x14ac:dyDescent="0.3">
      <c r="Q46" s="104" t="s">
        <v>37</v>
      </c>
      <c r="R46" s="132" t="s">
        <v>201</v>
      </c>
      <c r="S46" s="133"/>
      <c r="T46" s="133"/>
      <c r="U46" s="133"/>
      <c r="V46" s="134"/>
      <c r="AM46">
        <v>6000</v>
      </c>
      <c r="AN46" s="57">
        <v>124.2</v>
      </c>
      <c r="AO46" s="57">
        <v>134.1</v>
      </c>
      <c r="AP46" s="57">
        <v>144.9</v>
      </c>
      <c r="AQ46" s="57">
        <v>162.9</v>
      </c>
      <c r="AR46" s="57">
        <v>189</v>
      </c>
      <c r="AT46" s="54">
        <f t="shared" si="20"/>
        <v>0.13207547169811315</v>
      </c>
      <c r="AU46" s="54">
        <f t="shared" si="21"/>
        <v>0.13872832369942195</v>
      </c>
      <c r="AV46" s="54">
        <f t="shared" si="22"/>
        <v>0.1521357519016969</v>
      </c>
      <c r="AW46" s="54">
        <f t="shared" si="23"/>
        <v>0.16289825282631032</v>
      </c>
      <c r="AX46" s="54">
        <f t="shared" si="24"/>
        <v>0.15017985611510792</v>
      </c>
    </row>
    <row r="47" spans="2:50" ht="16.5" thickBot="1" x14ac:dyDescent="0.3">
      <c r="Q47" s="104" t="s">
        <v>202</v>
      </c>
      <c r="R47" s="132">
        <v>5000</v>
      </c>
      <c r="S47" s="133"/>
      <c r="T47" s="133"/>
      <c r="U47" s="133"/>
      <c r="V47" s="134"/>
      <c r="AM47">
        <v>7000</v>
      </c>
      <c r="AN47" s="57">
        <v>138.6</v>
      </c>
      <c r="AO47" s="57">
        <v>151.20000000000002</v>
      </c>
      <c r="AP47" s="57">
        <v>168.3</v>
      </c>
      <c r="AQ47" s="57">
        <v>188.1</v>
      </c>
      <c r="AR47" s="57">
        <v>219.6</v>
      </c>
      <c r="AT47" s="55">
        <f t="shared" si="20"/>
        <v>3.1446540880503145E-2</v>
      </c>
      <c r="AU47" s="55">
        <f t="shared" si="21"/>
        <v>2.8901734104046062E-2</v>
      </c>
      <c r="AV47" s="55">
        <f t="shared" si="22"/>
        <v>1.5213575190169656E-2</v>
      </c>
      <c r="AW47" s="55">
        <f t="shared" si="23"/>
        <v>3.340184994861254E-2</v>
      </c>
      <c r="AX47" s="55">
        <f t="shared" si="24"/>
        <v>1.2589928057554007E-2</v>
      </c>
    </row>
    <row r="48" spans="2:50" ht="16.5" thickBot="1" x14ac:dyDescent="0.3">
      <c r="Q48" s="104" t="s">
        <v>140</v>
      </c>
      <c r="R48" s="138">
        <v>0.18</v>
      </c>
      <c r="S48" s="139"/>
      <c r="T48" s="139"/>
      <c r="U48" s="139"/>
      <c r="V48" s="140"/>
    </row>
    <row r="49" spans="17:47" ht="16.5" thickBot="1" x14ac:dyDescent="0.3">
      <c r="Q49" s="104" t="s">
        <v>203</v>
      </c>
      <c r="R49" s="132" t="s">
        <v>208</v>
      </c>
      <c r="S49" s="133"/>
      <c r="T49" s="133"/>
      <c r="U49" s="133"/>
      <c r="V49" s="134"/>
    </row>
    <row r="51" spans="17:47" x14ac:dyDescent="0.25">
      <c r="AO51" s="54">
        <v>0.9</v>
      </c>
    </row>
    <row r="53" spans="17:47" ht="15.75" thickBot="1" x14ac:dyDescent="0.3"/>
    <row r="54" spans="17:47" ht="30.75" thickBot="1" x14ac:dyDescent="0.3">
      <c r="AI54" s="60" t="s">
        <v>82</v>
      </c>
      <c r="AJ54" s="60" t="s">
        <v>83</v>
      </c>
      <c r="AK54" s="60" t="s">
        <v>84</v>
      </c>
      <c r="AL54" s="60" t="s">
        <v>85</v>
      </c>
      <c r="AM54" s="60" t="s">
        <v>86</v>
      </c>
      <c r="AP54" s="69"/>
      <c r="AQ54" s="70" t="s">
        <v>87</v>
      </c>
      <c r="AR54" s="70" t="s">
        <v>88</v>
      </c>
      <c r="AS54" s="70" t="s">
        <v>89</v>
      </c>
      <c r="AT54" s="70" t="s">
        <v>90</v>
      </c>
      <c r="AU54" s="70" t="s">
        <v>91</v>
      </c>
    </row>
    <row r="55" spans="17:47" ht="15.75" thickBot="1" x14ac:dyDescent="0.3">
      <c r="AI55" s="60">
        <v>2000</v>
      </c>
      <c r="AJ55" s="64">
        <v>1283044.6100000001</v>
      </c>
      <c r="AK55" s="61">
        <v>6214</v>
      </c>
      <c r="AL55" s="62">
        <v>8.5599999999999996E-2</v>
      </c>
      <c r="AM55" s="62">
        <v>9.9000000000000005E-2</v>
      </c>
      <c r="AP55" s="67" t="s">
        <v>92</v>
      </c>
      <c r="AQ55" s="68">
        <v>61.29</v>
      </c>
      <c r="AR55" s="68">
        <v>80.260000000000005</v>
      </c>
      <c r="AS55" s="68">
        <v>86.1</v>
      </c>
      <c r="AT55" s="68">
        <v>105.07</v>
      </c>
      <c r="AU55" s="68">
        <v>128.41</v>
      </c>
    </row>
    <row r="56" spans="17:47" ht="15.75" thickBot="1" x14ac:dyDescent="0.3">
      <c r="AI56" s="60">
        <v>3000</v>
      </c>
      <c r="AJ56" s="64">
        <v>1924185.65</v>
      </c>
      <c r="AK56" s="61">
        <v>8370</v>
      </c>
      <c r="AL56" s="62">
        <v>0.1283</v>
      </c>
      <c r="AM56" s="62">
        <v>0.13339999999999999</v>
      </c>
      <c r="AP56" s="67" t="s">
        <v>93</v>
      </c>
      <c r="AQ56" s="68">
        <v>71.5</v>
      </c>
      <c r="AR56" s="68">
        <v>97.77</v>
      </c>
      <c r="AS56" s="68">
        <v>112.36</v>
      </c>
      <c r="AT56" s="68">
        <v>131.33000000000001</v>
      </c>
      <c r="AU56" s="68">
        <v>160.52000000000001</v>
      </c>
    </row>
    <row r="57" spans="17:47" ht="15.75" thickBot="1" x14ac:dyDescent="0.3">
      <c r="AI57" s="60">
        <v>4000</v>
      </c>
      <c r="AJ57" s="64">
        <v>1459036.3</v>
      </c>
      <c r="AK57" s="61">
        <v>6555</v>
      </c>
      <c r="AL57" s="62">
        <v>9.7299999999999998E-2</v>
      </c>
      <c r="AM57" s="62">
        <v>0.1045</v>
      </c>
      <c r="AP57" s="67" t="s">
        <v>94</v>
      </c>
      <c r="AQ57" s="68">
        <v>118.2</v>
      </c>
      <c r="AR57" s="68">
        <v>125.49</v>
      </c>
      <c r="AS57" s="68">
        <v>129.87</v>
      </c>
      <c r="AT57" s="68">
        <v>150.30000000000001</v>
      </c>
      <c r="AU57" s="68">
        <v>170.73</v>
      </c>
    </row>
    <row r="58" spans="17:47" ht="15.75" thickBot="1" x14ac:dyDescent="0.3">
      <c r="AI58" s="60">
        <v>5000</v>
      </c>
      <c r="AJ58" s="64">
        <v>1438326.21</v>
      </c>
      <c r="AK58" s="61">
        <v>4723</v>
      </c>
      <c r="AL58" s="62">
        <v>9.5899999999999999E-2</v>
      </c>
      <c r="AM58" s="62">
        <v>7.5300000000000006E-2</v>
      </c>
      <c r="AP58" s="67" t="s">
        <v>95</v>
      </c>
      <c r="AQ58" s="68">
        <v>150.30000000000001</v>
      </c>
      <c r="AR58" s="68">
        <v>163.43</v>
      </c>
      <c r="AS58" s="68">
        <v>179.49</v>
      </c>
      <c r="AT58" s="68">
        <v>204.29</v>
      </c>
      <c r="AU58" s="68">
        <v>233.48</v>
      </c>
    </row>
    <row r="59" spans="17:47" ht="17.25" thickBot="1" x14ac:dyDescent="0.3">
      <c r="AI59" s="60">
        <v>6000</v>
      </c>
      <c r="AJ59" s="64">
        <v>762818.28</v>
      </c>
      <c r="AK59" s="61">
        <v>3201</v>
      </c>
      <c r="AL59" s="62">
        <v>5.0900000000000001E-2</v>
      </c>
      <c r="AM59" s="62">
        <v>5.0999999999999997E-2</v>
      </c>
      <c r="AP59" s="71"/>
      <c r="AQ59" s="71"/>
      <c r="AR59" s="71"/>
      <c r="AS59" s="71"/>
      <c r="AT59" s="71"/>
      <c r="AU59" s="71"/>
    </row>
    <row r="60" spans="17:47" ht="30.75" thickBot="1" x14ac:dyDescent="0.3">
      <c r="AI60" s="60">
        <v>7000</v>
      </c>
      <c r="AJ60" s="64">
        <v>420687.68</v>
      </c>
      <c r="AK60" s="61">
        <v>1155</v>
      </c>
      <c r="AL60" s="62">
        <v>2.81E-2</v>
      </c>
      <c r="AM60" s="62">
        <v>1.84E-2</v>
      </c>
      <c r="AP60" s="69"/>
      <c r="AQ60" s="70" t="s">
        <v>87</v>
      </c>
      <c r="AR60" s="70" t="s">
        <v>88</v>
      </c>
      <c r="AS60" s="70" t="s">
        <v>89</v>
      </c>
      <c r="AT60" s="70" t="s">
        <v>90</v>
      </c>
      <c r="AU60" s="70" t="s">
        <v>91</v>
      </c>
    </row>
    <row r="61" spans="17:47" ht="15.75" thickBot="1" x14ac:dyDescent="0.3">
      <c r="AJ61" s="58">
        <f>SUM(AJ55:AJ60)</f>
        <v>7288098.7299999995</v>
      </c>
      <c r="AP61" s="67" t="s">
        <v>92</v>
      </c>
      <c r="AQ61" s="72">
        <f t="shared" ref="AQ61:AU64" si="25">AQ55*0.95</f>
        <v>58.225499999999997</v>
      </c>
      <c r="AR61" s="72">
        <f t="shared" si="25"/>
        <v>76.247</v>
      </c>
      <c r="AS61" s="72">
        <f t="shared" si="25"/>
        <v>81.794999999999987</v>
      </c>
      <c r="AT61" s="72">
        <f t="shared" si="25"/>
        <v>99.816499999999991</v>
      </c>
      <c r="AU61" s="72">
        <f t="shared" si="25"/>
        <v>121.98949999999999</v>
      </c>
    </row>
    <row r="62" spans="17:47" ht="15.75" thickBot="1" x14ac:dyDescent="0.3">
      <c r="AI62" s="60" t="s">
        <v>96</v>
      </c>
      <c r="AJ62" s="60">
        <v>14991785.02</v>
      </c>
      <c r="AK62" s="60">
        <v>62741</v>
      </c>
      <c r="AL62" s="63">
        <v>1</v>
      </c>
      <c r="AM62" s="63">
        <v>1</v>
      </c>
      <c r="AP62" s="67" t="s">
        <v>93</v>
      </c>
      <c r="AQ62" s="72">
        <f t="shared" si="25"/>
        <v>67.924999999999997</v>
      </c>
      <c r="AR62" s="72">
        <f t="shared" si="25"/>
        <v>92.881499999999988</v>
      </c>
      <c r="AS62" s="72">
        <f t="shared" si="25"/>
        <v>106.74199999999999</v>
      </c>
      <c r="AT62" s="72">
        <f t="shared" si="25"/>
        <v>124.76350000000001</v>
      </c>
      <c r="AU62" s="72">
        <f t="shared" si="25"/>
        <v>152.494</v>
      </c>
    </row>
    <row r="63" spans="17:47" ht="15.75" thickBot="1" x14ac:dyDescent="0.3">
      <c r="AJ63" s="54">
        <f>AJ61/AJ62</f>
        <v>0.48613949041273002</v>
      </c>
      <c r="AP63" s="67" t="s">
        <v>94</v>
      </c>
      <c r="AQ63" s="72">
        <f t="shared" si="25"/>
        <v>112.28999999999999</v>
      </c>
      <c r="AR63" s="72">
        <f t="shared" si="25"/>
        <v>119.21549999999999</v>
      </c>
      <c r="AS63" s="72">
        <f t="shared" si="25"/>
        <v>123.37649999999999</v>
      </c>
      <c r="AT63" s="72">
        <f t="shared" si="25"/>
        <v>142.785</v>
      </c>
      <c r="AU63" s="72">
        <f t="shared" si="25"/>
        <v>162.19349999999997</v>
      </c>
    </row>
    <row r="64" spans="17:47" ht="15.75" thickBot="1" x14ac:dyDescent="0.3">
      <c r="AP64" s="67" t="s">
        <v>95</v>
      </c>
      <c r="AQ64" s="72">
        <f t="shared" si="25"/>
        <v>142.785</v>
      </c>
      <c r="AR64" s="72">
        <f t="shared" si="25"/>
        <v>155.2585</v>
      </c>
      <c r="AS64" s="72">
        <f t="shared" si="25"/>
        <v>170.5155</v>
      </c>
      <c r="AT64" s="72">
        <f t="shared" si="25"/>
        <v>194.07549999999998</v>
      </c>
      <c r="AU64" s="72">
        <f t="shared" si="25"/>
        <v>221.80599999999998</v>
      </c>
    </row>
    <row r="68" spans="34:39" ht="22.5" x14ac:dyDescent="0.25">
      <c r="AH68" s="74" t="s">
        <v>6</v>
      </c>
      <c r="AI68" s="75" t="s">
        <v>7</v>
      </c>
      <c r="AJ68" s="75" t="s">
        <v>8</v>
      </c>
      <c r="AK68" s="75" t="s">
        <v>9</v>
      </c>
      <c r="AL68" s="75" t="s">
        <v>10</v>
      </c>
      <c r="AM68" s="75" t="s">
        <v>11</v>
      </c>
    </row>
    <row r="69" spans="34:39" x14ac:dyDescent="0.25">
      <c r="AH69" s="76" t="s">
        <v>22</v>
      </c>
      <c r="AI69" s="77">
        <v>22</v>
      </c>
      <c r="AJ69" s="77">
        <v>24</v>
      </c>
      <c r="AK69" s="77">
        <v>29</v>
      </c>
      <c r="AL69" s="77">
        <v>33</v>
      </c>
      <c r="AM69" s="77">
        <v>49</v>
      </c>
    </row>
    <row r="70" spans="34:39" x14ac:dyDescent="0.25">
      <c r="AH70" s="76" t="s">
        <v>25</v>
      </c>
      <c r="AI70" s="77">
        <v>21</v>
      </c>
      <c r="AJ70" s="77">
        <v>23</v>
      </c>
      <c r="AK70" s="77">
        <v>28</v>
      </c>
      <c r="AL70" s="77">
        <v>32</v>
      </c>
      <c r="AM70" s="77">
        <v>47</v>
      </c>
    </row>
    <row r="71" spans="34:39" ht="24.75" x14ac:dyDescent="0.25">
      <c r="AH71" s="76" t="s">
        <v>27</v>
      </c>
      <c r="AI71" s="77">
        <v>18</v>
      </c>
      <c r="AJ71" s="77">
        <v>21</v>
      </c>
      <c r="AK71" s="77">
        <v>26</v>
      </c>
      <c r="AL71" s="77">
        <v>30</v>
      </c>
      <c r="AM71" s="77">
        <v>46</v>
      </c>
    </row>
    <row r="72" spans="34:39" ht="24.75" x14ac:dyDescent="0.25">
      <c r="AH72" s="76" t="s">
        <v>29</v>
      </c>
      <c r="AI72" s="77">
        <v>16</v>
      </c>
      <c r="AJ72" s="77">
        <v>18</v>
      </c>
      <c r="AK72" s="77">
        <v>24</v>
      </c>
      <c r="AL72" s="77">
        <v>28</v>
      </c>
      <c r="AM72" s="77">
        <v>40</v>
      </c>
    </row>
    <row r="73" spans="34:39" x14ac:dyDescent="0.25">
      <c r="AH73" s="76" t="s">
        <v>97</v>
      </c>
      <c r="AI73" s="77">
        <v>107</v>
      </c>
      <c r="AJ73" s="77">
        <v>120</v>
      </c>
      <c r="AK73" s="77">
        <v>147</v>
      </c>
      <c r="AL73" s="77">
        <v>151</v>
      </c>
      <c r="AM73" s="77">
        <v>189</v>
      </c>
    </row>
    <row r="74" spans="34:39" ht="24.75" x14ac:dyDescent="0.25">
      <c r="AH74" s="76" t="s">
        <v>98</v>
      </c>
      <c r="AI74" s="77">
        <v>12</v>
      </c>
      <c r="AJ74" s="77">
        <v>16</v>
      </c>
      <c r="AK74" s="77">
        <v>22</v>
      </c>
      <c r="AL74" s="77">
        <v>24</v>
      </c>
      <c r="AM74" s="77">
        <v>36</v>
      </c>
    </row>
    <row r="75" spans="34:39" x14ac:dyDescent="0.25">
      <c r="AH75" s="76" t="s">
        <v>99</v>
      </c>
      <c r="AI75" s="77">
        <v>145</v>
      </c>
      <c r="AJ75" s="77">
        <v>153</v>
      </c>
      <c r="AK75" s="77">
        <v>189</v>
      </c>
      <c r="AL75" s="77">
        <v>200</v>
      </c>
      <c r="AM75" s="77">
        <v>265</v>
      </c>
    </row>
    <row r="76" spans="34:39" ht="24.75" x14ac:dyDescent="0.25">
      <c r="AH76" s="76" t="s">
        <v>100</v>
      </c>
      <c r="AI76" s="77">
        <v>11</v>
      </c>
      <c r="AJ76" s="77">
        <v>14</v>
      </c>
      <c r="AK76" s="77">
        <v>17</v>
      </c>
      <c r="AL76" s="77">
        <v>21</v>
      </c>
      <c r="AM76" s="77">
        <v>30</v>
      </c>
    </row>
    <row r="77" spans="34:39" ht="24.75" x14ac:dyDescent="0.25">
      <c r="AH77" s="76" t="s">
        <v>101</v>
      </c>
      <c r="AI77" s="77">
        <v>9</v>
      </c>
      <c r="AJ77" s="77">
        <v>12</v>
      </c>
      <c r="AK77" s="77">
        <v>14</v>
      </c>
      <c r="AL77" s="77">
        <v>18</v>
      </c>
      <c r="AM77" s="77">
        <v>26</v>
      </c>
    </row>
    <row r="79" spans="34:39" x14ac:dyDescent="0.25">
      <c r="AH79" s="79" t="s">
        <v>102</v>
      </c>
    </row>
    <row r="80" spans="34:39" x14ac:dyDescent="0.25">
      <c r="AH80">
        <v>500</v>
      </c>
      <c r="AI80">
        <f>AI69</f>
        <v>22</v>
      </c>
      <c r="AJ80">
        <f t="shared" ref="AJ80:AM80" si="26">AJ69</f>
        <v>24</v>
      </c>
      <c r="AK80">
        <f t="shared" si="26"/>
        <v>29</v>
      </c>
      <c r="AL80">
        <f t="shared" si="26"/>
        <v>33</v>
      </c>
      <c r="AM80">
        <f t="shared" si="26"/>
        <v>49</v>
      </c>
    </row>
    <row r="81" spans="32:46" x14ac:dyDescent="0.25">
      <c r="AH81">
        <v>1000</v>
      </c>
      <c r="AI81">
        <f>AI80+AI70</f>
        <v>43</v>
      </c>
      <c r="AJ81">
        <f t="shared" ref="AJ81:AM81" si="27">AJ80+AJ70</f>
        <v>47</v>
      </c>
      <c r="AK81">
        <f t="shared" si="27"/>
        <v>57</v>
      </c>
      <c r="AL81">
        <f t="shared" si="27"/>
        <v>65</v>
      </c>
      <c r="AM81">
        <f t="shared" si="27"/>
        <v>96</v>
      </c>
    </row>
    <row r="82" spans="32:46" x14ac:dyDescent="0.25">
      <c r="AH82">
        <v>2000</v>
      </c>
      <c r="AI82">
        <f>AI81+AI71</f>
        <v>61</v>
      </c>
      <c r="AJ82">
        <f t="shared" ref="AJ82:AM82" si="28">AJ81+AJ71</f>
        <v>68</v>
      </c>
      <c r="AK82">
        <f t="shared" si="28"/>
        <v>83</v>
      </c>
      <c r="AL82">
        <f t="shared" si="28"/>
        <v>95</v>
      </c>
      <c r="AM82">
        <f t="shared" si="28"/>
        <v>142</v>
      </c>
    </row>
    <row r="83" spans="32:46" x14ac:dyDescent="0.25">
      <c r="AH83">
        <v>3000</v>
      </c>
      <c r="AI83">
        <f>AI82+AI72</f>
        <v>77</v>
      </c>
      <c r="AJ83">
        <f t="shared" ref="AJ83:AM83" si="29">AJ82+AJ72</f>
        <v>86</v>
      </c>
      <c r="AK83">
        <f t="shared" si="29"/>
        <v>107</v>
      </c>
      <c r="AL83">
        <f t="shared" si="29"/>
        <v>123</v>
      </c>
      <c r="AM83">
        <f t="shared" si="29"/>
        <v>182</v>
      </c>
    </row>
    <row r="84" spans="32:46" x14ac:dyDescent="0.25">
      <c r="AH84">
        <v>4000</v>
      </c>
      <c r="AI84">
        <f>AI83+AI72</f>
        <v>93</v>
      </c>
      <c r="AJ84">
        <f t="shared" ref="AJ84:AM84" si="30">AJ83+AJ72</f>
        <v>104</v>
      </c>
      <c r="AK84">
        <f t="shared" si="30"/>
        <v>131</v>
      </c>
      <c r="AL84">
        <f t="shared" si="30"/>
        <v>151</v>
      </c>
      <c r="AM84">
        <f t="shared" si="30"/>
        <v>222</v>
      </c>
    </row>
    <row r="85" spans="32:46" x14ac:dyDescent="0.25">
      <c r="AH85">
        <v>5000</v>
      </c>
      <c r="AI85">
        <f>AI73</f>
        <v>107</v>
      </c>
      <c r="AJ85">
        <f t="shared" ref="AJ85:AM85" si="31">AJ73</f>
        <v>120</v>
      </c>
      <c r="AK85">
        <f t="shared" si="31"/>
        <v>147</v>
      </c>
      <c r="AL85">
        <f t="shared" si="31"/>
        <v>151</v>
      </c>
      <c r="AM85">
        <f t="shared" si="31"/>
        <v>189</v>
      </c>
    </row>
    <row r="86" spans="32:46" x14ac:dyDescent="0.25">
      <c r="AH86">
        <v>6000</v>
      </c>
      <c r="AI86">
        <f>AI85+AI74</f>
        <v>119</v>
      </c>
      <c r="AJ86">
        <f t="shared" ref="AJ86:AM86" si="32">AJ85+AJ74</f>
        <v>136</v>
      </c>
      <c r="AK86">
        <f t="shared" si="32"/>
        <v>169</v>
      </c>
      <c r="AL86">
        <f t="shared" si="32"/>
        <v>175</v>
      </c>
      <c r="AM86">
        <f t="shared" si="32"/>
        <v>225</v>
      </c>
    </row>
    <row r="87" spans="32:46" x14ac:dyDescent="0.25">
      <c r="AH87">
        <v>7000</v>
      </c>
      <c r="AI87">
        <f>AI86+AI74</f>
        <v>131</v>
      </c>
      <c r="AJ87">
        <f t="shared" ref="AJ87:AM87" si="33">AJ86+AJ74</f>
        <v>152</v>
      </c>
      <c r="AK87">
        <f t="shared" si="33"/>
        <v>191</v>
      </c>
      <c r="AL87">
        <f t="shared" si="33"/>
        <v>199</v>
      </c>
      <c r="AM87">
        <f t="shared" si="33"/>
        <v>261</v>
      </c>
    </row>
    <row r="88" spans="32:46" x14ac:dyDescent="0.25">
      <c r="AH88">
        <v>8000</v>
      </c>
      <c r="AI88">
        <f>AI$75</f>
        <v>145</v>
      </c>
      <c r="AJ88">
        <f t="shared" ref="AJ88:AM90" si="34">AJ$75</f>
        <v>153</v>
      </c>
      <c r="AK88">
        <f t="shared" si="34"/>
        <v>189</v>
      </c>
      <c r="AL88">
        <f t="shared" si="34"/>
        <v>200</v>
      </c>
      <c r="AM88">
        <f t="shared" si="34"/>
        <v>265</v>
      </c>
    </row>
    <row r="89" spans="32:46" x14ac:dyDescent="0.25">
      <c r="AH89">
        <v>9000</v>
      </c>
      <c r="AI89">
        <f t="shared" ref="AI89:AI90" si="35">AI$75</f>
        <v>145</v>
      </c>
      <c r="AJ89">
        <f t="shared" si="34"/>
        <v>153</v>
      </c>
      <c r="AK89">
        <f t="shared" si="34"/>
        <v>189</v>
      </c>
      <c r="AL89">
        <f t="shared" si="34"/>
        <v>200</v>
      </c>
      <c r="AM89">
        <f t="shared" si="34"/>
        <v>265</v>
      </c>
    </row>
    <row r="90" spans="32:46" x14ac:dyDescent="0.25">
      <c r="AH90">
        <v>10000</v>
      </c>
      <c r="AI90">
        <f t="shared" si="35"/>
        <v>145</v>
      </c>
      <c r="AJ90">
        <f t="shared" si="34"/>
        <v>153</v>
      </c>
      <c r="AK90">
        <f t="shared" si="34"/>
        <v>189</v>
      </c>
      <c r="AL90">
        <f t="shared" si="34"/>
        <v>200</v>
      </c>
      <c r="AM90">
        <f t="shared" si="34"/>
        <v>265</v>
      </c>
    </row>
    <row r="91" spans="32:46" x14ac:dyDescent="0.25">
      <c r="AH91">
        <v>11000</v>
      </c>
      <c r="AI91">
        <f>AI90+AI$77</f>
        <v>154</v>
      </c>
      <c r="AJ91">
        <f t="shared" ref="AJ91:AM95" si="36">AJ90+AJ$77</f>
        <v>165</v>
      </c>
      <c r="AK91">
        <f t="shared" si="36"/>
        <v>203</v>
      </c>
      <c r="AL91">
        <f t="shared" si="36"/>
        <v>218</v>
      </c>
      <c r="AM91">
        <f t="shared" si="36"/>
        <v>291</v>
      </c>
    </row>
    <row r="92" spans="32:46" x14ac:dyDescent="0.25">
      <c r="AH92">
        <v>12000</v>
      </c>
      <c r="AI92">
        <f t="shared" ref="AI92:AI95" si="37">AI91+AI$77</f>
        <v>163</v>
      </c>
      <c r="AJ92">
        <f t="shared" si="36"/>
        <v>177</v>
      </c>
      <c r="AK92">
        <f t="shared" si="36"/>
        <v>217</v>
      </c>
      <c r="AL92">
        <f t="shared" si="36"/>
        <v>236</v>
      </c>
      <c r="AM92">
        <f t="shared" si="36"/>
        <v>317</v>
      </c>
    </row>
    <row r="93" spans="32:46" x14ac:dyDescent="0.25">
      <c r="AH93">
        <v>13000</v>
      </c>
      <c r="AI93">
        <f t="shared" si="37"/>
        <v>172</v>
      </c>
      <c r="AJ93">
        <f t="shared" si="36"/>
        <v>189</v>
      </c>
      <c r="AK93">
        <f t="shared" si="36"/>
        <v>231</v>
      </c>
      <c r="AL93">
        <f t="shared" si="36"/>
        <v>254</v>
      </c>
      <c r="AM93">
        <f t="shared" si="36"/>
        <v>343</v>
      </c>
    </row>
    <row r="94" spans="32:46" x14ac:dyDescent="0.25">
      <c r="AH94">
        <v>14000</v>
      </c>
      <c r="AI94">
        <f t="shared" si="37"/>
        <v>181</v>
      </c>
      <c r="AJ94">
        <f t="shared" si="36"/>
        <v>201</v>
      </c>
      <c r="AK94">
        <f t="shared" si="36"/>
        <v>245</v>
      </c>
      <c r="AL94">
        <f t="shared" si="36"/>
        <v>272</v>
      </c>
      <c r="AM94">
        <f t="shared" si="36"/>
        <v>369</v>
      </c>
    </row>
    <row r="95" spans="32:46" x14ac:dyDescent="0.25">
      <c r="AH95">
        <v>15000</v>
      </c>
      <c r="AI95">
        <f t="shared" si="37"/>
        <v>190</v>
      </c>
      <c r="AJ95">
        <f t="shared" si="36"/>
        <v>213</v>
      </c>
      <c r="AK95">
        <f t="shared" si="36"/>
        <v>259</v>
      </c>
      <c r="AL95">
        <f t="shared" si="36"/>
        <v>290</v>
      </c>
      <c r="AM95">
        <f t="shared" si="36"/>
        <v>395</v>
      </c>
    </row>
    <row r="96" spans="32:46" x14ac:dyDescent="0.25">
      <c r="AF96" t="s">
        <v>103</v>
      </c>
      <c r="AH96" t="s">
        <v>104</v>
      </c>
      <c r="AO96" t="s">
        <v>0</v>
      </c>
      <c r="AP96" s="73"/>
      <c r="AQ96" s="73"/>
      <c r="AR96" s="73"/>
      <c r="AS96" s="73"/>
      <c r="AT96" s="73"/>
    </row>
    <row r="97" spans="34:52" x14ac:dyDescent="0.25">
      <c r="AH97">
        <v>500</v>
      </c>
      <c r="AI97" s="78">
        <f>AI80*0.95</f>
        <v>20.9</v>
      </c>
      <c r="AJ97" s="78">
        <f t="shared" ref="AJ97:AM97" si="38">AJ80*0.95</f>
        <v>22.799999999999997</v>
      </c>
      <c r="AK97" s="78">
        <f t="shared" si="38"/>
        <v>27.549999999999997</v>
      </c>
      <c r="AL97" s="78">
        <f t="shared" si="38"/>
        <v>31.349999999999998</v>
      </c>
      <c r="AM97" s="78">
        <f t="shared" si="38"/>
        <v>46.55</v>
      </c>
      <c r="AO97">
        <v>500</v>
      </c>
      <c r="AP97" s="58">
        <v>23.400000000000002</v>
      </c>
      <c r="AQ97" s="58">
        <v>27.900000000000002</v>
      </c>
      <c r="AR97" s="58">
        <v>32.4</v>
      </c>
      <c r="AS97" s="58">
        <v>37.800000000000004</v>
      </c>
      <c r="AT97" s="58">
        <v>54</v>
      </c>
      <c r="AV97" s="54">
        <f>AP97/AI97-1</f>
        <v>0.11961722488038284</v>
      </c>
      <c r="AW97" s="54">
        <f t="shared" ref="AW97:AZ97" si="39">AQ97/AJ97-1</f>
        <v>0.22368421052631593</v>
      </c>
      <c r="AX97" s="54">
        <f t="shared" si="39"/>
        <v>0.17604355716878417</v>
      </c>
      <c r="AY97" s="54">
        <f t="shared" si="39"/>
        <v>0.20574162679425867</v>
      </c>
      <c r="AZ97" s="54">
        <f t="shared" si="39"/>
        <v>0.16004296455424272</v>
      </c>
    </row>
    <row r="98" spans="34:52" x14ac:dyDescent="0.25">
      <c r="AH98">
        <v>1000</v>
      </c>
      <c r="AI98" s="78">
        <f t="shared" ref="AI98:AM98" si="40">AI81*0.95</f>
        <v>40.85</v>
      </c>
      <c r="AJ98" s="78">
        <f t="shared" si="40"/>
        <v>44.65</v>
      </c>
      <c r="AK98" s="78">
        <f t="shared" si="40"/>
        <v>54.15</v>
      </c>
      <c r="AL98" s="78">
        <f t="shared" si="40"/>
        <v>61.75</v>
      </c>
      <c r="AM98" s="78">
        <f t="shared" si="40"/>
        <v>91.199999999999989</v>
      </c>
      <c r="AO98">
        <v>1000</v>
      </c>
      <c r="AP98" s="58">
        <v>46.800000000000004</v>
      </c>
      <c r="AQ98" s="58">
        <v>55.800000000000004</v>
      </c>
      <c r="AR98" s="58">
        <v>64.8</v>
      </c>
      <c r="AS98" s="58">
        <v>75.600000000000009</v>
      </c>
      <c r="AT98" s="58">
        <v>108</v>
      </c>
      <c r="AV98" s="54">
        <f t="shared" ref="AV98:AV104" si="41">AP98/AI98-1</f>
        <v>0.14565483476132202</v>
      </c>
      <c r="AW98" s="54">
        <f t="shared" ref="AW98:AW104" si="42">AQ98/AJ98-1</f>
        <v>0.24972004479283338</v>
      </c>
      <c r="AX98" s="54">
        <f t="shared" ref="AX98:AX104" si="43">AR98/AK98-1</f>
        <v>0.19667590027700821</v>
      </c>
      <c r="AY98" s="54">
        <f t="shared" ref="AY98:AY104" si="44">AS98/AL98-1</f>
        <v>0.22429149797570869</v>
      </c>
      <c r="AZ98" s="54">
        <f t="shared" ref="AZ98:AZ104" si="45">AT98/AM98-1</f>
        <v>0.1842105263157896</v>
      </c>
    </row>
    <row r="99" spans="34:52" x14ac:dyDescent="0.25">
      <c r="AH99">
        <v>2000</v>
      </c>
      <c r="AI99" s="78">
        <f t="shared" ref="AI99:AM99" si="46">AI82*0.95</f>
        <v>57.949999999999996</v>
      </c>
      <c r="AJ99" s="78">
        <f t="shared" si="46"/>
        <v>64.599999999999994</v>
      </c>
      <c r="AK99" s="78">
        <f t="shared" si="46"/>
        <v>78.849999999999994</v>
      </c>
      <c r="AL99" s="78">
        <f t="shared" si="46"/>
        <v>90.25</v>
      </c>
      <c r="AM99" s="78">
        <f t="shared" si="46"/>
        <v>134.9</v>
      </c>
      <c r="AO99">
        <v>2000</v>
      </c>
      <c r="AP99" s="58">
        <v>56.7</v>
      </c>
      <c r="AQ99" s="58">
        <v>74.7</v>
      </c>
      <c r="AR99" s="58">
        <v>81</v>
      </c>
      <c r="AS99" s="58">
        <v>98.100000000000009</v>
      </c>
      <c r="AT99" s="58">
        <v>118.8</v>
      </c>
      <c r="AV99" s="54">
        <f t="shared" si="41"/>
        <v>-2.1570319240724611E-2</v>
      </c>
      <c r="AW99" s="54">
        <f t="shared" si="42"/>
        <v>0.15634674922600644</v>
      </c>
      <c r="AX99" s="54">
        <f t="shared" si="43"/>
        <v>2.7266962587190857E-2</v>
      </c>
      <c r="AY99" s="54">
        <f t="shared" si="44"/>
        <v>8.6980609418282562E-2</v>
      </c>
      <c r="AZ99" s="80">
        <f t="shared" si="45"/>
        <v>-0.11934766493699045</v>
      </c>
    </row>
    <row r="100" spans="34:52" x14ac:dyDescent="0.25">
      <c r="AH100">
        <v>3000</v>
      </c>
      <c r="AI100" s="78">
        <f t="shared" ref="AI100:AM100" si="47">AI83*0.95</f>
        <v>73.149999999999991</v>
      </c>
      <c r="AJ100" s="78">
        <f t="shared" si="47"/>
        <v>81.7</v>
      </c>
      <c r="AK100" s="78">
        <f t="shared" si="47"/>
        <v>101.64999999999999</v>
      </c>
      <c r="AL100" s="78">
        <f t="shared" si="47"/>
        <v>116.85</v>
      </c>
      <c r="AM100" s="78">
        <f t="shared" si="47"/>
        <v>172.9</v>
      </c>
      <c r="AO100">
        <v>3000</v>
      </c>
      <c r="AP100" s="58">
        <v>71.100000000000009</v>
      </c>
      <c r="AQ100" s="58">
        <v>91.8</v>
      </c>
      <c r="AR100" s="58">
        <v>104.4</v>
      </c>
      <c r="AS100" s="58">
        <v>123.3</v>
      </c>
      <c r="AT100" s="58">
        <v>149.4</v>
      </c>
      <c r="AV100" s="54">
        <f t="shared" si="41"/>
        <v>-2.8024606971975174E-2</v>
      </c>
      <c r="AW100" s="54">
        <f t="shared" si="42"/>
        <v>0.12362301101591178</v>
      </c>
      <c r="AX100" s="54">
        <f t="shared" si="43"/>
        <v>2.7053615346778193E-2</v>
      </c>
      <c r="AY100" s="54">
        <f t="shared" si="44"/>
        <v>5.5198973042362098E-2</v>
      </c>
      <c r="AZ100" s="80">
        <f t="shared" si="45"/>
        <v>-0.1359167148640833</v>
      </c>
    </row>
    <row r="101" spans="34:52" x14ac:dyDescent="0.25">
      <c r="AH101">
        <v>4000</v>
      </c>
      <c r="AI101" s="78">
        <f t="shared" ref="AI101:AM101" si="48">AI84*0.95</f>
        <v>88.35</v>
      </c>
      <c r="AJ101" s="78">
        <f t="shared" si="48"/>
        <v>98.8</v>
      </c>
      <c r="AK101" s="78">
        <f t="shared" si="48"/>
        <v>124.44999999999999</v>
      </c>
      <c r="AL101" s="78">
        <f t="shared" si="48"/>
        <v>143.44999999999999</v>
      </c>
      <c r="AM101" s="78">
        <f t="shared" si="48"/>
        <v>210.89999999999998</v>
      </c>
      <c r="AO101">
        <v>4000</v>
      </c>
      <c r="AP101" s="58">
        <v>85.5</v>
      </c>
      <c r="AQ101" s="58">
        <v>108.9</v>
      </c>
      <c r="AR101" s="58">
        <v>127.8</v>
      </c>
      <c r="AS101" s="58">
        <v>148.5</v>
      </c>
      <c r="AT101" s="58">
        <v>180</v>
      </c>
      <c r="AV101" s="54">
        <f t="shared" si="41"/>
        <v>-3.2258064516129004E-2</v>
      </c>
      <c r="AW101" s="54">
        <f t="shared" si="42"/>
        <v>0.10222672064777338</v>
      </c>
      <c r="AX101" s="54">
        <f t="shared" si="43"/>
        <v>2.6918441141020599E-2</v>
      </c>
      <c r="AY101" s="54">
        <f t="shared" si="44"/>
        <v>3.5203903799233327E-2</v>
      </c>
      <c r="AZ101" s="80">
        <f t="shared" si="45"/>
        <v>-0.14651493598862009</v>
      </c>
    </row>
    <row r="102" spans="34:52" x14ac:dyDescent="0.25">
      <c r="AH102">
        <v>5000</v>
      </c>
      <c r="AI102" s="78">
        <f t="shared" ref="AI102:AM102" si="49">AI85*0.95</f>
        <v>101.64999999999999</v>
      </c>
      <c r="AJ102" s="78">
        <f t="shared" si="49"/>
        <v>114</v>
      </c>
      <c r="AK102" s="78">
        <f t="shared" si="49"/>
        <v>139.65</v>
      </c>
      <c r="AL102" s="78">
        <f t="shared" si="49"/>
        <v>143.44999999999999</v>
      </c>
      <c r="AM102" s="78">
        <f t="shared" si="49"/>
        <v>179.54999999999998</v>
      </c>
      <c r="AO102">
        <v>5000</v>
      </c>
      <c r="AP102" s="58">
        <v>109.8</v>
      </c>
      <c r="AQ102" s="58">
        <v>117</v>
      </c>
      <c r="AR102" s="58">
        <v>121.5</v>
      </c>
      <c r="AS102" s="58">
        <v>137.70000000000002</v>
      </c>
      <c r="AT102" s="58">
        <v>158.4</v>
      </c>
      <c r="AV102" s="54">
        <f t="shared" si="41"/>
        <v>8.0177078209542563E-2</v>
      </c>
      <c r="AW102" s="54">
        <f t="shared" si="42"/>
        <v>2.6315789473684292E-2</v>
      </c>
      <c r="AX102" s="80">
        <f t="shared" si="43"/>
        <v>-0.12996777658431802</v>
      </c>
      <c r="AY102" s="80">
        <f t="shared" si="44"/>
        <v>-4.0083652840710804E-2</v>
      </c>
      <c r="AZ102" s="80">
        <f t="shared" si="45"/>
        <v>-0.11779448621553879</v>
      </c>
    </row>
    <row r="103" spans="34:52" x14ac:dyDescent="0.25">
      <c r="AH103">
        <v>6000</v>
      </c>
      <c r="AI103" s="78">
        <f t="shared" ref="AI103:AM103" si="50">AI86*0.95</f>
        <v>113.05</v>
      </c>
      <c r="AJ103" s="78">
        <f t="shared" si="50"/>
        <v>129.19999999999999</v>
      </c>
      <c r="AK103" s="78">
        <f t="shared" si="50"/>
        <v>160.54999999999998</v>
      </c>
      <c r="AL103" s="78">
        <f t="shared" si="50"/>
        <v>166.25</v>
      </c>
      <c r="AM103" s="78">
        <f t="shared" si="50"/>
        <v>213.75</v>
      </c>
      <c r="AO103">
        <v>6000</v>
      </c>
      <c r="AP103" s="58">
        <v>124.2</v>
      </c>
      <c r="AQ103" s="58">
        <v>134.1</v>
      </c>
      <c r="AR103" s="58">
        <v>144.9</v>
      </c>
      <c r="AS103" s="58">
        <v>162.9</v>
      </c>
      <c r="AT103" s="58">
        <v>189</v>
      </c>
      <c r="AV103" s="54">
        <f t="shared" si="41"/>
        <v>9.8628925254312216E-2</v>
      </c>
      <c r="AW103" s="54">
        <f t="shared" si="42"/>
        <v>3.7925696594427238E-2</v>
      </c>
      <c r="AX103" s="80">
        <f t="shared" si="43"/>
        <v>-9.7477421364060901E-2</v>
      </c>
      <c r="AY103" s="80">
        <f t="shared" si="44"/>
        <v>-2.0150375939849585E-2</v>
      </c>
      <c r="AZ103" s="80">
        <f t="shared" si="45"/>
        <v>-0.11578947368421055</v>
      </c>
    </row>
    <row r="104" spans="34:52" x14ac:dyDescent="0.25">
      <c r="AH104">
        <v>7000</v>
      </c>
      <c r="AI104" s="78">
        <f t="shared" ref="AI104:AM104" si="51">AI87*0.95</f>
        <v>124.44999999999999</v>
      </c>
      <c r="AJ104" s="78">
        <f t="shared" si="51"/>
        <v>144.4</v>
      </c>
      <c r="AK104" s="78">
        <f t="shared" si="51"/>
        <v>181.45</v>
      </c>
      <c r="AL104" s="78">
        <f t="shared" si="51"/>
        <v>189.04999999999998</v>
      </c>
      <c r="AM104" s="78">
        <f t="shared" si="51"/>
        <v>247.95</v>
      </c>
      <c r="AO104">
        <v>7000</v>
      </c>
      <c r="AP104" s="58">
        <v>138.6</v>
      </c>
      <c r="AQ104" s="58">
        <v>151.20000000000002</v>
      </c>
      <c r="AR104" s="58">
        <v>168.3</v>
      </c>
      <c r="AS104" s="58">
        <v>188.1</v>
      </c>
      <c r="AT104" s="58">
        <v>219.6</v>
      </c>
      <c r="AV104" s="54">
        <f t="shared" si="41"/>
        <v>0.1137002812374448</v>
      </c>
      <c r="AW104" s="54">
        <f t="shared" si="42"/>
        <v>4.7091412742382266E-2</v>
      </c>
      <c r="AX104" s="54">
        <f t="shared" si="43"/>
        <v>-7.2471755304491459E-2</v>
      </c>
      <c r="AY104" s="54">
        <f t="shared" si="44"/>
        <v>-5.0251256281406143E-3</v>
      </c>
      <c r="AZ104" s="80">
        <f t="shared" si="45"/>
        <v>-0.11433756805807616</v>
      </c>
    </row>
    <row r="105" spans="34:52" x14ac:dyDescent="0.25">
      <c r="AH105">
        <v>8000</v>
      </c>
      <c r="AI105" s="78">
        <f t="shared" ref="AI105:AM105" si="52">AI88*0.95</f>
        <v>137.75</v>
      </c>
      <c r="AJ105" s="78">
        <f t="shared" si="52"/>
        <v>145.35</v>
      </c>
      <c r="AK105" s="78">
        <f t="shared" si="52"/>
        <v>179.54999999999998</v>
      </c>
      <c r="AL105" s="78">
        <f t="shared" si="52"/>
        <v>190</v>
      </c>
      <c r="AM105" s="78">
        <f t="shared" si="52"/>
        <v>251.75</v>
      </c>
      <c r="AO105">
        <v>8000</v>
      </c>
    </row>
    <row r="106" spans="34:52" x14ac:dyDescent="0.25">
      <c r="AH106">
        <v>9000</v>
      </c>
      <c r="AI106" s="78">
        <f t="shared" ref="AI106:AM106" si="53">AI89*0.95</f>
        <v>137.75</v>
      </c>
      <c r="AJ106" s="78">
        <f t="shared" si="53"/>
        <v>145.35</v>
      </c>
      <c r="AK106" s="78">
        <f t="shared" si="53"/>
        <v>179.54999999999998</v>
      </c>
      <c r="AL106" s="78">
        <f t="shared" si="53"/>
        <v>190</v>
      </c>
      <c r="AM106" s="78">
        <f t="shared" si="53"/>
        <v>251.75</v>
      </c>
      <c r="AO106">
        <v>9000</v>
      </c>
    </row>
    <row r="107" spans="34:52" x14ac:dyDescent="0.25">
      <c r="AH107">
        <v>10000</v>
      </c>
      <c r="AI107" s="78">
        <f t="shared" ref="AI107:AM107" si="54">AI90*0.95</f>
        <v>137.75</v>
      </c>
      <c r="AJ107" s="78">
        <f t="shared" si="54"/>
        <v>145.35</v>
      </c>
      <c r="AK107" s="78">
        <f t="shared" si="54"/>
        <v>179.54999999999998</v>
      </c>
      <c r="AL107" s="78">
        <f t="shared" si="54"/>
        <v>190</v>
      </c>
      <c r="AM107" s="78">
        <f t="shared" si="54"/>
        <v>251.75</v>
      </c>
      <c r="AO107">
        <v>10000</v>
      </c>
      <c r="AP107">
        <v>117</v>
      </c>
      <c r="AQ107">
        <v>153</v>
      </c>
      <c r="AR107">
        <v>189</v>
      </c>
      <c r="AS107">
        <v>205.20000000000002</v>
      </c>
      <c r="AT107">
        <v>243</v>
      </c>
      <c r="AV107" s="80">
        <f t="shared" ref="AV107" si="55">AP107/AI107-1</f>
        <v>-0.15063520871143377</v>
      </c>
      <c r="AW107" s="54">
        <f t="shared" ref="AW107" si="56">AQ107/AJ107-1</f>
        <v>5.2631578947368363E-2</v>
      </c>
      <c r="AX107" s="54">
        <f t="shared" ref="AX107" si="57">AR107/AK107-1</f>
        <v>5.2631578947368585E-2</v>
      </c>
      <c r="AY107" s="54">
        <f t="shared" ref="AY107" si="58">AS107/AL107-1</f>
        <v>8.0000000000000071E-2</v>
      </c>
      <c r="AZ107" s="80">
        <f t="shared" ref="AZ107" si="59">AT107/AM107-1</f>
        <v>-3.4756703078450801E-2</v>
      </c>
    </row>
    <row r="108" spans="34:52" x14ac:dyDescent="0.25">
      <c r="AH108">
        <v>11000</v>
      </c>
      <c r="AI108" s="78">
        <f t="shared" ref="AI108:AM108" si="60">AI91*0.95</f>
        <v>146.29999999999998</v>
      </c>
      <c r="AJ108" s="78">
        <f t="shared" si="60"/>
        <v>156.75</v>
      </c>
      <c r="AK108" s="78">
        <f t="shared" si="60"/>
        <v>192.85</v>
      </c>
      <c r="AL108" s="78">
        <f t="shared" si="60"/>
        <v>207.1</v>
      </c>
      <c r="AM108" s="78">
        <f t="shared" si="60"/>
        <v>276.45</v>
      </c>
    </row>
    <row r="109" spans="34:52" x14ac:dyDescent="0.25">
      <c r="AH109">
        <v>12000</v>
      </c>
      <c r="AI109" s="78">
        <f t="shared" ref="AI109:AM109" si="61">AI92*0.95</f>
        <v>154.85</v>
      </c>
      <c r="AJ109" s="78">
        <f t="shared" si="61"/>
        <v>168.15</v>
      </c>
      <c r="AK109" s="78">
        <f t="shared" si="61"/>
        <v>206.14999999999998</v>
      </c>
      <c r="AL109" s="78">
        <f t="shared" si="61"/>
        <v>224.2</v>
      </c>
      <c r="AM109" s="78">
        <f t="shared" si="61"/>
        <v>301.14999999999998</v>
      </c>
    </row>
    <row r="110" spans="34:52" x14ac:dyDescent="0.25">
      <c r="AH110">
        <v>13000</v>
      </c>
      <c r="AI110" s="78">
        <f t="shared" ref="AI110:AM110" si="62">AI93*0.95</f>
        <v>163.4</v>
      </c>
      <c r="AJ110" s="78">
        <f t="shared" si="62"/>
        <v>179.54999999999998</v>
      </c>
      <c r="AK110" s="78">
        <f t="shared" si="62"/>
        <v>219.45</v>
      </c>
      <c r="AL110" s="78">
        <f t="shared" si="62"/>
        <v>241.29999999999998</v>
      </c>
      <c r="AM110" s="78">
        <f t="shared" si="62"/>
        <v>325.84999999999997</v>
      </c>
    </row>
    <row r="111" spans="34:52" x14ac:dyDescent="0.25">
      <c r="AH111">
        <v>14000</v>
      </c>
      <c r="AI111" s="78">
        <f t="shared" ref="AI111:AM111" si="63">AI94*0.95</f>
        <v>171.95</v>
      </c>
      <c r="AJ111" s="78">
        <f t="shared" si="63"/>
        <v>190.95</v>
      </c>
      <c r="AK111" s="78">
        <f t="shared" si="63"/>
        <v>232.75</v>
      </c>
      <c r="AL111" s="78">
        <f t="shared" si="63"/>
        <v>258.39999999999998</v>
      </c>
      <c r="AM111" s="78">
        <f t="shared" si="63"/>
        <v>350.55</v>
      </c>
    </row>
    <row r="112" spans="34:52" x14ac:dyDescent="0.25">
      <c r="AH112">
        <v>15000</v>
      </c>
      <c r="AI112" s="78">
        <f t="shared" ref="AI112:AM112" si="64">AI95*0.95</f>
        <v>180.5</v>
      </c>
      <c r="AJ112" s="78">
        <f t="shared" si="64"/>
        <v>202.35</v>
      </c>
      <c r="AK112" s="78">
        <f t="shared" si="64"/>
        <v>246.04999999999998</v>
      </c>
      <c r="AL112" s="78">
        <f t="shared" si="64"/>
        <v>275.5</v>
      </c>
      <c r="AM112" s="78">
        <f t="shared" si="64"/>
        <v>375.25</v>
      </c>
    </row>
  </sheetData>
  <mergeCells count="52">
    <mergeCell ref="B2:G3"/>
    <mergeCell ref="B8:G8"/>
    <mergeCell ref="B13:G13"/>
    <mergeCell ref="B18:G18"/>
    <mergeCell ref="B23:G23"/>
    <mergeCell ref="B4:G4"/>
    <mergeCell ref="B9:G9"/>
    <mergeCell ref="B14:G14"/>
    <mergeCell ref="B19:G19"/>
    <mergeCell ref="I4:N4"/>
    <mergeCell ref="C35:G35"/>
    <mergeCell ref="C36:G36"/>
    <mergeCell ref="C37:G37"/>
    <mergeCell ref="B29:G29"/>
    <mergeCell ref="C34:G34"/>
    <mergeCell ref="B24:G24"/>
    <mergeCell ref="I33:N33"/>
    <mergeCell ref="AF16:AJ16"/>
    <mergeCell ref="AF11:AJ11"/>
    <mergeCell ref="AF12:AJ12"/>
    <mergeCell ref="AF13:AJ13"/>
    <mergeCell ref="AF14:AJ14"/>
    <mergeCell ref="AF15:AJ15"/>
    <mergeCell ref="AE2:AF3"/>
    <mergeCell ref="AN11:AR11"/>
    <mergeCell ref="AN12:AR12"/>
    <mergeCell ref="AN13:AR13"/>
    <mergeCell ref="AN14:AR14"/>
    <mergeCell ref="AM2:AN3"/>
    <mergeCell ref="AO2:AO3"/>
    <mergeCell ref="AG2:AG3"/>
    <mergeCell ref="Q2:V2"/>
    <mergeCell ref="Q3:V3"/>
    <mergeCell ref="R15:V15"/>
    <mergeCell ref="R16:V16"/>
    <mergeCell ref="R17:V17"/>
    <mergeCell ref="R18:V18"/>
    <mergeCell ref="R19:V19"/>
    <mergeCell ref="Q21:V21"/>
    <mergeCell ref="R25:V25"/>
    <mergeCell ref="R26:V26"/>
    <mergeCell ref="R27:V27"/>
    <mergeCell ref="R28:V28"/>
    <mergeCell ref="R29:V29"/>
    <mergeCell ref="R30:V30"/>
    <mergeCell ref="R31:V31"/>
    <mergeCell ref="R49:V49"/>
    <mergeCell ref="Q33:V33"/>
    <mergeCell ref="R45:V45"/>
    <mergeCell ref="R46:V46"/>
    <mergeCell ref="R47:V47"/>
    <mergeCell ref="R48:V4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8B264-ECC6-4FC9-A6D9-D829A73BEF99}">
  <dimension ref="A1:AQ106"/>
  <sheetViews>
    <sheetView topLeftCell="A29" zoomScale="145" zoomScaleNormal="145" workbookViewId="0">
      <selection activeCell="A42" sqref="A42:AD110"/>
    </sheetView>
  </sheetViews>
  <sheetFormatPr defaultRowHeight="15" x14ac:dyDescent="0.25"/>
  <cols>
    <col min="1" max="1" width="28.5703125" customWidth="1"/>
    <col min="7" max="7" width="3.5703125" customWidth="1"/>
    <col min="9" max="13" width="0" hidden="1" customWidth="1"/>
  </cols>
  <sheetData>
    <row r="1" spans="1:43" ht="15.75" thickBot="1" x14ac:dyDescent="0.3"/>
    <row r="2" spans="1:43" x14ac:dyDescent="0.25">
      <c r="A2" s="9" t="s">
        <v>13</v>
      </c>
      <c r="B2" s="8" t="s">
        <v>14</v>
      </c>
      <c r="C2" s="8" t="s">
        <v>15</v>
      </c>
      <c r="D2" s="8" t="s">
        <v>16</v>
      </c>
      <c r="E2" s="8" t="s">
        <v>17</v>
      </c>
      <c r="F2" s="10" t="s">
        <v>18</v>
      </c>
      <c r="R2" s="169" t="s">
        <v>0</v>
      </c>
      <c r="S2" s="170"/>
      <c r="T2" s="170"/>
      <c r="U2" s="170"/>
      <c r="V2" s="170"/>
      <c r="W2" s="171"/>
      <c r="AA2" s="190" t="s">
        <v>107</v>
      </c>
      <c r="AB2" s="190"/>
    </row>
    <row r="3" spans="1:43" ht="24" x14ac:dyDescent="0.25">
      <c r="A3" s="9" t="s">
        <v>23</v>
      </c>
      <c r="B3" s="8">
        <v>27</v>
      </c>
      <c r="C3" s="8">
        <v>33</v>
      </c>
      <c r="D3" s="8">
        <v>40</v>
      </c>
      <c r="E3" s="8">
        <v>50</v>
      </c>
      <c r="F3" s="10">
        <v>70</v>
      </c>
      <c r="R3" s="172"/>
      <c r="S3" s="173"/>
      <c r="T3" s="173"/>
      <c r="U3" s="173"/>
      <c r="V3" s="173"/>
      <c r="W3" s="174"/>
      <c r="Z3" s="211" t="s">
        <v>65</v>
      </c>
      <c r="AA3" s="211"/>
      <c r="AB3" s="211"/>
      <c r="AC3" s="211"/>
      <c r="AD3" s="211"/>
      <c r="AE3" s="211"/>
      <c r="AF3" s="210" t="s">
        <v>108</v>
      </c>
      <c r="AG3" s="210"/>
      <c r="AH3" s="210"/>
      <c r="AI3" s="210"/>
      <c r="AJ3" s="210"/>
      <c r="AK3" s="210"/>
      <c r="AL3" s="8"/>
      <c r="AM3" s="8"/>
      <c r="AN3" s="8"/>
      <c r="AO3" s="8"/>
      <c r="AP3" s="8"/>
      <c r="AQ3" s="8"/>
    </row>
    <row r="4" spans="1:43" x14ac:dyDescent="0.25">
      <c r="A4" s="9" t="s">
        <v>155</v>
      </c>
      <c r="B4" s="8">
        <f>B3*2</f>
        <v>54</v>
      </c>
      <c r="C4" s="8">
        <f t="shared" ref="C4:F4" si="0">C3*2</f>
        <v>66</v>
      </c>
      <c r="D4" s="8">
        <f t="shared" si="0"/>
        <v>80</v>
      </c>
      <c r="E4" s="8">
        <f t="shared" si="0"/>
        <v>100</v>
      </c>
      <c r="F4" s="8">
        <f t="shared" si="0"/>
        <v>140</v>
      </c>
      <c r="R4" s="98" t="s">
        <v>109</v>
      </c>
      <c r="S4" s="98" t="s">
        <v>66</v>
      </c>
      <c r="T4" s="98" t="s">
        <v>67</v>
      </c>
      <c r="U4" s="98" t="s">
        <v>68</v>
      </c>
      <c r="V4" s="98" t="s">
        <v>69</v>
      </c>
      <c r="W4" s="98" t="s">
        <v>70</v>
      </c>
      <c r="Z4" s="98" t="s">
        <v>109</v>
      </c>
      <c r="AA4" s="98" t="s">
        <v>66</v>
      </c>
      <c r="AB4" s="98" t="s">
        <v>67</v>
      </c>
      <c r="AC4" s="98" t="s">
        <v>68</v>
      </c>
      <c r="AD4" s="98" t="s">
        <v>69</v>
      </c>
      <c r="AE4" s="98" t="s">
        <v>70</v>
      </c>
      <c r="AF4" s="98"/>
      <c r="AG4" s="98" t="s">
        <v>66</v>
      </c>
      <c r="AH4" s="98" t="s">
        <v>67</v>
      </c>
      <c r="AI4" s="98" t="s">
        <v>68</v>
      </c>
      <c r="AJ4" s="98" t="s">
        <v>69</v>
      </c>
      <c r="AK4" s="98" t="s">
        <v>70</v>
      </c>
      <c r="AL4" s="99"/>
      <c r="AM4" s="98" t="s">
        <v>66</v>
      </c>
      <c r="AN4" s="98" t="s">
        <v>67</v>
      </c>
      <c r="AO4" s="98" t="s">
        <v>68</v>
      </c>
      <c r="AP4" s="98" t="s">
        <v>69</v>
      </c>
      <c r="AQ4" s="98" t="s">
        <v>70</v>
      </c>
    </row>
    <row r="5" spans="1:43" x14ac:dyDescent="0.25">
      <c r="A5" s="9" t="s">
        <v>13</v>
      </c>
      <c r="B5" s="8" t="s">
        <v>14</v>
      </c>
      <c r="C5" s="8" t="s">
        <v>15</v>
      </c>
      <c r="D5" s="8" t="s">
        <v>16</v>
      </c>
      <c r="E5" s="8" t="s">
        <v>17</v>
      </c>
      <c r="F5" s="10" t="s">
        <v>18</v>
      </c>
      <c r="R5" s="96">
        <v>500</v>
      </c>
      <c r="S5" s="8">
        <v>26</v>
      </c>
      <c r="T5" s="8">
        <v>31</v>
      </c>
      <c r="U5" s="8">
        <v>36</v>
      </c>
      <c r="V5" s="8">
        <v>42</v>
      </c>
      <c r="W5" s="8">
        <v>60</v>
      </c>
      <c r="Z5" s="96">
        <v>500</v>
      </c>
      <c r="AA5" s="95"/>
      <c r="AB5" s="95"/>
      <c r="AC5" s="95"/>
      <c r="AD5" s="95"/>
      <c r="AE5" s="95"/>
      <c r="AF5" s="96">
        <v>500</v>
      </c>
      <c r="AG5" s="100">
        <v>22</v>
      </c>
      <c r="AH5" s="100">
        <v>24</v>
      </c>
      <c r="AI5" s="100">
        <v>29</v>
      </c>
      <c r="AJ5" s="100">
        <v>33</v>
      </c>
      <c r="AK5" s="100">
        <v>49</v>
      </c>
      <c r="AL5" s="96">
        <v>500</v>
      </c>
      <c r="AM5" s="8"/>
      <c r="AN5" s="8"/>
      <c r="AO5" s="8"/>
      <c r="AP5" s="8"/>
      <c r="AQ5" s="8"/>
    </row>
    <row r="6" spans="1:43" x14ac:dyDescent="0.25">
      <c r="A6" s="9" t="s">
        <v>156</v>
      </c>
      <c r="B6" s="8">
        <v>63</v>
      </c>
      <c r="C6" s="8">
        <v>83</v>
      </c>
      <c r="D6" s="8">
        <v>90</v>
      </c>
      <c r="E6" s="8">
        <v>109</v>
      </c>
      <c r="F6" s="10">
        <v>132</v>
      </c>
      <c r="R6" s="96">
        <v>1000</v>
      </c>
      <c r="S6" s="8">
        <v>52</v>
      </c>
      <c r="T6" s="8">
        <v>62</v>
      </c>
      <c r="U6" s="8">
        <v>72</v>
      </c>
      <c r="V6" s="8">
        <v>84</v>
      </c>
      <c r="W6" s="8">
        <v>120</v>
      </c>
      <c r="Z6" s="96">
        <v>1000</v>
      </c>
      <c r="AA6" s="95"/>
      <c r="AB6" s="95"/>
      <c r="AC6" s="95"/>
      <c r="AD6" s="95"/>
      <c r="AE6" s="95"/>
      <c r="AF6" s="96">
        <v>1000</v>
      </c>
      <c r="AG6" s="100">
        <v>43</v>
      </c>
      <c r="AH6" s="100">
        <v>47</v>
      </c>
      <c r="AI6" s="100">
        <v>57</v>
      </c>
      <c r="AJ6" s="100">
        <v>65</v>
      </c>
      <c r="AK6" s="100">
        <v>96</v>
      </c>
      <c r="AL6" s="96">
        <v>1000</v>
      </c>
      <c r="AM6" s="8"/>
      <c r="AN6" s="8"/>
      <c r="AO6" s="8"/>
      <c r="AP6" s="8"/>
      <c r="AQ6" s="8"/>
    </row>
    <row r="7" spans="1:43" x14ac:dyDescent="0.25">
      <c r="A7" s="9" t="s">
        <v>157</v>
      </c>
      <c r="B7" s="8">
        <f>I7+B6</f>
        <v>79</v>
      </c>
      <c r="C7" s="8">
        <f t="shared" ref="C7:F7" si="1">J7+C6</f>
        <v>102</v>
      </c>
      <c r="D7" s="8">
        <f t="shared" si="1"/>
        <v>116</v>
      </c>
      <c r="E7" s="8">
        <f t="shared" si="1"/>
        <v>137</v>
      </c>
      <c r="F7" s="8">
        <f t="shared" si="1"/>
        <v>166</v>
      </c>
      <c r="I7" s="8">
        <v>16</v>
      </c>
      <c r="J7" s="8">
        <v>19</v>
      </c>
      <c r="K7" s="8">
        <v>26</v>
      </c>
      <c r="L7" s="8">
        <v>28</v>
      </c>
      <c r="M7" s="10">
        <v>34</v>
      </c>
      <c r="R7" s="96">
        <v>2000</v>
      </c>
      <c r="S7" s="8">
        <v>63</v>
      </c>
      <c r="T7" s="8">
        <v>83</v>
      </c>
      <c r="U7" s="8">
        <v>90</v>
      </c>
      <c r="V7" s="8">
        <v>109</v>
      </c>
      <c r="W7" s="8">
        <v>132</v>
      </c>
      <c r="Z7" s="96">
        <v>2000</v>
      </c>
      <c r="AA7" s="97">
        <v>61.29</v>
      </c>
      <c r="AB7" s="97">
        <v>80.260000000000005</v>
      </c>
      <c r="AC7" s="97">
        <v>86.1</v>
      </c>
      <c r="AD7" s="97">
        <v>105.07</v>
      </c>
      <c r="AE7" s="97">
        <v>128.41</v>
      </c>
      <c r="AF7" s="96">
        <v>2000</v>
      </c>
      <c r="AG7" s="8">
        <v>61</v>
      </c>
      <c r="AH7" s="8">
        <v>68</v>
      </c>
      <c r="AI7" s="8">
        <v>83</v>
      </c>
      <c r="AJ7" s="8">
        <v>95</v>
      </c>
      <c r="AK7" s="8">
        <v>142</v>
      </c>
      <c r="AL7" s="96">
        <v>2000</v>
      </c>
      <c r="AM7" s="97">
        <v>0.28999999999999915</v>
      </c>
      <c r="AN7" s="97">
        <v>12.260000000000005</v>
      </c>
      <c r="AO7" s="97">
        <v>3.0999999999999943</v>
      </c>
      <c r="AP7" s="97">
        <v>10.069999999999993</v>
      </c>
      <c r="AQ7" s="97">
        <v>-13.590000000000003</v>
      </c>
    </row>
    <row r="8" spans="1:43" x14ac:dyDescent="0.25">
      <c r="A8" s="9" t="s">
        <v>13</v>
      </c>
      <c r="B8" s="8" t="s">
        <v>14</v>
      </c>
      <c r="C8" s="8" t="s">
        <v>15</v>
      </c>
      <c r="D8" s="8" t="s">
        <v>16</v>
      </c>
      <c r="E8" s="8" t="s">
        <v>17</v>
      </c>
      <c r="F8" s="10" t="s">
        <v>18</v>
      </c>
      <c r="R8" s="96">
        <v>3000</v>
      </c>
      <c r="S8" s="8">
        <v>79</v>
      </c>
      <c r="T8" s="8">
        <v>102</v>
      </c>
      <c r="U8" s="8">
        <v>116</v>
      </c>
      <c r="V8" s="8">
        <v>137</v>
      </c>
      <c r="W8" s="8">
        <v>166</v>
      </c>
      <c r="Z8" s="96">
        <v>3000</v>
      </c>
      <c r="AA8" s="97">
        <v>71.5</v>
      </c>
      <c r="AB8" s="97">
        <v>97.77</v>
      </c>
      <c r="AC8" s="97">
        <v>112.36</v>
      </c>
      <c r="AD8" s="97">
        <v>131.33000000000001</v>
      </c>
      <c r="AE8" s="97">
        <v>160.52000000000001</v>
      </c>
      <c r="AF8" s="96">
        <v>3000</v>
      </c>
      <c r="AG8" s="8">
        <v>77</v>
      </c>
      <c r="AH8" s="8">
        <v>86</v>
      </c>
      <c r="AI8" s="8">
        <v>107</v>
      </c>
      <c r="AJ8" s="8">
        <v>123</v>
      </c>
      <c r="AK8" s="8">
        <v>182.00000000000003</v>
      </c>
      <c r="AL8" s="96">
        <v>3000</v>
      </c>
      <c r="AM8" s="97">
        <v>-5.5</v>
      </c>
      <c r="AN8" s="97">
        <v>11.769999999999996</v>
      </c>
      <c r="AO8" s="97">
        <v>5.3599999999999994</v>
      </c>
      <c r="AP8" s="97">
        <v>8.3300000000000125</v>
      </c>
      <c r="AQ8" s="97">
        <v>-21.480000000000018</v>
      </c>
    </row>
    <row r="9" spans="1:43" x14ac:dyDescent="0.25">
      <c r="A9" s="9" t="s">
        <v>158</v>
      </c>
      <c r="B9" s="8">
        <v>122</v>
      </c>
      <c r="C9" s="8">
        <v>130</v>
      </c>
      <c r="D9" s="8">
        <v>135</v>
      </c>
      <c r="E9" s="8">
        <v>153</v>
      </c>
      <c r="F9" s="10">
        <v>176</v>
      </c>
      <c r="R9" s="96">
        <v>4000</v>
      </c>
      <c r="S9" s="8">
        <v>95</v>
      </c>
      <c r="T9" s="8">
        <v>121</v>
      </c>
      <c r="U9" s="8">
        <v>142</v>
      </c>
      <c r="V9" s="8">
        <v>165</v>
      </c>
      <c r="W9" s="8">
        <v>200</v>
      </c>
      <c r="Z9" s="96">
        <v>4000</v>
      </c>
      <c r="AA9" s="97">
        <v>118.2</v>
      </c>
      <c r="AB9" s="97">
        <v>125.49</v>
      </c>
      <c r="AC9" s="97">
        <v>129.87</v>
      </c>
      <c r="AD9" s="97">
        <v>150.30000000000001</v>
      </c>
      <c r="AE9" s="97">
        <v>170.73</v>
      </c>
      <c r="AF9" s="96">
        <v>4000</v>
      </c>
      <c r="AG9" s="8">
        <v>93</v>
      </c>
      <c r="AH9" s="8">
        <v>104</v>
      </c>
      <c r="AI9" s="8">
        <v>131</v>
      </c>
      <c r="AJ9" s="8">
        <v>151</v>
      </c>
      <c r="AK9" s="8">
        <v>222.00000000000003</v>
      </c>
      <c r="AL9" s="96">
        <v>4000</v>
      </c>
      <c r="AM9" s="97">
        <v>25.200000000000003</v>
      </c>
      <c r="AN9" s="97">
        <v>21.489999999999995</v>
      </c>
      <c r="AO9" s="97">
        <v>-1.1299999999999955</v>
      </c>
      <c r="AP9" s="97">
        <v>-0.69999999999998863</v>
      </c>
      <c r="AQ9" s="97">
        <v>-51.270000000000039</v>
      </c>
    </row>
    <row r="10" spans="1:43" x14ac:dyDescent="0.25">
      <c r="A10" s="9" t="s">
        <v>159</v>
      </c>
      <c r="B10" s="8">
        <f>I7+B9</f>
        <v>138</v>
      </c>
      <c r="C10" s="8">
        <f>J7+C9</f>
        <v>149</v>
      </c>
      <c r="D10" s="8">
        <f>K7+D9</f>
        <v>161</v>
      </c>
      <c r="E10" s="8">
        <f>L7+E9</f>
        <v>181</v>
      </c>
      <c r="F10" s="8">
        <f>M7+F9</f>
        <v>210</v>
      </c>
      <c r="R10" s="96">
        <v>5000</v>
      </c>
      <c r="S10" s="8">
        <v>122</v>
      </c>
      <c r="T10" s="8">
        <v>130</v>
      </c>
      <c r="U10" s="8">
        <v>135</v>
      </c>
      <c r="V10" s="8">
        <v>153</v>
      </c>
      <c r="W10" s="8">
        <v>176</v>
      </c>
      <c r="Z10" s="96">
        <v>5000</v>
      </c>
      <c r="AA10" s="97">
        <v>118.2</v>
      </c>
      <c r="AB10" s="97">
        <v>125.49</v>
      </c>
      <c r="AC10" s="97">
        <v>129.87</v>
      </c>
      <c r="AD10" s="97">
        <v>150.30000000000001</v>
      </c>
      <c r="AE10" s="97">
        <v>170.73</v>
      </c>
      <c r="AF10" s="96">
        <v>5000</v>
      </c>
      <c r="AG10" s="8">
        <v>107</v>
      </c>
      <c r="AH10" s="8">
        <v>120</v>
      </c>
      <c r="AI10" s="8">
        <v>147</v>
      </c>
      <c r="AJ10" s="8">
        <v>151</v>
      </c>
      <c r="AK10" s="8">
        <v>189</v>
      </c>
      <c r="AL10" s="96">
        <v>5000</v>
      </c>
      <c r="AM10" s="97">
        <v>11.200000000000003</v>
      </c>
      <c r="AN10" s="97">
        <v>5.4899999999999949</v>
      </c>
      <c r="AO10" s="97">
        <v>-17.129999999999995</v>
      </c>
      <c r="AP10" s="97">
        <v>-0.69999999999998863</v>
      </c>
      <c r="AQ10" s="97">
        <v>-18.27000000000001</v>
      </c>
    </row>
    <row r="11" spans="1:43" x14ac:dyDescent="0.25">
      <c r="A11" s="175"/>
      <c r="B11" s="157"/>
      <c r="C11" s="157"/>
      <c r="D11" s="157"/>
      <c r="E11" s="157"/>
      <c r="F11" s="158"/>
      <c r="R11" s="96">
        <v>6000</v>
      </c>
      <c r="S11" s="8">
        <v>138</v>
      </c>
      <c r="T11" s="8">
        <v>149</v>
      </c>
      <c r="U11" s="8">
        <v>161</v>
      </c>
      <c r="V11" s="8">
        <v>181</v>
      </c>
      <c r="W11" s="8">
        <v>210</v>
      </c>
      <c r="Z11" s="96">
        <v>6000</v>
      </c>
      <c r="AA11" s="97">
        <v>150.30000000000001</v>
      </c>
      <c r="AB11" s="97">
        <v>163.43</v>
      </c>
      <c r="AC11" s="97">
        <v>179.49</v>
      </c>
      <c r="AD11" s="97">
        <v>204.29</v>
      </c>
      <c r="AE11" s="97">
        <v>233.48</v>
      </c>
      <c r="AF11" s="96">
        <v>6000</v>
      </c>
      <c r="AG11" s="8">
        <v>119</v>
      </c>
      <c r="AH11" s="8">
        <v>136</v>
      </c>
      <c r="AI11" s="8">
        <v>169</v>
      </c>
      <c r="AJ11" s="8">
        <v>175</v>
      </c>
      <c r="AK11" s="8">
        <v>225</v>
      </c>
      <c r="AL11" s="96">
        <v>6000</v>
      </c>
      <c r="AM11" s="97">
        <v>31.300000000000011</v>
      </c>
      <c r="AN11" s="97">
        <v>27.430000000000007</v>
      </c>
      <c r="AO11" s="97">
        <v>10.490000000000009</v>
      </c>
      <c r="AP11" s="97">
        <v>29.289999999999992</v>
      </c>
      <c r="AQ11" s="97">
        <v>8.4799999999999898</v>
      </c>
    </row>
    <row r="12" spans="1:43" x14ac:dyDescent="0.25">
      <c r="A12" s="9" t="s">
        <v>13</v>
      </c>
      <c r="B12" s="8" t="s">
        <v>14</v>
      </c>
      <c r="C12" s="8" t="s">
        <v>15</v>
      </c>
      <c r="D12" s="8" t="s">
        <v>16</v>
      </c>
      <c r="E12" s="8" t="s">
        <v>17</v>
      </c>
      <c r="F12" s="10" t="s">
        <v>18</v>
      </c>
      <c r="R12" s="96">
        <v>7000</v>
      </c>
      <c r="S12" s="8">
        <v>154</v>
      </c>
      <c r="T12" s="8">
        <v>168</v>
      </c>
      <c r="U12" s="8">
        <v>187</v>
      </c>
      <c r="V12" s="8">
        <v>209</v>
      </c>
      <c r="W12" s="8">
        <v>244</v>
      </c>
      <c r="Z12" s="96">
        <v>7000</v>
      </c>
      <c r="AA12" s="97">
        <v>150.30000000000001</v>
      </c>
      <c r="AB12" s="97">
        <v>163.43</v>
      </c>
      <c r="AC12" s="97">
        <v>179.49</v>
      </c>
      <c r="AD12" s="97">
        <v>204.29</v>
      </c>
      <c r="AE12" s="97">
        <v>233.48</v>
      </c>
      <c r="AF12" s="96">
        <v>7000</v>
      </c>
      <c r="AG12" s="8">
        <v>131</v>
      </c>
      <c r="AH12" s="8">
        <v>152</v>
      </c>
      <c r="AI12" s="8">
        <v>191</v>
      </c>
      <c r="AJ12" s="8">
        <v>199</v>
      </c>
      <c r="AK12" s="8">
        <v>261</v>
      </c>
      <c r="AL12" s="96">
        <v>7000</v>
      </c>
      <c r="AM12" s="97">
        <v>19.300000000000011</v>
      </c>
      <c r="AN12" s="97">
        <v>11.430000000000007</v>
      </c>
      <c r="AO12" s="97">
        <v>-11.509999999999991</v>
      </c>
      <c r="AP12" s="97">
        <v>5.289999999999992</v>
      </c>
      <c r="AQ12" s="97">
        <v>-27.52000000000001</v>
      </c>
    </row>
    <row r="13" spans="1:43" x14ac:dyDescent="0.25">
      <c r="A13" s="9" t="s">
        <v>160</v>
      </c>
      <c r="B13" s="8">
        <v>130</v>
      </c>
      <c r="C13" s="8">
        <v>170</v>
      </c>
      <c r="D13" s="8">
        <v>210</v>
      </c>
      <c r="E13" s="8">
        <v>228</v>
      </c>
      <c r="F13" s="10">
        <v>270</v>
      </c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</row>
    <row r="14" spans="1:43" x14ac:dyDescent="0.25">
      <c r="A14" s="9" t="s">
        <v>161</v>
      </c>
      <c r="B14" s="8">
        <f>I14+B13</f>
        <v>145</v>
      </c>
      <c r="C14" s="8">
        <f t="shared" ref="C14:F14" si="2">J14+C13</f>
        <v>189</v>
      </c>
      <c r="D14" s="8">
        <f t="shared" si="2"/>
        <v>233</v>
      </c>
      <c r="E14" s="8">
        <f t="shared" si="2"/>
        <v>255</v>
      </c>
      <c r="F14" s="8">
        <f t="shared" si="2"/>
        <v>305</v>
      </c>
      <c r="I14" s="8">
        <v>15</v>
      </c>
      <c r="J14" s="8">
        <v>19</v>
      </c>
      <c r="K14" s="8">
        <v>23</v>
      </c>
      <c r="L14" s="8">
        <v>27</v>
      </c>
      <c r="M14" s="10">
        <v>35</v>
      </c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</row>
    <row r="15" spans="1:43" x14ac:dyDescent="0.25">
      <c r="A15" s="9"/>
      <c r="B15" s="8"/>
      <c r="C15" s="8"/>
      <c r="D15" s="8"/>
      <c r="E15" s="8"/>
      <c r="F15" s="10"/>
      <c r="S15" s="212" t="s">
        <v>113</v>
      </c>
      <c r="T15" s="213"/>
      <c r="Z15" s="8"/>
      <c r="AA15" s="212" t="s">
        <v>113</v>
      </c>
      <c r="AB15" s="213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</row>
    <row r="16" spans="1:43" x14ac:dyDescent="0.25">
      <c r="A16" s="9" t="s">
        <v>13</v>
      </c>
      <c r="B16" s="8" t="s">
        <v>14</v>
      </c>
      <c r="C16" s="8" t="s">
        <v>15</v>
      </c>
      <c r="D16" s="8" t="s">
        <v>16</v>
      </c>
      <c r="E16" s="8" t="s">
        <v>17</v>
      </c>
      <c r="F16" s="10" t="s">
        <v>18</v>
      </c>
      <c r="S16" s="214"/>
      <c r="T16" s="215"/>
      <c r="Z16" s="8"/>
      <c r="AA16" s="214"/>
      <c r="AB16" s="215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</row>
    <row r="17" spans="1:43" ht="24" x14ac:dyDescent="0.25">
      <c r="A17" s="9" t="s">
        <v>162</v>
      </c>
      <c r="B17" s="8">
        <v>330</v>
      </c>
      <c r="C17" s="8">
        <v>340</v>
      </c>
      <c r="D17" s="8">
        <v>340</v>
      </c>
      <c r="E17" s="8">
        <v>350</v>
      </c>
      <c r="F17" s="10">
        <v>360</v>
      </c>
      <c r="Z17" s="211" t="s">
        <v>65</v>
      </c>
      <c r="AA17" s="211"/>
      <c r="AB17" s="211"/>
      <c r="AC17" s="211"/>
      <c r="AD17" s="211"/>
      <c r="AE17" s="211"/>
      <c r="AF17" s="210" t="s">
        <v>108</v>
      </c>
      <c r="AG17" s="210"/>
      <c r="AH17" s="210"/>
      <c r="AI17" s="210"/>
      <c r="AJ17" s="210"/>
      <c r="AK17" s="210"/>
      <c r="AL17" s="8"/>
      <c r="AM17" s="8"/>
      <c r="AN17" s="8" t="s">
        <v>114</v>
      </c>
      <c r="AO17" s="8"/>
      <c r="AP17" s="8"/>
      <c r="AQ17" s="8"/>
    </row>
    <row r="18" spans="1:43" x14ac:dyDescent="0.25">
      <c r="A18" s="9" t="s">
        <v>163</v>
      </c>
      <c r="B18" s="8" t="s">
        <v>164</v>
      </c>
      <c r="C18" s="8" t="s">
        <v>165</v>
      </c>
      <c r="D18" s="8" t="s">
        <v>165</v>
      </c>
      <c r="E18" s="8" t="s">
        <v>166</v>
      </c>
      <c r="F18" s="8" t="s">
        <v>167</v>
      </c>
      <c r="R18" s="98" t="s">
        <v>109</v>
      </c>
      <c r="S18" s="98" t="s">
        <v>66</v>
      </c>
      <c r="T18" s="98" t="s">
        <v>67</v>
      </c>
      <c r="U18" s="98" t="s">
        <v>68</v>
      </c>
      <c r="V18" s="98" t="s">
        <v>69</v>
      </c>
      <c r="W18" s="98" t="s">
        <v>70</v>
      </c>
      <c r="Z18" s="98" t="s">
        <v>109</v>
      </c>
      <c r="AA18" s="98" t="s">
        <v>66</v>
      </c>
      <c r="AB18" s="98" t="s">
        <v>67</v>
      </c>
      <c r="AC18" s="98" t="s">
        <v>68</v>
      </c>
      <c r="AD18" s="98" t="s">
        <v>69</v>
      </c>
      <c r="AE18" s="98" t="s">
        <v>70</v>
      </c>
      <c r="AF18" s="98"/>
      <c r="AG18" s="98" t="s">
        <v>115</v>
      </c>
      <c r="AH18" s="98" t="s">
        <v>67</v>
      </c>
      <c r="AI18" s="98" t="s">
        <v>68</v>
      </c>
      <c r="AJ18" s="98" t="s">
        <v>69</v>
      </c>
      <c r="AK18" s="98" t="s">
        <v>70</v>
      </c>
      <c r="AL18" s="99"/>
      <c r="AM18" s="98" t="s">
        <v>66</v>
      </c>
      <c r="AN18" s="98" t="s">
        <v>67</v>
      </c>
      <c r="AO18" s="98" t="s">
        <v>68</v>
      </c>
      <c r="AP18" s="98" t="s">
        <v>69</v>
      </c>
      <c r="AQ18" s="98" t="s">
        <v>70</v>
      </c>
    </row>
    <row r="19" spans="1:43" x14ac:dyDescent="0.25">
      <c r="A19" s="9"/>
      <c r="B19" s="8"/>
      <c r="C19" s="8"/>
      <c r="D19" s="8"/>
      <c r="E19" s="8"/>
      <c r="F19" s="10"/>
      <c r="R19" s="96">
        <v>500</v>
      </c>
      <c r="S19" s="97">
        <v>23.400000000000002</v>
      </c>
      <c r="T19" s="97">
        <v>27.900000000000002</v>
      </c>
      <c r="U19" s="97">
        <v>32.4</v>
      </c>
      <c r="V19" s="97">
        <v>37.800000000000004</v>
      </c>
      <c r="W19" s="97">
        <v>54</v>
      </c>
      <c r="Z19" s="96">
        <v>500</v>
      </c>
      <c r="AA19" s="95"/>
      <c r="AB19" s="95"/>
      <c r="AC19" s="95"/>
      <c r="AD19" s="95"/>
      <c r="AE19" s="95"/>
      <c r="AF19" s="96">
        <v>500</v>
      </c>
      <c r="AG19" s="100">
        <v>22</v>
      </c>
      <c r="AH19" s="100">
        <v>24</v>
      </c>
      <c r="AI19" s="100">
        <v>29</v>
      </c>
      <c r="AJ19" s="100">
        <v>33</v>
      </c>
      <c r="AK19" s="100">
        <v>49</v>
      </c>
      <c r="AL19" s="96">
        <v>500</v>
      </c>
      <c r="AM19" s="8"/>
      <c r="AN19" s="8"/>
      <c r="AO19" s="8"/>
      <c r="AP19" s="8"/>
      <c r="AQ19" s="8"/>
    </row>
    <row r="20" spans="1:43" x14ac:dyDescent="0.25">
      <c r="A20" s="12" t="s">
        <v>37</v>
      </c>
      <c r="B20" s="165" t="s">
        <v>74</v>
      </c>
      <c r="C20" s="166"/>
      <c r="D20" s="166"/>
      <c r="E20" s="166"/>
      <c r="F20" s="167"/>
      <c r="R20" s="96">
        <v>1000</v>
      </c>
      <c r="S20" s="97">
        <v>46.800000000000004</v>
      </c>
      <c r="T20" s="97">
        <v>55.800000000000004</v>
      </c>
      <c r="U20" s="97">
        <v>64.8</v>
      </c>
      <c r="V20" s="97">
        <v>75.600000000000009</v>
      </c>
      <c r="W20" s="97">
        <v>108</v>
      </c>
      <c r="Z20" s="96">
        <v>1000</v>
      </c>
      <c r="AA20" s="95"/>
      <c r="AB20" s="95"/>
      <c r="AC20" s="95"/>
      <c r="AD20" s="95"/>
      <c r="AE20" s="95"/>
      <c r="AF20" s="96">
        <v>1000</v>
      </c>
      <c r="AG20" s="100">
        <v>43</v>
      </c>
      <c r="AH20" s="100">
        <v>47</v>
      </c>
      <c r="AI20" s="100">
        <v>57</v>
      </c>
      <c r="AJ20" s="100">
        <v>65</v>
      </c>
      <c r="AK20" s="100">
        <v>96</v>
      </c>
      <c r="AL20" s="96">
        <v>1000</v>
      </c>
      <c r="AM20" s="8"/>
      <c r="AN20" s="8"/>
      <c r="AO20" s="8"/>
      <c r="AP20" s="8"/>
      <c r="AQ20" s="8"/>
    </row>
    <row r="21" spans="1:43" x14ac:dyDescent="0.25">
      <c r="A21" s="9" t="s">
        <v>75</v>
      </c>
      <c r="B21" s="156" t="s">
        <v>76</v>
      </c>
      <c r="C21" s="157"/>
      <c r="D21" s="157"/>
      <c r="E21" s="157"/>
      <c r="F21" s="158"/>
      <c r="R21" s="96">
        <v>2000</v>
      </c>
      <c r="S21" s="97">
        <v>56.7</v>
      </c>
      <c r="T21" s="97">
        <v>74.7</v>
      </c>
      <c r="U21" s="97">
        <v>81</v>
      </c>
      <c r="V21" s="97">
        <v>98.100000000000009</v>
      </c>
      <c r="W21" s="97">
        <v>118.8</v>
      </c>
      <c r="Z21" s="96">
        <v>2000</v>
      </c>
      <c r="AA21" s="97">
        <v>58.225499999999997</v>
      </c>
      <c r="AB21" s="97">
        <v>76.247</v>
      </c>
      <c r="AC21" s="97">
        <v>81.794999999999987</v>
      </c>
      <c r="AD21" s="97">
        <v>99.816499999999991</v>
      </c>
      <c r="AE21" s="97">
        <v>121.98949999999999</v>
      </c>
      <c r="AF21" s="96">
        <v>2000</v>
      </c>
      <c r="AG21" s="97">
        <v>57.949999999999996</v>
      </c>
      <c r="AH21" s="97">
        <v>64.599999999999994</v>
      </c>
      <c r="AI21" s="97">
        <v>78.849999999999994</v>
      </c>
      <c r="AJ21" s="97">
        <v>90.25</v>
      </c>
      <c r="AK21" s="97">
        <v>134.9</v>
      </c>
      <c r="AL21" s="96">
        <v>2000</v>
      </c>
      <c r="AM21" s="101">
        <f t="shared" ref="AM21:AQ26" si="3">(AA21-AG21)/AG21</f>
        <v>4.7540983606557544E-3</v>
      </c>
      <c r="AN21" s="101">
        <f t="shared" si="3"/>
        <v>0.18029411764705894</v>
      </c>
      <c r="AO21" s="101">
        <f t="shared" si="3"/>
        <v>3.7349397590361363E-2</v>
      </c>
      <c r="AP21" s="101">
        <f t="shared" si="3"/>
        <v>0.1059999999999999</v>
      </c>
      <c r="AQ21" s="101">
        <f t="shared" si="3"/>
        <v>-9.5704225352112773E-2</v>
      </c>
    </row>
    <row r="22" spans="1:43" x14ac:dyDescent="0.25">
      <c r="A22" s="9" t="s">
        <v>77</v>
      </c>
      <c r="B22" s="156" t="s">
        <v>78</v>
      </c>
      <c r="C22" s="157"/>
      <c r="D22" s="157"/>
      <c r="E22" s="157"/>
      <c r="F22" s="158"/>
      <c r="R22" s="96">
        <v>3000</v>
      </c>
      <c r="S22" s="97">
        <v>71.100000000000009</v>
      </c>
      <c r="T22" s="97">
        <v>91.8</v>
      </c>
      <c r="U22" s="97">
        <v>104.4</v>
      </c>
      <c r="V22" s="97">
        <v>123.3</v>
      </c>
      <c r="W22" s="97">
        <v>149.4</v>
      </c>
      <c r="Z22" s="96">
        <v>3000</v>
      </c>
      <c r="AA22" s="97">
        <v>67.924999999999997</v>
      </c>
      <c r="AB22" s="97">
        <v>92.881499999999988</v>
      </c>
      <c r="AC22" s="97">
        <v>106.74199999999999</v>
      </c>
      <c r="AD22" s="97">
        <v>124.76350000000001</v>
      </c>
      <c r="AE22" s="97">
        <v>152.494</v>
      </c>
      <c r="AF22" s="96">
        <v>3000</v>
      </c>
      <c r="AG22" s="97">
        <v>73.149999999999991</v>
      </c>
      <c r="AH22" s="97">
        <v>81.7</v>
      </c>
      <c r="AI22" s="97">
        <v>101.64999999999999</v>
      </c>
      <c r="AJ22" s="97">
        <v>116.85</v>
      </c>
      <c r="AK22" s="97">
        <v>172.9</v>
      </c>
      <c r="AL22" s="96">
        <v>3000</v>
      </c>
      <c r="AM22" s="101">
        <f t="shared" si="3"/>
        <v>-7.1428571428571355E-2</v>
      </c>
      <c r="AN22" s="101">
        <f t="shared" si="3"/>
        <v>0.13686046511627889</v>
      </c>
      <c r="AO22" s="101">
        <f t="shared" si="3"/>
        <v>5.0093457943925224E-2</v>
      </c>
      <c r="AP22" s="101">
        <f t="shared" si="3"/>
        <v>6.7723577235772478E-2</v>
      </c>
      <c r="AQ22" s="101">
        <f t="shared" si="3"/>
        <v>-0.11802197802197806</v>
      </c>
    </row>
    <row r="23" spans="1:43" ht="15.75" thickBot="1" x14ac:dyDescent="0.3">
      <c r="A23" s="11" t="s">
        <v>79</v>
      </c>
      <c r="B23" s="159" t="s">
        <v>80</v>
      </c>
      <c r="C23" s="160"/>
      <c r="D23" s="160"/>
      <c r="E23" s="160"/>
      <c r="F23" s="161"/>
      <c r="R23" s="96">
        <v>4000</v>
      </c>
      <c r="S23" s="97">
        <v>85.5</v>
      </c>
      <c r="T23" s="97">
        <v>108.9</v>
      </c>
      <c r="U23" s="97">
        <v>127.8</v>
      </c>
      <c r="V23" s="97">
        <v>148.5</v>
      </c>
      <c r="W23" s="97">
        <v>180</v>
      </c>
      <c r="Z23" s="96">
        <v>4000</v>
      </c>
      <c r="AA23" s="97">
        <v>112.28999999999999</v>
      </c>
      <c r="AB23" s="97">
        <v>119.21549999999999</v>
      </c>
      <c r="AC23" s="97">
        <v>123.37649999999999</v>
      </c>
      <c r="AD23" s="97">
        <v>142.785</v>
      </c>
      <c r="AE23" s="97">
        <v>162.19349999999997</v>
      </c>
      <c r="AF23" s="96">
        <v>4000</v>
      </c>
      <c r="AG23" s="97">
        <v>88.35</v>
      </c>
      <c r="AH23" s="97">
        <v>98.8</v>
      </c>
      <c r="AI23" s="97">
        <v>124.44999999999999</v>
      </c>
      <c r="AJ23" s="97">
        <v>143.44999999999999</v>
      </c>
      <c r="AK23" s="97">
        <v>210.9</v>
      </c>
      <c r="AL23" s="96">
        <v>4000</v>
      </c>
      <c r="AM23" s="101">
        <f t="shared" si="3"/>
        <v>0.27096774193548384</v>
      </c>
      <c r="AN23" s="101">
        <f t="shared" si="3"/>
        <v>0.20663461538461533</v>
      </c>
      <c r="AO23" s="101">
        <f t="shared" si="3"/>
        <v>-8.6259541984732482E-3</v>
      </c>
      <c r="AP23" s="101">
        <f t="shared" si="3"/>
        <v>-4.6357615894039184E-3</v>
      </c>
      <c r="AQ23" s="101">
        <f t="shared" si="3"/>
        <v>-0.23094594594594611</v>
      </c>
    </row>
    <row r="24" spans="1:43" x14ac:dyDescent="0.25">
      <c r="R24" s="96">
        <v>5000</v>
      </c>
      <c r="S24" s="97">
        <v>109.8</v>
      </c>
      <c r="T24" s="97">
        <v>117</v>
      </c>
      <c r="U24" s="97">
        <v>121.5</v>
      </c>
      <c r="V24" s="97">
        <v>137.70000000000002</v>
      </c>
      <c r="W24" s="97">
        <v>158.4</v>
      </c>
      <c r="Z24" s="96">
        <v>5000</v>
      </c>
      <c r="AA24" s="97">
        <v>112.28999999999999</v>
      </c>
      <c r="AB24" s="97">
        <v>119.21549999999999</v>
      </c>
      <c r="AC24" s="97">
        <v>123.37649999999999</v>
      </c>
      <c r="AD24" s="97">
        <v>142.785</v>
      </c>
      <c r="AE24" s="97">
        <v>162.19349999999997</v>
      </c>
      <c r="AF24" s="96">
        <v>5000</v>
      </c>
      <c r="AG24" s="78">
        <v>101.64999999999999</v>
      </c>
      <c r="AH24" s="78">
        <v>114</v>
      </c>
      <c r="AI24" s="78">
        <v>139.65</v>
      </c>
      <c r="AJ24" s="78">
        <v>143.44999999999999</v>
      </c>
      <c r="AK24" s="78">
        <v>179.54999999999998</v>
      </c>
      <c r="AL24" s="96">
        <v>5000</v>
      </c>
      <c r="AM24" s="101">
        <f t="shared" si="3"/>
        <v>0.1046728971962617</v>
      </c>
      <c r="AN24" s="101">
        <f t="shared" si="3"/>
        <v>4.574999999999993E-2</v>
      </c>
      <c r="AO24" s="101">
        <f t="shared" si="3"/>
        <v>-0.11653061224489805</v>
      </c>
      <c r="AP24" s="101">
        <f t="shared" si="3"/>
        <v>-4.6357615894039184E-3</v>
      </c>
      <c r="AQ24" s="101">
        <f t="shared" si="3"/>
        <v>-9.6666666666666734E-2</v>
      </c>
    </row>
    <row r="25" spans="1:43" x14ac:dyDescent="0.25">
      <c r="R25" s="96">
        <v>6000</v>
      </c>
      <c r="S25" s="97">
        <v>124.2</v>
      </c>
      <c r="T25" s="97">
        <v>134.1</v>
      </c>
      <c r="U25" s="97">
        <v>144.9</v>
      </c>
      <c r="V25" s="97">
        <v>162.9</v>
      </c>
      <c r="W25" s="97">
        <v>189</v>
      </c>
      <c r="Z25" s="96">
        <v>6000</v>
      </c>
      <c r="AA25" s="97">
        <v>142.785</v>
      </c>
      <c r="AB25" s="97">
        <v>155.2585</v>
      </c>
      <c r="AC25" s="97">
        <v>170.5155</v>
      </c>
      <c r="AD25" s="97">
        <v>194.07549999999998</v>
      </c>
      <c r="AE25" s="97">
        <v>221.80599999999998</v>
      </c>
      <c r="AF25" s="96">
        <v>6000</v>
      </c>
      <c r="AG25" s="97">
        <v>113.05</v>
      </c>
      <c r="AH25" s="97">
        <v>129.19999999999999</v>
      </c>
      <c r="AI25" s="97">
        <v>160.54999999999998</v>
      </c>
      <c r="AJ25" s="97">
        <v>166.25</v>
      </c>
      <c r="AK25" s="97">
        <v>213.75</v>
      </c>
      <c r="AL25" s="96">
        <v>6000</v>
      </c>
      <c r="AM25" s="101">
        <f t="shared" si="3"/>
        <v>0.26302521008403362</v>
      </c>
      <c r="AN25" s="101">
        <f t="shared" si="3"/>
        <v>0.20169117647058832</v>
      </c>
      <c r="AO25" s="101">
        <f t="shared" si="3"/>
        <v>6.2071005917159895E-2</v>
      </c>
      <c r="AP25" s="101">
        <f t="shared" si="3"/>
        <v>0.16737142857142842</v>
      </c>
      <c r="AQ25" s="101">
        <f t="shared" si="3"/>
        <v>3.7688888888888813E-2</v>
      </c>
    </row>
    <row r="26" spans="1:43" x14ac:dyDescent="0.25">
      <c r="R26" s="96">
        <v>7000</v>
      </c>
      <c r="S26" s="97">
        <v>138.6</v>
      </c>
      <c r="T26" s="97">
        <v>151.20000000000002</v>
      </c>
      <c r="U26" s="97">
        <v>168.3</v>
      </c>
      <c r="V26" s="97">
        <v>188.1</v>
      </c>
      <c r="W26" s="97">
        <v>219.6</v>
      </c>
      <c r="Z26" s="96">
        <v>7000</v>
      </c>
      <c r="AA26" s="97">
        <v>142.785</v>
      </c>
      <c r="AB26" s="97">
        <v>155.2585</v>
      </c>
      <c r="AC26" s="97">
        <v>170.5155</v>
      </c>
      <c r="AD26" s="97">
        <v>194.07549999999998</v>
      </c>
      <c r="AE26" s="97">
        <v>221.80599999999998</v>
      </c>
      <c r="AF26" s="96">
        <v>7000</v>
      </c>
      <c r="AG26" s="97">
        <v>124.44999999999999</v>
      </c>
      <c r="AH26" s="97">
        <v>144.4</v>
      </c>
      <c r="AI26" s="97">
        <v>181.45</v>
      </c>
      <c r="AJ26" s="97">
        <v>189.04999999999998</v>
      </c>
      <c r="AK26" s="97">
        <v>247.95</v>
      </c>
      <c r="AL26" s="96">
        <v>7000</v>
      </c>
      <c r="AM26" s="101">
        <f t="shared" si="3"/>
        <v>0.14732824427480923</v>
      </c>
      <c r="AN26" s="101">
        <f t="shared" si="3"/>
        <v>7.5197368421052568E-2</v>
      </c>
      <c r="AO26" s="101">
        <f t="shared" si="3"/>
        <v>-6.0261780104711969E-2</v>
      </c>
      <c r="AP26" s="101">
        <f t="shared" si="3"/>
        <v>2.658291457286429E-2</v>
      </c>
      <c r="AQ26" s="101">
        <f t="shared" si="3"/>
        <v>-0.10544061302681995</v>
      </c>
    </row>
    <row r="28" spans="1:43" x14ac:dyDescent="0.25">
      <c r="R28" t="s">
        <v>117</v>
      </c>
      <c r="T28">
        <v>0.9</v>
      </c>
    </row>
    <row r="29" spans="1:43" x14ac:dyDescent="0.25">
      <c r="S29" s="98" t="s">
        <v>66</v>
      </c>
      <c r="T29" s="98" t="s">
        <v>67</v>
      </c>
      <c r="U29" s="98" t="s">
        <v>68</v>
      </c>
      <c r="V29" s="98" t="s">
        <v>69</v>
      </c>
      <c r="W29" s="98" t="s">
        <v>70</v>
      </c>
    </row>
    <row r="30" spans="1:43" x14ac:dyDescent="0.25">
      <c r="R30" s="96">
        <v>2000</v>
      </c>
    </row>
    <row r="31" spans="1:43" x14ac:dyDescent="0.25">
      <c r="R31" s="96">
        <v>3000</v>
      </c>
    </row>
    <row r="32" spans="1:43" x14ac:dyDescent="0.25">
      <c r="R32" s="96">
        <v>4000</v>
      </c>
    </row>
    <row r="33" spans="1:28" x14ac:dyDescent="0.25">
      <c r="R33" s="96">
        <v>5000</v>
      </c>
    </row>
    <row r="34" spans="1:28" x14ac:dyDescent="0.25">
      <c r="R34" s="96">
        <v>6000</v>
      </c>
    </row>
    <row r="35" spans="1:28" x14ac:dyDescent="0.25">
      <c r="R35" s="96">
        <v>7000</v>
      </c>
    </row>
    <row r="42" spans="1:28" x14ac:dyDescent="0.25">
      <c r="A42" s="109"/>
      <c r="B42" s="110"/>
      <c r="C42" s="110"/>
      <c r="D42" s="110"/>
      <c r="E42" s="110"/>
      <c r="F42" s="110"/>
    </row>
    <row r="43" spans="1:28" x14ac:dyDescent="0.25">
      <c r="A43" s="109"/>
      <c r="B43" s="110"/>
      <c r="C43" s="110"/>
      <c r="D43" s="110"/>
      <c r="E43" s="110"/>
      <c r="F43" s="110"/>
    </row>
    <row r="44" spans="1:28" x14ac:dyDescent="0.25">
      <c r="A44" s="109"/>
      <c r="B44" s="110"/>
      <c r="C44" s="110"/>
      <c r="D44" s="110"/>
      <c r="E44" s="110"/>
      <c r="F44" s="110"/>
    </row>
    <row r="46" spans="1:28" x14ac:dyDescent="0.25">
      <c r="B46" s="78"/>
      <c r="C46" s="78"/>
      <c r="D46" s="78"/>
      <c r="E46" s="78"/>
      <c r="F46" s="78"/>
      <c r="I46" t="s">
        <v>189</v>
      </c>
      <c r="P46" t="s">
        <v>190</v>
      </c>
      <c r="W46" t="s">
        <v>191</v>
      </c>
    </row>
    <row r="47" spans="1:28" x14ac:dyDescent="0.25">
      <c r="A47" t="s">
        <v>187</v>
      </c>
      <c r="B47" s="54" t="s">
        <v>188</v>
      </c>
      <c r="C47" s="54" t="s">
        <v>66</v>
      </c>
      <c r="D47" s="54" t="s">
        <v>67</v>
      </c>
      <c r="E47" s="54" t="s">
        <v>68</v>
      </c>
      <c r="F47" s="54" t="s">
        <v>69</v>
      </c>
      <c r="G47" t="s">
        <v>70</v>
      </c>
      <c r="I47" t="s">
        <v>188</v>
      </c>
      <c r="J47" t="s">
        <v>66</v>
      </c>
      <c r="K47" t="s">
        <v>67</v>
      </c>
      <c r="L47" t="s">
        <v>68</v>
      </c>
      <c r="M47" t="s">
        <v>69</v>
      </c>
      <c r="N47" t="s">
        <v>70</v>
      </c>
      <c r="P47" t="s">
        <v>188</v>
      </c>
      <c r="Q47" t="s">
        <v>66</v>
      </c>
      <c r="R47" t="s">
        <v>67</v>
      </c>
      <c r="S47" t="s">
        <v>68</v>
      </c>
      <c r="T47" t="s">
        <v>69</v>
      </c>
      <c r="U47" t="s">
        <v>70</v>
      </c>
      <c r="W47" t="s">
        <v>188</v>
      </c>
      <c r="X47" t="s">
        <v>66</v>
      </c>
      <c r="Y47" t="s">
        <v>67</v>
      </c>
      <c r="Z47" t="s">
        <v>68</v>
      </c>
      <c r="AA47" t="s">
        <v>69</v>
      </c>
      <c r="AB47" t="s">
        <v>70</v>
      </c>
    </row>
    <row r="48" spans="1:28" x14ac:dyDescent="0.25">
      <c r="B48">
        <v>500</v>
      </c>
      <c r="C48">
        <v>22</v>
      </c>
      <c r="D48">
        <v>24</v>
      </c>
      <c r="E48">
        <v>29</v>
      </c>
      <c r="F48">
        <v>33</v>
      </c>
      <c r="G48">
        <v>49</v>
      </c>
      <c r="I48">
        <v>500</v>
      </c>
      <c r="J48">
        <v>22</v>
      </c>
      <c r="K48">
        <v>24</v>
      </c>
      <c r="L48">
        <v>41</v>
      </c>
      <c r="M48">
        <v>46</v>
      </c>
      <c r="N48">
        <v>63</v>
      </c>
      <c r="P48">
        <v>500</v>
      </c>
      <c r="Q48">
        <v>20</v>
      </c>
      <c r="R48">
        <v>22</v>
      </c>
      <c r="S48">
        <v>26</v>
      </c>
      <c r="T48">
        <v>30</v>
      </c>
      <c r="U48">
        <v>44</v>
      </c>
      <c r="W48">
        <v>500</v>
      </c>
      <c r="X48">
        <v>32</v>
      </c>
      <c r="Y48">
        <v>35</v>
      </c>
      <c r="Z48">
        <v>59</v>
      </c>
      <c r="AA48">
        <v>67</v>
      </c>
      <c r="AB48">
        <v>91</v>
      </c>
    </row>
    <row r="49" spans="2:28" x14ac:dyDescent="0.25">
      <c r="B49">
        <v>1000</v>
      </c>
      <c r="C49">
        <v>43</v>
      </c>
      <c r="D49">
        <v>47</v>
      </c>
      <c r="E49">
        <v>57</v>
      </c>
      <c r="F49">
        <v>65</v>
      </c>
      <c r="G49">
        <v>96</v>
      </c>
      <c r="I49">
        <v>1000</v>
      </c>
      <c r="J49">
        <v>43</v>
      </c>
      <c r="K49">
        <v>47</v>
      </c>
      <c r="L49">
        <v>80</v>
      </c>
      <c r="M49">
        <v>89</v>
      </c>
      <c r="N49">
        <v>118</v>
      </c>
      <c r="P49">
        <v>1000</v>
      </c>
      <c r="Q49">
        <v>39</v>
      </c>
      <c r="R49">
        <v>43</v>
      </c>
      <c r="S49">
        <v>51</v>
      </c>
      <c r="T49">
        <v>59</v>
      </c>
      <c r="U49">
        <v>86</v>
      </c>
      <c r="W49">
        <v>1000</v>
      </c>
      <c r="X49">
        <v>62</v>
      </c>
      <c r="Y49">
        <v>68</v>
      </c>
      <c r="Z49">
        <v>116</v>
      </c>
      <c r="AA49">
        <v>129</v>
      </c>
      <c r="AB49">
        <v>171</v>
      </c>
    </row>
    <row r="50" spans="2:28" x14ac:dyDescent="0.25">
      <c r="B50">
        <v>2000</v>
      </c>
      <c r="C50">
        <v>61</v>
      </c>
      <c r="D50">
        <v>68</v>
      </c>
      <c r="E50">
        <v>83</v>
      </c>
      <c r="F50">
        <v>95</v>
      </c>
      <c r="G50">
        <v>142</v>
      </c>
      <c r="I50">
        <v>1500</v>
      </c>
      <c r="J50">
        <v>64</v>
      </c>
      <c r="K50">
        <v>70</v>
      </c>
      <c r="L50">
        <v>119</v>
      </c>
      <c r="M50">
        <v>132</v>
      </c>
      <c r="N50">
        <v>173</v>
      </c>
      <c r="P50">
        <v>1500</v>
      </c>
      <c r="Q50">
        <v>58</v>
      </c>
      <c r="R50">
        <v>64</v>
      </c>
      <c r="S50">
        <v>76</v>
      </c>
      <c r="T50">
        <v>88</v>
      </c>
      <c r="U50">
        <v>128</v>
      </c>
      <c r="W50">
        <v>1500</v>
      </c>
      <c r="X50">
        <v>92</v>
      </c>
      <c r="Y50">
        <v>101</v>
      </c>
      <c r="Z50">
        <v>173</v>
      </c>
      <c r="AA50">
        <v>129</v>
      </c>
      <c r="AB50">
        <v>171</v>
      </c>
    </row>
    <row r="51" spans="2:28" x14ac:dyDescent="0.25">
      <c r="B51">
        <v>3000</v>
      </c>
      <c r="C51">
        <v>77</v>
      </c>
      <c r="D51">
        <v>86</v>
      </c>
      <c r="E51">
        <v>107</v>
      </c>
      <c r="F51">
        <v>123</v>
      </c>
      <c r="G51">
        <v>182</v>
      </c>
      <c r="I51">
        <v>2000</v>
      </c>
      <c r="J51">
        <v>85</v>
      </c>
      <c r="K51">
        <v>93</v>
      </c>
      <c r="L51">
        <v>158</v>
      </c>
      <c r="M51">
        <v>175</v>
      </c>
      <c r="N51">
        <v>228</v>
      </c>
      <c r="P51">
        <v>2000</v>
      </c>
      <c r="Q51">
        <v>77</v>
      </c>
      <c r="R51">
        <v>85</v>
      </c>
      <c r="S51">
        <v>101</v>
      </c>
      <c r="T51">
        <v>117</v>
      </c>
      <c r="U51">
        <v>170</v>
      </c>
      <c r="W51">
        <v>2000</v>
      </c>
      <c r="X51">
        <v>122</v>
      </c>
      <c r="Y51">
        <v>134</v>
      </c>
      <c r="Z51">
        <v>230</v>
      </c>
      <c r="AA51">
        <v>129</v>
      </c>
      <c r="AB51">
        <v>171</v>
      </c>
    </row>
    <row r="52" spans="2:28" x14ac:dyDescent="0.25">
      <c r="B52">
        <v>4000</v>
      </c>
      <c r="C52">
        <v>93</v>
      </c>
      <c r="D52">
        <v>104</v>
      </c>
      <c r="E52">
        <v>131</v>
      </c>
      <c r="F52">
        <v>151</v>
      </c>
      <c r="G52">
        <v>189</v>
      </c>
    </row>
    <row r="53" spans="2:28" x14ac:dyDescent="0.25">
      <c r="B53">
        <v>5000</v>
      </c>
      <c r="C53">
        <v>107</v>
      </c>
      <c r="D53">
        <v>120</v>
      </c>
      <c r="E53">
        <v>147</v>
      </c>
      <c r="F53">
        <v>151</v>
      </c>
      <c r="G53">
        <v>189</v>
      </c>
    </row>
    <row r="54" spans="2:28" x14ac:dyDescent="0.25">
      <c r="B54">
        <v>6000</v>
      </c>
      <c r="C54">
        <v>119</v>
      </c>
      <c r="D54">
        <v>136</v>
      </c>
      <c r="E54">
        <v>169</v>
      </c>
      <c r="F54">
        <v>175</v>
      </c>
      <c r="G54">
        <v>225</v>
      </c>
    </row>
    <row r="55" spans="2:28" x14ac:dyDescent="0.25">
      <c r="B55">
        <v>7000</v>
      </c>
      <c r="C55">
        <v>131</v>
      </c>
      <c r="D55">
        <v>152</v>
      </c>
      <c r="E55">
        <v>189</v>
      </c>
      <c r="F55">
        <v>199</v>
      </c>
      <c r="G55">
        <v>261</v>
      </c>
    </row>
    <row r="56" spans="2:28" x14ac:dyDescent="0.25">
      <c r="B56">
        <v>10000</v>
      </c>
      <c r="C56">
        <v>145</v>
      </c>
      <c r="D56">
        <v>153</v>
      </c>
      <c r="E56">
        <v>189</v>
      </c>
      <c r="F56">
        <v>200</v>
      </c>
      <c r="G56">
        <v>265</v>
      </c>
    </row>
    <row r="57" spans="2:28" x14ac:dyDescent="0.25">
      <c r="B57">
        <v>11000</v>
      </c>
      <c r="C57">
        <v>156</v>
      </c>
      <c r="D57">
        <v>167</v>
      </c>
      <c r="E57">
        <v>206</v>
      </c>
      <c r="F57">
        <v>221</v>
      </c>
      <c r="G57">
        <v>295</v>
      </c>
    </row>
    <row r="58" spans="2:28" x14ac:dyDescent="0.25">
      <c r="B58">
        <v>12000</v>
      </c>
      <c r="C58">
        <v>167</v>
      </c>
      <c r="D58">
        <v>181</v>
      </c>
      <c r="E58">
        <v>223</v>
      </c>
      <c r="F58">
        <v>242</v>
      </c>
      <c r="G58">
        <v>325</v>
      </c>
    </row>
    <row r="59" spans="2:28" x14ac:dyDescent="0.25">
      <c r="B59">
        <v>13000</v>
      </c>
      <c r="C59">
        <v>178</v>
      </c>
      <c r="D59">
        <v>195</v>
      </c>
      <c r="E59">
        <v>240</v>
      </c>
      <c r="F59">
        <v>263</v>
      </c>
      <c r="G59">
        <v>355</v>
      </c>
    </row>
    <row r="60" spans="2:28" x14ac:dyDescent="0.25">
      <c r="B60">
        <v>14000</v>
      </c>
      <c r="C60">
        <v>189</v>
      </c>
      <c r="D60">
        <v>209</v>
      </c>
      <c r="E60">
        <v>257</v>
      </c>
      <c r="F60">
        <v>284</v>
      </c>
      <c r="G60">
        <v>385</v>
      </c>
    </row>
    <row r="61" spans="2:28" x14ac:dyDescent="0.25">
      <c r="B61">
        <v>15000</v>
      </c>
      <c r="C61">
        <v>200</v>
      </c>
      <c r="D61">
        <v>223</v>
      </c>
      <c r="E61">
        <v>274</v>
      </c>
      <c r="F61">
        <v>305</v>
      </c>
      <c r="G61">
        <v>415</v>
      </c>
    </row>
    <row r="62" spans="2:28" x14ac:dyDescent="0.25">
      <c r="B62">
        <v>16000</v>
      </c>
      <c r="C62">
        <v>209</v>
      </c>
      <c r="D62">
        <v>235</v>
      </c>
      <c r="E62">
        <v>288</v>
      </c>
      <c r="F62">
        <v>323</v>
      </c>
      <c r="G62">
        <v>441</v>
      </c>
    </row>
    <row r="63" spans="2:28" x14ac:dyDescent="0.25">
      <c r="B63">
        <v>17000</v>
      </c>
      <c r="C63">
        <v>218</v>
      </c>
      <c r="D63">
        <v>247</v>
      </c>
      <c r="E63">
        <v>302</v>
      </c>
      <c r="F63">
        <v>341</v>
      </c>
      <c r="G63">
        <v>467</v>
      </c>
    </row>
    <row r="64" spans="2:28" x14ac:dyDescent="0.25">
      <c r="B64">
        <v>18000</v>
      </c>
      <c r="C64">
        <v>227</v>
      </c>
      <c r="D64">
        <v>259</v>
      </c>
      <c r="E64">
        <v>316</v>
      </c>
      <c r="F64">
        <v>359</v>
      </c>
      <c r="G64">
        <v>493</v>
      </c>
    </row>
    <row r="65" spans="2:7" x14ac:dyDescent="0.25">
      <c r="B65">
        <v>19000</v>
      </c>
      <c r="C65">
        <v>236</v>
      </c>
      <c r="D65">
        <v>271</v>
      </c>
      <c r="E65">
        <v>330</v>
      </c>
      <c r="F65">
        <v>377</v>
      </c>
      <c r="G65">
        <v>519</v>
      </c>
    </row>
    <row r="66" spans="2:7" x14ac:dyDescent="0.25">
      <c r="B66">
        <v>20000</v>
      </c>
      <c r="C66">
        <v>245</v>
      </c>
      <c r="D66">
        <v>283</v>
      </c>
      <c r="E66">
        <v>344</v>
      </c>
      <c r="F66">
        <v>395</v>
      </c>
      <c r="G66">
        <v>545</v>
      </c>
    </row>
    <row r="67" spans="2:7" x14ac:dyDescent="0.25">
      <c r="B67">
        <v>21000</v>
      </c>
      <c r="C67">
        <v>254</v>
      </c>
      <c r="D67">
        <v>295</v>
      </c>
      <c r="E67">
        <v>358</v>
      </c>
      <c r="F67">
        <v>413</v>
      </c>
      <c r="G67">
        <v>571</v>
      </c>
    </row>
    <row r="68" spans="2:7" x14ac:dyDescent="0.25">
      <c r="B68">
        <v>22000</v>
      </c>
      <c r="C68">
        <v>263</v>
      </c>
      <c r="D68">
        <v>307</v>
      </c>
      <c r="E68">
        <v>372</v>
      </c>
      <c r="F68">
        <v>431</v>
      </c>
      <c r="G68">
        <v>597</v>
      </c>
    </row>
    <row r="69" spans="2:7" x14ac:dyDescent="0.25">
      <c r="B69">
        <v>23000</v>
      </c>
      <c r="C69">
        <v>272</v>
      </c>
      <c r="D69">
        <v>319</v>
      </c>
      <c r="E69">
        <v>386</v>
      </c>
      <c r="F69">
        <v>449</v>
      </c>
      <c r="G69">
        <v>623</v>
      </c>
    </row>
    <row r="70" spans="2:7" x14ac:dyDescent="0.25">
      <c r="B70">
        <v>24000</v>
      </c>
      <c r="C70">
        <v>281</v>
      </c>
      <c r="D70">
        <v>331</v>
      </c>
      <c r="E70">
        <v>400</v>
      </c>
      <c r="F70">
        <v>467</v>
      </c>
      <c r="G70">
        <v>649</v>
      </c>
    </row>
    <row r="71" spans="2:7" x14ac:dyDescent="0.25">
      <c r="B71">
        <v>25000</v>
      </c>
      <c r="C71">
        <v>290</v>
      </c>
      <c r="D71">
        <v>343</v>
      </c>
      <c r="E71">
        <v>414</v>
      </c>
      <c r="F71">
        <v>485</v>
      </c>
      <c r="G71">
        <v>675</v>
      </c>
    </row>
    <row r="72" spans="2:7" x14ac:dyDescent="0.25">
      <c r="B72">
        <v>26000</v>
      </c>
      <c r="C72">
        <v>299</v>
      </c>
      <c r="D72">
        <v>355</v>
      </c>
      <c r="E72">
        <v>428</v>
      </c>
      <c r="F72">
        <v>503</v>
      </c>
      <c r="G72">
        <v>701</v>
      </c>
    </row>
    <row r="73" spans="2:7" x14ac:dyDescent="0.25">
      <c r="B73">
        <v>27000</v>
      </c>
      <c r="C73">
        <v>308</v>
      </c>
      <c r="D73">
        <v>367</v>
      </c>
      <c r="E73">
        <v>442</v>
      </c>
      <c r="F73">
        <v>521</v>
      </c>
      <c r="G73">
        <v>727</v>
      </c>
    </row>
    <row r="74" spans="2:7" x14ac:dyDescent="0.25">
      <c r="B74">
        <v>28000</v>
      </c>
      <c r="C74">
        <v>317</v>
      </c>
      <c r="D74">
        <v>379</v>
      </c>
      <c r="E74">
        <v>456</v>
      </c>
      <c r="F74">
        <v>539</v>
      </c>
      <c r="G74">
        <v>753</v>
      </c>
    </row>
    <row r="75" spans="2:7" x14ac:dyDescent="0.25">
      <c r="B75">
        <v>29000</v>
      </c>
      <c r="C75">
        <v>326</v>
      </c>
      <c r="D75">
        <v>391</v>
      </c>
      <c r="E75">
        <v>470</v>
      </c>
      <c r="F75">
        <v>557</v>
      </c>
      <c r="G75">
        <v>779</v>
      </c>
    </row>
    <row r="76" spans="2:7" x14ac:dyDescent="0.25">
      <c r="B76">
        <v>30000</v>
      </c>
      <c r="C76">
        <v>335</v>
      </c>
      <c r="D76">
        <v>403</v>
      </c>
      <c r="E76">
        <v>484</v>
      </c>
      <c r="F76">
        <v>575</v>
      </c>
      <c r="G76">
        <v>805</v>
      </c>
    </row>
    <row r="77" spans="2:7" x14ac:dyDescent="0.25">
      <c r="B77">
        <v>31000</v>
      </c>
      <c r="C77">
        <v>344</v>
      </c>
      <c r="D77">
        <v>415</v>
      </c>
      <c r="E77">
        <v>498</v>
      </c>
      <c r="F77">
        <v>593</v>
      </c>
      <c r="G77">
        <v>831</v>
      </c>
    </row>
    <row r="78" spans="2:7" x14ac:dyDescent="0.25">
      <c r="B78">
        <v>32000</v>
      </c>
      <c r="C78">
        <v>353</v>
      </c>
      <c r="D78">
        <v>427</v>
      </c>
      <c r="E78">
        <v>512</v>
      </c>
      <c r="F78">
        <v>611</v>
      </c>
      <c r="G78">
        <v>857</v>
      </c>
    </row>
    <row r="79" spans="2:7" x14ac:dyDescent="0.25">
      <c r="B79">
        <v>33000</v>
      </c>
      <c r="C79">
        <v>362</v>
      </c>
      <c r="D79">
        <v>439</v>
      </c>
      <c r="E79">
        <v>526</v>
      </c>
      <c r="F79">
        <v>629</v>
      </c>
      <c r="G79">
        <v>883</v>
      </c>
    </row>
    <row r="80" spans="2:7" x14ac:dyDescent="0.25">
      <c r="B80">
        <v>34000</v>
      </c>
      <c r="C80">
        <v>371</v>
      </c>
      <c r="D80">
        <v>451</v>
      </c>
      <c r="E80">
        <v>540</v>
      </c>
      <c r="F80">
        <v>647</v>
      </c>
      <c r="G80">
        <v>909</v>
      </c>
    </row>
    <row r="81" spans="2:7" x14ac:dyDescent="0.25">
      <c r="B81">
        <v>35000</v>
      </c>
      <c r="C81">
        <v>380</v>
      </c>
      <c r="D81">
        <v>463</v>
      </c>
      <c r="E81">
        <v>554</v>
      </c>
      <c r="F81">
        <v>665</v>
      </c>
      <c r="G81">
        <v>935</v>
      </c>
    </row>
    <row r="82" spans="2:7" x14ac:dyDescent="0.25">
      <c r="B82">
        <v>36000</v>
      </c>
      <c r="C82">
        <v>389</v>
      </c>
      <c r="D82">
        <v>475</v>
      </c>
      <c r="E82">
        <v>568</v>
      </c>
      <c r="F82">
        <v>683</v>
      </c>
      <c r="G82">
        <v>961</v>
      </c>
    </row>
    <row r="83" spans="2:7" x14ac:dyDescent="0.25">
      <c r="B83">
        <v>37000</v>
      </c>
      <c r="C83">
        <v>398</v>
      </c>
      <c r="D83">
        <v>487</v>
      </c>
      <c r="E83">
        <v>582</v>
      </c>
      <c r="F83">
        <v>701</v>
      </c>
      <c r="G83">
        <v>987</v>
      </c>
    </row>
    <row r="84" spans="2:7" x14ac:dyDescent="0.25">
      <c r="B84">
        <v>38000</v>
      </c>
      <c r="C84">
        <v>407</v>
      </c>
      <c r="D84">
        <v>499</v>
      </c>
      <c r="E84">
        <v>596</v>
      </c>
      <c r="F84">
        <v>719</v>
      </c>
      <c r="G84">
        <v>1013</v>
      </c>
    </row>
    <row r="85" spans="2:7" x14ac:dyDescent="0.25">
      <c r="B85">
        <v>39000</v>
      </c>
      <c r="C85">
        <v>416</v>
      </c>
      <c r="D85">
        <v>511</v>
      </c>
      <c r="E85">
        <v>610</v>
      </c>
      <c r="F85">
        <v>737</v>
      </c>
      <c r="G85">
        <v>1039</v>
      </c>
    </row>
    <row r="86" spans="2:7" x14ac:dyDescent="0.25">
      <c r="B86">
        <v>40000</v>
      </c>
      <c r="C86">
        <v>425</v>
      </c>
      <c r="D86">
        <v>523</v>
      </c>
      <c r="E86">
        <v>624</v>
      </c>
      <c r="F86">
        <v>755</v>
      </c>
      <c r="G86">
        <v>1065</v>
      </c>
    </row>
    <row r="87" spans="2:7" x14ac:dyDescent="0.25">
      <c r="B87">
        <v>41000</v>
      </c>
      <c r="C87">
        <v>434</v>
      </c>
      <c r="D87">
        <v>535</v>
      </c>
      <c r="E87">
        <v>638</v>
      </c>
      <c r="F87">
        <v>773</v>
      </c>
      <c r="G87">
        <v>1091</v>
      </c>
    </row>
    <row r="88" spans="2:7" x14ac:dyDescent="0.25">
      <c r="B88">
        <v>42000</v>
      </c>
      <c r="C88">
        <v>443</v>
      </c>
      <c r="D88">
        <v>547</v>
      </c>
      <c r="E88">
        <v>652</v>
      </c>
      <c r="F88">
        <v>791</v>
      </c>
      <c r="G88">
        <v>1117</v>
      </c>
    </row>
    <row r="89" spans="2:7" x14ac:dyDescent="0.25">
      <c r="B89">
        <v>43000</v>
      </c>
      <c r="C89">
        <v>452</v>
      </c>
      <c r="D89">
        <v>559</v>
      </c>
      <c r="E89">
        <v>666</v>
      </c>
      <c r="F89">
        <v>809</v>
      </c>
      <c r="G89">
        <v>1143</v>
      </c>
    </row>
    <row r="90" spans="2:7" x14ac:dyDescent="0.25">
      <c r="B90">
        <v>44000</v>
      </c>
      <c r="C90">
        <v>461</v>
      </c>
      <c r="D90">
        <v>571</v>
      </c>
      <c r="E90">
        <v>680</v>
      </c>
      <c r="F90">
        <v>827</v>
      </c>
      <c r="G90">
        <v>1169</v>
      </c>
    </row>
    <row r="91" spans="2:7" x14ac:dyDescent="0.25">
      <c r="B91">
        <v>45000</v>
      </c>
      <c r="C91">
        <v>470</v>
      </c>
      <c r="D91">
        <v>583</v>
      </c>
      <c r="E91">
        <v>694</v>
      </c>
      <c r="F91">
        <v>845</v>
      </c>
      <c r="G91">
        <v>1195</v>
      </c>
    </row>
    <row r="92" spans="2:7" x14ac:dyDescent="0.25">
      <c r="B92">
        <v>46000</v>
      </c>
      <c r="C92">
        <v>479</v>
      </c>
      <c r="D92">
        <v>595</v>
      </c>
      <c r="E92">
        <v>708</v>
      </c>
      <c r="F92">
        <v>863</v>
      </c>
      <c r="G92">
        <v>1221</v>
      </c>
    </row>
    <row r="93" spans="2:7" x14ac:dyDescent="0.25">
      <c r="B93">
        <v>47000</v>
      </c>
      <c r="C93">
        <v>488</v>
      </c>
      <c r="D93">
        <v>607</v>
      </c>
      <c r="E93">
        <v>722</v>
      </c>
      <c r="F93">
        <v>881</v>
      </c>
      <c r="G93">
        <v>1247</v>
      </c>
    </row>
    <row r="94" spans="2:7" x14ac:dyDescent="0.25">
      <c r="B94">
        <v>48000</v>
      </c>
      <c r="C94">
        <v>497</v>
      </c>
      <c r="D94">
        <v>619</v>
      </c>
      <c r="E94">
        <v>736</v>
      </c>
      <c r="F94">
        <v>899</v>
      </c>
      <c r="G94">
        <v>1273</v>
      </c>
    </row>
    <row r="95" spans="2:7" x14ac:dyDescent="0.25">
      <c r="B95">
        <v>49000</v>
      </c>
      <c r="C95">
        <v>506</v>
      </c>
      <c r="D95">
        <v>631</v>
      </c>
      <c r="E95">
        <v>750</v>
      </c>
      <c r="F95">
        <v>917</v>
      </c>
      <c r="G95">
        <v>1299</v>
      </c>
    </row>
    <row r="96" spans="2:7" x14ac:dyDescent="0.25">
      <c r="B96">
        <v>50000</v>
      </c>
      <c r="C96">
        <v>515</v>
      </c>
      <c r="D96">
        <v>643</v>
      </c>
      <c r="E96">
        <v>764</v>
      </c>
      <c r="F96">
        <v>935</v>
      </c>
      <c r="G96">
        <v>1325</v>
      </c>
    </row>
    <row r="97" spans="2:7" x14ac:dyDescent="0.25">
      <c r="B97">
        <v>51000</v>
      </c>
      <c r="C97">
        <v>524</v>
      </c>
      <c r="D97">
        <v>655</v>
      </c>
      <c r="E97">
        <v>778</v>
      </c>
      <c r="F97">
        <v>953</v>
      </c>
      <c r="G97">
        <v>1351</v>
      </c>
    </row>
    <row r="98" spans="2:7" x14ac:dyDescent="0.25">
      <c r="B98">
        <v>52000</v>
      </c>
      <c r="C98">
        <v>533</v>
      </c>
      <c r="D98">
        <v>667</v>
      </c>
      <c r="E98">
        <v>792</v>
      </c>
      <c r="F98">
        <v>971</v>
      </c>
      <c r="G98">
        <v>1377</v>
      </c>
    </row>
    <row r="99" spans="2:7" x14ac:dyDescent="0.25">
      <c r="B99">
        <v>53000</v>
      </c>
      <c r="C99">
        <v>542</v>
      </c>
      <c r="D99">
        <v>679</v>
      </c>
      <c r="E99">
        <v>806</v>
      </c>
      <c r="F99">
        <v>989</v>
      </c>
      <c r="G99">
        <v>1403</v>
      </c>
    </row>
    <row r="100" spans="2:7" x14ac:dyDescent="0.25">
      <c r="B100">
        <v>54000</v>
      </c>
      <c r="C100">
        <v>551</v>
      </c>
      <c r="D100">
        <v>691</v>
      </c>
      <c r="E100">
        <v>820</v>
      </c>
      <c r="F100">
        <v>1007</v>
      </c>
      <c r="G100">
        <v>1429</v>
      </c>
    </row>
    <row r="101" spans="2:7" x14ac:dyDescent="0.25">
      <c r="B101">
        <v>55000</v>
      </c>
      <c r="C101">
        <v>560</v>
      </c>
      <c r="D101">
        <v>703</v>
      </c>
      <c r="E101">
        <v>834</v>
      </c>
      <c r="F101">
        <v>1025</v>
      </c>
      <c r="G101">
        <v>1455</v>
      </c>
    </row>
    <row r="102" spans="2:7" x14ac:dyDescent="0.25">
      <c r="B102">
        <v>56000</v>
      </c>
      <c r="C102">
        <v>569</v>
      </c>
      <c r="D102">
        <v>715</v>
      </c>
      <c r="E102">
        <v>848</v>
      </c>
      <c r="F102">
        <v>1043</v>
      </c>
      <c r="G102">
        <v>1481</v>
      </c>
    </row>
    <row r="103" spans="2:7" x14ac:dyDescent="0.25">
      <c r="B103">
        <v>57000</v>
      </c>
      <c r="C103">
        <v>578</v>
      </c>
      <c r="D103">
        <v>727</v>
      </c>
      <c r="E103">
        <v>862</v>
      </c>
      <c r="F103">
        <v>1061</v>
      </c>
      <c r="G103">
        <v>1507</v>
      </c>
    </row>
    <row r="104" spans="2:7" x14ac:dyDescent="0.25">
      <c r="B104">
        <v>58000</v>
      </c>
      <c r="C104">
        <v>587</v>
      </c>
      <c r="D104">
        <v>739</v>
      </c>
      <c r="E104">
        <v>876</v>
      </c>
      <c r="F104">
        <v>1079</v>
      </c>
      <c r="G104">
        <v>1533</v>
      </c>
    </row>
    <row r="105" spans="2:7" x14ac:dyDescent="0.25">
      <c r="B105">
        <v>59000</v>
      </c>
      <c r="C105">
        <v>596</v>
      </c>
      <c r="D105">
        <v>751</v>
      </c>
      <c r="E105">
        <v>890</v>
      </c>
      <c r="F105">
        <v>1097</v>
      </c>
      <c r="G105">
        <v>1559</v>
      </c>
    </row>
    <row r="106" spans="2:7" x14ac:dyDescent="0.25">
      <c r="B106">
        <v>60000</v>
      </c>
      <c r="C106">
        <v>605</v>
      </c>
      <c r="D106">
        <v>763</v>
      </c>
      <c r="E106">
        <v>904</v>
      </c>
      <c r="F106">
        <v>1115</v>
      </c>
      <c r="G106">
        <v>1585</v>
      </c>
    </row>
  </sheetData>
  <mergeCells count="13">
    <mergeCell ref="B21:F21"/>
    <mergeCell ref="B22:F22"/>
    <mergeCell ref="B23:F23"/>
    <mergeCell ref="A11:F11"/>
    <mergeCell ref="B20:F20"/>
    <mergeCell ref="AF3:AK3"/>
    <mergeCell ref="Z17:AE17"/>
    <mergeCell ref="AF17:AK17"/>
    <mergeCell ref="AA2:AB2"/>
    <mergeCell ref="R2:W3"/>
    <mergeCell ref="S15:T16"/>
    <mergeCell ref="AA15:AB16"/>
    <mergeCell ref="Z3:AE3"/>
  </mergeCells>
  <conditionalFormatting sqref="AM7:AQ12">
    <cfRule type="cellIs" dxfId="1" priority="2" operator="lessThan">
      <formula>0</formula>
    </cfRule>
  </conditionalFormatting>
  <conditionalFormatting sqref="AM21:AQ2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18DA-2F77-4217-9616-9E24A94DFFCC}">
  <dimension ref="A1:F16"/>
  <sheetViews>
    <sheetView workbookViewId="0">
      <selection activeCell="N11" sqref="N11"/>
    </sheetView>
  </sheetViews>
  <sheetFormatPr defaultRowHeight="15" x14ac:dyDescent="0.25"/>
  <cols>
    <col min="1" max="1" width="30.85546875" style="13" customWidth="1"/>
    <col min="2" max="2" width="15.28515625" style="13" customWidth="1"/>
    <col min="3" max="3" width="14.85546875" style="13" customWidth="1"/>
    <col min="4" max="5" width="15.28515625" style="13" customWidth="1"/>
    <col min="6" max="6" width="15.5703125" style="13" customWidth="1"/>
    <col min="7" max="16384" width="9.140625" style="13"/>
  </cols>
  <sheetData>
    <row r="1" spans="1:6" ht="27.75" customHeight="1" x14ac:dyDescent="0.25">
      <c r="A1" s="216" t="s">
        <v>5</v>
      </c>
      <c r="B1" s="217"/>
      <c r="C1" s="217"/>
      <c r="D1" s="217"/>
      <c r="E1" s="217"/>
      <c r="F1" s="218"/>
    </row>
    <row r="2" spans="1:6" ht="22.5" x14ac:dyDescent="0.25">
      <c r="A2" s="20" t="s">
        <v>168</v>
      </c>
      <c r="B2" s="14" t="s">
        <v>169</v>
      </c>
      <c r="C2" s="14" t="s">
        <v>170</v>
      </c>
      <c r="D2" s="14" t="s">
        <v>171</v>
      </c>
      <c r="E2" s="14" t="s">
        <v>172</v>
      </c>
      <c r="F2" s="21" t="s">
        <v>173</v>
      </c>
    </row>
    <row r="3" spans="1:6" ht="22.5" x14ac:dyDescent="0.25">
      <c r="A3" s="20" t="s">
        <v>174</v>
      </c>
      <c r="B3" s="15">
        <v>66</v>
      </c>
      <c r="C3" s="16">
        <v>69</v>
      </c>
      <c r="D3" s="15">
        <v>74</v>
      </c>
      <c r="E3" s="15">
        <v>78</v>
      </c>
      <c r="F3" s="22">
        <v>90</v>
      </c>
    </row>
    <row r="4" spans="1:6" ht="22.5" x14ac:dyDescent="0.25">
      <c r="A4" s="23" t="s">
        <v>175</v>
      </c>
      <c r="B4" s="15">
        <v>29</v>
      </c>
      <c r="C4" s="15">
        <v>31</v>
      </c>
      <c r="D4" s="15">
        <v>35</v>
      </c>
      <c r="E4" s="15">
        <v>39</v>
      </c>
      <c r="F4" s="24">
        <v>51</v>
      </c>
    </row>
    <row r="5" spans="1:6" x14ac:dyDescent="0.25">
      <c r="A5" s="25"/>
      <c r="B5" s="17"/>
      <c r="C5" s="17"/>
      <c r="D5" s="17"/>
      <c r="E5" s="17"/>
      <c r="F5" s="26"/>
    </row>
    <row r="6" spans="1:6" ht="22.5" x14ac:dyDescent="0.25">
      <c r="A6" s="27" t="s">
        <v>36</v>
      </c>
      <c r="B6" s="18">
        <v>212</v>
      </c>
      <c r="C6" s="18">
        <v>227</v>
      </c>
      <c r="D6" s="18">
        <v>245</v>
      </c>
      <c r="E6" s="18">
        <v>278</v>
      </c>
      <c r="F6" s="28">
        <v>316</v>
      </c>
    </row>
    <row r="7" spans="1:6" ht="22.5" x14ac:dyDescent="0.25">
      <c r="A7" s="20" t="s">
        <v>176</v>
      </c>
      <c r="B7" s="15">
        <v>39</v>
      </c>
      <c r="C7" s="15">
        <v>40</v>
      </c>
      <c r="D7" s="15">
        <v>43</v>
      </c>
      <c r="E7" s="15">
        <v>50</v>
      </c>
      <c r="F7" s="22">
        <v>56</v>
      </c>
    </row>
    <row r="8" spans="1:6" x14ac:dyDescent="0.25">
      <c r="A8" s="25"/>
      <c r="B8" s="17"/>
      <c r="C8" s="17"/>
      <c r="D8" s="17"/>
      <c r="E8" s="17"/>
      <c r="F8" s="26"/>
    </row>
    <row r="9" spans="1:6" ht="22.5" x14ac:dyDescent="0.25">
      <c r="A9" s="29" t="s">
        <v>177</v>
      </c>
      <c r="B9" s="15">
        <v>309</v>
      </c>
      <c r="C9" s="15">
        <v>385</v>
      </c>
      <c r="D9" s="15">
        <v>444</v>
      </c>
      <c r="E9" s="15">
        <v>514</v>
      </c>
      <c r="F9" s="22">
        <v>590</v>
      </c>
    </row>
    <row r="10" spans="1:6" ht="22.5" x14ac:dyDescent="0.25">
      <c r="A10" s="20" t="s">
        <v>178</v>
      </c>
      <c r="B10" s="18">
        <v>29</v>
      </c>
      <c r="C10" s="18">
        <v>35</v>
      </c>
      <c r="D10" s="18">
        <v>40</v>
      </c>
      <c r="E10" s="18">
        <v>46</v>
      </c>
      <c r="F10" s="28">
        <v>55</v>
      </c>
    </row>
    <row r="11" spans="1:6" x14ac:dyDescent="0.25">
      <c r="A11" s="25"/>
      <c r="B11" s="17"/>
      <c r="C11" s="17"/>
      <c r="D11" s="17"/>
      <c r="E11" s="17"/>
      <c r="F11" s="26"/>
    </row>
    <row r="12" spans="1:6" ht="22.5" x14ac:dyDescent="0.25">
      <c r="A12" s="30" t="s">
        <v>179</v>
      </c>
      <c r="B12" s="18">
        <v>400</v>
      </c>
      <c r="C12" s="18">
        <v>460</v>
      </c>
      <c r="D12" s="18">
        <v>520</v>
      </c>
      <c r="E12" s="18">
        <v>600</v>
      </c>
      <c r="F12" s="28">
        <v>710</v>
      </c>
    </row>
    <row r="13" spans="1:6" ht="22.5" x14ac:dyDescent="0.25">
      <c r="A13" s="31" t="s">
        <v>180</v>
      </c>
      <c r="B13" s="19">
        <v>9</v>
      </c>
      <c r="C13" s="18">
        <v>11</v>
      </c>
      <c r="D13" s="18">
        <v>13</v>
      </c>
      <c r="E13" s="18">
        <v>15</v>
      </c>
      <c r="F13" s="28">
        <v>24</v>
      </c>
    </row>
    <row r="14" spans="1:6" ht="22.5" x14ac:dyDescent="0.25">
      <c r="A14" s="32" t="s">
        <v>181</v>
      </c>
      <c r="B14" s="219" t="s">
        <v>182</v>
      </c>
      <c r="C14" s="219"/>
      <c r="D14" s="219"/>
      <c r="E14" s="219"/>
      <c r="F14" s="220"/>
    </row>
    <row r="15" spans="1:6" ht="22.5" x14ac:dyDescent="0.25">
      <c r="A15" s="33" t="s">
        <v>183</v>
      </c>
      <c r="B15" s="221" t="s">
        <v>184</v>
      </c>
      <c r="C15" s="221"/>
      <c r="D15" s="221"/>
      <c r="E15" s="221"/>
      <c r="F15" s="222"/>
    </row>
    <row r="16" spans="1:6" ht="23.25" thickBot="1" x14ac:dyDescent="0.3">
      <c r="A16" s="34" t="s">
        <v>185</v>
      </c>
      <c r="B16" s="223" t="s">
        <v>186</v>
      </c>
      <c r="C16" s="223"/>
      <c r="D16" s="223"/>
      <c r="E16" s="223"/>
      <c r="F16" s="224"/>
    </row>
  </sheetData>
  <mergeCells count="4">
    <mergeCell ref="A1:F1"/>
    <mergeCell ref="B14:F14"/>
    <mergeCell ref="B15:F15"/>
    <mergeCell ref="B16:F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5638-A3EA-49DF-BFC3-BD1F806B5EFC}">
  <dimension ref="A1:A7"/>
  <sheetViews>
    <sheetView workbookViewId="0">
      <selection activeCell="A2" sqref="A2:A7"/>
    </sheetView>
  </sheetViews>
  <sheetFormatPr defaultRowHeight="15" x14ac:dyDescent="0.25"/>
  <sheetData>
    <row r="1" spans="1:1" x14ac:dyDescent="0.25">
      <c r="A1" t="s">
        <v>265</v>
      </c>
    </row>
    <row r="2" spans="1:1" x14ac:dyDescent="0.25">
      <c r="A2" t="s">
        <v>65</v>
      </c>
    </row>
    <row r="3" spans="1:1" x14ac:dyDescent="0.25">
      <c r="A3" t="s">
        <v>105</v>
      </c>
    </row>
    <row r="4" spans="1:1" x14ac:dyDescent="0.25">
      <c r="A4" t="s">
        <v>266</v>
      </c>
    </row>
    <row r="5" spans="1:1" x14ac:dyDescent="0.25">
      <c r="A5" t="s">
        <v>267</v>
      </c>
    </row>
    <row r="6" spans="1:1" x14ac:dyDescent="0.25">
      <c r="A6" t="s">
        <v>268</v>
      </c>
    </row>
    <row r="7" spans="1:1" x14ac:dyDescent="0.25">
      <c r="A7" t="s">
        <v>247</v>
      </c>
    </row>
  </sheetData>
  <autoFilter ref="A1:A7" xr:uid="{80685638-A3EA-49DF-BFC3-BD1F806B5EFC}">
    <sortState xmlns:xlrd2="http://schemas.microsoft.com/office/spreadsheetml/2017/richdata2" ref="A2:A7">
      <sortCondition ref="A1:A7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E1A6-42FE-4AC2-A852-1667BF5FCE94}">
  <dimension ref="B2:H19"/>
  <sheetViews>
    <sheetView workbookViewId="0">
      <selection activeCell="E10" sqref="E10"/>
    </sheetView>
  </sheetViews>
  <sheetFormatPr defaultRowHeight="15" x14ac:dyDescent="0.25"/>
  <cols>
    <col min="2" max="2" width="7" bestFit="1" customWidth="1"/>
    <col min="3" max="3" width="28.140625" bestFit="1" customWidth="1"/>
    <col min="4" max="4" width="6" bestFit="1" customWidth="1"/>
    <col min="5" max="5" width="10.28515625" bestFit="1" customWidth="1"/>
    <col min="6" max="6" width="15.140625" bestFit="1" customWidth="1"/>
    <col min="7" max="7" width="3.5703125" bestFit="1" customWidth="1"/>
    <col min="8" max="8" width="87.85546875" bestFit="1" customWidth="1"/>
  </cols>
  <sheetData>
    <row r="2" spans="2:8" x14ac:dyDescent="0.25">
      <c r="C2" s="176" t="s">
        <v>247</v>
      </c>
    </row>
    <row r="3" spans="2:8" ht="15.75" thickBot="1" x14ac:dyDescent="0.3">
      <c r="C3" s="176"/>
    </row>
    <row r="4" spans="2:8" x14ac:dyDescent="0.25">
      <c r="B4" s="114" t="s">
        <v>209</v>
      </c>
      <c r="C4" s="126" t="s">
        <v>210</v>
      </c>
      <c r="D4" s="111" t="s">
        <v>211</v>
      </c>
      <c r="E4" s="111" t="s">
        <v>212</v>
      </c>
      <c r="F4" s="111" t="s">
        <v>213</v>
      </c>
      <c r="G4" s="111"/>
      <c r="H4" s="115" t="s">
        <v>214</v>
      </c>
    </row>
    <row r="5" spans="2:8" x14ac:dyDescent="0.25">
      <c r="B5" s="116">
        <v>1</v>
      </c>
      <c r="C5" s="112" t="s">
        <v>215</v>
      </c>
      <c r="D5" s="112" t="s">
        <v>216</v>
      </c>
      <c r="E5" s="112" t="s">
        <v>217</v>
      </c>
      <c r="F5" s="112">
        <v>89</v>
      </c>
      <c r="G5" s="112"/>
      <c r="H5" s="117" t="s">
        <v>218</v>
      </c>
    </row>
    <row r="6" spans="2:8" x14ac:dyDescent="0.25">
      <c r="B6" s="116">
        <v>2</v>
      </c>
      <c r="C6" s="112" t="s">
        <v>215</v>
      </c>
      <c r="D6" s="112" t="s">
        <v>219</v>
      </c>
      <c r="E6" s="112" t="s">
        <v>220</v>
      </c>
      <c r="F6" s="112">
        <v>149</v>
      </c>
      <c r="G6" s="112"/>
      <c r="H6" s="117" t="s">
        <v>218</v>
      </c>
    </row>
    <row r="7" spans="2:8" ht="75" x14ac:dyDescent="0.25">
      <c r="B7" s="116">
        <v>3</v>
      </c>
      <c r="C7" s="112" t="s">
        <v>221</v>
      </c>
      <c r="D7" s="118"/>
      <c r="E7" s="118"/>
      <c r="F7" s="119">
        <v>0.5</v>
      </c>
      <c r="G7" s="118"/>
      <c r="H7" s="120" t="s">
        <v>222</v>
      </c>
    </row>
    <row r="8" spans="2:8" x14ac:dyDescent="0.25">
      <c r="B8" s="116">
        <v>4</v>
      </c>
      <c r="C8" s="112" t="s">
        <v>223</v>
      </c>
      <c r="D8" s="112"/>
      <c r="E8" s="112"/>
      <c r="F8" s="112">
        <v>49</v>
      </c>
      <c r="G8" s="112"/>
      <c r="H8" s="117" t="s">
        <v>224</v>
      </c>
    </row>
    <row r="9" spans="2:8" x14ac:dyDescent="0.25">
      <c r="B9" s="116">
        <v>5</v>
      </c>
      <c r="C9" s="112" t="s">
        <v>225</v>
      </c>
      <c r="D9" s="112"/>
      <c r="E9" s="112"/>
      <c r="F9" s="112"/>
      <c r="G9" s="112"/>
      <c r="H9" s="117" t="s">
        <v>226</v>
      </c>
    </row>
    <row r="10" spans="2:8" x14ac:dyDescent="0.25">
      <c r="B10" s="116">
        <v>6</v>
      </c>
      <c r="C10" s="112" t="s">
        <v>227</v>
      </c>
      <c r="D10" s="112"/>
      <c r="E10" s="112"/>
      <c r="F10" s="112">
        <v>10</v>
      </c>
      <c r="G10" s="112"/>
      <c r="H10" s="117" t="s">
        <v>228</v>
      </c>
    </row>
    <row r="11" spans="2:8" x14ac:dyDescent="0.25">
      <c r="B11" s="116">
        <v>7</v>
      </c>
      <c r="C11" s="112" t="s">
        <v>229</v>
      </c>
      <c r="D11" s="112" t="s">
        <v>230</v>
      </c>
      <c r="E11" s="112" t="s">
        <v>212</v>
      </c>
      <c r="F11" s="112">
        <v>9</v>
      </c>
      <c r="G11" s="112"/>
      <c r="H11" s="117" t="s">
        <v>231</v>
      </c>
    </row>
    <row r="12" spans="2:8" x14ac:dyDescent="0.25">
      <c r="B12" s="116">
        <v>8</v>
      </c>
      <c r="C12" s="112" t="s">
        <v>232</v>
      </c>
      <c r="D12" s="112"/>
      <c r="E12" s="112"/>
      <c r="F12" s="112"/>
      <c r="G12" s="112"/>
      <c r="H12" s="117" t="s">
        <v>233</v>
      </c>
    </row>
    <row r="13" spans="2:8" ht="30" x14ac:dyDescent="0.25">
      <c r="B13" s="116">
        <v>9</v>
      </c>
      <c r="C13" s="112" t="s">
        <v>234</v>
      </c>
      <c r="D13" s="112"/>
      <c r="E13" s="112"/>
      <c r="F13" s="112"/>
      <c r="G13" s="112"/>
      <c r="H13" s="117" t="s">
        <v>235</v>
      </c>
    </row>
    <row r="14" spans="2:8" x14ac:dyDescent="0.25">
      <c r="B14" s="116">
        <v>10</v>
      </c>
      <c r="C14" s="112" t="s">
        <v>236</v>
      </c>
      <c r="D14" s="112"/>
      <c r="E14" s="112"/>
      <c r="F14" s="112"/>
      <c r="G14" s="112"/>
      <c r="H14" s="117">
        <v>3</v>
      </c>
    </row>
    <row r="15" spans="2:8" x14ac:dyDescent="0.25">
      <c r="B15" s="116">
        <v>11</v>
      </c>
      <c r="C15" s="112" t="s">
        <v>237</v>
      </c>
      <c r="D15" s="112"/>
      <c r="E15" s="112"/>
      <c r="F15" s="112"/>
      <c r="G15" s="112"/>
      <c r="H15" s="117">
        <v>1</v>
      </c>
    </row>
    <row r="16" spans="2:8" ht="45" x14ac:dyDescent="0.25">
      <c r="B16" s="116">
        <v>12</v>
      </c>
      <c r="C16" s="112" t="s">
        <v>238</v>
      </c>
      <c r="D16" s="112"/>
      <c r="E16" s="112" t="s">
        <v>239</v>
      </c>
      <c r="F16" s="112">
        <v>5</v>
      </c>
      <c r="G16" s="112"/>
      <c r="H16" s="117" t="s">
        <v>240</v>
      </c>
    </row>
    <row r="17" spans="2:8" x14ac:dyDescent="0.25">
      <c r="B17" s="116">
        <v>13</v>
      </c>
      <c r="C17" s="112" t="s">
        <v>241</v>
      </c>
      <c r="D17" s="112"/>
      <c r="E17" s="112"/>
      <c r="F17" s="112"/>
      <c r="G17" s="121">
        <v>0.02</v>
      </c>
      <c r="H17" s="117" t="s">
        <v>242</v>
      </c>
    </row>
    <row r="18" spans="2:8" x14ac:dyDescent="0.25">
      <c r="B18" s="116">
        <v>14</v>
      </c>
      <c r="C18" s="112" t="s">
        <v>50</v>
      </c>
      <c r="D18" s="112"/>
      <c r="E18" s="112" t="s">
        <v>243</v>
      </c>
      <c r="F18" s="112"/>
      <c r="G18" s="112"/>
      <c r="H18" s="117" t="s">
        <v>244</v>
      </c>
    </row>
    <row r="19" spans="2:8" ht="15.75" thickBot="1" x14ac:dyDescent="0.3">
      <c r="B19" s="122">
        <v>15</v>
      </c>
      <c r="C19" s="123" t="s">
        <v>245</v>
      </c>
      <c r="D19" s="123"/>
      <c r="E19" s="123"/>
      <c r="F19" s="124">
        <v>15000</v>
      </c>
      <c r="G19" s="123"/>
      <c r="H19" s="125" t="s">
        <v>246</v>
      </c>
    </row>
  </sheetData>
  <mergeCells count="1">
    <mergeCell ref="C2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2476-2B70-42D9-A384-88122EF8084E}">
  <dimension ref="A2:F31"/>
  <sheetViews>
    <sheetView workbookViewId="0">
      <selection activeCell="A2" sqref="A2:F31"/>
    </sheetView>
  </sheetViews>
  <sheetFormatPr defaultRowHeight="15" x14ac:dyDescent="0.25"/>
  <cols>
    <col min="1" max="1" width="26.85546875" bestFit="1" customWidth="1"/>
    <col min="2" max="2" width="16.85546875" bestFit="1" customWidth="1"/>
    <col min="3" max="3" width="7.7109375" bestFit="1" customWidth="1"/>
    <col min="4" max="4" width="9.7109375" customWidth="1"/>
    <col min="5" max="5" width="11.140625" customWidth="1"/>
    <col min="6" max="6" width="10" customWidth="1"/>
  </cols>
  <sheetData>
    <row r="2" spans="1:6" ht="30.75" customHeight="1" x14ac:dyDescent="0.25">
      <c r="A2" s="129"/>
      <c r="B2" s="177" t="s">
        <v>248</v>
      </c>
      <c r="C2" s="178"/>
      <c r="D2" s="178"/>
      <c r="E2" s="179"/>
      <c r="F2" s="129"/>
    </row>
    <row r="3" spans="1:6" x14ac:dyDescent="0.25">
      <c r="A3" s="129"/>
      <c r="B3" s="130" t="s">
        <v>249</v>
      </c>
      <c r="C3" s="130" t="s">
        <v>39</v>
      </c>
      <c r="D3" s="130" t="s">
        <v>250</v>
      </c>
      <c r="E3" s="113"/>
      <c r="F3" s="113"/>
    </row>
    <row r="4" spans="1:6" x14ac:dyDescent="0.25">
      <c r="A4" s="131">
        <v>0.5</v>
      </c>
      <c r="B4" s="113">
        <v>35</v>
      </c>
      <c r="C4" s="113">
        <v>21</v>
      </c>
      <c r="D4" s="127">
        <v>1.0999999999999999E-2</v>
      </c>
      <c r="E4" s="113"/>
      <c r="F4" s="113"/>
    </row>
    <row r="5" spans="1:6" x14ac:dyDescent="0.25">
      <c r="A5" s="131" t="s">
        <v>251</v>
      </c>
      <c r="B5" s="113">
        <v>55</v>
      </c>
      <c r="C5" s="113"/>
      <c r="D5" s="113"/>
      <c r="E5" s="113"/>
      <c r="F5" s="113"/>
    </row>
    <row r="6" spans="1:6" x14ac:dyDescent="0.25">
      <c r="A6" s="131" t="s">
        <v>252</v>
      </c>
      <c r="B6" s="113">
        <v>75</v>
      </c>
      <c r="C6" s="113"/>
      <c r="D6" s="113"/>
      <c r="E6" s="113"/>
      <c r="F6" s="113"/>
    </row>
    <row r="7" spans="1:6" x14ac:dyDescent="0.25">
      <c r="A7" s="131" t="s">
        <v>253</v>
      </c>
      <c r="B7" s="113">
        <v>95</v>
      </c>
      <c r="C7" s="113"/>
      <c r="D7" s="113"/>
      <c r="E7" s="113"/>
      <c r="F7" s="113"/>
    </row>
    <row r="8" spans="1:6" x14ac:dyDescent="0.25">
      <c r="A8" s="131" t="s">
        <v>254</v>
      </c>
      <c r="B8" s="113">
        <v>115</v>
      </c>
      <c r="C8" s="113"/>
      <c r="D8" s="113"/>
      <c r="E8" s="113"/>
      <c r="F8" s="113"/>
    </row>
    <row r="9" spans="1:6" x14ac:dyDescent="0.25">
      <c r="A9" s="131" t="s">
        <v>255</v>
      </c>
      <c r="B9" s="113">
        <v>135</v>
      </c>
      <c r="C9" s="113"/>
      <c r="D9" s="113"/>
      <c r="E9" s="113"/>
      <c r="F9" s="113"/>
    </row>
    <row r="10" spans="1:6" x14ac:dyDescent="0.25">
      <c r="A10" s="131" t="s">
        <v>256</v>
      </c>
      <c r="B10" s="113">
        <v>20</v>
      </c>
      <c r="C10" s="113"/>
      <c r="D10" s="113"/>
      <c r="E10" s="113"/>
      <c r="F10" s="113"/>
    </row>
    <row r="11" spans="1:6" x14ac:dyDescent="0.25">
      <c r="A11" s="129"/>
      <c r="B11" s="113"/>
      <c r="C11" s="113"/>
      <c r="D11" s="113"/>
      <c r="E11" s="113"/>
      <c r="F11" s="113"/>
    </row>
    <row r="12" spans="1:6" x14ac:dyDescent="0.25">
      <c r="A12" s="131" t="s">
        <v>257</v>
      </c>
      <c r="B12" s="128">
        <v>0.33333333333333331</v>
      </c>
      <c r="C12" s="113"/>
      <c r="D12" s="113"/>
      <c r="E12" s="113"/>
      <c r="F12" s="113"/>
    </row>
    <row r="13" spans="1:6" x14ac:dyDescent="0.25">
      <c r="A13" s="129"/>
      <c r="B13" s="113"/>
      <c r="C13" s="113"/>
      <c r="D13" s="113"/>
      <c r="E13" s="113"/>
      <c r="F13" s="113"/>
    </row>
    <row r="14" spans="1:6" x14ac:dyDescent="0.25">
      <c r="A14" s="131" t="s">
        <v>258</v>
      </c>
      <c r="B14" s="113">
        <v>100</v>
      </c>
      <c r="C14" s="113"/>
      <c r="D14" s="113"/>
      <c r="E14" s="113"/>
      <c r="F14" s="113"/>
    </row>
    <row r="15" spans="1:6" x14ac:dyDescent="0.25">
      <c r="A15" s="131" t="s">
        <v>259</v>
      </c>
      <c r="B15" s="113"/>
      <c r="C15" s="113"/>
      <c r="D15" s="113"/>
      <c r="E15" s="113"/>
      <c r="F15" s="113"/>
    </row>
    <row r="16" spans="1:6" x14ac:dyDescent="0.25">
      <c r="A16" s="131" t="s">
        <v>260</v>
      </c>
      <c r="B16" s="113" t="s">
        <v>261</v>
      </c>
      <c r="C16" s="113"/>
      <c r="D16" s="113"/>
      <c r="E16" s="113"/>
      <c r="F16" s="113"/>
    </row>
    <row r="17" spans="1:6" x14ac:dyDescent="0.25">
      <c r="A17" s="129"/>
      <c r="B17" s="113"/>
      <c r="C17" s="113"/>
      <c r="D17" s="113"/>
      <c r="E17" s="113"/>
      <c r="F17" s="113"/>
    </row>
    <row r="18" spans="1:6" ht="39.75" customHeight="1" x14ac:dyDescent="0.25">
      <c r="A18" s="129"/>
      <c r="B18" s="177" t="s">
        <v>262</v>
      </c>
      <c r="C18" s="178"/>
      <c r="D18" s="178"/>
      <c r="E18" s="179"/>
      <c r="F18" s="113"/>
    </row>
    <row r="19" spans="1:6" x14ac:dyDescent="0.25">
      <c r="A19" s="129"/>
      <c r="B19" s="130" t="s">
        <v>249</v>
      </c>
      <c r="C19" s="130" t="s">
        <v>263</v>
      </c>
      <c r="D19" s="130" t="s">
        <v>264</v>
      </c>
      <c r="E19" s="130" t="s">
        <v>39</v>
      </c>
      <c r="F19" s="130" t="s">
        <v>250</v>
      </c>
    </row>
    <row r="20" spans="1:6" x14ac:dyDescent="0.25">
      <c r="A20" s="131">
        <v>0.5</v>
      </c>
      <c r="B20" s="113">
        <v>30</v>
      </c>
      <c r="C20" s="113">
        <v>40</v>
      </c>
      <c r="D20" s="113">
        <v>50</v>
      </c>
      <c r="E20" s="113">
        <v>21</v>
      </c>
      <c r="F20" s="127">
        <v>1.0999999999999999E-2</v>
      </c>
    </row>
    <row r="21" spans="1:6" x14ac:dyDescent="0.25">
      <c r="A21" s="131" t="s">
        <v>251</v>
      </c>
      <c r="B21" s="113">
        <v>50</v>
      </c>
      <c r="C21" s="113">
        <v>65</v>
      </c>
      <c r="D21" s="113">
        <v>80</v>
      </c>
      <c r="E21" s="113"/>
      <c r="F21" s="113"/>
    </row>
    <row r="22" spans="1:6" x14ac:dyDescent="0.25">
      <c r="A22" s="131" t="s">
        <v>256</v>
      </c>
      <c r="B22" s="113">
        <v>20</v>
      </c>
      <c r="C22" s="113">
        <v>25</v>
      </c>
      <c r="D22" s="113">
        <v>30</v>
      </c>
      <c r="E22" s="113"/>
      <c r="F22" s="113"/>
    </row>
    <row r="23" spans="1:6" x14ac:dyDescent="0.25">
      <c r="A23" s="129"/>
      <c r="B23" s="113"/>
      <c r="C23" s="113"/>
      <c r="D23" s="113"/>
      <c r="E23" s="113"/>
      <c r="F23" s="113"/>
    </row>
    <row r="24" spans="1:6" x14ac:dyDescent="0.25">
      <c r="A24" s="131" t="s">
        <v>255</v>
      </c>
      <c r="B24" s="113">
        <v>125</v>
      </c>
      <c r="C24" s="113">
        <v>145</v>
      </c>
      <c r="D24" s="113">
        <v>200</v>
      </c>
      <c r="E24" s="113">
        <v>21</v>
      </c>
      <c r="F24" s="127">
        <v>1.0999999999999999E-2</v>
      </c>
    </row>
    <row r="25" spans="1:6" x14ac:dyDescent="0.25">
      <c r="A25" s="131" t="s">
        <v>256</v>
      </c>
      <c r="B25" s="113"/>
      <c r="C25" s="113"/>
      <c r="D25" s="113"/>
      <c r="E25" s="113"/>
      <c r="F25" s="113"/>
    </row>
    <row r="26" spans="1:6" x14ac:dyDescent="0.25">
      <c r="A26" s="129"/>
      <c r="B26" s="113"/>
      <c r="C26" s="113"/>
      <c r="D26" s="113"/>
      <c r="E26" s="113"/>
      <c r="F26" s="113"/>
    </row>
    <row r="27" spans="1:6" x14ac:dyDescent="0.25">
      <c r="A27" s="131" t="s">
        <v>257</v>
      </c>
      <c r="B27" s="128">
        <v>0.625</v>
      </c>
      <c r="C27" s="128">
        <v>0.625</v>
      </c>
      <c r="D27" s="128">
        <v>0.625</v>
      </c>
      <c r="E27" s="113"/>
      <c r="F27" s="113"/>
    </row>
    <row r="28" spans="1:6" x14ac:dyDescent="0.25">
      <c r="A28" s="129"/>
      <c r="B28" s="113"/>
      <c r="C28" s="113"/>
      <c r="D28" s="113"/>
      <c r="E28" s="113"/>
      <c r="F28" s="113"/>
    </row>
    <row r="29" spans="1:6" x14ac:dyDescent="0.25">
      <c r="A29" s="131" t="s">
        <v>258</v>
      </c>
      <c r="B29" s="113">
        <v>100</v>
      </c>
      <c r="C29" s="113">
        <v>100</v>
      </c>
      <c r="D29" s="113">
        <v>100</v>
      </c>
      <c r="E29" s="113"/>
      <c r="F29" s="113"/>
    </row>
    <row r="30" spans="1:6" x14ac:dyDescent="0.25">
      <c r="A30" s="131" t="s">
        <v>259</v>
      </c>
      <c r="B30" s="113"/>
      <c r="C30" s="113"/>
      <c r="D30" s="113"/>
      <c r="E30" s="113"/>
      <c r="F30" s="113"/>
    </row>
    <row r="31" spans="1:6" x14ac:dyDescent="0.25">
      <c r="A31" s="131" t="s">
        <v>260</v>
      </c>
      <c r="B31" s="113" t="s">
        <v>261</v>
      </c>
      <c r="C31" s="113"/>
      <c r="D31" s="113"/>
      <c r="E31" s="113"/>
      <c r="F31" s="113"/>
    </row>
  </sheetData>
  <mergeCells count="2">
    <mergeCell ref="B2:E2"/>
    <mergeCell ref="B18:E18"/>
  </mergeCells>
  <phoneticPr fontId="5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66C5E-74B5-4E7B-967A-65288B9AC4B9}">
  <dimension ref="A1:O16"/>
  <sheetViews>
    <sheetView zoomScale="115" zoomScaleNormal="115" workbookViewId="0">
      <selection activeCell="J2" sqref="J2:O13"/>
    </sheetView>
  </sheetViews>
  <sheetFormatPr defaultRowHeight="15" x14ac:dyDescent="0.25"/>
  <cols>
    <col min="1" max="1" width="22.28515625" bestFit="1" customWidth="1"/>
    <col min="2" max="2" width="12.7109375" bestFit="1" customWidth="1"/>
    <col min="3" max="3" width="14.140625" bestFit="1" customWidth="1"/>
    <col min="4" max="4" width="15.140625" bestFit="1" customWidth="1"/>
    <col min="5" max="5" width="13.7109375" bestFit="1" customWidth="1"/>
    <col min="6" max="6" width="19.28515625" bestFit="1" customWidth="1"/>
    <col min="10" max="10" width="18.28515625" bestFit="1" customWidth="1"/>
    <col min="11" max="11" width="12.7109375" bestFit="1" customWidth="1"/>
    <col min="12" max="12" width="14.140625" bestFit="1" customWidth="1"/>
    <col min="13" max="13" width="15.140625" bestFit="1" customWidth="1"/>
    <col min="14" max="14" width="13.7109375" bestFit="1" customWidth="1"/>
    <col min="15" max="15" width="19.28515625" bestFit="1" customWidth="1"/>
  </cols>
  <sheetData>
    <row r="1" spans="1:15" ht="21" x14ac:dyDescent="0.35">
      <c r="A1" s="181" t="s">
        <v>105</v>
      </c>
      <c r="B1" s="182"/>
      <c r="C1" s="182"/>
      <c r="D1" s="183"/>
      <c r="E1" s="8"/>
      <c r="F1" s="8"/>
    </row>
    <row r="2" spans="1:15" ht="21" x14ac:dyDescent="0.35">
      <c r="A2" s="8"/>
      <c r="B2" s="84" t="s">
        <v>66</v>
      </c>
      <c r="C2" s="84" t="s">
        <v>67</v>
      </c>
      <c r="D2" s="84" t="s">
        <v>68</v>
      </c>
      <c r="E2" s="84" t="s">
        <v>69</v>
      </c>
      <c r="F2" s="84" t="s">
        <v>70</v>
      </c>
      <c r="J2" s="8"/>
      <c r="K2" s="84" t="s">
        <v>66</v>
      </c>
      <c r="L2" s="84" t="s">
        <v>67</v>
      </c>
      <c r="M2" s="84" t="s">
        <v>68</v>
      </c>
      <c r="N2" s="84" t="s">
        <v>69</v>
      </c>
      <c r="O2" s="84" t="s">
        <v>70</v>
      </c>
    </row>
    <row r="3" spans="1:15" x14ac:dyDescent="0.25">
      <c r="A3" s="85" t="s">
        <v>6</v>
      </c>
      <c r="B3" s="46" t="s">
        <v>7</v>
      </c>
      <c r="C3" s="46" t="s">
        <v>8</v>
      </c>
      <c r="D3" s="46" t="s">
        <v>9</v>
      </c>
      <c r="E3" s="46" t="s">
        <v>10</v>
      </c>
      <c r="F3" s="46" t="s">
        <v>11</v>
      </c>
      <c r="J3" s="45" t="s">
        <v>12</v>
      </c>
      <c r="K3" s="46" t="s">
        <v>7</v>
      </c>
      <c r="L3" s="46" t="s">
        <v>8</v>
      </c>
      <c r="M3" s="46" t="s">
        <v>9</v>
      </c>
      <c r="N3" s="46" t="s">
        <v>10</v>
      </c>
      <c r="O3" s="46" t="s">
        <v>11</v>
      </c>
    </row>
    <row r="4" spans="1:15" x14ac:dyDescent="0.25">
      <c r="A4" s="86" t="s">
        <v>22</v>
      </c>
      <c r="B4" s="87">
        <v>22</v>
      </c>
      <c r="C4" s="87">
        <v>24</v>
      </c>
      <c r="D4" s="87">
        <v>29</v>
      </c>
      <c r="E4" s="87">
        <v>33</v>
      </c>
      <c r="F4" s="87">
        <v>49</v>
      </c>
      <c r="J4" s="47" t="s">
        <v>22</v>
      </c>
      <c r="K4" s="48">
        <v>22</v>
      </c>
      <c r="L4" s="48">
        <v>24</v>
      </c>
      <c r="M4" s="48">
        <v>41</v>
      </c>
      <c r="N4" s="48">
        <v>46</v>
      </c>
      <c r="O4" s="48">
        <v>63</v>
      </c>
    </row>
    <row r="5" spans="1:15" x14ac:dyDescent="0.25">
      <c r="A5" s="86" t="s">
        <v>25</v>
      </c>
      <c r="B5" s="87">
        <v>21</v>
      </c>
      <c r="C5" s="87">
        <v>23</v>
      </c>
      <c r="D5" s="87">
        <v>28</v>
      </c>
      <c r="E5" s="87">
        <v>32</v>
      </c>
      <c r="F5" s="87">
        <v>47</v>
      </c>
      <c r="J5" s="47" t="s">
        <v>25</v>
      </c>
      <c r="K5" s="48">
        <v>21</v>
      </c>
      <c r="L5" s="48">
        <v>23</v>
      </c>
      <c r="M5" s="48">
        <v>39</v>
      </c>
      <c r="N5" s="48">
        <v>43</v>
      </c>
      <c r="O5" s="48">
        <v>55</v>
      </c>
    </row>
    <row r="6" spans="1:15" x14ac:dyDescent="0.25">
      <c r="A6" s="86" t="s">
        <v>27</v>
      </c>
      <c r="B6" s="87">
        <v>18</v>
      </c>
      <c r="C6" s="87">
        <v>21</v>
      </c>
      <c r="D6" s="87">
        <v>26</v>
      </c>
      <c r="E6" s="87">
        <v>30</v>
      </c>
      <c r="F6" s="87">
        <v>46</v>
      </c>
      <c r="J6" s="47" t="s">
        <v>28</v>
      </c>
      <c r="K6" s="48">
        <v>20</v>
      </c>
      <c r="L6" s="48">
        <v>22</v>
      </c>
      <c r="M6" s="48">
        <v>26</v>
      </c>
      <c r="N6" s="48">
        <v>30</v>
      </c>
      <c r="O6" s="48">
        <v>44</v>
      </c>
    </row>
    <row r="7" spans="1:15" x14ac:dyDescent="0.25">
      <c r="A7" s="86" t="s">
        <v>29</v>
      </c>
      <c r="B7" s="87">
        <v>16</v>
      </c>
      <c r="C7" s="87">
        <v>18</v>
      </c>
      <c r="D7" s="87">
        <v>24</v>
      </c>
      <c r="E7" s="87">
        <v>28</v>
      </c>
      <c r="F7" s="87">
        <v>40</v>
      </c>
      <c r="J7" s="47" t="s">
        <v>30</v>
      </c>
      <c r="K7" s="48">
        <v>19</v>
      </c>
      <c r="L7" s="48">
        <v>21</v>
      </c>
      <c r="M7" s="48">
        <v>25</v>
      </c>
      <c r="N7" s="48">
        <v>29</v>
      </c>
      <c r="O7" s="48">
        <v>42</v>
      </c>
    </row>
    <row r="8" spans="1:15" x14ac:dyDescent="0.25">
      <c r="A8" s="86" t="s">
        <v>97</v>
      </c>
      <c r="B8" s="87">
        <v>107</v>
      </c>
      <c r="C8" s="87">
        <v>120</v>
      </c>
      <c r="D8" s="87">
        <v>147</v>
      </c>
      <c r="E8" s="87">
        <v>151</v>
      </c>
      <c r="F8" s="87">
        <v>189</v>
      </c>
      <c r="J8" s="47" t="s">
        <v>33</v>
      </c>
      <c r="K8" s="48">
        <v>32</v>
      </c>
      <c r="L8" s="48">
        <v>35</v>
      </c>
      <c r="M8" s="48">
        <v>59</v>
      </c>
      <c r="N8" s="48">
        <v>67</v>
      </c>
      <c r="O8" s="48">
        <v>91</v>
      </c>
    </row>
    <row r="9" spans="1:15" x14ac:dyDescent="0.25">
      <c r="A9" s="86" t="s">
        <v>98</v>
      </c>
      <c r="B9" s="87">
        <v>12</v>
      </c>
      <c r="C9" s="87">
        <v>16</v>
      </c>
      <c r="D9" s="87">
        <v>22</v>
      </c>
      <c r="E9" s="87">
        <v>24</v>
      </c>
      <c r="F9" s="87">
        <v>36</v>
      </c>
      <c r="J9" s="47" t="s">
        <v>35</v>
      </c>
      <c r="K9" s="48">
        <v>30</v>
      </c>
      <c r="L9" s="48">
        <v>33</v>
      </c>
      <c r="M9" s="48">
        <v>57</v>
      </c>
      <c r="N9" s="48">
        <v>62</v>
      </c>
      <c r="O9" s="48">
        <v>80</v>
      </c>
    </row>
    <row r="10" spans="1:15" x14ac:dyDescent="0.25">
      <c r="A10" s="86" t="s">
        <v>99</v>
      </c>
      <c r="B10" s="87">
        <v>145</v>
      </c>
      <c r="C10" s="87">
        <v>153</v>
      </c>
      <c r="D10" s="87">
        <v>189</v>
      </c>
      <c r="E10" s="87">
        <v>200</v>
      </c>
      <c r="F10" s="87">
        <v>265</v>
      </c>
      <c r="J10" s="49" t="s">
        <v>39</v>
      </c>
      <c r="K10" s="148" t="s">
        <v>40</v>
      </c>
      <c r="L10" s="148"/>
      <c r="M10" s="148"/>
      <c r="N10" s="148"/>
      <c r="O10" s="148"/>
    </row>
    <row r="11" spans="1:15" x14ac:dyDescent="0.25">
      <c r="A11" s="86" t="s">
        <v>100</v>
      </c>
      <c r="B11" s="87">
        <v>11</v>
      </c>
      <c r="C11" s="87">
        <v>14</v>
      </c>
      <c r="D11" s="87">
        <v>17</v>
      </c>
      <c r="E11" s="87">
        <v>21</v>
      </c>
      <c r="F11" s="87">
        <v>30</v>
      </c>
      <c r="J11" s="49" t="s">
        <v>44</v>
      </c>
      <c r="K11" s="148">
        <v>5000</v>
      </c>
      <c r="L11" s="148"/>
      <c r="M11" s="148"/>
      <c r="N11" s="148"/>
      <c r="O11" s="148"/>
    </row>
    <row r="12" spans="1:15" x14ac:dyDescent="0.25">
      <c r="A12" s="86" t="s">
        <v>101</v>
      </c>
      <c r="B12" s="87">
        <v>9</v>
      </c>
      <c r="C12" s="87">
        <v>12</v>
      </c>
      <c r="D12" s="87">
        <v>14</v>
      </c>
      <c r="E12" s="87">
        <v>18</v>
      </c>
      <c r="F12" s="87">
        <v>26</v>
      </c>
      <c r="J12" s="49" t="s">
        <v>45</v>
      </c>
      <c r="K12" s="148" t="s">
        <v>46</v>
      </c>
      <c r="L12" s="148"/>
      <c r="M12" s="148"/>
      <c r="N12" s="148"/>
      <c r="O12" s="148"/>
    </row>
    <row r="13" spans="1:15" x14ac:dyDescent="0.25">
      <c r="A13" s="86" t="s">
        <v>37</v>
      </c>
      <c r="B13" s="180" t="s">
        <v>38</v>
      </c>
      <c r="C13" s="180"/>
      <c r="D13" s="180"/>
      <c r="E13" s="180"/>
      <c r="F13" s="180"/>
      <c r="J13" s="49" t="s">
        <v>48</v>
      </c>
      <c r="K13" s="148" t="s">
        <v>49</v>
      </c>
      <c r="L13" s="148"/>
      <c r="M13" s="148"/>
      <c r="N13" s="148"/>
      <c r="O13" s="148"/>
    </row>
    <row r="14" spans="1:15" x14ac:dyDescent="0.25">
      <c r="A14" s="86" t="s">
        <v>42</v>
      </c>
      <c r="B14" s="180" t="s">
        <v>43</v>
      </c>
      <c r="C14" s="180"/>
      <c r="D14" s="180"/>
      <c r="E14" s="180"/>
      <c r="F14" s="180"/>
    </row>
    <row r="15" spans="1:15" x14ac:dyDescent="0.25">
      <c r="A15" s="86" t="s">
        <v>39</v>
      </c>
      <c r="B15" s="180" t="s">
        <v>40</v>
      </c>
      <c r="C15" s="180"/>
      <c r="D15" s="180"/>
      <c r="E15" s="180"/>
      <c r="F15" s="180"/>
    </row>
    <row r="16" spans="1:15" x14ac:dyDescent="0.25">
      <c r="A16" s="86" t="s">
        <v>44</v>
      </c>
      <c r="B16" s="180">
        <v>5000</v>
      </c>
      <c r="C16" s="180"/>
      <c r="D16" s="180"/>
      <c r="E16" s="180"/>
      <c r="F16" s="180"/>
    </row>
  </sheetData>
  <mergeCells count="9">
    <mergeCell ref="B14:F14"/>
    <mergeCell ref="B15:F15"/>
    <mergeCell ref="B16:F16"/>
    <mergeCell ref="A1:D1"/>
    <mergeCell ref="K10:O10"/>
    <mergeCell ref="K11:O11"/>
    <mergeCell ref="K12:O12"/>
    <mergeCell ref="K13:O13"/>
    <mergeCell ref="B13:F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EF7F0-4CA8-4C71-8327-5B62F11708DC}">
  <dimension ref="A1:W57"/>
  <sheetViews>
    <sheetView zoomScale="115" zoomScaleNormal="115" workbookViewId="0">
      <selection activeCell="Q47" sqref="Q47:X62"/>
    </sheetView>
  </sheetViews>
  <sheetFormatPr defaultRowHeight="15" x14ac:dyDescent="0.25"/>
  <cols>
    <col min="1" max="1" width="17.28515625" bestFit="1" customWidth="1"/>
    <col min="2" max="2" width="25.28515625" bestFit="1" customWidth="1"/>
    <col min="3" max="3" width="11.42578125" bestFit="1" customWidth="1"/>
    <col min="4" max="4" width="12" bestFit="1" customWidth="1"/>
    <col min="5" max="6" width="7" bestFit="1" customWidth="1"/>
  </cols>
  <sheetData>
    <row r="1" spans="1:6" ht="24" x14ac:dyDescent="0.4">
      <c r="A1" s="186" t="s">
        <v>106</v>
      </c>
      <c r="B1" s="186"/>
      <c r="C1" s="186"/>
      <c r="D1" s="186"/>
      <c r="E1" s="82"/>
      <c r="F1" s="82"/>
    </row>
    <row r="2" spans="1:6" ht="18.75" x14ac:dyDescent="0.3">
      <c r="A2" s="83"/>
      <c r="B2" s="88" t="s">
        <v>66</v>
      </c>
      <c r="C2" s="88" t="s">
        <v>67</v>
      </c>
      <c r="D2" s="88" t="s">
        <v>68</v>
      </c>
      <c r="E2" s="88" t="s">
        <v>69</v>
      </c>
      <c r="F2" s="88" t="s">
        <v>70</v>
      </c>
    </row>
    <row r="3" spans="1:6" ht="15" customHeight="1" x14ac:dyDescent="0.25">
      <c r="A3" s="89"/>
      <c r="B3" s="89" t="s">
        <v>87</v>
      </c>
      <c r="C3" s="89" t="s">
        <v>88</v>
      </c>
      <c r="D3" s="89" t="s">
        <v>89</v>
      </c>
      <c r="E3" s="89" t="s">
        <v>90</v>
      </c>
      <c r="F3" s="89" t="s">
        <v>91</v>
      </c>
    </row>
    <row r="4" spans="1:6" x14ac:dyDescent="0.25">
      <c r="A4" s="90" t="s">
        <v>92</v>
      </c>
      <c r="B4" s="91">
        <v>44.1</v>
      </c>
      <c r="C4" s="91">
        <v>57.75</v>
      </c>
      <c r="D4" s="91">
        <v>61.95</v>
      </c>
      <c r="E4" s="91">
        <v>75.599999999999994</v>
      </c>
      <c r="F4" s="91">
        <v>92.4</v>
      </c>
    </row>
    <row r="5" spans="1:6" x14ac:dyDescent="0.25">
      <c r="A5" s="89" t="s">
        <v>110</v>
      </c>
      <c r="B5" s="91">
        <v>12.13</v>
      </c>
      <c r="C5" s="91">
        <v>15.88</v>
      </c>
      <c r="D5" s="91">
        <v>17.04</v>
      </c>
      <c r="E5" s="91">
        <v>20.79</v>
      </c>
      <c r="F5" s="91">
        <v>25.41</v>
      </c>
    </row>
    <row r="6" spans="1:6" x14ac:dyDescent="0.25">
      <c r="A6" s="89" t="s">
        <v>111</v>
      </c>
      <c r="B6" s="91">
        <v>5.0599999999999996</v>
      </c>
      <c r="C6" s="91">
        <v>6.63</v>
      </c>
      <c r="D6" s="91">
        <v>7.11</v>
      </c>
      <c r="E6" s="91">
        <v>8.68</v>
      </c>
      <c r="F6" s="91">
        <v>10.6</v>
      </c>
    </row>
    <row r="7" spans="1:6" x14ac:dyDescent="0.25">
      <c r="A7" s="89" t="s">
        <v>112</v>
      </c>
      <c r="B7" s="91">
        <v>61.29</v>
      </c>
      <c r="C7" s="91">
        <v>80.260000000000005</v>
      </c>
      <c r="D7" s="91">
        <v>86.1</v>
      </c>
      <c r="E7" s="91">
        <v>105.07</v>
      </c>
      <c r="F7" s="91">
        <v>128.41</v>
      </c>
    </row>
    <row r="8" spans="1:6" x14ac:dyDescent="0.25">
      <c r="A8" s="89"/>
      <c r="B8" s="89"/>
      <c r="C8" s="89"/>
      <c r="D8" s="89"/>
      <c r="E8" s="89"/>
      <c r="F8" s="89"/>
    </row>
    <row r="9" spans="1:6" ht="16.5" x14ac:dyDescent="0.25">
      <c r="A9" s="92"/>
      <c r="B9" s="92"/>
      <c r="C9" s="92"/>
      <c r="D9" s="92"/>
      <c r="E9" s="92"/>
      <c r="F9" s="92"/>
    </row>
    <row r="10" spans="1:6" x14ac:dyDescent="0.25">
      <c r="A10" s="89"/>
      <c r="B10" s="89" t="s">
        <v>87</v>
      </c>
      <c r="C10" s="89" t="s">
        <v>88</v>
      </c>
      <c r="D10" s="89" t="s">
        <v>89</v>
      </c>
      <c r="E10" s="89" t="s">
        <v>90</v>
      </c>
      <c r="F10" s="89" t="s">
        <v>91</v>
      </c>
    </row>
    <row r="11" spans="1:6" x14ac:dyDescent="0.25">
      <c r="A11" s="90" t="s">
        <v>93</v>
      </c>
      <c r="B11" s="91">
        <v>51.45</v>
      </c>
      <c r="C11" s="91">
        <v>70.349999999999994</v>
      </c>
      <c r="D11" s="91">
        <v>80.849999999999994</v>
      </c>
      <c r="E11" s="91">
        <v>94.5</v>
      </c>
      <c r="F11" s="91">
        <v>115.5</v>
      </c>
    </row>
    <row r="12" spans="1:6" x14ac:dyDescent="0.25">
      <c r="A12" s="89" t="s">
        <v>110</v>
      </c>
      <c r="B12" s="91">
        <v>14.15</v>
      </c>
      <c r="C12" s="91">
        <v>19.350000000000001</v>
      </c>
      <c r="D12" s="91">
        <v>22.23</v>
      </c>
      <c r="E12" s="91">
        <v>25.99</v>
      </c>
      <c r="F12" s="91">
        <v>31.76</v>
      </c>
    </row>
    <row r="13" spans="1:6" x14ac:dyDescent="0.25">
      <c r="A13" s="89" t="s">
        <v>111</v>
      </c>
      <c r="B13" s="91">
        <v>5.9</v>
      </c>
      <c r="C13" s="91">
        <v>8.07</v>
      </c>
      <c r="D13" s="91">
        <v>9.2799999999999994</v>
      </c>
      <c r="E13" s="91">
        <v>10.84</v>
      </c>
      <c r="F13" s="91">
        <v>13.25</v>
      </c>
    </row>
    <row r="14" spans="1:6" x14ac:dyDescent="0.25">
      <c r="A14" s="89" t="s">
        <v>112</v>
      </c>
      <c r="B14" s="91">
        <v>71.5</v>
      </c>
      <c r="C14" s="91">
        <v>97.77</v>
      </c>
      <c r="D14" s="91">
        <v>112.36</v>
      </c>
      <c r="E14" s="91">
        <v>131.33000000000001</v>
      </c>
      <c r="F14" s="91">
        <v>160.52000000000001</v>
      </c>
    </row>
    <row r="15" spans="1:6" x14ac:dyDescent="0.25">
      <c r="A15" s="89"/>
      <c r="B15" s="89"/>
      <c r="C15" s="89"/>
      <c r="D15" s="89"/>
      <c r="E15" s="89"/>
      <c r="F15" s="89"/>
    </row>
    <row r="16" spans="1:6" ht="16.5" x14ac:dyDescent="0.25">
      <c r="A16" s="92"/>
      <c r="B16" s="92"/>
      <c r="C16" s="92"/>
      <c r="D16" s="92"/>
      <c r="E16" s="92"/>
      <c r="F16" s="92"/>
    </row>
    <row r="17" spans="1:6" x14ac:dyDescent="0.25">
      <c r="A17" s="89"/>
      <c r="B17" s="89" t="s">
        <v>87</v>
      </c>
      <c r="C17" s="89" t="s">
        <v>88</v>
      </c>
      <c r="D17" s="89" t="s">
        <v>89</v>
      </c>
      <c r="E17" s="89" t="s">
        <v>90</v>
      </c>
      <c r="F17" s="89" t="s">
        <v>91</v>
      </c>
    </row>
    <row r="18" spans="1:6" x14ac:dyDescent="0.25">
      <c r="A18" s="90" t="s">
        <v>94</v>
      </c>
      <c r="B18" s="91">
        <v>85.05</v>
      </c>
      <c r="C18" s="91">
        <v>90.3</v>
      </c>
      <c r="D18" s="91">
        <v>93.45</v>
      </c>
      <c r="E18" s="91">
        <v>108.15</v>
      </c>
      <c r="F18" s="91">
        <v>122.85</v>
      </c>
    </row>
    <row r="19" spans="1:6" x14ac:dyDescent="0.25">
      <c r="A19" s="89" t="s">
        <v>116</v>
      </c>
      <c r="B19" s="91">
        <v>23.39</v>
      </c>
      <c r="C19" s="91">
        <v>24.83</v>
      </c>
      <c r="D19" s="91">
        <v>25.7</v>
      </c>
      <c r="E19" s="91">
        <v>29.74</v>
      </c>
      <c r="F19" s="91">
        <v>33.78</v>
      </c>
    </row>
    <row r="20" spans="1:6" x14ac:dyDescent="0.25">
      <c r="A20" s="89" t="s">
        <v>111</v>
      </c>
      <c r="B20" s="91">
        <v>9.76</v>
      </c>
      <c r="C20" s="91">
        <v>10.36</v>
      </c>
      <c r="D20" s="91">
        <v>10.72</v>
      </c>
      <c r="E20" s="91">
        <v>12.41</v>
      </c>
      <c r="F20" s="91">
        <v>14.1</v>
      </c>
    </row>
    <row r="21" spans="1:6" x14ac:dyDescent="0.25">
      <c r="A21" s="89" t="s">
        <v>112</v>
      </c>
      <c r="B21" s="91">
        <v>118.2</v>
      </c>
      <c r="C21" s="91">
        <v>125.49</v>
      </c>
      <c r="D21" s="91">
        <v>129.87</v>
      </c>
      <c r="E21" s="91">
        <v>150.30000000000001</v>
      </c>
      <c r="F21" s="91">
        <v>170.73</v>
      </c>
    </row>
    <row r="22" spans="1:6" x14ac:dyDescent="0.25">
      <c r="A22" s="89"/>
      <c r="B22" s="89"/>
      <c r="C22" s="89"/>
      <c r="D22" s="89"/>
      <c r="E22" s="89"/>
      <c r="F22" s="89"/>
    </row>
    <row r="23" spans="1:6" ht="16.5" x14ac:dyDescent="0.3">
      <c r="A23" s="92"/>
      <c r="B23" s="93"/>
      <c r="C23" s="93"/>
      <c r="D23" s="93"/>
      <c r="E23" s="93"/>
      <c r="F23" s="93"/>
    </row>
    <row r="24" spans="1:6" x14ac:dyDescent="0.25">
      <c r="A24" s="89"/>
      <c r="B24" s="89" t="s">
        <v>87</v>
      </c>
      <c r="C24" s="89" t="s">
        <v>88</v>
      </c>
      <c r="D24" s="89" t="s">
        <v>89</v>
      </c>
      <c r="E24" s="89" t="s">
        <v>90</v>
      </c>
      <c r="F24" s="89" t="s">
        <v>91</v>
      </c>
    </row>
    <row r="25" spans="1:6" x14ac:dyDescent="0.25">
      <c r="A25" s="90" t="s">
        <v>95</v>
      </c>
      <c r="B25" s="91">
        <v>108.15</v>
      </c>
      <c r="C25" s="91">
        <v>117.6</v>
      </c>
      <c r="D25" s="91">
        <v>129.15</v>
      </c>
      <c r="E25" s="91">
        <v>147</v>
      </c>
      <c r="F25" s="91">
        <v>168</v>
      </c>
    </row>
    <row r="26" spans="1:6" x14ac:dyDescent="0.25">
      <c r="A26" s="89" t="s">
        <v>116</v>
      </c>
      <c r="B26" s="91">
        <v>29.74</v>
      </c>
      <c r="C26" s="91">
        <v>32.340000000000003</v>
      </c>
      <c r="D26" s="91">
        <v>35.520000000000003</v>
      </c>
      <c r="E26" s="91">
        <v>40.43</v>
      </c>
      <c r="F26" s="91">
        <v>46.2</v>
      </c>
    </row>
    <row r="27" spans="1:6" x14ac:dyDescent="0.25">
      <c r="A27" s="89" t="s">
        <v>111</v>
      </c>
      <c r="B27" s="91">
        <v>12.41</v>
      </c>
      <c r="C27" s="91">
        <v>13.49</v>
      </c>
      <c r="D27" s="91">
        <v>14.82</v>
      </c>
      <c r="E27" s="91">
        <v>16.87</v>
      </c>
      <c r="F27" s="91">
        <v>19.28</v>
      </c>
    </row>
    <row r="28" spans="1:6" x14ac:dyDescent="0.25">
      <c r="A28" s="89" t="s">
        <v>112</v>
      </c>
      <c r="B28" s="91">
        <v>150.30000000000001</v>
      </c>
      <c r="C28" s="91">
        <v>163.43</v>
      </c>
      <c r="D28" s="91">
        <v>179.49</v>
      </c>
      <c r="E28" s="91">
        <v>204.29</v>
      </c>
      <c r="F28" s="91">
        <v>233.48</v>
      </c>
    </row>
    <row r="29" spans="1:6" ht="16.5" x14ac:dyDescent="0.25">
      <c r="A29" s="92"/>
      <c r="B29" s="92"/>
      <c r="C29" s="92"/>
      <c r="D29" s="92"/>
      <c r="E29" s="92"/>
      <c r="F29" s="92"/>
    </row>
    <row r="30" spans="1:6" ht="16.5" x14ac:dyDescent="0.3">
      <c r="A30" s="89" t="s">
        <v>118</v>
      </c>
      <c r="B30" s="89" t="s">
        <v>119</v>
      </c>
      <c r="C30" s="93"/>
      <c r="D30" s="93"/>
      <c r="E30" s="184"/>
      <c r="F30" s="184"/>
    </row>
    <row r="31" spans="1:6" x14ac:dyDescent="0.25">
      <c r="A31" s="89" t="s">
        <v>120</v>
      </c>
      <c r="B31" s="89" t="s">
        <v>121</v>
      </c>
      <c r="C31" s="184"/>
      <c r="D31" s="184"/>
      <c r="E31" s="184"/>
      <c r="F31" s="184"/>
    </row>
    <row r="32" spans="1:6" ht="16.5" x14ac:dyDescent="0.25">
      <c r="A32" s="89" t="s">
        <v>122</v>
      </c>
      <c r="B32" s="94">
        <v>0.05</v>
      </c>
      <c r="C32" s="185"/>
      <c r="D32" s="185"/>
      <c r="E32" s="185"/>
      <c r="F32" s="185"/>
    </row>
    <row r="50" spans="19:23" x14ac:dyDescent="0.25">
      <c r="S50" s="78"/>
      <c r="T50" s="78"/>
      <c r="U50" s="78"/>
      <c r="V50" s="78"/>
      <c r="W50" s="78"/>
    </row>
    <row r="51" spans="19:23" x14ac:dyDescent="0.25">
      <c r="S51" s="78"/>
      <c r="T51" s="78"/>
      <c r="U51" s="78"/>
      <c r="V51" s="78"/>
      <c r="W51" s="78"/>
    </row>
    <row r="52" spans="19:23" x14ac:dyDescent="0.25">
      <c r="S52" s="78"/>
      <c r="T52" s="78"/>
      <c r="U52" s="78"/>
      <c r="V52" s="78"/>
      <c r="W52" s="78"/>
    </row>
    <row r="53" spans="19:23" x14ac:dyDescent="0.25">
      <c r="S53" s="78"/>
      <c r="T53" s="78"/>
      <c r="U53" s="78"/>
      <c r="V53" s="78"/>
      <c r="W53" s="78"/>
    </row>
    <row r="54" spans="19:23" x14ac:dyDescent="0.25">
      <c r="S54" s="78"/>
      <c r="T54" s="78"/>
      <c r="U54" s="78"/>
      <c r="V54" s="78"/>
      <c r="W54" s="78"/>
    </row>
    <row r="55" spans="19:23" x14ac:dyDescent="0.25">
      <c r="S55" s="78"/>
      <c r="T55" s="78"/>
      <c r="U55" s="78"/>
      <c r="V55" s="78"/>
      <c r="W55" s="78"/>
    </row>
    <row r="56" spans="19:23" x14ac:dyDescent="0.25">
      <c r="S56" s="78"/>
      <c r="T56" s="78"/>
      <c r="U56" s="78"/>
      <c r="V56" s="78"/>
      <c r="W56" s="78"/>
    </row>
    <row r="57" spans="19:23" x14ac:dyDescent="0.25">
      <c r="S57" s="78"/>
      <c r="T57" s="78"/>
      <c r="U57" s="78"/>
      <c r="V57" s="78"/>
      <c r="W57" s="78"/>
    </row>
  </sheetData>
  <mergeCells count="4">
    <mergeCell ref="E30:F30"/>
    <mergeCell ref="C31:F31"/>
    <mergeCell ref="C32:F32"/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FCDE-2CD0-4911-A469-C8AC9C7819F9}">
  <dimension ref="B1:P96"/>
  <sheetViews>
    <sheetView tabSelected="1" topLeftCell="K1" zoomScaleNormal="100" workbookViewId="0">
      <selection activeCell="P1" sqref="P1"/>
    </sheetView>
  </sheetViews>
  <sheetFormatPr defaultRowHeight="15" x14ac:dyDescent="0.25"/>
  <cols>
    <col min="2" max="2" width="17.5703125" bestFit="1" customWidth="1"/>
    <col min="11" max="11" width="30" bestFit="1" customWidth="1"/>
    <col min="12" max="12" width="12.140625" bestFit="1" customWidth="1"/>
    <col min="13" max="13" width="13.140625" bestFit="1" customWidth="1"/>
    <col min="14" max="14" width="5.140625" bestFit="1" customWidth="1"/>
    <col min="15" max="15" width="13.42578125" bestFit="1" customWidth="1"/>
    <col min="16" max="16" width="14.140625" bestFit="1" customWidth="1"/>
  </cols>
  <sheetData>
    <row r="1" spans="2:16" ht="15.75" thickBot="1" x14ac:dyDescent="0.3">
      <c r="K1" t="s">
        <v>269</v>
      </c>
      <c r="L1" t="s">
        <v>270</v>
      </c>
      <c r="M1" t="s">
        <v>271</v>
      </c>
      <c r="N1" t="s">
        <v>290</v>
      </c>
      <c r="O1" t="s">
        <v>291</v>
      </c>
      <c r="P1" t="s">
        <v>292</v>
      </c>
    </row>
    <row r="2" spans="2:16" x14ac:dyDescent="0.25">
      <c r="B2" s="169" t="s">
        <v>145</v>
      </c>
      <c r="C2" s="170"/>
      <c r="D2" s="170"/>
      <c r="E2" s="170"/>
      <c r="F2" s="170"/>
      <c r="G2" s="171"/>
      <c r="K2" t="s">
        <v>65</v>
      </c>
      <c r="L2">
        <v>0.5</v>
      </c>
      <c r="M2">
        <v>0.5</v>
      </c>
      <c r="N2" t="s">
        <v>66</v>
      </c>
      <c r="O2">
        <v>23</v>
      </c>
      <c r="P2">
        <v>23</v>
      </c>
    </row>
    <row r="3" spans="2:16" x14ac:dyDescent="0.25">
      <c r="B3" s="172"/>
      <c r="C3" s="173"/>
      <c r="D3" s="173"/>
      <c r="E3" s="173"/>
      <c r="F3" s="173"/>
      <c r="G3" s="174"/>
      <c r="K3" t="s">
        <v>65</v>
      </c>
      <c r="L3">
        <v>0.5</v>
      </c>
      <c r="M3">
        <v>0.5</v>
      </c>
      <c r="N3" t="s">
        <v>67</v>
      </c>
      <c r="O3">
        <v>29</v>
      </c>
      <c r="P3">
        <v>28</v>
      </c>
    </row>
    <row r="4" spans="2:16" x14ac:dyDescent="0.25">
      <c r="B4" s="162" t="s">
        <v>4</v>
      </c>
      <c r="C4" s="163"/>
      <c r="D4" s="163"/>
      <c r="E4" s="163"/>
      <c r="F4" s="163"/>
      <c r="G4" s="164"/>
      <c r="K4" t="s">
        <v>65</v>
      </c>
      <c r="L4">
        <v>0.5</v>
      </c>
      <c r="M4">
        <v>0.5</v>
      </c>
      <c r="N4" t="s">
        <v>68</v>
      </c>
      <c r="O4">
        <v>41</v>
      </c>
      <c r="P4">
        <v>40</v>
      </c>
    </row>
    <row r="5" spans="2:16" x14ac:dyDescent="0.25">
      <c r="B5" s="9" t="s">
        <v>13</v>
      </c>
      <c r="C5" s="8" t="s">
        <v>14</v>
      </c>
      <c r="D5" s="8" t="s">
        <v>15</v>
      </c>
      <c r="E5" s="8" t="s">
        <v>16</v>
      </c>
      <c r="F5" s="8" t="s">
        <v>17</v>
      </c>
      <c r="G5" s="10" t="s">
        <v>18</v>
      </c>
      <c r="K5" t="s">
        <v>65</v>
      </c>
      <c r="L5">
        <v>0.5</v>
      </c>
      <c r="M5">
        <v>0.5</v>
      </c>
      <c r="N5" t="s">
        <v>69</v>
      </c>
      <c r="O5">
        <v>46</v>
      </c>
      <c r="P5">
        <v>46</v>
      </c>
    </row>
    <row r="6" spans="2:16" x14ac:dyDescent="0.25">
      <c r="B6" s="9" t="s">
        <v>23</v>
      </c>
      <c r="C6" s="8">
        <v>23</v>
      </c>
      <c r="D6" s="8">
        <v>27</v>
      </c>
      <c r="E6" s="8">
        <v>32</v>
      </c>
      <c r="F6" s="8">
        <v>37</v>
      </c>
      <c r="G6" s="10">
        <v>53</v>
      </c>
      <c r="K6" t="s">
        <v>65</v>
      </c>
      <c r="L6">
        <v>0.5</v>
      </c>
      <c r="M6">
        <v>0.5</v>
      </c>
      <c r="N6" t="s">
        <v>70</v>
      </c>
      <c r="O6">
        <v>61</v>
      </c>
      <c r="P6">
        <v>61</v>
      </c>
    </row>
    <row r="7" spans="2:16" x14ac:dyDescent="0.25">
      <c r="B7" s="9" t="s">
        <v>26</v>
      </c>
      <c r="C7" s="8">
        <v>22</v>
      </c>
      <c r="D7" s="8">
        <v>27</v>
      </c>
      <c r="E7" s="8">
        <v>31</v>
      </c>
      <c r="F7" s="8">
        <v>36</v>
      </c>
      <c r="G7" s="10">
        <v>53</v>
      </c>
      <c r="K7" t="s">
        <v>288</v>
      </c>
      <c r="L7">
        <v>2</v>
      </c>
      <c r="M7">
        <v>1</v>
      </c>
      <c r="N7" t="s">
        <v>66</v>
      </c>
      <c r="O7">
        <v>55</v>
      </c>
      <c r="P7">
        <v>14</v>
      </c>
    </row>
    <row r="8" spans="2:16" x14ac:dyDescent="0.25">
      <c r="B8" s="189"/>
      <c r="C8" s="190"/>
      <c r="D8" s="190"/>
      <c r="E8" s="190"/>
      <c r="F8" s="190"/>
      <c r="G8" s="191"/>
      <c r="K8" t="s">
        <v>288</v>
      </c>
      <c r="L8">
        <v>2</v>
      </c>
      <c r="M8">
        <v>1</v>
      </c>
      <c r="N8" t="s">
        <v>67</v>
      </c>
      <c r="O8">
        <v>73</v>
      </c>
      <c r="P8">
        <v>16</v>
      </c>
    </row>
    <row r="9" spans="2:16" x14ac:dyDescent="0.25">
      <c r="B9" s="162" t="s">
        <v>31</v>
      </c>
      <c r="C9" s="163"/>
      <c r="D9" s="163"/>
      <c r="E9" s="163"/>
      <c r="F9" s="163"/>
      <c r="G9" s="164"/>
      <c r="K9" t="s">
        <v>288</v>
      </c>
      <c r="L9">
        <v>2</v>
      </c>
      <c r="M9">
        <v>1</v>
      </c>
      <c r="N9" t="s">
        <v>68</v>
      </c>
      <c r="O9">
        <v>79</v>
      </c>
      <c r="P9">
        <v>22</v>
      </c>
    </row>
    <row r="10" spans="2:16" x14ac:dyDescent="0.25">
      <c r="B10" s="9" t="s">
        <v>13</v>
      </c>
      <c r="C10" s="8" t="s">
        <v>14</v>
      </c>
      <c r="D10" s="8" t="s">
        <v>15</v>
      </c>
      <c r="E10" s="8" t="s">
        <v>16</v>
      </c>
      <c r="F10" s="8" t="s">
        <v>17</v>
      </c>
      <c r="G10" s="10" t="s">
        <v>18</v>
      </c>
      <c r="K10" t="s">
        <v>288</v>
      </c>
      <c r="L10">
        <v>2</v>
      </c>
      <c r="M10">
        <v>1</v>
      </c>
      <c r="N10" t="s">
        <v>69</v>
      </c>
      <c r="O10">
        <v>95</v>
      </c>
      <c r="P10">
        <v>24</v>
      </c>
    </row>
    <row r="11" spans="2:16" x14ac:dyDescent="0.25">
      <c r="B11" s="9" t="s">
        <v>23</v>
      </c>
      <c r="C11" s="8">
        <v>23</v>
      </c>
      <c r="D11" s="8">
        <v>29</v>
      </c>
      <c r="E11" s="8">
        <v>41</v>
      </c>
      <c r="F11" s="8">
        <v>46</v>
      </c>
      <c r="G11" s="10">
        <v>61</v>
      </c>
      <c r="K11" t="s">
        <v>288</v>
      </c>
      <c r="L11">
        <v>2</v>
      </c>
      <c r="M11">
        <v>1</v>
      </c>
      <c r="N11" t="s">
        <v>70</v>
      </c>
      <c r="O11">
        <v>116</v>
      </c>
      <c r="P11">
        <v>29</v>
      </c>
    </row>
    <row r="12" spans="2:16" x14ac:dyDescent="0.25">
      <c r="B12" s="9" t="s">
        <v>26</v>
      </c>
      <c r="C12" s="8">
        <v>23</v>
      </c>
      <c r="D12" s="8">
        <v>28</v>
      </c>
      <c r="E12" s="8">
        <v>40</v>
      </c>
      <c r="F12" s="8">
        <v>46</v>
      </c>
      <c r="G12" s="10">
        <v>61</v>
      </c>
      <c r="K12" t="s">
        <v>287</v>
      </c>
      <c r="L12">
        <v>5</v>
      </c>
      <c r="M12">
        <v>1</v>
      </c>
      <c r="N12" t="s">
        <v>66</v>
      </c>
      <c r="O12">
        <v>107</v>
      </c>
      <c r="P12">
        <v>14</v>
      </c>
    </row>
    <row r="13" spans="2:16" x14ac:dyDescent="0.25">
      <c r="B13" s="189"/>
      <c r="C13" s="190"/>
      <c r="D13" s="190"/>
      <c r="E13" s="190"/>
      <c r="F13" s="190"/>
      <c r="G13" s="191"/>
      <c r="K13" t="s">
        <v>287</v>
      </c>
      <c r="L13">
        <v>5</v>
      </c>
      <c r="M13">
        <v>1</v>
      </c>
      <c r="N13" t="s">
        <v>67</v>
      </c>
      <c r="O13">
        <v>114</v>
      </c>
      <c r="P13">
        <v>16</v>
      </c>
    </row>
    <row r="14" spans="2:16" x14ac:dyDescent="0.25">
      <c r="B14" s="162" t="s">
        <v>47</v>
      </c>
      <c r="C14" s="163"/>
      <c r="D14" s="163"/>
      <c r="E14" s="163"/>
      <c r="F14" s="163"/>
      <c r="G14" s="164"/>
      <c r="K14" t="s">
        <v>287</v>
      </c>
      <c r="L14">
        <v>5</v>
      </c>
      <c r="M14">
        <v>1</v>
      </c>
      <c r="N14" t="s">
        <v>68</v>
      </c>
      <c r="O14">
        <v>118</v>
      </c>
      <c r="P14">
        <v>22</v>
      </c>
    </row>
    <row r="15" spans="2:16" x14ac:dyDescent="0.25">
      <c r="B15" s="9" t="s">
        <v>13</v>
      </c>
      <c r="C15" s="8" t="s">
        <v>14</v>
      </c>
      <c r="D15" s="8" t="s">
        <v>15</v>
      </c>
      <c r="E15" s="8" t="s">
        <v>16</v>
      </c>
      <c r="F15" s="8" t="s">
        <v>17</v>
      </c>
      <c r="G15" s="10" t="s">
        <v>18</v>
      </c>
      <c r="K15" t="s">
        <v>287</v>
      </c>
      <c r="L15">
        <v>5</v>
      </c>
      <c r="M15">
        <v>1</v>
      </c>
      <c r="N15" t="s">
        <v>69</v>
      </c>
      <c r="O15">
        <v>134</v>
      </c>
      <c r="P15">
        <v>24</v>
      </c>
    </row>
    <row r="16" spans="2:16" x14ac:dyDescent="0.25">
      <c r="B16" s="9" t="s">
        <v>51</v>
      </c>
      <c r="C16" s="8">
        <v>55</v>
      </c>
      <c r="D16" s="8">
        <v>73</v>
      </c>
      <c r="E16" s="8">
        <v>79</v>
      </c>
      <c r="F16" s="8">
        <v>95</v>
      </c>
      <c r="G16" s="10">
        <v>116</v>
      </c>
      <c r="K16" t="s">
        <v>287</v>
      </c>
      <c r="L16">
        <v>5</v>
      </c>
      <c r="M16">
        <v>1</v>
      </c>
      <c r="N16" t="s">
        <v>70</v>
      </c>
      <c r="O16">
        <v>154</v>
      </c>
      <c r="P16">
        <v>29</v>
      </c>
    </row>
    <row r="17" spans="2:16" x14ac:dyDescent="0.25">
      <c r="B17" s="9" t="s">
        <v>54</v>
      </c>
      <c r="C17" s="8">
        <v>14</v>
      </c>
      <c r="D17" s="8">
        <v>16</v>
      </c>
      <c r="E17" s="8">
        <v>22</v>
      </c>
      <c r="F17" s="8">
        <v>24</v>
      </c>
      <c r="G17" s="10">
        <v>29</v>
      </c>
      <c r="K17" t="s">
        <v>289</v>
      </c>
      <c r="L17">
        <v>0.5</v>
      </c>
      <c r="M17">
        <v>0.5</v>
      </c>
      <c r="N17" t="s">
        <v>66</v>
      </c>
      <c r="O17">
        <v>23</v>
      </c>
      <c r="P17">
        <v>22</v>
      </c>
    </row>
    <row r="18" spans="2:16" x14ac:dyDescent="0.25">
      <c r="B18" s="189"/>
      <c r="C18" s="190"/>
      <c r="D18" s="190"/>
      <c r="E18" s="190"/>
      <c r="F18" s="190"/>
      <c r="G18" s="191"/>
      <c r="K18" t="s">
        <v>289</v>
      </c>
      <c r="L18">
        <v>0.5</v>
      </c>
      <c r="M18">
        <v>0.5</v>
      </c>
      <c r="N18" t="s">
        <v>67</v>
      </c>
      <c r="O18">
        <v>27</v>
      </c>
      <c r="P18">
        <v>27</v>
      </c>
    </row>
    <row r="19" spans="2:16" x14ac:dyDescent="0.25">
      <c r="B19" s="162" t="s">
        <v>56</v>
      </c>
      <c r="C19" s="163"/>
      <c r="D19" s="163"/>
      <c r="E19" s="163"/>
      <c r="F19" s="163"/>
      <c r="G19" s="164"/>
      <c r="K19" t="s">
        <v>289</v>
      </c>
      <c r="L19">
        <v>0.5</v>
      </c>
      <c r="M19">
        <v>0.5</v>
      </c>
      <c r="N19" t="s">
        <v>68</v>
      </c>
      <c r="O19">
        <v>32</v>
      </c>
      <c r="P19">
        <v>31</v>
      </c>
    </row>
    <row r="20" spans="2:16" x14ac:dyDescent="0.25">
      <c r="B20" s="9" t="s">
        <v>13</v>
      </c>
      <c r="C20" s="8" t="s">
        <v>14</v>
      </c>
      <c r="D20" s="8" t="s">
        <v>15</v>
      </c>
      <c r="E20" s="8" t="s">
        <v>16</v>
      </c>
      <c r="F20" s="8" t="s">
        <v>17</v>
      </c>
      <c r="G20" s="10" t="s">
        <v>18</v>
      </c>
      <c r="K20" t="s">
        <v>289</v>
      </c>
      <c r="L20">
        <v>0.5</v>
      </c>
      <c r="M20">
        <v>0.5</v>
      </c>
      <c r="N20" t="s">
        <v>69</v>
      </c>
      <c r="O20">
        <v>37</v>
      </c>
      <c r="P20">
        <v>36</v>
      </c>
    </row>
    <row r="21" spans="2:16" x14ac:dyDescent="0.25">
      <c r="B21" s="9" t="s">
        <v>57</v>
      </c>
      <c r="C21" s="8">
        <v>107</v>
      </c>
      <c r="D21" s="8">
        <v>114</v>
      </c>
      <c r="E21" s="8">
        <v>118</v>
      </c>
      <c r="F21" s="8">
        <v>134</v>
      </c>
      <c r="G21" s="10">
        <v>154</v>
      </c>
      <c r="K21" t="s">
        <v>289</v>
      </c>
      <c r="L21">
        <v>0.5</v>
      </c>
      <c r="M21">
        <v>0.5</v>
      </c>
      <c r="N21" t="s">
        <v>70</v>
      </c>
      <c r="O21">
        <v>53</v>
      </c>
      <c r="P21">
        <v>53</v>
      </c>
    </row>
    <row r="22" spans="2:16" x14ac:dyDescent="0.25">
      <c r="B22" s="9" t="s">
        <v>59</v>
      </c>
      <c r="C22" s="8">
        <v>14</v>
      </c>
      <c r="D22" s="8">
        <v>16</v>
      </c>
      <c r="E22" s="8">
        <v>22</v>
      </c>
      <c r="F22" s="8">
        <v>24</v>
      </c>
      <c r="G22" s="10">
        <v>29</v>
      </c>
      <c r="K22" t="s">
        <v>282</v>
      </c>
      <c r="L22">
        <v>10</v>
      </c>
      <c r="M22">
        <v>1</v>
      </c>
      <c r="N22" t="s">
        <v>66</v>
      </c>
      <c r="O22">
        <v>161.69999999999999</v>
      </c>
      <c r="P22">
        <v>12.1</v>
      </c>
    </row>
    <row r="23" spans="2:16" x14ac:dyDescent="0.25">
      <c r="B23" s="189"/>
      <c r="C23" s="190"/>
      <c r="D23" s="190"/>
      <c r="E23" s="190"/>
      <c r="F23" s="190"/>
      <c r="G23" s="191"/>
      <c r="K23" t="s">
        <v>282</v>
      </c>
      <c r="L23">
        <v>10</v>
      </c>
      <c r="M23">
        <v>1</v>
      </c>
      <c r="N23" t="s">
        <v>67</v>
      </c>
      <c r="O23">
        <v>184.8</v>
      </c>
      <c r="P23">
        <v>14.3</v>
      </c>
    </row>
    <row r="24" spans="2:16" x14ac:dyDescent="0.25">
      <c r="B24" s="162" t="s">
        <v>61</v>
      </c>
      <c r="C24" s="163"/>
      <c r="D24" s="163"/>
      <c r="E24" s="163"/>
      <c r="F24" s="163"/>
      <c r="G24" s="164"/>
      <c r="K24" t="s">
        <v>282</v>
      </c>
      <c r="L24">
        <v>10</v>
      </c>
      <c r="M24">
        <v>1</v>
      </c>
      <c r="N24" t="s">
        <v>68</v>
      </c>
      <c r="O24">
        <v>220</v>
      </c>
      <c r="P24">
        <v>16.5</v>
      </c>
    </row>
    <row r="25" spans="2:16" x14ac:dyDescent="0.25">
      <c r="B25" s="9" t="s">
        <v>13</v>
      </c>
      <c r="C25" s="8" t="s">
        <v>14</v>
      </c>
      <c r="D25" s="8" t="s">
        <v>15</v>
      </c>
      <c r="E25" s="8" t="s">
        <v>16</v>
      </c>
      <c r="F25" s="8" t="s">
        <v>17</v>
      </c>
      <c r="G25" s="10" t="s">
        <v>18</v>
      </c>
      <c r="K25" t="s">
        <v>282</v>
      </c>
      <c r="L25">
        <v>10</v>
      </c>
      <c r="M25">
        <v>1</v>
      </c>
      <c r="N25" t="s">
        <v>69</v>
      </c>
      <c r="O25">
        <v>243.1</v>
      </c>
      <c r="P25">
        <v>18.7</v>
      </c>
    </row>
    <row r="26" spans="2:16" x14ac:dyDescent="0.25">
      <c r="B26" s="9" t="s">
        <v>62</v>
      </c>
      <c r="C26" s="8">
        <v>290</v>
      </c>
      <c r="D26" s="8">
        <v>299</v>
      </c>
      <c r="E26" s="8">
        <v>299</v>
      </c>
      <c r="F26" s="8">
        <v>308</v>
      </c>
      <c r="G26" s="10">
        <v>316</v>
      </c>
      <c r="K26" t="s">
        <v>282</v>
      </c>
      <c r="L26">
        <v>10</v>
      </c>
      <c r="M26">
        <v>1</v>
      </c>
      <c r="N26" t="s">
        <v>70</v>
      </c>
      <c r="O26">
        <v>243.1</v>
      </c>
      <c r="P26">
        <v>22</v>
      </c>
    </row>
    <row r="27" spans="2:16" x14ac:dyDescent="0.25">
      <c r="B27" s="9" t="s">
        <v>59</v>
      </c>
      <c r="C27" s="8">
        <v>15</v>
      </c>
      <c r="D27" s="8">
        <v>15</v>
      </c>
      <c r="E27" s="8">
        <v>15</v>
      </c>
      <c r="F27" s="8">
        <v>15</v>
      </c>
      <c r="G27" s="10">
        <v>15</v>
      </c>
      <c r="K27" t="s">
        <v>281</v>
      </c>
      <c r="L27">
        <v>0.5</v>
      </c>
      <c r="M27">
        <v>0.5</v>
      </c>
      <c r="N27" t="s">
        <v>66</v>
      </c>
      <c r="O27">
        <v>23</v>
      </c>
      <c r="P27">
        <v>23</v>
      </c>
    </row>
    <row r="28" spans="2:16" x14ac:dyDescent="0.25">
      <c r="B28" s="9"/>
      <c r="C28" s="8"/>
      <c r="D28" s="8"/>
      <c r="E28" s="8"/>
      <c r="F28" s="8"/>
      <c r="G28" s="10"/>
      <c r="K28" t="s">
        <v>281</v>
      </c>
      <c r="L28">
        <v>0.5</v>
      </c>
      <c r="M28">
        <v>0.5</v>
      </c>
      <c r="N28" t="s">
        <v>67</v>
      </c>
      <c r="O28">
        <v>29</v>
      </c>
      <c r="P28">
        <v>29</v>
      </c>
    </row>
    <row r="29" spans="2:16" x14ac:dyDescent="0.25">
      <c r="B29" s="162" t="s">
        <v>63</v>
      </c>
      <c r="C29" s="163"/>
      <c r="D29" s="163"/>
      <c r="E29" s="163"/>
      <c r="F29" s="163"/>
      <c r="G29" s="164"/>
      <c r="K29" t="s">
        <v>281</v>
      </c>
      <c r="L29">
        <v>0.5</v>
      </c>
      <c r="M29">
        <v>0.5</v>
      </c>
      <c r="N29" t="s">
        <v>68</v>
      </c>
      <c r="O29">
        <v>41</v>
      </c>
      <c r="P29">
        <v>41</v>
      </c>
    </row>
    <row r="30" spans="2:16" x14ac:dyDescent="0.25">
      <c r="B30" s="9" t="s">
        <v>13</v>
      </c>
      <c r="C30" s="8" t="s">
        <v>14</v>
      </c>
      <c r="D30" s="8" t="s">
        <v>15</v>
      </c>
      <c r="E30" s="8" t="s">
        <v>16</v>
      </c>
      <c r="F30" s="8" t="s">
        <v>17</v>
      </c>
      <c r="G30" s="10" t="s">
        <v>18</v>
      </c>
      <c r="K30" t="s">
        <v>281</v>
      </c>
      <c r="L30">
        <v>0.5</v>
      </c>
      <c r="M30">
        <v>0.5</v>
      </c>
      <c r="N30" t="s">
        <v>69</v>
      </c>
      <c r="O30">
        <v>46</v>
      </c>
      <c r="P30">
        <v>46</v>
      </c>
    </row>
    <row r="31" spans="2:16" x14ac:dyDescent="0.25">
      <c r="B31" s="9" t="s">
        <v>72</v>
      </c>
      <c r="C31" s="8" t="s">
        <v>146</v>
      </c>
      <c r="D31" s="8" t="s">
        <v>146</v>
      </c>
      <c r="E31" s="8" t="s">
        <v>146</v>
      </c>
      <c r="F31" s="8" t="s">
        <v>146</v>
      </c>
      <c r="G31" s="10" t="s">
        <v>146</v>
      </c>
      <c r="K31" t="s">
        <v>281</v>
      </c>
      <c r="L31">
        <v>0.5</v>
      </c>
      <c r="M31">
        <v>0.5</v>
      </c>
      <c r="N31" t="s">
        <v>70</v>
      </c>
      <c r="O31">
        <v>61</v>
      </c>
      <c r="P31">
        <v>61</v>
      </c>
    </row>
    <row r="32" spans="2:16" x14ac:dyDescent="0.25">
      <c r="B32" s="9" t="s">
        <v>54</v>
      </c>
      <c r="C32" s="8" t="s">
        <v>146</v>
      </c>
      <c r="D32" s="8" t="s">
        <v>146</v>
      </c>
      <c r="E32" s="8" t="s">
        <v>146</v>
      </c>
      <c r="F32" s="8" t="s">
        <v>146</v>
      </c>
      <c r="G32" s="10" t="s">
        <v>146</v>
      </c>
      <c r="K32" t="s">
        <v>276</v>
      </c>
      <c r="L32">
        <v>0.5</v>
      </c>
      <c r="M32">
        <v>0.5</v>
      </c>
      <c r="N32" t="s">
        <v>66</v>
      </c>
      <c r="O32">
        <v>23</v>
      </c>
      <c r="P32">
        <v>22</v>
      </c>
    </row>
    <row r="33" spans="2:16" x14ac:dyDescent="0.25">
      <c r="B33" s="9"/>
      <c r="C33" s="8"/>
      <c r="D33" s="8"/>
      <c r="E33" s="8"/>
      <c r="F33" s="8"/>
      <c r="G33" s="10"/>
      <c r="K33" t="s">
        <v>276</v>
      </c>
      <c r="L33">
        <v>0.5</v>
      </c>
      <c r="M33">
        <v>0.5</v>
      </c>
      <c r="N33" t="s">
        <v>67</v>
      </c>
      <c r="O33">
        <v>27</v>
      </c>
      <c r="P33">
        <v>27</v>
      </c>
    </row>
    <row r="34" spans="2:16" x14ac:dyDescent="0.25">
      <c r="B34" s="12" t="s">
        <v>37</v>
      </c>
      <c r="C34" s="187" t="s">
        <v>74</v>
      </c>
      <c r="D34" s="187"/>
      <c r="E34" s="187"/>
      <c r="F34" s="187"/>
      <c r="G34" s="188"/>
      <c r="K34" t="s">
        <v>276</v>
      </c>
      <c r="L34">
        <v>0.5</v>
      </c>
      <c r="M34">
        <v>0.5</v>
      </c>
      <c r="N34" t="s">
        <v>68</v>
      </c>
      <c r="O34">
        <v>32</v>
      </c>
      <c r="P34">
        <v>31</v>
      </c>
    </row>
    <row r="35" spans="2:16" x14ac:dyDescent="0.25">
      <c r="B35" s="9" t="s">
        <v>75</v>
      </c>
      <c r="C35" s="190" t="s">
        <v>147</v>
      </c>
      <c r="D35" s="190"/>
      <c r="E35" s="190"/>
      <c r="F35" s="190"/>
      <c r="G35" s="191"/>
      <c r="K35" t="s">
        <v>276</v>
      </c>
      <c r="L35">
        <v>0.5</v>
      </c>
      <c r="M35">
        <v>0.5</v>
      </c>
      <c r="N35" t="s">
        <v>69</v>
      </c>
      <c r="O35">
        <v>37</v>
      </c>
      <c r="P35">
        <v>36</v>
      </c>
    </row>
    <row r="36" spans="2:16" x14ac:dyDescent="0.25">
      <c r="B36" s="9" t="s">
        <v>77</v>
      </c>
      <c r="C36" s="190" t="s">
        <v>78</v>
      </c>
      <c r="D36" s="190"/>
      <c r="E36" s="190"/>
      <c r="F36" s="190"/>
      <c r="G36" s="191"/>
      <c r="K36" t="s">
        <v>276</v>
      </c>
      <c r="L36">
        <v>0.5</v>
      </c>
      <c r="M36">
        <v>0.5</v>
      </c>
      <c r="N36" t="s">
        <v>70</v>
      </c>
      <c r="O36">
        <v>53</v>
      </c>
      <c r="P36">
        <v>53</v>
      </c>
    </row>
    <row r="37" spans="2:16" ht="15.75" thickBot="1" x14ac:dyDescent="0.3">
      <c r="B37" s="11" t="s">
        <v>79</v>
      </c>
      <c r="C37" s="192" t="s">
        <v>148</v>
      </c>
      <c r="D37" s="192"/>
      <c r="E37" s="192"/>
      <c r="F37" s="192"/>
      <c r="G37" s="193"/>
      <c r="K37" t="s">
        <v>278</v>
      </c>
      <c r="L37">
        <v>0.5</v>
      </c>
      <c r="M37">
        <v>0.5</v>
      </c>
      <c r="N37" t="s">
        <v>66</v>
      </c>
      <c r="O37">
        <v>23</v>
      </c>
      <c r="P37">
        <v>23</v>
      </c>
    </row>
    <row r="38" spans="2:16" x14ac:dyDescent="0.25">
      <c r="K38" t="s">
        <v>278</v>
      </c>
      <c r="L38">
        <v>0.5</v>
      </c>
      <c r="M38">
        <v>0.5</v>
      </c>
      <c r="N38" t="s">
        <v>67</v>
      </c>
      <c r="O38">
        <v>29</v>
      </c>
      <c r="P38">
        <v>28</v>
      </c>
    </row>
    <row r="39" spans="2:16" ht="15.75" thickBot="1" x14ac:dyDescent="0.3">
      <c r="K39" t="s">
        <v>278</v>
      </c>
      <c r="L39">
        <v>0.5</v>
      </c>
      <c r="M39">
        <v>0.5</v>
      </c>
      <c r="N39" t="s">
        <v>68</v>
      </c>
      <c r="O39">
        <v>41</v>
      </c>
      <c r="P39">
        <v>40</v>
      </c>
    </row>
    <row r="40" spans="2:16" x14ac:dyDescent="0.25">
      <c r="B40" s="169" t="s">
        <v>149</v>
      </c>
      <c r="C40" s="170"/>
      <c r="D40" s="170"/>
      <c r="E40" s="170"/>
      <c r="F40" s="170"/>
      <c r="G40" s="171"/>
      <c r="K40" t="s">
        <v>278</v>
      </c>
      <c r="L40">
        <v>0.5</v>
      </c>
      <c r="M40">
        <v>0.5</v>
      </c>
      <c r="N40" t="s">
        <v>69</v>
      </c>
      <c r="O40">
        <v>46</v>
      </c>
      <c r="P40">
        <v>46</v>
      </c>
    </row>
    <row r="41" spans="2:16" x14ac:dyDescent="0.25">
      <c r="B41" s="172"/>
      <c r="C41" s="173"/>
      <c r="D41" s="173"/>
      <c r="E41" s="173"/>
      <c r="F41" s="173"/>
      <c r="G41" s="174"/>
      <c r="K41" t="s">
        <v>278</v>
      </c>
      <c r="L41">
        <v>0.5</v>
      </c>
      <c r="M41">
        <v>0.5</v>
      </c>
      <c r="N41" t="s">
        <v>70</v>
      </c>
      <c r="O41">
        <v>61</v>
      </c>
      <c r="P41">
        <v>61</v>
      </c>
    </row>
    <row r="42" spans="2:16" x14ac:dyDescent="0.25">
      <c r="B42" s="162" t="s">
        <v>4</v>
      </c>
      <c r="C42" s="163"/>
      <c r="D42" s="163"/>
      <c r="E42" s="163"/>
      <c r="F42" s="163"/>
      <c r="G42" s="164"/>
      <c r="K42" t="s">
        <v>279</v>
      </c>
      <c r="L42">
        <v>1</v>
      </c>
      <c r="M42">
        <v>1</v>
      </c>
      <c r="N42" t="s">
        <v>66</v>
      </c>
      <c r="O42">
        <v>45</v>
      </c>
      <c r="P42">
        <v>14</v>
      </c>
    </row>
    <row r="43" spans="2:16" x14ac:dyDescent="0.25">
      <c r="B43" s="8" t="s">
        <v>13</v>
      </c>
      <c r="C43" s="8" t="s">
        <v>14</v>
      </c>
      <c r="D43" s="8" t="s">
        <v>15</v>
      </c>
      <c r="E43" s="8" t="s">
        <v>16</v>
      </c>
      <c r="F43" s="8" t="s">
        <v>17</v>
      </c>
      <c r="G43" s="8" t="s">
        <v>18</v>
      </c>
      <c r="K43" t="s">
        <v>279</v>
      </c>
      <c r="L43">
        <v>1</v>
      </c>
      <c r="M43">
        <v>1</v>
      </c>
      <c r="N43" t="s">
        <v>67</v>
      </c>
      <c r="O43">
        <v>54</v>
      </c>
      <c r="P43">
        <v>16</v>
      </c>
    </row>
    <row r="44" spans="2:16" x14ac:dyDescent="0.25">
      <c r="B44" s="8" t="s">
        <v>23</v>
      </c>
      <c r="C44" s="8">
        <v>66</v>
      </c>
      <c r="D44" s="8">
        <v>69</v>
      </c>
      <c r="E44" s="8">
        <v>72</v>
      </c>
      <c r="F44" s="8">
        <v>77</v>
      </c>
      <c r="G44" s="8">
        <v>88</v>
      </c>
      <c r="K44" t="s">
        <v>279</v>
      </c>
      <c r="L44">
        <v>1</v>
      </c>
      <c r="M44">
        <v>1</v>
      </c>
      <c r="N44" t="s">
        <v>68</v>
      </c>
      <c r="O44">
        <v>63</v>
      </c>
      <c r="P44">
        <v>22</v>
      </c>
    </row>
    <row r="45" spans="2:16" x14ac:dyDescent="0.25">
      <c r="B45" s="8" t="s">
        <v>26</v>
      </c>
      <c r="C45" s="8">
        <v>33</v>
      </c>
      <c r="D45" s="8">
        <v>34</v>
      </c>
      <c r="E45" s="8">
        <v>38</v>
      </c>
      <c r="F45" s="8">
        <v>43</v>
      </c>
      <c r="G45" s="8">
        <v>49</v>
      </c>
      <c r="K45" t="s">
        <v>279</v>
      </c>
      <c r="L45">
        <v>1</v>
      </c>
      <c r="M45">
        <v>1</v>
      </c>
      <c r="N45" t="s">
        <v>69</v>
      </c>
      <c r="O45">
        <v>73</v>
      </c>
      <c r="P45">
        <v>24</v>
      </c>
    </row>
    <row r="46" spans="2:16" x14ac:dyDescent="0.25">
      <c r="B46" s="8" t="s">
        <v>139</v>
      </c>
      <c r="C46" s="8">
        <v>98</v>
      </c>
      <c r="D46" s="8">
        <v>103</v>
      </c>
      <c r="E46" s="8">
        <v>110</v>
      </c>
      <c r="F46" s="8">
        <v>120</v>
      </c>
      <c r="G46" s="8">
        <v>138</v>
      </c>
      <c r="K46" t="s">
        <v>279</v>
      </c>
      <c r="L46">
        <v>1</v>
      </c>
      <c r="M46">
        <v>1</v>
      </c>
      <c r="N46" t="s">
        <v>70</v>
      </c>
      <c r="O46">
        <v>106</v>
      </c>
      <c r="P46">
        <v>29</v>
      </c>
    </row>
    <row r="47" spans="2:16" x14ac:dyDescent="0.25">
      <c r="B47" s="8" t="s">
        <v>41</v>
      </c>
      <c r="C47" s="8">
        <v>43</v>
      </c>
      <c r="D47" s="8">
        <v>45</v>
      </c>
      <c r="E47" s="8">
        <v>48</v>
      </c>
      <c r="F47" s="8">
        <v>54</v>
      </c>
      <c r="G47" s="8">
        <v>45</v>
      </c>
      <c r="K47" t="s">
        <v>274</v>
      </c>
      <c r="L47">
        <v>20</v>
      </c>
      <c r="M47">
        <v>1</v>
      </c>
      <c r="N47" t="s">
        <v>66</v>
      </c>
      <c r="O47">
        <v>290</v>
      </c>
      <c r="P47">
        <v>15</v>
      </c>
    </row>
    <row r="48" spans="2:16" x14ac:dyDescent="0.25">
      <c r="B48" s="8" t="s">
        <v>36</v>
      </c>
      <c r="C48" s="8">
        <v>147</v>
      </c>
      <c r="D48" s="8">
        <v>177</v>
      </c>
      <c r="E48" s="8">
        <v>213</v>
      </c>
      <c r="F48" s="8">
        <v>229</v>
      </c>
      <c r="G48" s="8">
        <v>251</v>
      </c>
      <c r="K48" t="s">
        <v>274</v>
      </c>
      <c r="L48">
        <v>20</v>
      </c>
      <c r="M48">
        <v>1</v>
      </c>
      <c r="N48" t="s">
        <v>67</v>
      </c>
      <c r="O48">
        <v>299</v>
      </c>
      <c r="P48">
        <v>15</v>
      </c>
    </row>
    <row r="49" spans="2:16" x14ac:dyDescent="0.25">
      <c r="B49" s="8" t="s">
        <v>41</v>
      </c>
      <c r="C49" s="8">
        <v>25</v>
      </c>
      <c r="D49" s="8">
        <v>28</v>
      </c>
      <c r="E49" s="8">
        <v>33</v>
      </c>
      <c r="F49" s="8">
        <v>36</v>
      </c>
      <c r="G49" s="8">
        <v>41</v>
      </c>
      <c r="K49" t="s">
        <v>274</v>
      </c>
      <c r="L49">
        <v>20</v>
      </c>
      <c r="M49">
        <v>1</v>
      </c>
      <c r="N49" t="s">
        <v>68</v>
      </c>
      <c r="O49">
        <v>299</v>
      </c>
      <c r="P49">
        <v>15</v>
      </c>
    </row>
    <row r="50" spans="2:16" x14ac:dyDescent="0.25">
      <c r="B50" s="8" t="s">
        <v>52</v>
      </c>
      <c r="C50" s="8">
        <v>278</v>
      </c>
      <c r="D50" s="8">
        <v>336</v>
      </c>
      <c r="E50" s="8">
        <v>393</v>
      </c>
      <c r="F50" s="8">
        <v>426</v>
      </c>
      <c r="G50" s="8">
        <v>475</v>
      </c>
      <c r="K50" t="s">
        <v>274</v>
      </c>
      <c r="L50">
        <v>20</v>
      </c>
      <c r="M50">
        <v>1</v>
      </c>
      <c r="N50" t="s">
        <v>69</v>
      </c>
      <c r="O50">
        <v>308</v>
      </c>
      <c r="P50">
        <v>15</v>
      </c>
    </row>
    <row r="51" spans="2:16" x14ac:dyDescent="0.25">
      <c r="B51" s="8" t="s">
        <v>55</v>
      </c>
      <c r="C51" s="8">
        <v>25</v>
      </c>
      <c r="D51" s="8">
        <v>26</v>
      </c>
      <c r="E51" s="8">
        <v>31</v>
      </c>
      <c r="F51" s="8">
        <v>36</v>
      </c>
      <c r="G51" s="8">
        <v>41</v>
      </c>
      <c r="K51" t="s">
        <v>274</v>
      </c>
      <c r="L51">
        <v>20</v>
      </c>
      <c r="M51">
        <v>1</v>
      </c>
      <c r="N51" t="s">
        <v>70</v>
      </c>
      <c r="O51">
        <v>316</v>
      </c>
      <c r="P51">
        <v>15</v>
      </c>
    </row>
    <row r="52" spans="2:16" x14ac:dyDescent="0.25">
      <c r="K52" t="s">
        <v>272</v>
      </c>
      <c r="L52">
        <v>2</v>
      </c>
      <c r="M52">
        <v>1</v>
      </c>
      <c r="N52" t="s">
        <v>66</v>
      </c>
      <c r="O52">
        <v>55</v>
      </c>
      <c r="P52">
        <v>14</v>
      </c>
    </row>
    <row r="53" spans="2:16" x14ac:dyDescent="0.25">
      <c r="K53" t="s">
        <v>272</v>
      </c>
      <c r="L53">
        <v>2</v>
      </c>
      <c r="M53">
        <v>1</v>
      </c>
      <c r="N53" t="s">
        <v>67</v>
      </c>
      <c r="O53">
        <v>73</v>
      </c>
      <c r="P53">
        <v>16</v>
      </c>
    </row>
    <row r="54" spans="2:16" x14ac:dyDescent="0.25">
      <c r="K54" t="s">
        <v>272</v>
      </c>
      <c r="L54">
        <v>2</v>
      </c>
      <c r="M54">
        <v>1</v>
      </c>
      <c r="N54" t="s">
        <v>68</v>
      </c>
      <c r="O54">
        <v>79</v>
      </c>
      <c r="P54">
        <v>22</v>
      </c>
    </row>
    <row r="55" spans="2:16" x14ac:dyDescent="0.25">
      <c r="K55" t="s">
        <v>272</v>
      </c>
      <c r="L55">
        <v>2</v>
      </c>
      <c r="M55">
        <v>1</v>
      </c>
      <c r="N55" t="s">
        <v>69</v>
      </c>
      <c r="O55">
        <v>95</v>
      </c>
      <c r="P55">
        <v>24</v>
      </c>
    </row>
    <row r="56" spans="2:16" x14ac:dyDescent="0.25">
      <c r="K56" t="s">
        <v>272</v>
      </c>
      <c r="L56">
        <v>2</v>
      </c>
      <c r="M56">
        <v>1</v>
      </c>
      <c r="N56" t="s">
        <v>70</v>
      </c>
      <c r="O56">
        <v>116</v>
      </c>
      <c r="P56">
        <v>29</v>
      </c>
    </row>
    <row r="57" spans="2:16" x14ac:dyDescent="0.25">
      <c r="K57" t="s">
        <v>273</v>
      </c>
      <c r="L57">
        <v>5</v>
      </c>
      <c r="M57">
        <v>1</v>
      </c>
      <c r="N57" t="s">
        <v>66</v>
      </c>
      <c r="O57">
        <v>107</v>
      </c>
      <c r="P57">
        <v>14</v>
      </c>
    </row>
    <row r="58" spans="2:16" x14ac:dyDescent="0.25">
      <c r="K58" t="s">
        <v>273</v>
      </c>
      <c r="L58">
        <v>5</v>
      </c>
      <c r="M58">
        <v>1</v>
      </c>
      <c r="N58" t="s">
        <v>67</v>
      </c>
      <c r="O58">
        <v>114</v>
      </c>
      <c r="P58">
        <v>16</v>
      </c>
    </row>
    <row r="59" spans="2:16" x14ac:dyDescent="0.25">
      <c r="K59" t="s">
        <v>273</v>
      </c>
      <c r="L59">
        <v>5</v>
      </c>
      <c r="M59">
        <v>1</v>
      </c>
      <c r="N59" t="s">
        <v>68</v>
      </c>
      <c r="O59">
        <v>118</v>
      </c>
      <c r="P59">
        <v>22</v>
      </c>
    </row>
    <row r="60" spans="2:16" x14ac:dyDescent="0.25">
      <c r="K60" t="s">
        <v>273</v>
      </c>
      <c r="L60">
        <v>5</v>
      </c>
      <c r="M60">
        <v>1</v>
      </c>
      <c r="N60" t="s">
        <v>69</v>
      </c>
      <c r="O60">
        <v>134</v>
      </c>
      <c r="P60">
        <v>24</v>
      </c>
    </row>
    <row r="61" spans="2:16" x14ac:dyDescent="0.25">
      <c r="K61" t="s">
        <v>273</v>
      </c>
      <c r="L61">
        <v>5</v>
      </c>
      <c r="M61">
        <v>1</v>
      </c>
      <c r="N61" t="s">
        <v>70</v>
      </c>
      <c r="O61">
        <v>154</v>
      </c>
      <c r="P61">
        <v>29</v>
      </c>
    </row>
    <row r="62" spans="2:16" x14ac:dyDescent="0.25">
      <c r="K62" t="s">
        <v>275</v>
      </c>
      <c r="L62">
        <v>0.5</v>
      </c>
      <c r="M62">
        <v>0.5</v>
      </c>
      <c r="N62" t="s">
        <v>66</v>
      </c>
      <c r="O62">
        <v>23</v>
      </c>
      <c r="P62">
        <v>22</v>
      </c>
    </row>
    <row r="63" spans="2:16" x14ac:dyDescent="0.25">
      <c r="K63" t="s">
        <v>275</v>
      </c>
      <c r="L63">
        <v>0.5</v>
      </c>
      <c r="M63">
        <v>0.5</v>
      </c>
      <c r="N63" t="s">
        <v>67</v>
      </c>
      <c r="O63">
        <v>27</v>
      </c>
      <c r="P63">
        <v>27</v>
      </c>
    </row>
    <row r="64" spans="2:16" x14ac:dyDescent="0.25">
      <c r="K64" t="s">
        <v>275</v>
      </c>
      <c r="L64">
        <v>0.5</v>
      </c>
      <c r="M64">
        <v>0.5</v>
      </c>
      <c r="N64" t="s">
        <v>68</v>
      </c>
      <c r="O64">
        <v>32</v>
      </c>
      <c r="P64">
        <v>31</v>
      </c>
    </row>
    <row r="65" spans="11:16" x14ac:dyDescent="0.25">
      <c r="K65" t="s">
        <v>275</v>
      </c>
      <c r="L65">
        <v>0.5</v>
      </c>
      <c r="M65">
        <v>0.5</v>
      </c>
      <c r="N65" t="s">
        <v>69</v>
      </c>
      <c r="O65">
        <v>37</v>
      </c>
      <c r="P65">
        <v>36</v>
      </c>
    </row>
    <row r="66" spans="11:16" x14ac:dyDescent="0.25">
      <c r="K66" t="s">
        <v>275</v>
      </c>
      <c r="L66">
        <v>0.5</v>
      </c>
      <c r="M66">
        <v>0.5</v>
      </c>
      <c r="N66" t="s">
        <v>70</v>
      </c>
      <c r="O66">
        <v>53</v>
      </c>
      <c r="P66">
        <v>53</v>
      </c>
    </row>
    <row r="67" spans="11:16" x14ac:dyDescent="0.25">
      <c r="K67" t="s">
        <v>277</v>
      </c>
      <c r="L67">
        <v>0.5</v>
      </c>
      <c r="M67">
        <v>0.5</v>
      </c>
      <c r="N67" t="s">
        <v>66</v>
      </c>
      <c r="O67">
        <v>23</v>
      </c>
      <c r="P67">
        <v>23</v>
      </c>
    </row>
    <row r="68" spans="11:16" x14ac:dyDescent="0.25">
      <c r="K68" t="s">
        <v>277</v>
      </c>
      <c r="L68">
        <v>0.5</v>
      </c>
      <c r="M68">
        <v>0.5</v>
      </c>
      <c r="N68" t="s">
        <v>67</v>
      </c>
      <c r="O68">
        <v>29</v>
      </c>
      <c r="P68">
        <v>28</v>
      </c>
    </row>
    <row r="69" spans="11:16" x14ac:dyDescent="0.25">
      <c r="K69" t="s">
        <v>277</v>
      </c>
      <c r="L69">
        <v>0.5</v>
      </c>
      <c r="M69">
        <v>0.5</v>
      </c>
      <c r="N69" t="s">
        <v>68</v>
      </c>
      <c r="O69">
        <v>41</v>
      </c>
      <c r="P69">
        <v>40</v>
      </c>
    </row>
    <row r="70" spans="11:16" x14ac:dyDescent="0.25">
      <c r="K70" t="s">
        <v>277</v>
      </c>
      <c r="L70">
        <v>0.5</v>
      </c>
      <c r="M70">
        <v>0.5</v>
      </c>
      <c r="N70" t="s">
        <v>69</v>
      </c>
      <c r="O70">
        <v>46</v>
      </c>
      <c r="P70">
        <v>46</v>
      </c>
    </row>
    <row r="71" spans="11:16" x14ac:dyDescent="0.25">
      <c r="K71" t="s">
        <v>277</v>
      </c>
      <c r="L71">
        <v>0.5</v>
      </c>
      <c r="M71">
        <v>0.5</v>
      </c>
      <c r="N71" t="s">
        <v>70</v>
      </c>
      <c r="O71">
        <v>61</v>
      </c>
      <c r="P71">
        <v>61</v>
      </c>
    </row>
    <row r="72" spans="11:16" x14ac:dyDescent="0.25">
      <c r="K72" t="s">
        <v>284</v>
      </c>
      <c r="L72">
        <v>0.5</v>
      </c>
      <c r="M72">
        <v>0.5</v>
      </c>
      <c r="N72" t="s">
        <v>66</v>
      </c>
      <c r="O72">
        <v>66</v>
      </c>
      <c r="P72">
        <v>33</v>
      </c>
    </row>
    <row r="73" spans="11:16" x14ac:dyDescent="0.25">
      <c r="K73" t="s">
        <v>284</v>
      </c>
      <c r="L73">
        <v>0.5</v>
      </c>
      <c r="M73">
        <v>0.5</v>
      </c>
      <c r="N73" t="s">
        <v>67</v>
      </c>
      <c r="O73">
        <v>69</v>
      </c>
      <c r="P73">
        <v>34</v>
      </c>
    </row>
    <row r="74" spans="11:16" x14ac:dyDescent="0.25">
      <c r="K74" t="s">
        <v>284</v>
      </c>
      <c r="L74">
        <v>0.5</v>
      </c>
      <c r="M74">
        <v>0.5</v>
      </c>
      <c r="N74" t="s">
        <v>68</v>
      </c>
      <c r="O74">
        <v>72</v>
      </c>
      <c r="P74">
        <v>38</v>
      </c>
    </row>
    <row r="75" spans="11:16" x14ac:dyDescent="0.25">
      <c r="K75" t="s">
        <v>284</v>
      </c>
      <c r="L75">
        <v>0.5</v>
      </c>
      <c r="M75">
        <v>0.5</v>
      </c>
      <c r="N75" t="s">
        <v>69</v>
      </c>
      <c r="O75">
        <v>77</v>
      </c>
      <c r="P75">
        <v>43</v>
      </c>
    </row>
    <row r="76" spans="11:16" x14ac:dyDescent="0.25">
      <c r="K76" t="s">
        <v>284</v>
      </c>
      <c r="L76">
        <v>0.5</v>
      </c>
      <c r="M76">
        <v>0.5</v>
      </c>
      <c r="N76" t="s">
        <v>70</v>
      </c>
      <c r="O76">
        <v>88</v>
      </c>
      <c r="P76">
        <v>49</v>
      </c>
    </row>
    <row r="77" spans="11:16" x14ac:dyDescent="0.25">
      <c r="K77" t="s">
        <v>283</v>
      </c>
      <c r="L77">
        <v>2</v>
      </c>
      <c r="M77">
        <v>1</v>
      </c>
      <c r="N77" t="s">
        <v>66</v>
      </c>
      <c r="O77">
        <v>55</v>
      </c>
      <c r="P77">
        <v>14</v>
      </c>
    </row>
    <row r="78" spans="11:16" x14ac:dyDescent="0.25">
      <c r="K78" t="s">
        <v>283</v>
      </c>
      <c r="L78">
        <v>2</v>
      </c>
      <c r="M78">
        <v>1</v>
      </c>
      <c r="N78" t="s">
        <v>67</v>
      </c>
      <c r="O78">
        <v>73</v>
      </c>
      <c r="P78">
        <v>16</v>
      </c>
    </row>
    <row r="79" spans="11:16" x14ac:dyDescent="0.25">
      <c r="K79" t="s">
        <v>283</v>
      </c>
      <c r="L79">
        <v>2</v>
      </c>
      <c r="M79">
        <v>1</v>
      </c>
      <c r="N79" t="s">
        <v>68</v>
      </c>
      <c r="O79">
        <v>79</v>
      </c>
      <c r="P79">
        <v>22</v>
      </c>
    </row>
    <row r="80" spans="11:16" x14ac:dyDescent="0.25">
      <c r="K80" t="s">
        <v>283</v>
      </c>
      <c r="L80">
        <v>2</v>
      </c>
      <c r="M80">
        <v>1</v>
      </c>
      <c r="N80" t="s">
        <v>69</v>
      </c>
      <c r="O80">
        <v>95</v>
      </c>
      <c r="P80">
        <v>24</v>
      </c>
    </row>
    <row r="81" spans="11:16" x14ac:dyDescent="0.25">
      <c r="K81" t="s">
        <v>283</v>
      </c>
      <c r="L81">
        <v>2</v>
      </c>
      <c r="M81">
        <v>1</v>
      </c>
      <c r="N81" t="s">
        <v>70</v>
      </c>
      <c r="O81">
        <v>116</v>
      </c>
      <c r="P81">
        <v>29</v>
      </c>
    </row>
    <row r="82" spans="11:16" x14ac:dyDescent="0.25">
      <c r="K82" t="s">
        <v>280</v>
      </c>
      <c r="L82">
        <v>0.5</v>
      </c>
      <c r="M82">
        <v>0.5</v>
      </c>
      <c r="N82" t="s">
        <v>66</v>
      </c>
      <c r="O82">
        <v>23</v>
      </c>
      <c r="P82">
        <v>22</v>
      </c>
    </row>
    <row r="83" spans="11:16" x14ac:dyDescent="0.25">
      <c r="K83" t="s">
        <v>280</v>
      </c>
      <c r="L83">
        <v>0.5</v>
      </c>
      <c r="M83">
        <v>0.5</v>
      </c>
      <c r="N83" t="s">
        <v>67</v>
      </c>
      <c r="O83">
        <v>27</v>
      </c>
      <c r="P83">
        <v>27</v>
      </c>
    </row>
    <row r="84" spans="11:16" x14ac:dyDescent="0.25">
      <c r="K84" t="s">
        <v>280</v>
      </c>
      <c r="L84">
        <v>0.5</v>
      </c>
      <c r="M84">
        <v>0.5</v>
      </c>
      <c r="N84" t="s">
        <v>68</v>
      </c>
      <c r="O84">
        <v>32</v>
      </c>
      <c r="P84">
        <v>31</v>
      </c>
    </row>
    <row r="85" spans="11:16" x14ac:dyDescent="0.25">
      <c r="K85" t="s">
        <v>280</v>
      </c>
      <c r="L85">
        <v>0.5</v>
      </c>
      <c r="M85">
        <v>0.5</v>
      </c>
      <c r="N85" t="s">
        <v>69</v>
      </c>
      <c r="O85">
        <v>37</v>
      </c>
      <c r="P85">
        <v>36</v>
      </c>
    </row>
    <row r="86" spans="11:16" x14ac:dyDescent="0.25">
      <c r="K86" t="s">
        <v>280</v>
      </c>
      <c r="L86">
        <v>0.5</v>
      </c>
      <c r="M86">
        <v>0.5</v>
      </c>
      <c r="N86" t="s">
        <v>70</v>
      </c>
      <c r="O86">
        <v>53</v>
      </c>
      <c r="P86">
        <v>53</v>
      </c>
    </row>
    <row r="87" spans="11:16" x14ac:dyDescent="0.25">
      <c r="K87" t="s">
        <v>286</v>
      </c>
      <c r="L87">
        <v>10</v>
      </c>
      <c r="M87">
        <v>1</v>
      </c>
      <c r="N87" t="s">
        <v>66</v>
      </c>
      <c r="O87">
        <v>278</v>
      </c>
      <c r="P87">
        <v>25</v>
      </c>
    </row>
    <row r="88" spans="11:16" x14ac:dyDescent="0.25">
      <c r="K88" t="s">
        <v>286</v>
      </c>
      <c r="L88">
        <v>10</v>
      </c>
      <c r="M88">
        <v>1</v>
      </c>
      <c r="N88" t="s">
        <v>67</v>
      </c>
      <c r="O88">
        <v>336</v>
      </c>
      <c r="P88">
        <v>26</v>
      </c>
    </row>
    <row r="89" spans="11:16" x14ac:dyDescent="0.25">
      <c r="K89" t="s">
        <v>286</v>
      </c>
      <c r="L89">
        <v>10</v>
      </c>
      <c r="M89">
        <v>1</v>
      </c>
      <c r="N89" t="s">
        <v>68</v>
      </c>
      <c r="O89">
        <v>393</v>
      </c>
      <c r="P89">
        <v>31</v>
      </c>
    </row>
    <row r="90" spans="11:16" x14ac:dyDescent="0.25">
      <c r="K90" t="s">
        <v>286</v>
      </c>
      <c r="L90">
        <v>10</v>
      </c>
      <c r="M90">
        <v>1</v>
      </c>
      <c r="N90" t="s">
        <v>69</v>
      </c>
      <c r="O90">
        <v>426</v>
      </c>
      <c r="P90">
        <v>36</v>
      </c>
    </row>
    <row r="91" spans="11:16" x14ac:dyDescent="0.25">
      <c r="K91" t="s">
        <v>286</v>
      </c>
      <c r="L91">
        <v>10</v>
      </c>
      <c r="M91">
        <v>1</v>
      </c>
      <c r="N91" t="s">
        <v>70</v>
      </c>
      <c r="O91">
        <v>475</v>
      </c>
      <c r="P91">
        <v>41</v>
      </c>
    </row>
    <row r="92" spans="11:16" x14ac:dyDescent="0.25">
      <c r="K92" t="s">
        <v>285</v>
      </c>
      <c r="L92">
        <v>5</v>
      </c>
      <c r="M92">
        <v>1</v>
      </c>
      <c r="N92" t="s">
        <v>66</v>
      </c>
      <c r="O92">
        <v>107</v>
      </c>
      <c r="P92">
        <v>14</v>
      </c>
    </row>
    <row r="93" spans="11:16" x14ac:dyDescent="0.25">
      <c r="K93" t="s">
        <v>285</v>
      </c>
      <c r="L93">
        <v>5</v>
      </c>
      <c r="M93">
        <v>1</v>
      </c>
      <c r="N93" t="s">
        <v>67</v>
      </c>
      <c r="O93">
        <v>114</v>
      </c>
      <c r="P93">
        <v>16</v>
      </c>
    </row>
    <row r="94" spans="11:16" x14ac:dyDescent="0.25">
      <c r="K94" t="s">
        <v>285</v>
      </c>
      <c r="L94">
        <v>5</v>
      </c>
      <c r="M94">
        <v>1</v>
      </c>
      <c r="N94" t="s">
        <v>68</v>
      </c>
      <c r="O94">
        <v>118</v>
      </c>
      <c r="P94">
        <v>22</v>
      </c>
    </row>
    <row r="95" spans="11:16" x14ac:dyDescent="0.25">
      <c r="K95" t="s">
        <v>285</v>
      </c>
      <c r="L95">
        <v>5</v>
      </c>
      <c r="M95">
        <v>1</v>
      </c>
      <c r="N95" t="s">
        <v>69</v>
      </c>
      <c r="O95">
        <v>134</v>
      </c>
      <c r="P95">
        <v>24</v>
      </c>
    </row>
    <row r="96" spans="11:16" x14ac:dyDescent="0.25">
      <c r="K96" t="s">
        <v>285</v>
      </c>
      <c r="L96">
        <v>5</v>
      </c>
      <c r="M96">
        <v>1</v>
      </c>
      <c r="N96" t="s">
        <v>70</v>
      </c>
      <c r="O96">
        <v>154</v>
      </c>
      <c r="P96">
        <v>29</v>
      </c>
    </row>
  </sheetData>
  <mergeCells count="17">
    <mergeCell ref="C35:G35"/>
    <mergeCell ref="C36:G36"/>
    <mergeCell ref="C37:G37"/>
    <mergeCell ref="B40:G41"/>
    <mergeCell ref="B42:G42"/>
    <mergeCell ref="C34:G34"/>
    <mergeCell ref="B2:G3"/>
    <mergeCell ref="B4:G4"/>
    <mergeCell ref="B8:G8"/>
    <mergeCell ref="B9:G9"/>
    <mergeCell ref="B13:G13"/>
    <mergeCell ref="B14:G14"/>
    <mergeCell ref="B18:G18"/>
    <mergeCell ref="B19:G19"/>
    <mergeCell ref="B23:G23"/>
    <mergeCell ref="B24:G24"/>
    <mergeCell ref="B29:G2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BC6E-FBE3-4DCC-81A9-50A0DD381335}">
  <dimension ref="B1:M49"/>
  <sheetViews>
    <sheetView workbookViewId="0"/>
  </sheetViews>
  <sheetFormatPr defaultRowHeight="15" x14ac:dyDescent="0.25"/>
  <sheetData>
    <row r="1" spans="2:13" x14ac:dyDescent="0.25"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</row>
    <row r="2" spans="2:13" ht="15" customHeight="1" x14ac:dyDescent="0.25">
      <c r="B2" s="206" t="s">
        <v>123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1"/>
    </row>
    <row r="3" spans="2:13" x14ac:dyDescent="0.25">
      <c r="B3" s="195" t="s">
        <v>124</v>
      </c>
      <c r="C3" s="196"/>
      <c r="D3" s="196"/>
      <c r="E3" s="196"/>
      <c r="F3" s="196"/>
      <c r="G3" s="196"/>
      <c r="H3" s="196"/>
      <c r="I3" s="196"/>
      <c r="J3" s="196"/>
      <c r="K3" s="196"/>
      <c r="L3" s="197"/>
      <c r="M3" s="1"/>
    </row>
    <row r="4" spans="2:13" x14ac:dyDescent="0.25">
      <c r="B4" s="198" t="s">
        <v>13</v>
      </c>
      <c r="C4" s="199"/>
      <c r="D4" s="200" t="s">
        <v>14</v>
      </c>
      <c r="E4" s="199"/>
      <c r="F4" s="200" t="s">
        <v>15</v>
      </c>
      <c r="G4" s="199"/>
      <c r="H4" s="200" t="s">
        <v>16</v>
      </c>
      <c r="I4" s="199"/>
      <c r="J4" s="200" t="s">
        <v>17</v>
      </c>
      <c r="K4" s="199"/>
      <c r="L4" s="5" t="s">
        <v>18</v>
      </c>
      <c r="M4" s="1"/>
    </row>
    <row r="5" spans="2:13" x14ac:dyDescent="0.25">
      <c r="B5" s="198" t="s">
        <v>125</v>
      </c>
      <c r="C5" s="199"/>
      <c r="D5" s="201">
        <v>23</v>
      </c>
      <c r="E5" s="202"/>
      <c r="F5" s="201">
        <v>27</v>
      </c>
      <c r="G5" s="202"/>
      <c r="H5" s="201">
        <v>32</v>
      </c>
      <c r="I5" s="202"/>
      <c r="J5" s="201">
        <v>37</v>
      </c>
      <c r="K5" s="202"/>
      <c r="L5" s="6">
        <v>53</v>
      </c>
      <c r="M5" s="1"/>
    </row>
    <row r="6" spans="2:13" x14ac:dyDescent="0.25">
      <c r="B6" s="198" t="s">
        <v>126</v>
      </c>
      <c r="C6" s="199"/>
      <c r="D6" s="201">
        <v>22</v>
      </c>
      <c r="E6" s="202"/>
      <c r="F6" s="201">
        <v>27</v>
      </c>
      <c r="G6" s="202"/>
      <c r="H6" s="201">
        <v>31</v>
      </c>
      <c r="I6" s="202"/>
      <c r="J6" s="201">
        <v>36</v>
      </c>
      <c r="K6" s="202"/>
      <c r="L6" s="6">
        <v>53</v>
      </c>
      <c r="M6" s="1"/>
    </row>
    <row r="7" spans="2:13" x14ac:dyDescent="0.25">
      <c r="B7" s="198" t="s">
        <v>37</v>
      </c>
      <c r="C7" s="199"/>
      <c r="D7" s="200" t="s">
        <v>127</v>
      </c>
      <c r="E7" s="200"/>
      <c r="F7" s="200"/>
      <c r="G7" s="200"/>
      <c r="H7" s="200"/>
      <c r="I7" s="200"/>
      <c r="J7" s="200"/>
      <c r="K7" s="200"/>
      <c r="L7" s="199"/>
      <c r="M7" s="1"/>
    </row>
    <row r="8" spans="2:13" x14ac:dyDescent="0.25">
      <c r="B8" s="198" t="s">
        <v>39</v>
      </c>
      <c r="C8" s="199"/>
      <c r="D8" s="200" t="s">
        <v>128</v>
      </c>
      <c r="E8" s="200"/>
      <c r="F8" s="200"/>
      <c r="G8" s="200"/>
      <c r="H8" s="200"/>
      <c r="I8" s="200"/>
      <c r="J8" s="200"/>
      <c r="K8" s="200"/>
      <c r="L8" s="199"/>
      <c r="M8" s="1"/>
    </row>
    <row r="9" spans="2:13" x14ac:dyDescent="0.25">
      <c r="B9" s="2"/>
      <c r="C9" s="3"/>
      <c r="D9" s="3"/>
      <c r="E9" s="3"/>
      <c r="F9" s="3"/>
      <c r="G9" s="3"/>
      <c r="H9" s="3"/>
      <c r="I9" s="3"/>
      <c r="J9" s="3"/>
      <c r="K9" s="3"/>
      <c r="L9" s="4"/>
      <c r="M9" s="1"/>
    </row>
    <row r="10" spans="2:13" x14ac:dyDescent="0.25">
      <c r="B10" s="198" t="s">
        <v>129</v>
      </c>
      <c r="C10" s="200"/>
      <c r="D10" s="200"/>
      <c r="E10" s="200"/>
      <c r="F10" s="200"/>
      <c r="G10" s="200"/>
      <c r="H10" s="200"/>
      <c r="I10" s="200"/>
      <c r="J10" s="200"/>
      <c r="K10" s="200"/>
      <c r="L10" s="199"/>
      <c r="M10" s="1"/>
    </row>
    <row r="11" spans="2:13" x14ac:dyDescent="0.25">
      <c r="B11" s="198" t="s">
        <v>13</v>
      </c>
      <c r="C11" s="199"/>
      <c r="D11" s="200" t="s">
        <v>14</v>
      </c>
      <c r="E11" s="199"/>
      <c r="F11" s="200" t="s">
        <v>15</v>
      </c>
      <c r="G11" s="199"/>
      <c r="H11" s="200" t="s">
        <v>16</v>
      </c>
      <c r="I11" s="199"/>
      <c r="J11" s="200" t="s">
        <v>17</v>
      </c>
      <c r="K11" s="199"/>
      <c r="L11" s="5" t="s">
        <v>18</v>
      </c>
      <c r="M11" s="1"/>
    </row>
    <row r="12" spans="2:13" x14ac:dyDescent="0.25">
      <c r="B12" s="198" t="s">
        <v>125</v>
      </c>
      <c r="C12" s="199"/>
      <c r="D12" s="201">
        <v>23</v>
      </c>
      <c r="E12" s="202"/>
      <c r="F12" s="201">
        <v>29</v>
      </c>
      <c r="G12" s="202"/>
      <c r="H12" s="201">
        <v>41</v>
      </c>
      <c r="I12" s="202"/>
      <c r="J12" s="201">
        <v>46</v>
      </c>
      <c r="K12" s="202"/>
      <c r="L12" s="6">
        <v>61</v>
      </c>
      <c r="M12" s="1"/>
    </row>
    <row r="13" spans="2:13" x14ac:dyDescent="0.25">
      <c r="B13" s="198" t="s">
        <v>126</v>
      </c>
      <c r="C13" s="199"/>
      <c r="D13" s="201">
        <v>23</v>
      </c>
      <c r="E13" s="202"/>
      <c r="F13" s="201">
        <v>28</v>
      </c>
      <c r="G13" s="202"/>
      <c r="H13" s="201">
        <v>40</v>
      </c>
      <c r="I13" s="202"/>
      <c r="J13" s="201">
        <v>46</v>
      </c>
      <c r="K13" s="202"/>
      <c r="L13" s="6">
        <v>61</v>
      </c>
      <c r="M13" s="1"/>
    </row>
    <row r="14" spans="2:13" x14ac:dyDescent="0.25">
      <c r="B14" s="198" t="s">
        <v>37</v>
      </c>
      <c r="C14" s="199"/>
      <c r="D14" s="200" t="s">
        <v>127</v>
      </c>
      <c r="E14" s="200"/>
      <c r="F14" s="200"/>
      <c r="G14" s="200"/>
      <c r="H14" s="200"/>
      <c r="I14" s="200"/>
      <c r="J14" s="200"/>
      <c r="K14" s="200"/>
      <c r="L14" s="199"/>
      <c r="M14" s="1"/>
    </row>
    <row r="15" spans="2:13" x14ac:dyDescent="0.25">
      <c r="B15" s="198" t="s">
        <v>39</v>
      </c>
      <c r="C15" s="199"/>
      <c r="D15" s="200" t="s">
        <v>128</v>
      </c>
      <c r="E15" s="200"/>
      <c r="F15" s="200"/>
      <c r="G15" s="200"/>
      <c r="H15" s="200"/>
      <c r="I15" s="200"/>
      <c r="J15" s="200"/>
      <c r="K15" s="200"/>
      <c r="L15" s="199"/>
      <c r="M15" s="1"/>
    </row>
    <row r="16" spans="2:13" x14ac:dyDescent="0.25">
      <c r="B16" s="198" t="s">
        <v>130</v>
      </c>
      <c r="C16" s="200"/>
      <c r="D16" s="200"/>
      <c r="E16" s="200"/>
      <c r="F16" s="200"/>
      <c r="G16" s="200"/>
      <c r="H16" s="200"/>
      <c r="I16" s="200"/>
      <c r="J16" s="200"/>
      <c r="K16" s="200"/>
      <c r="L16" s="199"/>
      <c r="M16" s="1"/>
    </row>
    <row r="17" spans="2:13" x14ac:dyDescent="0.25">
      <c r="B17" s="198" t="s">
        <v>13</v>
      </c>
      <c r="C17" s="199"/>
      <c r="D17" s="200" t="s">
        <v>14</v>
      </c>
      <c r="E17" s="199"/>
      <c r="F17" s="200" t="s">
        <v>15</v>
      </c>
      <c r="G17" s="199"/>
      <c r="H17" s="200" t="s">
        <v>16</v>
      </c>
      <c r="I17" s="199"/>
      <c r="J17" s="200" t="s">
        <v>17</v>
      </c>
      <c r="K17" s="199"/>
      <c r="L17" s="5" t="s">
        <v>18</v>
      </c>
      <c r="M17" s="1"/>
    </row>
    <row r="18" spans="2:13" x14ac:dyDescent="0.25">
      <c r="B18" s="198" t="s">
        <v>131</v>
      </c>
      <c r="C18" s="199"/>
      <c r="D18" s="201">
        <v>55</v>
      </c>
      <c r="E18" s="202"/>
      <c r="F18" s="201">
        <v>73</v>
      </c>
      <c r="G18" s="202"/>
      <c r="H18" s="201">
        <v>79</v>
      </c>
      <c r="I18" s="202"/>
      <c r="J18" s="201">
        <v>95</v>
      </c>
      <c r="K18" s="202"/>
      <c r="L18" s="6">
        <v>116</v>
      </c>
      <c r="M18" s="1"/>
    </row>
    <row r="19" spans="2:13" x14ac:dyDescent="0.25">
      <c r="B19" s="198" t="s">
        <v>132</v>
      </c>
      <c r="C19" s="199"/>
      <c r="D19" s="201">
        <v>14</v>
      </c>
      <c r="E19" s="202"/>
      <c r="F19" s="201">
        <v>16</v>
      </c>
      <c r="G19" s="202"/>
      <c r="H19" s="201">
        <v>22</v>
      </c>
      <c r="I19" s="202"/>
      <c r="J19" s="201">
        <v>24</v>
      </c>
      <c r="K19" s="202"/>
      <c r="L19" s="6">
        <v>29</v>
      </c>
      <c r="M19" s="1"/>
    </row>
    <row r="20" spans="2:13" x14ac:dyDescent="0.25">
      <c r="B20" s="198" t="s">
        <v>37</v>
      </c>
      <c r="C20" s="199"/>
      <c r="D20" s="200" t="s">
        <v>127</v>
      </c>
      <c r="E20" s="200"/>
      <c r="F20" s="200"/>
      <c r="G20" s="200"/>
      <c r="H20" s="200"/>
      <c r="I20" s="200"/>
      <c r="J20" s="200"/>
      <c r="K20" s="200"/>
      <c r="L20" s="199"/>
      <c r="M20" s="1"/>
    </row>
    <row r="21" spans="2:13" x14ac:dyDescent="0.25">
      <c r="B21" s="198" t="s">
        <v>39</v>
      </c>
      <c r="C21" s="199"/>
      <c r="D21" s="200" t="s">
        <v>128</v>
      </c>
      <c r="E21" s="200"/>
      <c r="F21" s="200"/>
      <c r="G21" s="200"/>
      <c r="H21" s="200"/>
      <c r="I21" s="200"/>
      <c r="J21" s="200"/>
      <c r="K21" s="200"/>
      <c r="L21" s="199"/>
      <c r="M21" s="1"/>
    </row>
    <row r="22" spans="2:13" x14ac:dyDescent="0.25">
      <c r="B22" s="198" t="s">
        <v>133</v>
      </c>
      <c r="C22" s="200"/>
      <c r="D22" s="200"/>
      <c r="E22" s="200"/>
      <c r="F22" s="200"/>
      <c r="G22" s="200"/>
      <c r="H22" s="200"/>
      <c r="I22" s="200"/>
      <c r="J22" s="200"/>
      <c r="K22" s="200"/>
      <c r="L22" s="199"/>
      <c r="M22" s="1"/>
    </row>
    <row r="23" spans="2:13" x14ac:dyDescent="0.25">
      <c r="B23" s="198" t="s">
        <v>13</v>
      </c>
      <c r="C23" s="199"/>
      <c r="D23" s="200" t="s">
        <v>14</v>
      </c>
      <c r="E23" s="199"/>
      <c r="F23" s="200" t="s">
        <v>15</v>
      </c>
      <c r="G23" s="199"/>
      <c r="H23" s="200" t="s">
        <v>16</v>
      </c>
      <c r="I23" s="199"/>
      <c r="J23" s="200" t="s">
        <v>17</v>
      </c>
      <c r="K23" s="199"/>
      <c r="L23" s="5" t="s">
        <v>18</v>
      </c>
      <c r="M23" s="1"/>
    </row>
    <row r="24" spans="2:13" x14ac:dyDescent="0.25">
      <c r="B24" s="198" t="s">
        <v>134</v>
      </c>
      <c r="C24" s="199"/>
      <c r="D24" s="201">
        <v>107</v>
      </c>
      <c r="E24" s="202"/>
      <c r="F24" s="201">
        <v>114</v>
      </c>
      <c r="G24" s="202"/>
      <c r="H24" s="201">
        <v>118</v>
      </c>
      <c r="I24" s="202"/>
      <c r="J24" s="201">
        <v>134</v>
      </c>
      <c r="K24" s="202"/>
      <c r="L24" s="6">
        <v>154</v>
      </c>
      <c r="M24" s="1"/>
    </row>
    <row r="25" spans="2:13" x14ac:dyDescent="0.25">
      <c r="B25" s="198" t="s">
        <v>132</v>
      </c>
      <c r="C25" s="199"/>
      <c r="D25" s="201">
        <v>14</v>
      </c>
      <c r="E25" s="202"/>
      <c r="F25" s="201">
        <v>16</v>
      </c>
      <c r="G25" s="202"/>
      <c r="H25" s="201">
        <v>22</v>
      </c>
      <c r="I25" s="202"/>
      <c r="J25" s="201">
        <v>24</v>
      </c>
      <c r="K25" s="202"/>
      <c r="L25" s="6">
        <v>29</v>
      </c>
      <c r="M25" s="1"/>
    </row>
    <row r="26" spans="2:13" x14ac:dyDescent="0.25">
      <c r="B26" s="198" t="s">
        <v>37</v>
      </c>
      <c r="C26" s="199"/>
      <c r="D26" s="200" t="s">
        <v>127</v>
      </c>
      <c r="E26" s="200"/>
      <c r="F26" s="200"/>
      <c r="G26" s="200"/>
      <c r="H26" s="200"/>
      <c r="I26" s="200"/>
      <c r="J26" s="200"/>
      <c r="K26" s="200"/>
      <c r="L26" s="199"/>
      <c r="M26" s="1"/>
    </row>
    <row r="27" spans="2:13" x14ac:dyDescent="0.25">
      <c r="B27" s="198" t="s">
        <v>39</v>
      </c>
      <c r="C27" s="199"/>
      <c r="D27" s="200" t="s">
        <v>128</v>
      </c>
      <c r="E27" s="200"/>
      <c r="F27" s="200"/>
      <c r="G27" s="200"/>
      <c r="H27" s="200"/>
      <c r="I27" s="200"/>
      <c r="J27" s="200"/>
      <c r="K27" s="200"/>
      <c r="L27" s="199"/>
      <c r="M27" s="1"/>
    </row>
    <row r="28" spans="2:13" x14ac:dyDescent="0.25">
      <c r="B28" s="198" t="s">
        <v>135</v>
      </c>
      <c r="C28" s="200"/>
      <c r="D28" s="200"/>
      <c r="E28" s="200"/>
      <c r="F28" s="200"/>
      <c r="G28" s="200"/>
      <c r="H28" s="200"/>
      <c r="I28" s="200"/>
      <c r="J28" s="200"/>
      <c r="K28" s="200"/>
      <c r="L28" s="199"/>
      <c r="M28" s="1"/>
    </row>
    <row r="29" spans="2:13" x14ac:dyDescent="0.25">
      <c r="B29" s="198" t="s">
        <v>13</v>
      </c>
      <c r="C29" s="199"/>
      <c r="D29" s="200" t="s">
        <v>14</v>
      </c>
      <c r="E29" s="199"/>
      <c r="F29" s="200" t="s">
        <v>15</v>
      </c>
      <c r="G29" s="199"/>
      <c r="H29" s="200" t="s">
        <v>16</v>
      </c>
      <c r="I29" s="199"/>
      <c r="J29" s="200" t="s">
        <v>17</v>
      </c>
      <c r="K29" s="199"/>
      <c r="L29" s="5" t="s">
        <v>18</v>
      </c>
      <c r="M29" s="1"/>
    </row>
    <row r="30" spans="2:13" x14ac:dyDescent="0.25">
      <c r="B30" s="198" t="s">
        <v>136</v>
      </c>
      <c r="C30" s="199"/>
      <c r="D30" s="201">
        <v>290</v>
      </c>
      <c r="E30" s="202"/>
      <c r="F30" s="201">
        <v>299</v>
      </c>
      <c r="G30" s="202"/>
      <c r="H30" s="201">
        <v>299</v>
      </c>
      <c r="I30" s="202"/>
      <c r="J30" s="201">
        <v>308</v>
      </c>
      <c r="K30" s="202"/>
      <c r="L30" s="6">
        <v>316</v>
      </c>
      <c r="M30" s="1"/>
    </row>
    <row r="31" spans="2:13" x14ac:dyDescent="0.25">
      <c r="B31" s="198" t="s">
        <v>132</v>
      </c>
      <c r="C31" s="199"/>
      <c r="D31" s="201">
        <v>15</v>
      </c>
      <c r="E31" s="202"/>
      <c r="F31" s="201">
        <v>15</v>
      </c>
      <c r="G31" s="202"/>
      <c r="H31" s="201">
        <v>15</v>
      </c>
      <c r="I31" s="202"/>
      <c r="J31" s="201">
        <v>15</v>
      </c>
      <c r="K31" s="202"/>
      <c r="L31" s="6">
        <v>15</v>
      </c>
      <c r="M31" s="1"/>
    </row>
    <row r="32" spans="2:13" x14ac:dyDescent="0.25">
      <c r="B32" s="198" t="s">
        <v>37</v>
      </c>
      <c r="C32" s="199"/>
      <c r="D32" s="200" t="s">
        <v>127</v>
      </c>
      <c r="E32" s="200"/>
      <c r="F32" s="200"/>
      <c r="G32" s="200"/>
      <c r="H32" s="200"/>
      <c r="I32" s="200"/>
      <c r="J32" s="200"/>
      <c r="K32" s="200"/>
      <c r="L32" s="199"/>
      <c r="M32" s="1"/>
    </row>
    <row r="33" spans="2:13" x14ac:dyDescent="0.25">
      <c r="B33" s="198" t="s">
        <v>39</v>
      </c>
      <c r="C33" s="199"/>
      <c r="D33" s="200" t="s">
        <v>128</v>
      </c>
      <c r="E33" s="200"/>
      <c r="F33" s="200"/>
      <c r="G33" s="200"/>
      <c r="H33" s="200"/>
      <c r="I33" s="200"/>
      <c r="J33" s="200"/>
      <c r="K33" s="200"/>
      <c r="L33" s="199"/>
      <c r="M33" s="1"/>
    </row>
    <row r="34" spans="2:13" x14ac:dyDescent="0.25">
      <c r="B34" s="203" t="s">
        <v>137</v>
      </c>
      <c r="C34" s="204"/>
      <c r="D34" s="204"/>
      <c r="E34" s="204"/>
      <c r="F34" s="204"/>
      <c r="G34" s="204"/>
      <c r="H34" s="204"/>
      <c r="I34" s="204"/>
      <c r="J34" s="205"/>
      <c r="K34" s="1"/>
      <c r="L34" s="1"/>
      <c r="M34" s="1"/>
    </row>
    <row r="35" spans="2:13" ht="30" x14ac:dyDescent="0.25">
      <c r="B35" s="7" t="s">
        <v>13</v>
      </c>
      <c r="C35" s="200" t="s">
        <v>14</v>
      </c>
      <c r="D35" s="199"/>
      <c r="E35" s="5" t="s">
        <v>15</v>
      </c>
      <c r="F35" s="5" t="s">
        <v>16</v>
      </c>
      <c r="G35" s="200" t="s">
        <v>17</v>
      </c>
      <c r="H35" s="199"/>
      <c r="I35" s="200" t="s">
        <v>18</v>
      </c>
      <c r="J35" s="199"/>
      <c r="K35" s="1"/>
      <c r="L35" s="1"/>
      <c r="M35" s="1"/>
    </row>
    <row r="36" spans="2:13" ht="30" x14ac:dyDescent="0.25">
      <c r="B36" s="7" t="s">
        <v>24</v>
      </c>
      <c r="C36" s="201">
        <v>66</v>
      </c>
      <c r="D36" s="202"/>
      <c r="E36" s="6">
        <v>69</v>
      </c>
      <c r="F36" s="6">
        <v>72</v>
      </c>
      <c r="G36" s="201">
        <v>77</v>
      </c>
      <c r="H36" s="202"/>
      <c r="I36" s="201">
        <v>88</v>
      </c>
      <c r="J36" s="202"/>
      <c r="K36" s="1"/>
      <c r="L36" s="1"/>
      <c r="M36" s="1"/>
    </row>
    <row r="37" spans="2:13" ht="45" x14ac:dyDescent="0.25">
      <c r="B37" s="7" t="s">
        <v>26</v>
      </c>
      <c r="C37" s="201">
        <v>33</v>
      </c>
      <c r="D37" s="202"/>
      <c r="E37" s="6">
        <v>34</v>
      </c>
      <c r="F37" s="6">
        <v>38</v>
      </c>
      <c r="G37" s="201">
        <v>43</v>
      </c>
      <c r="H37" s="202"/>
      <c r="I37" s="201">
        <v>49</v>
      </c>
      <c r="J37" s="202"/>
      <c r="K37" s="1"/>
      <c r="L37" s="1"/>
      <c r="M37" s="1"/>
    </row>
    <row r="38" spans="2:13" x14ac:dyDescent="0.25">
      <c r="B38" s="207" t="s">
        <v>138</v>
      </c>
      <c r="C38" s="208"/>
      <c r="D38" s="208"/>
      <c r="E38" s="208"/>
      <c r="F38" s="208"/>
      <c r="G38" s="208"/>
      <c r="H38" s="208"/>
      <c r="I38" s="208"/>
      <c r="J38" s="209"/>
      <c r="K38" s="1"/>
      <c r="L38" s="1"/>
      <c r="M38" s="1"/>
    </row>
    <row r="39" spans="2:13" ht="30" x14ac:dyDescent="0.25">
      <c r="B39" s="7" t="s">
        <v>139</v>
      </c>
      <c r="C39" s="201">
        <v>98</v>
      </c>
      <c r="D39" s="202"/>
      <c r="E39" s="6">
        <v>103</v>
      </c>
      <c r="F39" s="6">
        <v>110</v>
      </c>
      <c r="G39" s="201">
        <v>120</v>
      </c>
      <c r="H39" s="202"/>
      <c r="I39" s="201">
        <v>138</v>
      </c>
      <c r="J39" s="202"/>
      <c r="K39" s="1"/>
      <c r="L39" s="1"/>
      <c r="M39" s="1"/>
    </row>
    <row r="40" spans="2:13" ht="30" x14ac:dyDescent="0.25">
      <c r="B40" s="7" t="s">
        <v>41</v>
      </c>
      <c r="C40" s="201">
        <v>43</v>
      </c>
      <c r="D40" s="202"/>
      <c r="E40" s="6">
        <v>45</v>
      </c>
      <c r="F40" s="6">
        <v>48</v>
      </c>
      <c r="G40" s="201">
        <v>54</v>
      </c>
      <c r="H40" s="202"/>
      <c r="I40" s="201">
        <v>45</v>
      </c>
      <c r="J40" s="202"/>
      <c r="K40" s="1"/>
      <c r="L40" s="1"/>
      <c r="M40" s="1"/>
    </row>
    <row r="41" spans="2:13" x14ac:dyDescent="0.25">
      <c r="B41" s="207" t="s">
        <v>138</v>
      </c>
      <c r="C41" s="208"/>
      <c r="D41" s="208"/>
      <c r="E41" s="208"/>
      <c r="F41" s="208"/>
      <c r="G41" s="208"/>
      <c r="H41" s="208"/>
      <c r="I41" s="208"/>
      <c r="J41" s="209"/>
      <c r="K41" s="1"/>
      <c r="L41" s="1"/>
      <c r="M41" s="1"/>
    </row>
    <row r="42" spans="2:13" ht="30" x14ac:dyDescent="0.25">
      <c r="B42" s="7" t="s">
        <v>36</v>
      </c>
      <c r="C42" s="201">
        <v>147</v>
      </c>
      <c r="D42" s="202"/>
      <c r="E42" s="6">
        <v>177</v>
      </c>
      <c r="F42" s="6">
        <v>213</v>
      </c>
      <c r="G42" s="201">
        <v>229</v>
      </c>
      <c r="H42" s="202"/>
      <c r="I42" s="201">
        <v>251</v>
      </c>
      <c r="J42" s="202"/>
      <c r="K42" s="1"/>
      <c r="L42" s="1"/>
      <c r="M42" s="1"/>
    </row>
    <row r="43" spans="2:13" ht="30" x14ac:dyDescent="0.25">
      <c r="B43" s="7" t="s">
        <v>41</v>
      </c>
      <c r="C43" s="201">
        <v>25</v>
      </c>
      <c r="D43" s="202"/>
      <c r="E43" s="6">
        <v>28</v>
      </c>
      <c r="F43" s="6">
        <v>33</v>
      </c>
      <c r="G43" s="201">
        <v>36</v>
      </c>
      <c r="H43" s="202"/>
      <c r="I43" s="201">
        <v>41</v>
      </c>
      <c r="J43" s="202"/>
      <c r="K43" s="1"/>
      <c r="L43" s="1"/>
      <c r="M43" s="1"/>
    </row>
    <row r="44" spans="2:13" x14ac:dyDescent="0.25">
      <c r="B44" s="207" t="s">
        <v>138</v>
      </c>
      <c r="C44" s="208"/>
      <c r="D44" s="208"/>
      <c r="E44" s="208"/>
      <c r="F44" s="208"/>
      <c r="G44" s="208"/>
      <c r="H44" s="208"/>
      <c r="I44" s="208"/>
      <c r="J44" s="209"/>
      <c r="K44" s="1"/>
      <c r="L44" s="1"/>
      <c r="M44" s="1"/>
    </row>
    <row r="45" spans="2:13" ht="30" x14ac:dyDescent="0.25">
      <c r="B45" s="7" t="s">
        <v>52</v>
      </c>
      <c r="C45" s="201">
        <v>278</v>
      </c>
      <c r="D45" s="202"/>
      <c r="E45" s="6">
        <v>336</v>
      </c>
      <c r="F45" s="6">
        <v>393</v>
      </c>
      <c r="G45" s="201">
        <v>426</v>
      </c>
      <c r="H45" s="202"/>
      <c r="I45" s="201">
        <v>475</v>
      </c>
      <c r="J45" s="202"/>
      <c r="K45" s="1"/>
      <c r="L45" s="1"/>
      <c r="M45" s="1"/>
    </row>
    <row r="46" spans="2:13" ht="30" x14ac:dyDescent="0.25">
      <c r="B46" s="7" t="s">
        <v>55</v>
      </c>
      <c r="C46" s="201">
        <v>25</v>
      </c>
      <c r="D46" s="202"/>
      <c r="E46" s="6">
        <v>26</v>
      </c>
      <c r="F46" s="6">
        <v>31</v>
      </c>
      <c r="G46" s="201">
        <v>36</v>
      </c>
      <c r="H46" s="202"/>
      <c r="I46" s="201">
        <v>41</v>
      </c>
      <c r="J46" s="202"/>
      <c r="K46" s="1"/>
      <c r="L46" s="1"/>
      <c r="M46" s="1"/>
    </row>
    <row r="47" spans="2:13" x14ac:dyDescent="0.25">
      <c r="B47" s="7" t="s">
        <v>140</v>
      </c>
      <c r="C47" s="200" t="s">
        <v>141</v>
      </c>
      <c r="D47" s="200"/>
      <c r="E47" s="200"/>
      <c r="F47" s="200"/>
      <c r="G47" s="200"/>
      <c r="H47" s="200"/>
      <c r="I47" s="200"/>
      <c r="J47" s="199"/>
      <c r="K47" s="1"/>
      <c r="L47" s="1"/>
      <c r="M47" s="1"/>
    </row>
    <row r="48" spans="2:13" ht="60" x14ac:dyDescent="0.25">
      <c r="B48" s="7" t="s">
        <v>142</v>
      </c>
      <c r="C48" s="200" t="s">
        <v>143</v>
      </c>
      <c r="D48" s="200"/>
      <c r="E48" s="200"/>
      <c r="F48" s="200"/>
      <c r="G48" s="200"/>
      <c r="H48" s="200"/>
      <c r="I48" s="200"/>
      <c r="J48" s="199"/>
      <c r="K48" s="1"/>
      <c r="L48" s="1"/>
      <c r="M48" s="1"/>
    </row>
    <row r="49" spans="2:13" ht="45" x14ac:dyDescent="0.25">
      <c r="B49" s="7" t="s">
        <v>79</v>
      </c>
      <c r="C49" s="200" t="s">
        <v>144</v>
      </c>
      <c r="D49" s="200"/>
      <c r="E49" s="200"/>
      <c r="F49" s="200"/>
      <c r="G49" s="200"/>
      <c r="H49" s="200"/>
      <c r="I49" s="200"/>
      <c r="J49" s="199"/>
      <c r="K49" s="1"/>
      <c r="L49" s="1"/>
      <c r="M49" s="1"/>
    </row>
  </sheetData>
  <mergeCells count="136">
    <mergeCell ref="C47:J47"/>
    <mergeCell ref="C48:J48"/>
    <mergeCell ref="C49:J49"/>
    <mergeCell ref="B2:L2"/>
    <mergeCell ref="B44:J44"/>
    <mergeCell ref="C45:D45"/>
    <mergeCell ref="G45:H45"/>
    <mergeCell ref="I45:J45"/>
    <mergeCell ref="C46:D46"/>
    <mergeCell ref="G46:H46"/>
    <mergeCell ref="I46:J46"/>
    <mergeCell ref="B41:J41"/>
    <mergeCell ref="C42:D42"/>
    <mergeCell ref="G42:H42"/>
    <mergeCell ref="I42:J42"/>
    <mergeCell ref="C43:D43"/>
    <mergeCell ref="G43:H43"/>
    <mergeCell ref="I43:J43"/>
    <mergeCell ref="B38:J38"/>
    <mergeCell ref="C39:D39"/>
    <mergeCell ref="G39:H39"/>
    <mergeCell ref="I39:J39"/>
    <mergeCell ref="C40:D40"/>
    <mergeCell ref="G40:H40"/>
    <mergeCell ref="B31:C31"/>
    <mergeCell ref="D31:E31"/>
    <mergeCell ref="F31:G31"/>
    <mergeCell ref="H31:I31"/>
    <mergeCell ref="J31:K31"/>
    <mergeCell ref="I40:J40"/>
    <mergeCell ref="C36:D36"/>
    <mergeCell ref="G36:H36"/>
    <mergeCell ref="I36:J36"/>
    <mergeCell ref="C37:D37"/>
    <mergeCell ref="G37:H37"/>
    <mergeCell ref="I37:J37"/>
    <mergeCell ref="B32:C32"/>
    <mergeCell ref="D32:L32"/>
    <mergeCell ref="B33:C33"/>
    <mergeCell ref="D33:L33"/>
    <mergeCell ref="B34:J34"/>
    <mergeCell ref="C35:D35"/>
    <mergeCell ref="G35:H35"/>
    <mergeCell ref="I35:J35"/>
    <mergeCell ref="B28:L28"/>
    <mergeCell ref="B29:C29"/>
    <mergeCell ref="D29:E29"/>
    <mergeCell ref="F29:G29"/>
    <mergeCell ref="H29:I29"/>
    <mergeCell ref="J29:K29"/>
    <mergeCell ref="B30:C30"/>
    <mergeCell ref="D30:E30"/>
    <mergeCell ref="F30:G30"/>
    <mergeCell ref="H30:I30"/>
    <mergeCell ref="J30:K30"/>
    <mergeCell ref="B25:C25"/>
    <mergeCell ref="D25:E25"/>
    <mergeCell ref="F25:G25"/>
    <mergeCell ref="H25:I25"/>
    <mergeCell ref="J25:K25"/>
    <mergeCell ref="B26:C26"/>
    <mergeCell ref="D26:L26"/>
    <mergeCell ref="B27:C27"/>
    <mergeCell ref="D27:L27"/>
    <mergeCell ref="B22:L22"/>
    <mergeCell ref="B23:C23"/>
    <mergeCell ref="D23:E23"/>
    <mergeCell ref="F23:G23"/>
    <mergeCell ref="H23:I23"/>
    <mergeCell ref="J23:K23"/>
    <mergeCell ref="B24:C24"/>
    <mergeCell ref="D24:E24"/>
    <mergeCell ref="F24:G24"/>
    <mergeCell ref="H24:I24"/>
    <mergeCell ref="J24:K24"/>
    <mergeCell ref="B19:C19"/>
    <mergeCell ref="D19:E19"/>
    <mergeCell ref="F19:G19"/>
    <mergeCell ref="H19:I19"/>
    <mergeCell ref="J19:K19"/>
    <mergeCell ref="B20:C20"/>
    <mergeCell ref="D20:L20"/>
    <mergeCell ref="B21:C21"/>
    <mergeCell ref="D21:L21"/>
    <mergeCell ref="B16:L16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B13:C13"/>
    <mergeCell ref="D13:E13"/>
    <mergeCell ref="F13:G13"/>
    <mergeCell ref="H13:I13"/>
    <mergeCell ref="J13:K13"/>
    <mergeCell ref="B14:C14"/>
    <mergeCell ref="D14:L14"/>
    <mergeCell ref="B15:C15"/>
    <mergeCell ref="D15:L15"/>
    <mergeCell ref="B10:L10"/>
    <mergeCell ref="B11:C11"/>
    <mergeCell ref="D11:E11"/>
    <mergeCell ref="F11:G11"/>
    <mergeCell ref="H11:I11"/>
    <mergeCell ref="J11:K11"/>
    <mergeCell ref="B12:C12"/>
    <mergeCell ref="D12:E12"/>
    <mergeCell ref="F12:G12"/>
    <mergeCell ref="H12:I12"/>
    <mergeCell ref="J12:K12"/>
    <mergeCell ref="B6:C6"/>
    <mergeCell ref="D6:E6"/>
    <mergeCell ref="F6:G6"/>
    <mergeCell ref="H6:I6"/>
    <mergeCell ref="J6:K6"/>
    <mergeCell ref="B7:C7"/>
    <mergeCell ref="D7:L7"/>
    <mergeCell ref="B8:C8"/>
    <mergeCell ref="D8:L8"/>
    <mergeCell ref="B1:M1"/>
    <mergeCell ref="B3:L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33F7F-AE85-466E-BEB6-8B8912D55A37}">
  <dimension ref="A2:AB51"/>
  <sheetViews>
    <sheetView workbookViewId="0">
      <selection activeCell="P17" sqref="P17"/>
    </sheetView>
  </sheetViews>
  <sheetFormatPr defaultRowHeight="15" x14ac:dyDescent="0.25"/>
  <cols>
    <col min="2" max="2" width="17.5703125" bestFit="1" customWidth="1"/>
    <col min="9" max="9" width="17.5703125" bestFit="1" customWidth="1"/>
    <col min="16" max="16" width="17.5703125" bestFit="1" customWidth="1"/>
    <col min="23" max="23" width="17.140625" bestFit="1" customWidth="1"/>
  </cols>
  <sheetData>
    <row r="2" spans="1:28" ht="15" customHeight="1" x14ac:dyDescent="0.25">
      <c r="B2" s="169" t="s">
        <v>0</v>
      </c>
      <c r="C2" s="170"/>
      <c r="D2" s="170"/>
      <c r="E2" s="170"/>
      <c r="F2" s="170"/>
      <c r="G2" s="171"/>
      <c r="I2" s="169" t="s">
        <v>145</v>
      </c>
      <c r="J2" s="170"/>
      <c r="K2" s="170"/>
      <c r="L2" s="170"/>
      <c r="M2" s="170"/>
      <c r="N2" s="171"/>
      <c r="P2" s="169" t="s">
        <v>150</v>
      </c>
      <c r="Q2" s="170"/>
      <c r="R2" s="170"/>
      <c r="S2" s="170"/>
      <c r="T2" s="170"/>
      <c r="U2" s="171"/>
      <c r="W2" s="169" t="s">
        <v>0</v>
      </c>
      <c r="X2" s="170"/>
      <c r="Y2" s="170"/>
      <c r="Z2" s="170"/>
      <c r="AA2" s="170"/>
      <c r="AB2" s="171"/>
    </row>
    <row r="3" spans="1:28" x14ac:dyDescent="0.25">
      <c r="B3" s="172"/>
      <c r="C3" s="173"/>
      <c r="D3" s="173"/>
      <c r="E3" s="173"/>
      <c r="F3" s="173"/>
      <c r="G3" s="174"/>
      <c r="I3" s="172"/>
      <c r="J3" s="173"/>
      <c r="K3" s="173"/>
      <c r="L3" s="173"/>
      <c r="M3" s="173"/>
      <c r="N3" s="174"/>
      <c r="P3" s="172"/>
      <c r="Q3" s="173"/>
      <c r="R3" s="173"/>
      <c r="S3" s="173"/>
      <c r="T3" s="173"/>
      <c r="U3" s="174"/>
      <c r="W3" s="172"/>
      <c r="X3" s="173"/>
      <c r="Y3" s="173"/>
      <c r="Z3" s="173"/>
      <c r="AA3" s="173"/>
      <c r="AB3" s="174"/>
    </row>
    <row r="4" spans="1:28" x14ac:dyDescent="0.25">
      <c r="B4" s="162" t="s">
        <v>4</v>
      </c>
      <c r="C4" s="163"/>
      <c r="D4" s="163"/>
      <c r="E4" s="163"/>
      <c r="F4" s="163"/>
      <c r="G4" s="164"/>
      <c r="I4" s="162" t="s">
        <v>4</v>
      </c>
      <c r="J4" s="163"/>
      <c r="K4" s="163"/>
      <c r="L4" s="163"/>
      <c r="M4" s="163"/>
      <c r="N4" s="164"/>
      <c r="P4" s="162" t="s">
        <v>4</v>
      </c>
      <c r="Q4" s="163"/>
      <c r="R4" s="163"/>
      <c r="S4" s="163"/>
      <c r="T4" s="163"/>
      <c r="U4" s="164"/>
      <c r="W4" s="162" t="s">
        <v>4</v>
      </c>
      <c r="X4" s="163"/>
      <c r="Y4" s="163"/>
      <c r="Z4" s="163"/>
      <c r="AA4" s="163"/>
      <c r="AB4" s="164"/>
    </row>
    <row r="5" spans="1:28" x14ac:dyDescent="0.25">
      <c r="B5" s="9" t="s">
        <v>13</v>
      </c>
      <c r="C5" s="8" t="s">
        <v>14</v>
      </c>
      <c r="D5" s="8" t="s">
        <v>15</v>
      </c>
      <c r="E5" s="8" t="s">
        <v>16</v>
      </c>
      <c r="F5" s="8" t="s">
        <v>17</v>
      </c>
      <c r="G5" s="10" t="s">
        <v>18</v>
      </c>
      <c r="I5" s="9" t="s">
        <v>13</v>
      </c>
      <c r="J5" s="8" t="s">
        <v>14</v>
      </c>
      <c r="K5" s="8" t="s">
        <v>15</v>
      </c>
      <c r="L5" s="8" t="s">
        <v>16</v>
      </c>
      <c r="M5" s="8" t="s">
        <v>17</v>
      </c>
      <c r="N5" s="10" t="s">
        <v>18</v>
      </c>
      <c r="P5" s="9" t="s">
        <v>13</v>
      </c>
      <c r="Q5" s="8" t="s">
        <v>14</v>
      </c>
      <c r="R5" s="8" t="s">
        <v>15</v>
      </c>
      <c r="S5" s="8" t="s">
        <v>16</v>
      </c>
      <c r="T5" s="8" t="s">
        <v>17</v>
      </c>
      <c r="U5" s="10" t="s">
        <v>18</v>
      </c>
      <c r="W5" s="9" t="s">
        <v>13</v>
      </c>
      <c r="X5" s="8" t="s">
        <v>14</v>
      </c>
      <c r="Y5" s="8" t="s">
        <v>15</v>
      </c>
      <c r="Z5" s="8" t="s">
        <v>16</v>
      </c>
      <c r="AA5" s="8" t="s">
        <v>17</v>
      </c>
      <c r="AB5" s="10" t="s">
        <v>18</v>
      </c>
    </row>
    <row r="6" spans="1:28" x14ac:dyDescent="0.25">
      <c r="B6" s="9" t="s">
        <v>23</v>
      </c>
      <c r="C6">
        <v>23.400000000000002</v>
      </c>
      <c r="D6">
        <v>27.900000000000002</v>
      </c>
      <c r="E6">
        <v>32.4</v>
      </c>
      <c r="F6">
        <v>37.800000000000004</v>
      </c>
      <c r="G6">
        <v>54</v>
      </c>
      <c r="I6" s="9" t="s">
        <v>23</v>
      </c>
      <c r="J6" s="8">
        <v>23</v>
      </c>
      <c r="K6" s="8">
        <v>27</v>
      </c>
      <c r="L6" s="8">
        <v>32</v>
      </c>
      <c r="M6" s="8">
        <v>37</v>
      </c>
      <c r="N6" s="10">
        <v>53</v>
      </c>
      <c r="P6" s="9" t="s">
        <v>23</v>
      </c>
      <c r="Q6" s="8">
        <f>C6-J6</f>
        <v>0.40000000000000213</v>
      </c>
      <c r="R6" s="8">
        <f t="shared" ref="R6:U6" si="0">D6-K6</f>
        <v>0.90000000000000213</v>
      </c>
      <c r="S6" s="8">
        <f t="shared" si="0"/>
        <v>0.39999999999999858</v>
      </c>
      <c r="T6" s="8">
        <f t="shared" si="0"/>
        <v>0.80000000000000426</v>
      </c>
      <c r="U6" s="8">
        <f t="shared" si="0"/>
        <v>1</v>
      </c>
      <c r="W6" s="9" t="s">
        <v>23</v>
      </c>
      <c r="X6" s="8">
        <v>26</v>
      </c>
      <c r="Y6" s="8">
        <v>31</v>
      </c>
      <c r="Z6" s="8">
        <v>36</v>
      </c>
      <c r="AA6" s="8">
        <v>42</v>
      </c>
      <c r="AB6" s="10">
        <v>60</v>
      </c>
    </row>
    <row r="7" spans="1:28" x14ac:dyDescent="0.25">
      <c r="A7">
        <v>0.9</v>
      </c>
      <c r="B7" s="9" t="s">
        <v>26</v>
      </c>
      <c r="C7">
        <v>23.400000000000002</v>
      </c>
      <c r="D7">
        <v>27.900000000000002</v>
      </c>
      <c r="E7">
        <v>32.4</v>
      </c>
      <c r="F7">
        <v>37.800000000000004</v>
      </c>
      <c r="G7">
        <v>54</v>
      </c>
      <c r="I7" s="9" t="s">
        <v>26</v>
      </c>
      <c r="J7" s="8">
        <v>22</v>
      </c>
      <c r="K7" s="8">
        <v>27</v>
      </c>
      <c r="L7" s="8">
        <v>31</v>
      </c>
      <c r="M7" s="8">
        <v>36</v>
      </c>
      <c r="N7" s="10">
        <v>53</v>
      </c>
      <c r="P7" s="9" t="s">
        <v>26</v>
      </c>
      <c r="Q7" s="8">
        <f>C7-J7</f>
        <v>1.4000000000000021</v>
      </c>
      <c r="R7" s="8">
        <f t="shared" ref="R7" si="1">D7-K7</f>
        <v>0.90000000000000213</v>
      </c>
      <c r="S7" s="8">
        <f t="shared" ref="S7" si="2">E7-L7</f>
        <v>1.3999999999999986</v>
      </c>
      <c r="T7" s="8">
        <f t="shared" ref="T7" si="3">F7-M7</f>
        <v>1.8000000000000043</v>
      </c>
      <c r="U7" s="8">
        <f t="shared" ref="U7" si="4">G7-N7</f>
        <v>1</v>
      </c>
      <c r="W7" s="9" t="s">
        <v>26</v>
      </c>
      <c r="X7" s="8">
        <v>26</v>
      </c>
      <c r="Y7" s="8">
        <v>31</v>
      </c>
      <c r="Z7" s="8">
        <v>36</v>
      </c>
      <c r="AA7" s="8">
        <v>42</v>
      </c>
      <c r="AB7" s="10">
        <v>60</v>
      </c>
    </row>
    <row r="8" spans="1:28" x14ac:dyDescent="0.25">
      <c r="B8" s="175"/>
      <c r="C8" s="157"/>
      <c r="D8" s="157"/>
      <c r="E8" s="157"/>
      <c r="F8" s="157"/>
      <c r="G8" s="158"/>
      <c r="I8" s="189"/>
      <c r="J8" s="190"/>
      <c r="K8" s="190"/>
      <c r="L8" s="190"/>
      <c r="M8" s="190"/>
      <c r="N8" s="191"/>
      <c r="P8" s="189"/>
      <c r="Q8" s="190"/>
      <c r="R8" s="190"/>
      <c r="S8" s="190"/>
      <c r="T8" s="190"/>
      <c r="U8" s="191"/>
      <c r="W8" s="175"/>
      <c r="X8" s="157"/>
      <c r="Y8" s="157"/>
      <c r="Z8" s="157"/>
      <c r="AA8" s="157"/>
      <c r="AB8" s="158"/>
    </row>
    <row r="9" spans="1:28" x14ac:dyDescent="0.25">
      <c r="B9" s="162" t="s">
        <v>31</v>
      </c>
      <c r="C9" s="163"/>
      <c r="D9" s="163"/>
      <c r="E9" s="163"/>
      <c r="F9" s="163"/>
      <c r="G9" s="164"/>
      <c r="I9" s="162" t="s">
        <v>31</v>
      </c>
      <c r="J9" s="163"/>
      <c r="K9" s="163"/>
      <c r="L9" s="163"/>
      <c r="M9" s="163"/>
      <c r="N9" s="164"/>
      <c r="P9" s="162" t="s">
        <v>31</v>
      </c>
      <c r="Q9" s="163"/>
      <c r="R9" s="163"/>
      <c r="S9" s="163"/>
      <c r="T9" s="163"/>
      <c r="U9" s="164"/>
      <c r="W9" s="162" t="s">
        <v>31</v>
      </c>
      <c r="X9" s="163"/>
      <c r="Y9" s="163"/>
      <c r="Z9" s="163"/>
      <c r="AA9" s="163"/>
      <c r="AB9" s="164"/>
    </row>
    <row r="10" spans="1:28" x14ac:dyDescent="0.25">
      <c r="B10" s="9" t="s">
        <v>13</v>
      </c>
      <c r="C10" s="8" t="s">
        <v>14</v>
      </c>
      <c r="D10" s="8" t="s">
        <v>15</v>
      </c>
      <c r="E10" s="8" t="s">
        <v>16</v>
      </c>
      <c r="F10" s="8" t="s">
        <v>17</v>
      </c>
      <c r="G10" s="10" t="s">
        <v>18</v>
      </c>
      <c r="I10" s="9" t="s">
        <v>13</v>
      </c>
      <c r="J10" s="8" t="s">
        <v>14</v>
      </c>
      <c r="K10" s="8" t="s">
        <v>15</v>
      </c>
      <c r="L10" s="8" t="s">
        <v>16</v>
      </c>
      <c r="M10" s="8" t="s">
        <v>17</v>
      </c>
      <c r="N10" s="10" t="s">
        <v>18</v>
      </c>
      <c r="P10" s="9" t="s">
        <v>13</v>
      </c>
      <c r="Q10" s="8" t="s">
        <v>14</v>
      </c>
      <c r="R10" s="8" t="s">
        <v>15</v>
      </c>
      <c r="S10" s="8" t="s">
        <v>16</v>
      </c>
      <c r="T10" s="8" t="s">
        <v>17</v>
      </c>
      <c r="U10" s="10" t="s">
        <v>18</v>
      </c>
      <c r="W10" s="9" t="s">
        <v>13</v>
      </c>
      <c r="X10" s="8" t="s">
        <v>14</v>
      </c>
      <c r="Y10" s="8" t="s">
        <v>15</v>
      </c>
      <c r="Z10" s="8" t="s">
        <v>16</v>
      </c>
      <c r="AA10" s="8" t="s">
        <v>17</v>
      </c>
      <c r="AB10" s="10" t="s">
        <v>18</v>
      </c>
    </row>
    <row r="11" spans="1:28" x14ac:dyDescent="0.25">
      <c r="B11" s="9" t="s">
        <v>23</v>
      </c>
      <c r="C11">
        <v>24.3</v>
      </c>
      <c r="D11">
        <v>29.7</v>
      </c>
      <c r="E11">
        <v>36</v>
      </c>
      <c r="F11">
        <v>45</v>
      </c>
      <c r="G11">
        <v>63</v>
      </c>
      <c r="I11" s="9" t="s">
        <v>23</v>
      </c>
      <c r="J11" s="8">
        <v>23</v>
      </c>
      <c r="K11" s="8">
        <v>29</v>
      </c>
      <c r="L11" s="8">
        <v>41</v>
      </c>
      <c r="M11" s="8">
        <v>46</v>
      </c>
      <c r="N11" s="10">
        <v>61</v>
      </c>
      <c r="P11" s="9" t="s">
        <v>23</v>
      </c>
      <c r="Q11" s="8">
        <f>C11-J11</f>
        <v>1.3000000000000007</v>
      </c>
      <c r="R11" s="8">
        <f t="shared" ref="R11:U11" si="5">D11-K11</f>
        <v>0.69999999999999929</v>
      </c>
      <c r="S11" s="8">
        <f t="shared" si="5"/>
        <v>-5</v>
      </c>
      <c r="T11" s="8">
        <f t="shared" si="5"/>
        <v>-1</v>
      </c>
      <c r="U11" s="8">
        <f t="shared" si="5"/>
        <v>2</v>
      </c>
      <c r="W11" s="9" t="s">
        <v>23</v>
      </c>
      <c r="X11" s="8">
        <v>27</v>
      </c>
      <c r="Y11" s="8">
        <v>33</v>
      </c>
      <c r="Z11" s="8">
        <v>40</v>
      </c>
      <c r="AA11" s="8">
        <v>50</v>
      </c>
      <c r="AB11" s="10">
        <v>70</v>
      </c>
    </row>
    <row r="12" spans="1:28" x14ac:dyDescent="0.25">
      <c r="B12" s="9" t="s">
        <v>26</v>
      </c>
      <c r="C12">
        <v>24.3</v>
      </c>
      <c r="D12">
        <v>29.7</v>
      </c>
      <c r="E12">
        <v>36</v>
      </c>
      <c r="F12">
        <v>45</v>
      </c>
      <c r="G12">
        <v>63</v>
      </c>
      <c r="I12" s="9" t="s">
        <v>26</v>
      </c>
      <c r="J12" s="8">
        <v>23</v>
      </c>
      <c r="K12" s="8">
        <v>28</v>
      </c>
      <c r="L12" s="8">
        <v>40</v>
      </c>
      <c r="M12" s="8">
        <v>46</v>
      </c>
      <c r="N12" s="10">
        <v>61</v>
      </c>
      <c r="P12" s="9" t="s">
        <v>26</v>
      </c>
      <c r="Q12" s="8">
        <f>C12-J12</f>
        <v>1.3000000000000007</v>
      </c>
      <c r="R12" s="8">
        <f t="shared" ref="R12" si="6">D12-K12</f>
        <v>1.6999999999999993</v>
      </c>
      <c r="S12" s="8">
        <f t="shared" ref="S12" si="7">E12-L12</f>
        <v>-4</v>
      </c>
      <c r="T12" s="8">
        <f t="shared" ref="T12" si="8">F12-M12</f>
        <v>-1</v>
      </c>
      <c r="U12" s="8">
        <f t="shared" ref="U12" si="9">G12-N12</f>
        <v>2</v>
      </c>
      <c r="W12" s="9" t="s">
        <v>26</v>
      </c>
      <c r="X12" s="8">
        <v>27</v>
      </c>
      <c r="Y12" s="8">
        <v>33</v>
      </c>
      <c r="Z12" s="8">
        <v>40</v>
      </c>
      <c r="AA12" s="8">
        <v>50</v>
      </c>
      <c r="AB12" s="10">
        <v>70</v>
      </c>
    </row>
    <row r="13" spans="1:28" x14ac:dyDescent="0.25">
      <c r="B13" s="175"/>
      <c r="C13" s="157"/>
      <c r="D13" s="157"/>
      <c r="E13" s="157"/>
      <c r="F13" s="157"/>
      <c r="G13" s="158"/>
      <c r="I13" s="189"/>
      <c r="J13" s="190"/>
      <c r="K13" s="190"/>
      <c r="L13" s="190"/>
      <c r="M13" s="190"/>
      <c r="N13" s="191"/>
      <c r="P13" s="189"/>
      <c r="Q13" s="190"/>
      <c r="R13" s="190"/>
      <c r="S13" s="190"/>
      <c r="T13" s="190"/>
      <c r="U13" s="191"/>
      <c r="W13" s="175"/>
      <c r="X13" s="157"/>
      <c r="Y13" s="157"/>
      <c r="Z13" s="157"/>
      <c r="AA13" s="157"/>
      <c r="AB13" s="158"/>
    </row>
    <row r="14" spans="1:28" x14ac:dyDescent="0.25">
      <c r="B14" s="162" t="s">
        <v>47</v>
      </c>
      <c r="C14" s="163"/>
      <c r="D14" s="163"/>
      <c r="E14" s="163"/>
      <c r="F14" s="163"/>
      <c r="G14" s="164"/>
      <c r="I14" s="162" t="s">
        <v>47</v>
      </c>
      <c r="J14" s="163"/>
      <c r="K14" s="163"/>
      <c r="L14" s="163"/>
      <c r="M14" s="163"/>
      <c r="N14" s="164"/>
      <c r="P14" s="162" t="s">
        <v>47</v>
      </c>
      <c r="Q14" s="163"/>
      <c r="R14" s="163"/>
      <c r="S14" s="163"/>
      <c r="T14" s="163"/>
      <c r="U14" s="164"/>
      <c r="W14" s="162" t="s">
        <v>47</v>
      </c>
      <c r="X14" s="163"/>
      <c r="Y14" s="163"/>
      <c r="Z14" s="163"/>
      <c r="AA14" s="163"/>
      <c r="AB14" s="164"/>
    </row>
    <row r="15" spans="1:28" x14ac:dyDescent="0.25">
      <c r="B15" s="9" t="s">
        <v>13</v>
      </c>
      <c r="C15" s="8" t="s">
        <v>14</v>
      </c>
      <c r="D15" s="8" t="s">
        <v>15</v>
      </c>
      <c r="E15" s="8" t="s">
        <v>16</v>
      </c>
      <c r="F15" s="8" t="s">
        <v>17</v>
      </c>
      <c r="G15" s="10" t="s">
        <v>18</v>
      </c>
      <c r="I15" s="9" t="s">
        <v>13</v>
      </c>
      <c r="J15" s="8" t="s">
        <v>14</v>
      </c>
      <c r="K15" s="8" t="s">
        <v>15</v>
      </c>
      <c r="L15" s="8" t="s">
        <v>16</v>
      </c>
      <c r="M15" s="8" t="s">
        <v>17</v>
      </c>
      <c r="N15" s="10" t="s">
        <v>18</v>
      </c>
      <c r="P15" s="9" t="s">
        <v>13</v>
      </c>
      <c r="Q15" s="8" t="s">
        <v>14</v>
      </c>
      <c r="R15" s="8" t="s">
        <v>15</v>
      </c>
      <c r="S15" s="8" t="s">
        <v>16</v>
      </c>
      <c r="T15" s="8" t="s">
        <v>17</v>
      </c>
      <c r="U15" s="10" t="s">
        <v>18</v>
      </c>
      <c r="W15" s="9" t="s">
        <v>13</v>
      </c>
      <c r="X15" s="8" t="s">
        <v>14</v>
      </c>
      <c r="Y15" s="8" t="s">
        <v>15</v>
      </c>
      <c r="Z15" s="8" t="s">
        <v>16</v>
      </c>
      <c r="AA15" s="8" t="s">
        <v>17</v>
      </c>
      <c r="AB15" s="10" t="s">
        <v>18</v>
      </c>
    </row>
    <row r="16" spans="1:28" x14ac:dyDescent="0.25">
      <c r="B16" s="9" t="s">
        <v>51</v>
      </c>
      <c r="C16">
        <v>56.7</v>
      </c>
      <c r="D16">
        <v>74.7</v>
      </c>
      <c r="E16">
        <v>81</v>
      </c>
      <c r="F16">
        <v>98.100000000000009</v>
      </c>
      <c r="G16">
        <v>118.8</v>
      </c>
      <c r="I16" s="9" t="s">
        <v>51</v>
      </c>
      <c r="J16" s="8">
        <v>55</v>
      </c>
      <c r="K16" s="8">
        <v>73</v>
      </c>
      <c r="L16" s="8">
        <v>79</v>
      </c>
      <c r="M16" s="8">
        <v>95</v>
      </c>
      <c r="N16" s="10">
        <v>116</v>
      </c>
      <c r="P16" s="9" t="s">
        <v>51</v>
      </c>
      <c r="Q16" s="8">
        <f>C16-J16</f>
        <v>1.7000000000000028</v>
      </c>
      <c r="R16" s="8">
        <f t="shared" ref="R16:R17" si="10">D16-K16</f>
        <v>1.7000000000000028</v>
      </c>
      <c r="S16" s="8">
        <f t="shared" ref="S16:S17" si="11">E16-L16</f>
        <v>2</v>
      </c>
      <c r="T16" s="8">
        <f t="shared" ref="T16:T17" si="12">F16-M16</f>
        <v>3.1000000000000085</v>
      </c>
      <c r="U16" s="8">
        <f t="shared" ref="U16:U17" si="13">G16-N16</f>
        <v>2.7999999999999972</v>
      </c>
      <c r="W16" s="9" t="s">
        <v>51</v>
      </c>
      <c r="X16" s="8">
        <v>63</v>
      </c>
      <c r="Y16" s="8">
        <v>83</v>
      </c>
      <c r="Z16" s="8">
        <v>90</v>
      </c>
      <c r="AA16" s="8">
        <v>109</v>
      </c>
      <c r="AB16" s="10">
        <v>132</v>
      </c>
    </row>
    <row r="17" spans="1:28" x14ac:dyDescent="0.25">
      <c r="B17" s="9" t="s">
        <v>54</v>
      </c>
      <c r="C17">
        <v>14.4</v>
      </c>
      <c r="D17">
        <v>17.100000000000001</v>
      </c>
      <c r="E17">
        <v>23.400000000000002</v>
      </c>
      <c r="F17">
        <v>25.2</v>
      </c>
      <c r="G17">
        <v>30.6</v>
      </c>
      <c r="I17" s="9" t="s">
        <v>54</v>
      </c>
      <c r="J17" s="8">
        <v>14</v>
      </c>
      <c r="K17" s="8">
        <v>16</v>
      </c>
      <c r="L17" s="8">
        <v>22</v>
      </c>
      <c r="M17" s="8">
        <v>24</v>
      </c>
      <c r="N17" s="10">
        <v>29</v>
      </c>
      <c r="P17" s="9" t="s">
        <v>54</v>
      </c>
      <c r="Q17" s="8">
        <f>C17-J17</f>
        <v>0.40000000000000036</v>
      </c>
      <c r="R17" s="8">
        <f t="shared" si="10"/>
        <v>1.1000000000000014</v>
      </c>
      <c r="S17" s="8">
        <f t="shared" si="11"/>
        <v>1.4000000000000021</v>
      </c>
      <c r="T17" s="8">
        <f t="shared" si="12"/>
        <v>1.1999999999999993</v>
      </c>
      <c r="U17" s="8">
        <f t="shared" si="13"/>
        <v>1.6000000000000014</v>
      </c>
      <c r="W17" s="9" t="s">
        <v>54</v>
      </c>
      <c r="X17" s="8">
        <v>16</v>
      </c>
      <c r="Y17" s="8">
        <v>19</v>
      </c>
      <c r="Z17" s="8">
        <v>26</v>
      </c>
      <c r="AA17" s="8">
        <v>28</v>
      </c>
      <c r="AB17" s="10">
        <v>34</v>
      </c>
    </row>
    <row r="18" spans="1:28" x14ac:dyDescent="0.25">
      <c r="B18" s="175"/>
      <c r="C18" s="157"/>
      <c r="D18" s="157"/>
      <c r="E18" s="157"/>
      <c r="F18" s="157"/>
      <c r="G18" s="158"/>
      <c r="I18" s="189"/>
      <c r="J18" s="190"/>
      <c r="K18" s="190"/>
      <c r="L18" s="190"/>
      <c r="M18" s="190"/>
      <c r="N18" s="191"/>
      <c r="P18" s="189"/>
      <c r="Q18" s="190"/>
      <c r="R18" s="190"/>
      <c r="S18" s="190"/>
      <c r="T18" s="190"/>
      <c r="U18" s="191"/>
      <c r="W18" s="175"/>
      <c r="X18" s="157"/>
      <c r="Y18" s="157"/>
      <c r="Z18" s="157"/>
      <c r="AA18" s="157"/>
      <c r="AB18" s="158"/>
    </row>
    <row r="19" spans="1:28" x14ac:dyDescent="0.25">
      <c r="B19" s="162" t="s">
        <v>56</v>
      </c>
      <c r="C19" s="163"/>
      <c r="D19" s="163"/>
      <c r="E19" s="163"/>
      <c r="F19" s="163"/>
      <c r="G19" s="164"/>
      <c r="I19" s="162" t="s">
        <v>56</v>
      </c>
      <c r="J19" s="163"/>
      <c r="K19" s="163"/>
      <c r="L19" s="163"/>
      <c r="M19" s="163"/>
      <c r="N19" s="164"/>
      <c r="P19" s="162" t="s">
        <v>56</v>
      </c>
      <c r="Q19" s="163"/>
      <c r="R19" s="163"/>
      <c r="S19" s="163"/>
      <c r="T19" s="163"/>
      <c r="U19" s="164"/>
      <c r="W19" s="162" t="s">
        <v>56</v>
      </c>
      <c r="X19" s="163"/>
      <c r="Y19" s="163"/>
      <c r="Z19" s="163"/>
      <c r="AA19" s="163"/>
      <c r="AB19" s="164"/>
    </row>
    <row r="20" spans="1:28" x14ac:dyDescent="0.25">
      <c r="B20" s="9" t="s">
        <v>13</v>
      </c>
      <c r="C20" s="8" t="s">
        <v>14</v>
      </c>
      <c r="D20" s="8" t="s">
        <v>15</v>
      </c>
      <c r="E20" s="8" t="s">
        <v>16</v>
      </c>
      <c r="F20" s="8" t="s">
        <v>17</v>
      </c>
      <c r="G20" s="10" t="s">
        <v>18</v>
      </c>
      <c r="I20" s="9" t="s">
        <v>13</v>
      </c>
      <c r="J20" s="8" t="s">
        <v>14</v>
      </c>
      <c r="K20" s="8" t="s">
        <v>15</v>
      </c>
      <c r="L20" s="8" t="s">
        <v>16</v>
      </c>
      <c r="M20" s="8" t="s">
        <v>17</v>
      </c>
      <c r="N20" s="10" t="s">
        <v>18</v>
      </c>
      <c r="P20" s="9" t="s">
        <v>13</v>
      </c>
      <c r="Q20" s="8" t="s">
        <v>14</v>
      </c>
      <c r="R20" s="8" t="s">
        <v>15</v>
      </c>
      <c r="S20" s="8" t="s">
        <v>16</v>
      </c>
      <c r="T20" s="8" t="s">
        <v>17</v>
      </c>
      <c r="U20" s="10" t="s">
        <v>18</v>
      </c>
      <c r="W20" s="9" t="s">
        <v>13</v>
      </c>
      <c r="X20" s="8" t="s">
        <v>14</v>
      </c>
      <c r="Y20" s="8" t="s">
        <v>15</v>
      </c>
      <c r="Z20" s="8" t="s">
        <v>16</v>
      </c>
      <c r="AA20" s="8" t="s">
        <v>17</v>
      </c>
      <c r="AB20" s="10" t="s">
        <v>18</v>
      </c>
    </row>
    <row r="21" spans="1:28" x14ac:dyDescent="0.25">
      <c r="B21" s="9" t="s">
        <v>57</v>
      </c>
      <c r="C21">
        <v>109.8</v>
      </c>
      <c r="D21">
        <v>117</v>
      </c>
      <c r="E21">
        <v>121.5</v>
      </c>
      <c r="F21">
        <v>137.70000000000002</v>
      </c>
      <c r="G21">
        <v>158.4</v>
      </c>
      <c r="I21" s="9" t="s">
        <v>57</v>
      </c>
      <c r="J21" s="8">
        <v>107</v>
      </c>
      <c r="K21" s="8">
        <v>114</v>
      </c>
      <c r="L21" s="8">
        <v>118</v>
      </c>
      <c r="M21" s="8">
        <v>134</v>
      </c>
      <c r="N21" s="10">
        <v>154</v>
      </c>
      <c r="P21" s="9" t="s">
        <v>57</v>
      </c>
      <c r="Q21" s="8">
        <f>C21-J21</f>
        <v>2.7999999999999972</v>
      </c>
      <c r="R21" s="8">
        <f t="shared" ref="R21:R22" si="14">D21-K21</f>
        <v>3</v>
      </c>
      <c r="S21" s="8">
        <f t="shared" ref="S21:S22" si="15">E21-L21</f>
        <v>3.5</v>
      </c>
      <c r="T21" s="8">
        <f t="shared" ref="T21:T22" si="16">F21-M21</f>
        <v>3.7000000000000171</v>
      </c>
      <c r="U21" s="8">
        <f t="shared" ref="U21:U22" si="17">G21-N21</f>
        <v>4.4000000000000057</v>
      </c>
      <c r="W21" s="9" t="s">
        <v>57</v>
      </c>
      <c r="X21" s="8">
        <v>122</v>
      </c>
      <c r="Y21" s="8">
        <v>130</v>
      </c>
      <c r="Z21" s="8">
        <v>135</v>
      </c>
      <c r="AA21" s="8">
        <v>153</v>
      </c>
      <c r="AB21" s="10">
        <v>176</v>
      </c>
    </row>
    <row r="22" spans="1:28" x14ac:dyDescent="0.25">
      <c r="B22" s="9" t="s">
        <v>59</v>
      </c>
      <c r="C22">
        <v>14.4</v>
      </c>
      <c r="D22">
        <v>17.100000000000001</v>
      </c>
      <c r="E22">
        <v>23.400000000000002</v>
      </c>
      <c r="F22">
        <v>25.2</v>
      </c>
      <c r="G22">
        <v>30.6</v>
      </c>
      <c r="I22" s="9" t="s">
        <v>59</v>
      </c>
      <c r="J22" s="8">
        <v>14</v>
      </c>
      <c r="K22" s="8">
        <v>16</v>
      </c>
      <c r="L22" s="8">
        <v>22</v>
      </c>
      <c r="M22" s="8">
        <v>24</v>
      </c>
      <c r="N22" s="10">
        <v>29</v>
      </c>
      <c r="P22" s="9" t="s">
        <v>59</v>
      </c>
      <c r="Q22" s="8">
        <f>C22-J22</f>
        <v>0.40000000000000036</v>
      </c>
      <c r="R22" s="8">
        <f t="shared" si="14"/>
        <v>1.1000000000000014</v>
      </c>
      <c r="S22" s="8">
        <f t="shared" si="15"/>
        <v>1.4000000000000021</v>
      </c>
      <c r="T22" s="8">
        <f t="shared" si="16"/>
        <v>1.1999999999999993</v>
      </c>
      <c r="U22" s="8">
        <f t="shared" si="17"/>
        <v>1.6000000000000014</v>
      </c>
      <c r="W22" s="9" t="s">
        <v>59</v>
      </c>
      <c r="X22" s="8">
        <v>16</v>
      </c>
      <c r="Y22" s="8">
        <v>19</v>
      </c>
      <c r="Z22" s="8">
        <v>26</v>
      </c>
      <c r="AA22" s="8">
        <v>28</v>
      </c>
      <c r="AB22" s="10">
        <v>34</v>
      </c>
    </row>
    <row r="23" spans="1:28" x14ac:dyDescent="0.25">
      <c r="B23" s="175"/>
      <c r="C23" s="157"/>
      <c r="D23" s="157"/>
      <c r="E23" s="157"/>
      <c r="F23" s="157"/>
      <c r="G23" s="158"/>
      <c r="I23" s="189"/>
      <c r="J23" s="190"/>
      <c r="K23" s="190"/>
      <c r="L23" s="190"/>
      <c r="M23" s="190"/>
      <c r="N23" s="191"/>
      <c r="P23" s="189"/>
      <c r="Q23" s="190"/>
      <c r="R23" s="190"/>
      <c r="S23" s="190"/>
      <c r="T23" s="190"/>
      <c r="U23" s="191"/>
      <c r="W23" s="175"/>
      <c r="X23" s="157"/>
      <c r="Y23" s="157"/>
      <c r="Z23" s="157"/>
      <c r="AA23" s="157"/>
      <c r="AB23" s="158"/>
    </row>
    <row r="24" spans="1:28" x14ac:dyDescent="0.25">
      <c r="B24" s="162" t="s">
        <v>61</v>
      </c>
      <c r="C24" s="163"/>
      <c r="D24" s="163"/>
      <c r="E24" s="163"/>
      <c r="F24" s="163"/>
      <c r="G24" s="164"/>
      <c r="I24" s="162" t="s">
        <v>61</v>
      </c>
      <c r="J24" s="163"/>
      <c r="K24" s="163"/>
      <c r="L24" s="163"/>
      <c r="M24" s="163"/>
      <c r="N24" s="164"/>
      <c r="P24" s="162" t="s">
        <v>61</v>
      </c>
      <c r="Q24" s="163"/>
      <c r="R24" s="163"/>
      <c r="S24" s="163"/>
      <c r="T24" s="163"/>
      <c r="U24" s="164"/>
      <c r="W24" s="162" t="s">
        <v>61</v>
      </c>
      <c r="X24" s="163"/>
      <c r="Y24" s="163"/>
      <c r="Z24" s="163"/>
      <c r="AA24" s="163"/>
      <c r="AB24" s="164"/>
    </row>
    <row r="25" spans="1:28" x14ac:dyDescent="0.25">
      <c r="B25" s="9" t="s">
        <v>13</v>
      </c>
      <c r="C25" s="8" t="s">
        <v>14</v>
      </c>
      <c r="D25" s="8" t="s">
        <v>15</v>
      </c>
      <c r="E25" s="8" t="s">
        <v>16</v>
      </c>
      <c r="F25" s="8" t="s">
        <v>17</v>
      </c>
      <c r="G25" s="10" t="s">
        <v>18</v>
      </c>
      <c r="I25" s="9" t="s">
        <v>13</v>
      </c>
      <c r="J25" s="8" t="s">
        <v>14</v>
      </c>
      <c r="K25" s="8" t="s">
        <v>15</v>
      </c>
      <c r="L25" s="8" t="s">
        <v>16</v>
      </c>
      <c r="M25" s="8" t="s">
        <v>17</v>
      </c>
      <c r="N25" s="10" t="s">
        <v>18</v>
      </c>
      <c r="P25" s="9" t="s">
        <v>13</v>
      </c>
      <c r="Q25" s="8" t="s">
        <v>14</v>
      </c>
      <c r="R25" s="8" t="s">
        <v>15</v>
      </c>
      <c r="S25" s="8" t="s">
        <v>16</v>
      </c>
      <c r="T25" s="8" t="s">
        <v>17</v>
      </c>
      <c r="U25" s="10" t="s">
        <v>18</v>
      </c>
      <c r="W25" s="9" t="s">
        <v>13</v>
      </c>
      <c r="X25" s="8" t="s">
        <v>14</v>
      </c>
      <c r="Y25" s="8" t="s">
        <v>15</v>
      </c>
      <c r="Z25" s="8" t="s">
        <v>16</v>
      </c>
      <c r="AA25" s="8" t="s">
        <v>17</v>
      </c>
      <c r="AB25" s="10" t="s">
        <v>18</v>
      </c>
    </row>
    <row r="26" spans="1:28" x14ac:dyDescent="0.25">
      <c r="B26" s="9" t="s">
        <v>62</v>
      </c>
      <c r="C26">
        <v>117</v>
      </c>
      <c r="D26">
        <v>153</v>
      </c>
      <c r="E26">
        <v>189</v>
      </c>
      <c r="F26">
        <v>205.20000000000002</v>
      </c>
      <c r="G26">
        <v>243</v>
      </c>
      <c r="I26" s="9" t="s">
        <v>62</v>
      </c>
      <c r="J26" s="8">
        <v>290</v>
      </c>
      <c r="K26" s="8">
        <v>299</v>
      </c>
      <c r="L26" s="8">
        <v>299</v>
      </c>
      <c r="M26" s="8">
        <v>308</v>
      </c>
      <c r="N26" s="10">
        <v>316</v>
      </c>
      <c r="P26" s="9" t="s">
        <v>62</v>
      </c>
      <c r="Q26" s="8">
        <f>C26-J26</f>
        <v>-173</v>
      </c>
      <c r="R26" s="8">
        <f t="shared" ref="R26:R27" si="18">D26-K26</f>
        <v>-146</v>
      </c>
      <c r="S26" s="8">
        <f t="shared" ref="S26:S27" si="19">E26-L26</f>
        <v>-110</v>
      </c>
      <c r="T26" s="8">
        <f t="shared" ref="T26:T27" si="20">F26-M26</f>
        <v>-102.79999999999998</v>
      </c>
      <c r="U26" s="8">
        <f t="shared" ref="U26:U27" si="21">G26-N26</f>
        <v>-73</v>
      </c>
      <c r="W26" s="9" t="s">
        <v>62</v>
      </c>
      <c r="X26" s="8">
        <v>130</v>
      </c>
      <c r="Y26" s="8">
        <v>170</v>
      </c>
      <c r="Z26" s="8">
        <v>210</v>
      </c>
      <c r="AA26" s="8">
        <v>228</v>
      </c>
      <c r="AB26" s="10">
        <v>270</v>
      </c>
    </row>
    <row r="27" spans="1:28" x14ac:dyDescent="0.25">
      <c r="B27" s="9" t="s">
        <v>59</v>
      </c>
      <c r="C27">
        <v>13.5</v>
      </c>
      <c r="D27">
        <v>17.100000000000001</v>
      </c>
      <c r="E27">
        <v>20.7</v>
      </c>
      <c r="F27">
        <v>24.3</v>
      </c>
      <c r="G27">
        <v>31.5</v>
      </c>
      <c r="I27" s="9" t="s">
        <v>59</v>
      </c>
      <c r="J27" s="8">
        <v>15</v>
      </c>
      <c r="K27" s="8">
        <v>15</v>
      </c>
      <c r="L27" s="8">
        <v>15</v>
      </c>
      <c r="M27" s="8">
        <v>15</v>
      </c>
      <c r="N27" s="10">
        <v>15</v>
      </c>
      <c r="P27" s="9" t="s">
        <v>59</v>
      </c>
      <c r="Q27" s="8">
        <f>C27-J27</f>
        <v>-1.5</v>
      </c>
      <c r="R27" s="8">
        <f t="shared" si="18"/>
        <v>2.1000000000000014</v>
      </c>
      <c r="S27" s="8">
        <f t="shared" si="19"/>
        <v>5.6999999999999993</v>
      </c>
      <c r="T27" s="8">
        <f t="shared" si="20"/>
        <v>9.3000000000000007</v>
      </c>
      <c r="U27" s="8">
        <f t="shared" si="21"/>
        <v>16.5</v>
      </c>
      <c r="W27" s="9" t="s">
        <v>59</v>
      </c>
      <c r="X27" s="8">
        <v>15</v>
      </c>
      <c r="Y27" s="8">
        <v>19</v>
      </c>
      <c r="Z27" s="8">
        <v>23</v>
      </c>
      <c r="AA27" s="8">
        <v>27</v>
      </c>
      <c r="AB27" s="10">
        <v>35</v>
      </c>
    </row>
    <row r="28" spans="1:28" x14ac:dyDescent="0.25">
      <c r="B28" s="9"/>
      <c r="C28" s="8"/>
      <c r="D28" s="8"/>
      <c r="E28" s="8"/>
      <c r="F28" s="8"/>
      <c r="G28" s="10"/>
      <c r="I28" s="9"/>
      <c r="J28" s="8"/>
      <c r="K28" s="8"/>
      <c r="L28" s="8"/>
      <c r="M28" s="8"/>
      <c r="N28" s="10"/>
      <c r="P28" s="9"/>
      <c r="Q28" s="8"/>
      <c r="R28" s="8"/>
      <c r="S28" s="8"/>
      <c r="T28" s="8"/>
      <c r="U28" s="10"/>
      <c r="W28" s="9"/>
      <c r="X28" s="8"/>
      <c r="Y28" s="8"/>
      <c r="Z28" s="8"/>
      <c r="AA28" s="8"/>
      <c r="AB28" s="10"/>
    </row>
    <row r="29" spans="1:28" x14ac:dyDescent="0.25">
      <c r="B29" s="162" t="s">
        <v>63</v>
      </c>
      <c r="C29" s="163"/>
      <c r="D29" s="163"/>
      <c r="E29" s="163"/>
      <c r="F29" s="163"/>
      <c r="G29" s="164"/>
      <c r="I29" s="162" t="s">
        <v>63</v>
      </c>
      <c r="J29" s="163"/>
      <c r="K29" s="163"/>
      <c r="L29" s="163"/>
      <c r="M29" s="163"/>
      <c r="N29" s="164"/>
      <c r="P29" s="162" t="s">
        <v>63</v>
      </c>
      <c r="Q29" s="163"/>
      <c r="R29" s="163"/>
      <c r="S29" s="163"/>
      <c r="T29" s="163"/>
      <c r="U29" s="164"/>
      <c r="W29" s="162" t="s">
        <v>63</v>
      </c>
      <c r="X29" s="163"/>
      <c r="Y29" s="163"/>
      <c r="Z29" s="163"/>
      <c r="AA29" s="163"/>
      <c r="AB29" s="164"/>
    </row>
    <row r="30" spans="1:28" x14ac:dyDescent="0.25">
      <c r="B30" s="9" t="s">
        <v>13</v>
      </c>
      <c r="C30" s="8" t="s">
        <v>14</v>
      </c>
      <c r="D30" s="8" t="s">
        <v>15</v>
      </c>
      <c r="E30" s="8" t="s">
        <v>16</v>
      </c>
      <c r="F30" s="8" t="s">
        <v>17</v>
      </c>
      <c r="G30" s="10" t="s">
        <v>18</v>
      </c>
      <c r="I30" s="9" t="s">
        <v>13</v>
      </c>
      <c r="J30" s="8" t="s">
        <v>14</v>
      </c>
      <c r="K30" s="8" t="s">
        <v>15</v>
      </c>
      <c r="L30" s="8" t="s">
        <v>16</v>
      </c>
      <c r="M30" s="8" t="s">
        <v>17</v>
      </c>
      <c r="N30" s="10" t="s">
        <v>18</v>
      </c>
      <c r="P30" s="9" t="s">
        <v>13</v>
      </c>
      <c r="Q30" s="8" t="s">
        <v>14</v>
      </c>
      <c r="R30" s="8" t="s">
        <v>15</v>
      </c>
      <c r="S30" s="8" t="s">
        <v>16</v>
      </c>
      <c r="T30" s="8" t="s">
        <v>17</v>
      </c>
      <c r="U30" s="10" t="s">
        <v>18</v>
      </c>
      <c r="W30" s="9" t="s">
        <v>13</v>
      </c>
      <c r="X30" s="8" t="s">
        <v>14</v>
      </c>
      <c r="Y30" s="8" t="s">
        <v>15</v>
      </c>
      <c r="Z30" s="8" t="s">
        <v>16</v>
      </c>
      <c r="AA30" s="8" t="s">
        <v>17</v>
      </c>
      <c r="AB30" s="10" t="s">
        <v>18</v>
      </c>
    </row>
    <row r="31" spans="1:28" x14ac:dyDescent="0.25">
      <c r="A31">
        <v>0.9</v>
      </c>
      <c r="B31" s="9" t="s">
        <v>72</v>
      </c>
      <c r="C31">
        <v>297</v>
      </c>
      <c r="D31">
        <v>306</v>
      </c>
      <c r="E31">
        <v>306</v>
      </c>
      <c r="F31">
        <v>315</v>
      </c>
      <c r="G31">
        <v>324</v>
      </c>
      <c r="I31" s="9" t="s">
        <v>72</v>
      </c>
      <c r="J31" s="8" t="s">
        <v>146</v>
      </c>
      <c r="K31" s="8" t="s">
        <v>146</v>
      </c>
      <c r="L31" s="8" t="s">
        <v>146</v>
      </c>
      <c r="M31" s="8" t="s">
        <v>146</v>
      </c>
      <c r="N31" s="10" t="s">
        <v>146</v>
      </c>
      <c r="P31" s="9" t="s">
        <v>72</v>
      </c>
      <c r="Q31" s="8" t="s">
        <v>146</v>
      </c>
      <c r="R31" s="8" t="s">
        <v>146</v>
      </c>
      <c r="S31" s="8" t="s">
        <v>146</v>
      </c>
      <c r="T31" s="8" t="s">
        <v>146</v>
      </c>
      <c r="U31" s="10" t="s">
        <v>146</v>
      </c>
      <c r="W31" s="9" t="s">
        <v>72</v>
      </c>
      <c r="X31" s="8">
        <v>330</v>
      </c>
      <c r="Y31" s="8">
        <v>340</v>
      </c>
      <c r="Z31" s="8">
        <v>340</v>
      </c>
      <c r="AA31" s="8">
        <v>350</v>
      </c>
      <c r="AB31" s="10">
        <v>360</v>
      </c>
    </row>
    <row r="32" spans="1:28" x14ac:dyDescent="0.25">
      <c r="B32" s="9" t="s">
        <v>54</v>
      </c>
      <c r="C32">
        <v>13.5</v>
      </c>
      <c r="D32">
        <v>13.5</v>
      </c>
      <c r="E32">
        <v>13.5</v>
      </c>
      <c r="F32">
        <v>13.5</v>
      </c>
      <c r="G32">
        <v>13.5</v>
      </c>
      <c r="I32" s="9" t="s">
        <v>54</v>
      </c>
      <c r="J32" s="8" t="s">
        <v>146</v>
      </c>
      <c r="K32" s="8" t="s">
        <v>146</v>
      </c>
      <c r="L32" s="8" t="s">
        <v>146</v>
      </c>
      <c r="M32" s="8" t="s">
        <v>146</v>
      </c>
      <c r="N32" s="10" t="s">
        <v>146</v>
      </c>
      <c r="P32" s="9" t="s">
        <v>54</v>
      </c>
      <c r="Q32" s="8" t="s">
        <v>146</v>
      </c>
      <c r="R32" s="8" t="s">
        <v>146</v>
      </c>
      <c r="S32" s="8" t="s">
        <v>146</v>
      </c>
      <c r="T32" s="8" t="s">
        <v>146</v>
      </c>
      <c r="U32" s="10" t="s">
        <v>146</v>
      </c>
      <c r="W32" s="9" t="s">
        <v>54</v>
      </c>
      <c r="X32" s="8">
        <v>15</v>
      </c>
      <c r="Y32" s="8">
        <v>15</v>
      </c>
      <c r="Z32" s="8">
        <v>15</v>
      </c>
      <c r="AA32" s="8">
        <v>15</v>
      </c>
      <c r="AB32" s="10">
        <v>15</v>
      </c>
    </row>
    <row r="33" spans="2:28" x14ac:dyDescent="0.25">
      <c r="B33" s="9"/>
      <c r="C33" s="8"/>
      <c r="D33" s="8"/>
      <c r="E33" s="8"/>
      <c r="F33" s="8"/>
      <c r="G33" s="10"/>
      <c r="I33" s="9"/>
      <c r="J33" s="8"/>
      <c r="K33" s="8"/>
      <c r="L33" s="8"/>
      <c r="M33" s="8"/>
      <c r="N33" s="10"/>
      <c r="P33" s="9"/>
      <c r="Q33" s="8"/>
      <c r="R33" s="8"/>
      <c r="S33" s="8"/>
      <c r="T33" s="8"/>
      <c r="U33" s="10"/>
      <c r="W33" s="9"/>
      <c r="X33" s="8"/>
      <c r="Y33" s="8"/>
      <c r="Z33" s="8"/>
      <c r="AA33" s="8"/>
      <c r="AB33" s="10"/>
    </row>
    <row r="34" spans="2:28" x14ac:dyDescent="0.25">
      <c r="B34" s="12" t="s">
        <v>37</v>
      </c>
      <c r="C34" s="165" t="s">
        <v>74</v>
      </c>
      <c r="D34" s="166"/>
      <c r="E34" s="166"/>
      <c r="F34" s="166"/>
      <c r="G34" s="167"/>
      <c r="I34" s="12" t="s">
        <v>37</v>
      </c>
      <c r="J34" s="187" t="s">
        <v>74</v>
      </c>
      <c r="K34" s="187"/>
      <c r="L34" s="187"/>
      <c r="M34" s="187"/>
      <c r="N34" s="188"/>
      <c r="P34" s="12" t="s">
        <v>37</v>
      </c>
      <c r="Q34" s="187" t="s">
        <v>74</v>
      </c>
      <c r="R34" s="187"/>
      <c r="S34" s="187"/>
      <c r="T34" s="187"/>
      <c r="U34" s="188"/>
      <c r="W34" s="12" t="s">
        <v>37</v>
      </c>
      <c r="X34" s="165" t="s">
        <v>74</v>
      </c>
      <c r="Y34" s="166"/>
      <c r="Z34" s="166"/>
      <c r="AA34" s="166"/>
      <c r="AB34" s="167"/>
    </row>
    <row r="35" spans="2:28" x14ac:dyDescent="0.25">
      <c r="B35" s="9" t="s">
        <v>75</v>
      </c>
      <c r="C35" s="156" t="s">
        <v>76</v>
      </c>
      <c r="D35" s="157"/>
      <c r="E35" s="157"/>
      <c r="F35" s="157"/>
      <c r="G35" s="158"/>
      <c r="I35" s="9" t="s">
        <v>75</v>
      </c>
      <c r="J35" s="190" t="s">
        <v>147</v>
      </c>
      <c r="K35" s="190"/>
      <c r="L35" s="190"/>
      <c r="M35" s="190"/>
      <c r="N35" s="191"/>
      <c r="P35" s="9" t="s">
        <v>75</v>
      </c>
      <c r="Q35" s="190" t="s">
        <v>151</v>
      </c>
      <c r="R35" s="190"/>
      <c r="S35" s="190"/>
      <c r="T35" s="190"/>
      <c r="U35" s="191"/>
      <c r="W35" s="9" t="s">
        <v>75</v>
      </c>
      <c r="X35" s="156" t="s">
        <v>76</v>
      </c>
      <c r="Y35" s="157"/>
      <c r="Z35" s="157"/>
      <c r="AA35" s="157"/>
      <c r="AB35" s="158"/>
    </row>
    <row r="36" spans="2:28" x14ac:dyDescent="0.25">
      <c r="B36" s="9" t="s">
        <v>77</v>
      </c>
      <c r="C36" s="156" t="s">
        <v>78</v>
      </c>
      <c r="D36" s="157"/>
      <c r="E36" s="157"/>
      <c r="F36" s="157"/>
      <c r="G36" s="158"/>
      <c r="I36" s="9" t="s">
        <v>77</v>
      </c>
      <c r="J36" s="190" t="s">
        <v>78</v>
      </c>
      <c r="K36" s="190"/>
      <c r="L36" s="190"/>
      <c r="M36" s="190"/>
      <c r="N36" s="191"/>
      <c r="P36" s="9" t="s">
        <v>77</v>
      </c>
      <c r="Q36" s="190" t="s">
        <v>152</v>
      </c>
      <c r="R36" s="190"/>
      <c r="S36" s="190"/>
      <c r="T36" s="190"/>
      <c r="U36" s="191"/>
      <c r="W36" s="9" t="s">
        <v>77</v>
      </c>
      <c r="X36" s="156" t="s">
        <v>78</v>
      </c>
      <c r="Y36" s="157"/>
      <c r="Z36" s="157"/>
      <c r="AA36" s="157"/>
      <c r="AB36" s="158"/>
    </row>
    <row r="37" spans="2:28" x14ac:dyDescent="0.25">
      <c r="B37" s="11" t="s">
        <v>79</v>
      </c>
      <c r="C37" s="159" t="s">
        <v>80</v>
      </c>
      <c r="D37" s="160"/>
      <c r="E37" s="160"/>
      <c r="F37" s="160"/>
      <c r="G37" s="161"/>
      <c r="I37" s="11" t="s">
        <v>79</v>
      </c>
      <c r="J37" s="192" t="s">
        <v>148</v>
      </c>
      <c r="K37" s="192"/>
      <c r="L37" s="192"/>
      <c r="M37" s="192"/>
      <c r="N37" s="193"/>
      <c r="P37" s="11" t="s">
        <v>79</v>
      </c>
      <c r="Q37" s="192" t="s">
        <v>153</v>
      </c>
      <c r="R37" s="192"/>
      <c r="S37" s="192"/>
      <c r="T37" s="192"/>
      <c r="U37" s="193"/>
      <c r="W37" s="11" t="s">
        <v>79</v>
      </c>
      <c r="X37" s="159" t="s">
        <v>80</v>
      </c>
      <c r="Y37" s="160"/>
      <c r="Z37" s="160"/>
      <c r="AA37" s="160"/>
      <c r="AB37" s="161"/>
    </row>
    <row r="39" spans="2:28" ht="15.75" thickBot="1" x14ac:dyDescent="0.3"/>
    <row r="40" spans="2:28" x14ac:dyDescent="0.25">
      <c r="I40" s="169" t="s">
        <v>149</v>
      </c>
      <c r="J40" s="170"/>
      <c r="K40" s="170"/>
      <c r="L40" s="170"/>
      <c r="M40" s="170"/>
      <c r="N40" s="171"/>
      <c r="P40" s="169" t="s">
        <v>154</v>
      </c>
      <c r="Q40" s="170"/>
      <c r="R40" s="170"/>
      <c r="S40" s="170"/>
      <c r="T40" s="170"/>
      <c r="U40" s="171"/>
    </row>
    <row r="41" spans="2:28" x14ac:dyDescent="0.25">
      <c r="I41" s="172"/>
      <c r="J41" s="173"/>
      <c r="K41" s="173"/>
      <c r="L41" s="173"/>
      <c r="M41" s="173"/>
      <c r="N41" s="174"/>
      <c r="P41" s="172"/>
      <c r="Q41" s="173"/>
      <c r="R41" s="173"/>
      <c r="S41" s="173"/>
      <c r="T41" s="173"/>
      <c r="U41" s="174"/>
    </row>
    <row r="42" spans="2:28" x14ac:dyDescent="0.25">
      <c r="I42" s="162" t="s">
        <v>4</v>
      </c>
      <c r="J42" s="163"/>
      <c r="K42" s="163"/>
      <c r="L42" s="163"/>
      <c r="M42" s="163"/>
      <c r="N42" s="164"/>
      <c r="P42" s="162" t="s">
        <v>4</v>
      </c>
      <c r="Q42" s="163"/>
      <c r="R42" s="163"/>
      <c r="S42" s="163"/>
      <c r="T42" s="163"/>
      <c r="U42" s="164"/>
    </row>
    <row r="43" spans="2:28" x14ac:dyDescent="0.25">
      <c r="I43" s="8" t="s">
        <v>13</v>
      </c>
      <c r="J43" s="8" t="s">
        <v>14</v>
      </c>
      <c r="K43" s="8" t="s">
        <v>15</v>
      </c>
      <c r="L43" s="8" t="s">
        <v>16</v>
      </c>
      <c r="M43" s="8" t="s">
        <v>17</v>
      </c>
      <c r="N43" s="8" t="s">
        <v>18</v>
      </c>
      <c r="P43" s="8" t="s">
        <v>13</v>
      </c>
      <c r="Q43" s="8" t="s">
        <v>14</v>
      </c>
      <c r="R43" s="8" t="s">
        <v>15</v>
      </c>
      <c r="S43" s="8" t="s">
        <v>16</v>
      </c>
      <c r="T43" s="8" t="s">
        <v>17</v>
      </c>
      <c r="U43" s="8" t="s">
        <v>18</v>
      </c>
    </row>
    <row r="44" spans="2:28" x14ac:dyDescent="0.25">
      <c r="I44" s="8" t="s">
        <v>23</v>
      </c>
      <c r="J44" s="8">
        <v>66</v>
      </c>
      <c r="K44" s="8">
        <v>69</v>
      </c>
      <c r="L44" s="8">
        <v>72</v>
      </c>
      <c r="M44" s="8">
        <v>77</v>
      </c>
      <c r="N44" s="8">
        <v>88</v>
      </c>
      <c r="P44" s="8" t="s">
        <v>23</v>
      </c>
      <c r="Q44" s="8"/>
      <c r="R44" s="8"/>
      <c r="S44" s="8"/>
      <c r="T44" s="8"/>
      <c r="U44" s="8"/>
    </row>
    <row r="45" spans="2:28" x14ac:dyDescent="0.25">
      <c r="I45" s="8" t="s">
        <v>26</v>
      </c>
      <c r="J45" s="8">
        <v>33</v>
      </c>
      <c r="K45" s="8">
        <v>34</v>
      </c>
      <c r="L45" s="8">
        <v>38</v>
      </c>
      <c r="M45" s="8">
        <v>43</v>
      </c>
      <c r="N45" s="8">
        <v>49</v>
      </c>
      <c r="P45" s="8" t="s">
        <v>26</v>
      </c>
      <c r="Q45" s="8"/>
      <c r="R45" s="8"/>
      <c r="S45" s="8"/>
      <c r="T45" s="8"/>
      <c r="U45" s="8"/>
    </row>
    <row r="46" spans="2:28" x14ac:dyDescent="0.25">
      <c r="I46" s="8" t="s">
        <v>139</v>
      </c>
      <c r="J46" s="8">
        <v>98</v>
      </c>
      <c r="K46" s="8">
        <v>103</v>
      </c>
      <c r="L46" s="8">
        <v>110</v>
      </c>
      <c r="M46" s="8">
        <v>120</v>
      </c>
      <c r="N46" s="8">
        <v>138</v>
      </c>
      <c r="P46" s="8" t="s">
        <v>139</v>
      </c>
      <c r="Q46" s="8"/>
      <c r="R46" s="8"/>
      <c r="S46" s="8"/>
      <c r="T46" s="8"/>
      <c r="U46" s="8"/>
    </row>
    <row r="47" spans="2:28" x14ac:dyDescent="0.25">
      <c r="I47" s="8" t="s">
        <v>41</v>
      </c>
      <c r="J47" s="8">
        <v>43</v>
      </c>
      <c r="K47" s="8">
        <v>45</v>
      </c>
      <c r="L47" s="8">
        <v>48</v>
      </c>
      <c r="M47" s="8">
        <v>54</v>
      </c>
      <c r="N47" s="8">
        <v>45</v>
      </c>
      <c r="P47" s="8" t="s">
        <v>41</v>
      </c>
      <c r="Q47" s="8"/>
      <c r="R47" s="8"/>
      <c r="S47" s="8"/>
      <c r="T47" s="8"/>
      <c r="U47" s="8"/>
    </row>
    <row r="48" spans="2:28" x14ac:dyDescent="0.25">
      <c r="I48" s="8" t="s">
        <v>36</v>
      </c>
      <c r="J48" s="8">
        <v>147</v>
      </c>
      <c r="K48" s="8">
        <v>177</v>
      </c>
      <c r="L48" s="8">
        <v>213</v>
      </c>
      <c r="M48" s="8">
        <v>229</v>
      </c>
      <c r="N48" s="8">
        <v>251</v>
      </c>
      <c r="P48" s="8" t="s">
        <v>36</v>
      </c>
      <c r="Q48" s="8"/>
      <c r="R48" s="8"/>
      <c r="S48" s="8"/>
      <c r="T48" s="8"/>
      <c r="U48" s="8"/>
    </row>
    <row r="49" spans="9:21" x14ac:dyDescent="0.25">
      <c r="I49" s="8" t="s">
        <v>41</v>
      </c>
      <c r="J49" s="8">
        <v>25</v>
      </c>
      <c r="K49" s="8">
        <v>28</v>
      </c>
      <c r="L49" s="8">
        <v>33</v>
      </c>
      <c r="M49" s="8">
        <v>36</v>
      </c>
      <c r="N49" s="8">
        <v>41</v>
      </c>
      <c r="P49" s="8" t="s">
        <v>41</v>
      </c>
      <c r="Q49" s="8"/>
      <c r="R49" s="8"/>
      <c r="S49" s="8"/>
      <c r="T49" s="8"/>
      <c r="U49" s="8"/>
    </row>
    <row r="50" spans="9:21" x14ac:dyDescent="0.25">
      <c r="I50" s="8" t="s">
        <v>52</v>
      </c>
      <c r="J50" s="8">
        <v>278</v>
      </c>
      <c r="K50" s="8">
        <v>336</v>
      </c>
      <c r="L50" s="8">
        <v>393</v>
      </c>
      <c r="M50" s="8">
        <v>426</v>
      </c>
      <c r="N50" s="8">
        <v>475</v>
      </c>
      <c r="P50" s="8" t="s">
        <v>52</v>
      </c>
      <c r="Q50" s="8"/>
      <c r="R50" s="8"/>
      <c r="S50" s="8"/>
      <c r="T50" s="8"/>
      <c r="U50" s="8"/>
    </row>
    <row r="51" spans="9:21" x14ac:dyDescent="0.25">
      <c r="I51" s="8" t="s">
        <v>55</v>
      </c>
      <c r="J51" s="8">
        <v>25</v>
      </c>
      <c r="K51" s="8">
        <v>26</v>
      </c>
      <c r="L51" s="8">
        <v>31</v>
      </c>
      <c r="M51" s="8">
        <v>36</v>
      </c>
      <c r="N51" s="8">
        <v>41</v>
      </c>
      <c r="P51" s="8" t="s">
        <v>55</v>
      </c>
      <c r="Q51" s="8"/>
      <c r="R51" s="8"/>
      <c r="S51" s="8"/>
      <c r="T51" s="8"/>
      <c r="U51" s="8"/>
    </row>
  </sheetData>
  <mergeCells count="64">
    <mergeCell ref="Q34:U34"/>
    <mergeCell ref="J36:N36"/>
    <mergeCell ref="J37:N37"/>
    <mergeCell ref="I40:N41"/>
    <mergeCell ref="I42:N42"/>
    <mergeCell ref="J34:N34"/>
    <mergeCell ref="J35:N35"/>
    <mergeCell ref="Q35:U35"/>
    <mergeCell ref="Q36:U36"/>
    <mergeCell ref="Q37:U37"/>
    <mergeCell ref="P40:U41"/>
    <mergeCell ref="P42:U42"/>
    <mergeCell ref="I19:N19"/>
    <mergeCell ref="I23:N23"/>
    <mergeCell ref="I24:N24"/>
    <mergeCell ref="I29:N29"/>
    <mergeCell ref="P2:U3"/>
    <mergeCell ref="P4:U4"/>
    <mergeCell ref="P8:U8"/>
    <mergeCell ref="P9:U9"/>
    <mergeCell ref="P13:U13"/>
    <mergeCell ref="P18:U18"/>
    <mergeCell ref="P19:U19"/>
    <mergeCell ref="P23:U23"/>
    <mergeCell ref="P24:U24"/>
    <mergeCell ref="P29:U29"/>
    <mergeCell ref="C35:G35"/>
    <mergeCell ref="C36:G36"/>
    <mergeCell ref="C37:G37"/>
    <mergeCell ref="I2:N3"/>
    <mergeCell ref="I4:N4"/>
    <mergeCell ref="I8:N8"/>
    <mergeCell ref="I9:N9"/>
    <mergeCell ref="I13:N13"/>
    <mergeCell ref="I14:N14"/>
    <mergeCell ref="I18:N18"/>
    <mergeCell ref="B18:G18"/>
    <mergeCell ref="B19:G19"/>
    <mergeCell ref="B23:G23"/>
    <mergeCell ref="B24:G24"/>
    <mergeCell ref="B29:G29"/>
    <mergeCell ref="C34:G34"/>
    <mergeCell ref="B14:G14"/>
    <mergeCell ref="W2:AB3"/>
    <mergeCell ref="W4:AB4"/>
    <mergeCell ref="W8:AB8"/>
    <mergeCell ref="W9:AB9"/>
    <mergeCell ref="W13:AB13"/>
    <mergeCell ref="W14:AB14"/>
    <mergeCell ref="B2:G3"/>
    <mergeCell ref="B4:G4"/>
    <mergeCell ref="B8:G8"/>
    <mergeCell ref="B9:G9"/>
    <mergeCell ref="B13:G13"/>
    <mergeCell ref="P14:U14"/>
    <mergeCell ref="X34:AB34"/>
    <mergeCell ref="X35:AB35"/>
    <mergeCell ref="X36:AB36"/>
    <mergeCell ref="X37:AB37"/>
    <mergeCell ref="W18:AB18"/>
    <mergeCell ref="W19:AB19"/>
    <mergeCell ref="W23:AB23"/>
    <mergeCell ref="W24:AB24"/>
    <mergeCell ref="W29:AB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Goswift</vt:lpstr>
      <vt:lpstr>options</vt:lpstr>
      <vt:lpstr>Zippee</vt:lpstr>
      <vt:lpstr>Shipyaari</vt:lpstr>
      <vt:lpstr>Delhivery</vt:lpstr>
      <vt:lpstr>Bluedart</vt:lpstr>
      <vt:lpstr>WareIQ</vt:lpstr>
      <vt:lpstr>RawWareIQ</vt:lpstr>
      <vt:lpstr>Differences</vt:lpstr>
      <vt:lpstr>Sheet1</vt:lpstr>
      <vt:lpstr>Reverse Shipping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Aaradhya Saxena</dc:creator>
  <cp:keywords/>
  <dc:description/>
  <cp:lastModifiedBy>Aaradhya Saxena</cp:lastModifiedBy>
  <cp:revision/>
  <dcterms:created xsi:type="dcterms:W3CDTF">2024-07-11T10:35:52Z</dcterms:created>
  <dcterms:modified xsi:type="dcterms:W3CDTF">2024-10-05T09:06:15Z</dcterms:modified>
  <cp:category/>
  <cp:contentStatus/>
</cp:coreProperties>
</file>