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ce-Nucleation-Controller\docs\Calibration Data\Field\"/>
    </mc:Choice>
  </mc:AlternateContent>
  <xr:revisionPtr revIDLastSave="0" documentId="13_ncr:1_{56A3411D-3600-4B2A-82F3-2E9D3AD336C8}" xr6:coauthVersionLast="47" xr6:coauthVersionMax="47" xr10:uidLastSave="{00000000-0000-0000-0000-000000000000}"/>
  <bookViews>
    <workbookView xWindow="-108" yWindow="-108" windowWidth="30936" windowHeight="16896" xr2:uid="{B066DA24-B7E0-4B85-92B0-C39BEFDDD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P4" i="1"/>
  <c r="L4" i="1"/>
  <c r="M4" i="1" s="1"/>
  <c r="O4" i="1" s="1"/>
  <c r="L5" i="1"/>
  <c r="L6" i="1"/>
  <c r="L7" i="1"/>
  <c r="L8" i="1"/>
  <c r="L9" i="1"/>
  <c r="L10" i="1"/>
  <c r="E9" i="1"/>
  <c r="H9" i="1"/>
  <c r="K9" i="1"/>
  <c r="K8" i="1"/>
  <c r="K4" i="1"/>
  <c r="K7" i="1"/>
  <c r="K10" i="1"/>
  <c r="K5" i="1"/>
  <c r="K6" i="1"/>
  <c r="H4" i="1"/>
  <c r="H5" i="1"/>
  <c r="H6" i="1"/>
  <c r="H7" i="1"/>
  <c r="H8" i="1"/>
  <c r="H10" i="1"/>
  <c r="E4" i="1"/>
  <c r="E5" i="1"/>
  <c r="E6" i="1"/>
  <c r="E7" i="1"/>
  <c r="E8" i="1"/>
  <c r="E10" i="1"/>
  <c r="N4" i="1" l="1"/>
  <c r="M10" i="1"/>
  <c r="M9" i="1"/>
  <c r="M8" i="1"/>
  <c r="M7" i="1"/>
  <c r="M6" i="1"/>
  <c r="M5" i="1"/>
  <c r="O5" i="1" l="1"/>
  <c r="P5" i="1" s="1"/>
  <c r="Q5" i="1" s="1"/>
  <c r="N5" i="1"/>
  <c r="O6" i="1"/>
  <c r="P6" i="1" s="1"/>
  <c r="Q6" i="1" s="1"/>
  <c r="N6" i="1"/>
  <c r="O7" i="1"/>
  <c r="P7" i="1" s="1"/>
  <c r="Q7" i="1" s="1"/>
  <c r="N7" i="1"/>
  <c r="O8" i="1"/>
  <c r="P8" i="1" s="1"/>
  <c r="Q8" i="1" s="1"/>
  <c r="N8" i="1"/>
  <c r="O9" i="1"/>
  <c r="P9" i="1" s="1"/>
  <c r="Q9" i="1" s="1"/>
  <c r="N9" i="1"/>
  <c r="O10" i="1"/>
  <c r="P10" i="1" s="1"/>
  <c r="Q10" i="1" s="1"/>
  <c r="N10" i="1"/>
</calcChain>
</file>

<file path=xl/sharedStrings.xml><?xml version="1.0" encoding="utf-8"?>
<sst xmlns="http://schemas.openxmlformats.org/spreadsheetml/2006/main" count="20" uniqueCount="20">
  <si>
    <t>PT100_001</t>
  </si>
  <si>
    <t>PT100_002</t>
  </si>
  <si>
    <t>PT100_003</t>
  </si>
  <si>
    <t>Setpoint</t>
  </si>
  <si>
    <t>T1</t>
  </si>
  <si>
    <t>R1</t>
  </si>
  <si>
    <t>T2</t>
  </si>
  <si>
    <t>R2</t>
  </si>
  <si>
    <t>T3</t>
  </si>
  <si>
    <t>R3</t>
  </si>
  <si>
    <t>E3</t>
  </si>
  <si>
    <t>E1</t>
  </si>
  <si>
    <t>E2</t>
  </si>
  <si>
    <t>6E-07x4 + 1E-06x3 - 8E-05x2 - 0,0238x + 0,7086</t>
  </si>
  <si>
    <t>Correction</t>
  </si>
  <si>
    <t>Remainder</t>
  </si>
  <si>
    <t>T3_Corr</t>
  </si>
  <si>
    <t>T3_Corr2</t>
  </si>
  <si>
    <t>Correction2</t>
  </si>
  <si>
    <t>T3_Corr3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</si>
</sst>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" fillId="0" borderId="1" xfId="1" applyAlignment="1">
      <alignment horizontal="center"/>
    </xf>
    <xf numFmtId="164" fontId="0" fillId="0" borderId="0" xfId="0" applyNumberFormat="1" applyAlignment="1">
      <alignment horizontal="right" indent="1"/>
    </xf>
    <xf numFmtId="0" fontId="1" fillId="0" borderId="1" xfId="1" applyAlignment="1">
      <alignment horizontal="center"/>
    </xf>
    <xf numFmtId="166" fontId="0" fillId="0" borderId="0" xfId="0" applyNumberFormat="1" applyAlignment="1">
      <alignment horizontal="right" indent="1"/>
    </xf>
    <xf numFmtId="0" fontId="0" fillId="0" borderId="0" xfId="0" applyNumberFormat="1" applyAlignment="1">
      <alignment horizontal="right" indent="1"/>
    </xf>
  </cellXfs>
  <cellStyles count="2">
    <cellStyle name="Heading 3" xfId="1" builtinId="18"/>
    <cellStyle name="Normal" xfId="0" builtinId="0"/>
  </cellStyles>
  <dxfs count="18">
    <dxf>
      <numFmt numFmtId="0" formatCode="General"/>
      <alignment horizontal="right" vertical="bottom" textRotation="0" wrapText="0" indent="1" justifyLastLine="0" shrinkToFit="0" readingOrder="0"/>
    </dxf>
    <dxf>
      <numFmt numFmtId="0" formatCode="General"/>
      <alignment horizontal="right" vertical="bottom" textRotation="0" wrapText="0" indent="1" justifyLastLine="0" shrinkToFit="0" readingOrder="0"/>
    </dxf>
    <dxf>
      <numFmt numFmtId="0" formatCode="General"/>
      <alignment horizontal="right" vertical="bottom" textRotation="0" wrapText="0" indent="1" justifyLastLine="0" shrinkToFit="0" readingOrder="0"/>
    </dxf>
    <dxf>
      <numFmt numFmtId="0" formatCode="General"/>
      <alignment horizontal="right" vertical="bottom" textRotation="0" wrapText="0" indent="1" justifyLastLine="0" shrinkToFit="0" readingOrder="0"/>
    </dxf>
    <dxf>
      <numFmt numFmtId="0" formatCode="General"/>
      <alignment horizontal="right" vertical="bottom" textRotation="0" wrapText="0" indent="1" justifyLastLine="0" shrinkToFit="0" readingOrder="0"/>
    </dxf>
    <dxf>
      <numFmt numFmtId="0" formatCode="General"/>
      <alignment horizontal="right" vertical="bottom" textRotation="0" wrapText="0" indent="1" justifyLastLine="0" shrinkToFit="0" readingOrder="0"/>
    </dxf>
    <dxf>
      <numFmt numFmtId="0" formatCode="General"/>
      <alignment horizontal="right" vertical="bottom" textRotation="0" wrapText="0" indent="1" justifyLastLine="0" shrinkToFit="0" readingOrder="0"/>
    </dxf>
    <dxf>
      <numFmt numFmtId="164" formatCode="0.0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0" formatCode="General"/>
      <alignment horizontal="right" vertical="bottom" textRotation="0" wrapText="0" indent="1" justifyLastLine="0" shrinkToFit="0" readingOrder="0"/>
    </dxf>
    <dxf>
      <numFmt numFmtId="164" formatCode="0.0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numFmt numFmtId="0" formatCode="General"/>
      <alignment horizontal="right" vertical="bottom" textRotation="0" wrapText="0" indent="1" justifyLastLine="0" shrinkToFit="0" readingOrder="0"/>
    </dxf>
    <dxf>
      <numFmt numFmtId="164" formatCode="0.000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relative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PT100 Calibration</a:t>
            </a:r>
            <a:r>
              <a:rPr lang="da-DK" baseline="0"/>
              <a:t> Data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-10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0.24399999999999977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6-4752-B29E-214EDB315378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-10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</c:numCache>
            </c:numRef>
          </c:xVal>
          <c:yVal>
            <c:numRef>
              <c:f>Sheet1!$H$4:$H$10</c:f>
              <c:numCache>
                <c:formatCode>General</c:formatCode>
                <c:ptCount val="7"/>
                <c:pt idx="0">
                  <c:v>0.33200000000000074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6-4752-B29E-214EDB315378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E3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9331616204395966"/>
                  <c:y val="-0.61507785159667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Sheet1!$B$4:$B$10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-10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</c:numCache>
            </c:numRef>
          </c:xVal>
          <c:yVal>
            <c:numRef>
              <c:f>Sheet1!$K$4:$K$10</c:f>
              <c:numCache>
                <c:formatCode>General</c:formatCode>
                <c:ptCount val="7"/>
                <c:pt idx="0">
                  <c:v>0.30499999999999972</c:v>
                </c:pt>
                <c:pt idx="1">
                  <c:v>0.47600000000000087</c:v>
                </c:pt>
                <c:pt idx="2">
                  <c:v>0.69599999999999995</c:v>
                </c:pt>
                <c:pt idx="3">
                  <c:v>0.95700000000000074</c:v>
                </c:pt>
                <c:pt idx="4" formatCode="#,##0.000">
                  <c:v>1.2270000000000003</c:v>
                </c:pt>
                <c:pt idx="5">
                  <c:v>1.463000000000001</c:v>
                </c:pt>
                <c:pt idx="6">
                  <c:v>1.7860000000000014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6-4752-B29E-214EDB31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22480"/>
        <c:axId val="841312880"/>
      </c:scatterChart>
      <c:valAx>
        <c:axId val="84132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1312880"/>
        <c:crosses val="autoZero"/>
        <c:crossBetween val="midCat"/>
      </c:valAx>
      <c:valAx>
        <c:axId val="8413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132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1</xdr:row>
      <xdr:rowOff>137160</xdr:rowOff>
    </xdr:from>
    <xdr:to>
      <xdr:col>29</xdr:col>
      <xdr:colOff>579120</xdr:colOff>
      <xdr:row>17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49ECC-9D1E-4236-228A-0496AED6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9E340-CC24-4A83-8C09-0007EEC3D0A5}" name="Table1" displayName="Table1" ref="B3:Q10" totalsRowShown="0" headerRowDxfId="17" dataDxfId="16">
  <autoFilter ref="B3:Q10" xr:uid="{93C9E340-CC24-4A83-8C09-0007EEC3D0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615946A0-6460-4B66-B114-C2E06FE3AB36}" name="Setpoint" dataDxfId="15"/>
    <tableColumn id="2" xr3:uid="{4CF01D81-3E4C-4EAA-9D58-2CAF87F323CD}" name="T1" dataDxfId="14"/>
    <tableColumn id="3" xr3:uid="{E656A736-71FA-454C-8839-0497841AF280}" name="R1" dataDxfId="13"/>
    <tableColumn id="8" xr3:uid="{4373E099-ADF4-4581-9C81-0E140332646A}" name="E1" dataDxfId="12">
      <calculatedColumnFormula>Table1[[#This Row],[T1]]-Table1[[#This Row],[Setpoint]]</calculatedColumnFormula>
    </tableColumn>
    <tableColumn id="4" xr3:uid="{859F00A2-F97C-4E6F-ADBF-68585BA5D36C}" name="T2" dataDxfId="11"/>
    <tableColumn id="5" xr3:uid="{750B3D0E-6FCB-4E91-BB3F-F98F487AFFA5}" name="R2" dataDxfId="10"/>
    <tableColumn id="9" xr3:uid="{2B59A760-4379-4FB0-A265-B4E391B3FAB8}" name="E2" dataDxfId="9">
      <calculatedColumnFormula>Table1[[#This Row],[T2]]-Table1[[#This Row],[Setpoint]]</calculatedColumnFormula>
    </tableColumn>
    <tableColumn id="6" xr3:uid="{0CF3B046-00FE-4238-AF1F-A2B0750F40E6}" name="T3" dataDxfId="8"/>
    <tableColumn id="7" xr3:uid="{C0D4F5F4-C7F6-4E86-8D4E-E02A6555BB47}" name="R3" dataDxfId="7"/>
    <tableColumn id="10" xr3:uid="{4CD1A553-09E4-4C4E-BA45-0AD8621EDC36}" name="E3" dataDxfId="6">
      <calculatedColumnFormula>Table1[[#This Row],[T3]]-Table1[[#This Row],[Setpoint]]</calculatedColumnFormula>
    </tableColumn>
    <tableColumn id="11" xr3:uid="{C15B2CC0-901B-4FBF-BE19-2A82CE67BD8C}" name="Correction" dataDxfId="5">
      <calculatedColumnFormula>0.0000006*Table1[[#This Row],[T3]]^4+0.000001*Table1[[#This Row],[T3]]^3-0.00008*Table1[[#This Row],[T3]]^2-0.0238*Table1[[#This Row],[T3]]+0.7086</calculatedColumnFormula>
    </tableColumn>
    <tableColumn id="13" xr3:uid="{2C6CA439-A06F-4EC7-8DE9-2AF16A89853B}" name="T3_Corr" dataDxfId="4">
      <calculatedColumnFormula>Table1[[#This Row],[T3]]-Table1[[#This Row],[Correction]]</calculatedColumnFormula>
    </tableColumn>
    <tableColumn id="12" xr3:uid="{1DBF1654-06D3-49E7-8532-01E9F67A779D}" name="Remainder" dataDxfId="1">
      <calculatedColumnFormula>Table1[[#This Row],[T3_Corr]]-Table1[[#This Row],[Setpoint]]</calculatedColumnFormula>
    </tableColumn>
    <tableColumn id="14" xr3:uid="{8FD1F0AD-6CBD-459B-BD86-B961505AC23C}" name="Correction2" dataDxfId="3">
      <calculatedColumnFormula>0.0000006*Table1[[#This Row],[T3_Corr]]^4+0.000001*Table1[[#This Row],[T3_Corr]]^3-0.00008*Table1[[#This Row],[T3_Corr]]^2-0.0238*Table1[[#This Row],[T3_Corr]]+0.7086</calculatedColumnFormula>
    </tableColumn>
    <tableColumn id="15" xr3:uid="{B86E21AF-B220-4C58-84A8-AC1A56A632CC}" name="T3_Corr2" dataDxfId="2">
      <calculatedColumnFormula>Table1[[#This Row],[T3]]-Table1[[#This Row],[Correction2]]</calculatedColumnFormula>
    </tableColumn>
    <tableColumn id="16" xr3:uid="{E380AFA5-461C-4CFD-A8FA-6741C970F480}" name="T3_Corr3" dataDxfId="0">
      <calculatedColumnFormula>Table1[[#This Row],[T3_Corr2]]-Table1[[#This Row],[Setpoint]]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538-C295-431C-857C-3CA67726C1B0}">
  <dimension ref="B2:Q21"/>
  <sheetViews>
    <sheetView tabSelected="1" workbookViewId="0">
      <selection activeCell="Q4" sqref="Q4"/>
    </sheetView>
  </sheetViews>
  <sheetFormatPr defaultRowHeight="14.4" x14ac:dyDescent="0.3"/>
  <cols>
    <col min="2" max="2" width="11.5546875" style="1" customWidth="1"/>
    <col min="3" max="11" width="12.77734375" style="2" customWidth="1"/>
    <col min="12" max="12" width="13.44140625" bestFit="1" customWidth="1"/>
    <col min="13" max="13" width="13.44140625" customWidth="1"/>
    <col min="14" max="14" width="14.109375" bestFit="1" customWidth="1"/>
    <col min="15" max="15" width="13.44140625" customWidth="1"/>
    <col min="16" max="17" width="13.44140625" bestFit="1" customWidth="1"/>
  </cols>
  <sheetData>
    <row r="2" spans="2:17" ht="15" thickBot="1" x14ac:dyDescent="0.35">
      <c r="C2" s="5" t="s">
        <v>0</v>
      </c>
      <c r="D2" s="5"/>
      <c r="E2" s="3"/>
      <c r="F2" s="5" t="s">
        <v>1</v>
      </c>
      <c r="G2" s="5"/>
      <c r="H2" s="3"/>
      <c r="I2" s="5" t="s">
        <v>2</v>
      </c>
      <c r="J2" s="5"/>
      <c r="K2" s="3"/>
    </row>
    <row r="3" spans="2:17" x14ac:dyDescent="0.3">
      <c r="B3" s="2" t="s">
        <v>3</v>
      </c>
      <c r="C3" s="2" t="s">
        <v>4</v>
      </c>
      <c r="D3" s="2" t="s">
        <v>5</v>
      </c>
      <c r="E3" s="2" t="s">
        <v>11</v>
      </c>
      <c r="F3" s="2" t="s">
        <v>6</v>
      </c>
      <c r="G3" s="2" t="s">
        <v>7</v>
      </c>
      <c r="H3" s="2" t="s">
        <v>12</v>
      </c>
      <c r="I3" s="2" t="s">
        <v>8</v>
      </c>
      <c r="J3" s="2" t="s">
        <v>9</v>
      </c>
      <c r="K3" s="2" t="s">
        <v>10</v>
      </c>
      <c r="L3" s="2" t="s">
        <v>14</v>
      </c>
      <c r="M3" s="2" t="s">
        <v>16</v>
      </c>
      <c r="N3" s="2" t="s">
        <v>15</v>
      </c>
      <c r="O3" s="2" t="s">
        <v>18</v>
      </c>
      <c r="P3" s="2" t="s">
        <v>17</v>
      </c>
      <c r="Q3" s="2" t="s">
        <v>19</v>
      </c>
    </row>
    <row r="4" spans="2:17" x14ac:dyDescent="0.3">
      <c r="B4" s="2">
        <v>20</v>
      </c>
      <c r="C4" s="2">
        <v>20.244</v>
      </c>
      <c r="D4" s="4">
        <v>107.88842773</v>
      </c>
      <c r="E4" s="2">
        <f>Table1[[#This Row],[T1]]-Table1[[#This Row],[Setpoint]]</f>
        <v>0.24399999999999977</v>
      </c>
      <c r="F4" s="2">
        <v>20.332000000000001</v>
      </c>
      <c r="G4" s="4">
        <v>107.91729736000001</v>
      </c>
      <c r="H4" s="2">
        <f>Table1[[#This Row],[T2]]-Table1[[#This Row],[Setpoint]]</f>
        <v>0.33200000000000074</v>
      </c>
      <c r="I4" s="2">
        <v>20.305</v>
      </c>
      <c r="J4" s="4">
        <v>107.90417480000001</v>
      </c>
      <c r="K4" s="2">
        <f>Table1[[#This Row],[T3]]-Table1[[#This Row],[Setpoint]]</f>
        <v>0.30499999999999972</v>
      </c>
      <c r="L4" s="2">
        <f>0.0000006*Table1[[#This Row],[T3]]^4+0.000001*Table1[[#This Row],[T3]]^3-0.00008*Table1[[#This Row],[T3]]^2-0.0238*Table1[[#This Row],[T3]]+0.7086</f>
        <v>0.30272049095081532</v>
      </c>
      <c r="M4" s="2">
        <f>Table1[[#This Row],[T3]]-Table1[[#This Row],[Correction]]</f>
        <v>20.002279509049185</v>
      </c>
      <c r="N4" s="7">
        <f>Table1[[#This Row],[T3_Corr]]-Table1[[#This Row],[Setpoint]]</f>
        <v>2.2795090491847247E-3</v>
      </c>
      <c r="O4" s="2">
        <f>0.0000006*Table1[[#This Row],[T3_Corr]]^4+0.000001*Table1[[#This Row],[T3_Corr]]^3-0.00008*Table1[[#This Row],[T3_Corr]]^2-0.0238*Table1[[#This Row],[T3_Corr]]+0.7086</f>
        <v>0.3045849626194051</v>
      </c>
      <c r="P4" s="7">
        <f>Table1[[#This Row],[T3]]-Table1[[#This Row],[Correction2]]</f>
        <v>20.000415037380595</v>
      </c>
      <c r="Q4" s="7">
        <f>Table1[[#This Row],[T3_Corr2]]-Table1[[#This Row],[Setpoint]]</f>
        <v>4.1503738059489592E-4</v>
      </c>
    </row>
    <row r="5" spans="2:17" x14ac:dyDescent="0.3">
      <c r="B5" s="2">
        <v>10</v>
      </c>
      <c r="C5" s="2">
        <v>10</v>
      </c>
      <c r="D5" s="4"/>
      <c r="E5" s="2">
        <f>Table1[[#This Row],[T1]]-Table1[[#This Row],[Setpoint]]</f>
        <v>0</v>
      </c>
      <c r="F5" s="2">
        <v>10</v>
      </c>
      <c r="G5" s="4"/>
      <c r="H5" s="2">
        <f>Table1[[#This Row],[T2]]-Table1[[#This Row],[Setpoint]]</f>
        <v>0</v>
      </c>
      <c r="I5" s="2">
        <v>10.476000000000001</v>
      </c>
      <c r="J5" s="4">
        <v>104.08813476</v>
      </c>
      <c r="K5" s="2">
        <f>Table1[[#This Row],[T3]]-Table1[[#This Row],[Setpoint]]</f>
        <v>0.47600000000000087</v>
      </c>
      <c r="L5" s="2">
        <f>0.0000006*Table1[[#This Row],[T3]]^4+0.000001*Table1[[#This Row],[T3]]^3-0.00008*Table1[[#This Row],[T3]]^2-0.0238*Table1[[#This Row],[T3]]+0.7086</f>
        <v>0.45886776561641024</v>
      </c>
      <c r="M5" s="2">
        <f>Table1[[#This Row],[T3]]-Table1[[#This Row],[Correction]]</f>
        <v>10.01713223438359</v>
      </c>
      <c r="N5" s="7">
        <f>Table1[[#This Row],[T3_Corr]]-Table1[[#This Row],[Setpoint]]</f>
        <v>1.7132234383590017E-2</v>
      </c>
      <c r="O5" s="2">
        <f>0.0000006*Table1[[#This Row],[T3_Corr]]^4+0.000001*Table1[[#This Row],[T3_Corr]]^3-0.00008*Table1[[#This Row],[T3_Corr]]^2-0.0238*Table1[[#This Row],[T3_Corr]]+0.7086</f>
        <v>0.46921118939442874</v>
      </c>
      <c r="P5" s="7">
        <f>Table1[[#This Row],[T3]]-Table1[[#This Row],[Correction2]]</f>
        <v>10.006788810605572</v>
      </c>
      <c r="Q5" s="7">
        <f>Table1[[#This Row],[T3_Corr2]]-Table1[[#This Row],[Setpoint]]</f>
        <v>6.7888106055722375E-3</v>
      </c>
    </row>
    <row r="6" spans="2:17" x14ac:dyDescent="0.3">
      <c r="B6" s="2">
        <v>0</v>
      </c>
      <c r="C6" s="2">
        <v>0</v>
      </c>
      <c r="D6" s="4"/>
      <c r="E6" s="2">
        <f>Table1[[#This Row],[T1]]-Table1[[#This Row],[Setpoint]]</f>
        <v>0</v>
      </c>
      <c r="F6" s="2">
        <v>0</v>
      </c>
      <c r="G6" s="4"/>
      <c r="H6" s="2">
        <f>Table1[[#This Row],[T2]]-Table1[[#This Row],[Setpoint]]</f>
        <v>0</v>
      </c>
      <c r="I6" s="2">
        <v>0.69599999999999995</v>
      </c>
      <c r="J6" s="4">
        <v>100.26947020999999</v>
      </c>
      <c r="K6" s="2">
        <f>Table1[[#This Row],[T3]]-Table1[[#This Row],[Setpoint]]</f>
        <v>0.69599999999999995</v>
      </c>
      <c r="L6" s="2">
        <f>0.0000006*Table1[[#This Row],[T3]]^4+0.000001*Table1[[#This Row],[T3]]^3-0.00008*Table1[[#This Row],[T3]]^2-0.0238*Table1[[#This Row],[T3]]+0.7086</f>
        <v>0.69199692466885265</v>
      </c>
      <c r="M6" s="2">
        <f>Table1[[#This Row],[T3]]-Table1[[#This Row],[Correction]]</f>
        <v>4.0030753311472989E-3</v>
      </c>
      <c r="N6" s="7">
        <f>Table1[[#This Row],[T3_Corr]]-Table1[[#This Row],[Setpoint]]</f>
        <v>4.0030753311472989E-3</v>
      </c>
      <c r="O6" s="2">
        <f>0.0000006*Table1[[#This Row],[T3_Corr]]^4+0.000001*Table1[[#This Row],[T3_Corr]]^3-0.00008*Table1[[#This Row],[T3_Corr]]^2-0.0238*Table1[[#This Row],[T3_Corr]]+0.7086</f>
        <v>0.70850472552521404</v>
      </c>
      <c r="P6" s="7">
        <f>Table1[[#This Row],[T3]]-Table1[[#This Row],[Correction2]]</f>
        <v>-1.2504725525214089E-2</v>
      </c>
      <c r="Q6" s="7">
        <f>Table1[[#This Row],[T3_Corr2]]-Table1[[#This Row],[Setpoint]]</f>
        <v>-1.2504725525214089E-2</v>
      </c>
    </row>
    <row r="7" spans="2:17" x14ac:dyDescent="0.3">
      <c r="B7" s="2">
        <v>-10</v>
      </c>
      <c r="C7" s="2">
        <v>-10</v>
      </c>
      <c r="D7" s="4"/>
      <c r="E7" s="2">
        <f>Table1[[#This Row],[T1]]-Table1[[#This Row],[Setpoint]]</f>
        <v>0</v>
      </c>
      <c r="F7" s="2">
        <v>-10</v>
      </c>
      <c r="G7" s="4"/>
      <c r="H7" s="2">
        <f>Table1[[#This Row],[T2]]-Table1[[#This Row],[Setpoint]]</f>
        <v>0</v>
      </c>
      <c r="I7" s="2">
        <v>-9.0429999999999993</v>
      </c>
      <c r="J7" s="4">
        <v>96.458679189999998</v>
      </c>
      <c r="K7" s="2">
        <f>Table1[[#This Row],[T3]]-Table1[[#This Row],[Setpoint]]</f>
        <v>0.95700000000000074</v>
      </c>
      <c r="L7" s="2">
        <f>0.0000006*Table1[[#This Row],[T3]]^4+0.000001*Table1[[#This Row],[T3]]^3-0.00008*Table1[[#This Row],[T3]]^2-0.0238*Table1[[#This Row],[T3]]+0.7086</f>
        <v>0.92055420676529554</v>
      </c>
      <c r="M7" s="2">
        <f>Table1[[#This Row],[T3]]-Table1[[#This Row],[Correction]]</f>
        <v>-9.9635542067652949</v>
      </c>
      <c r="N7" s="7">
        <f>Table1[[#This Row],[T3_Corr]]-Table1[[#This Row],[Setpoint]]</f>
        <v>3.6445793234705093E-2</v>
      </c>
      <c r="O7" s="2">
        <f>0.0000006*Table1[[#This Row],[T3_Corr]]^4+0.000001*Table1[[#This Row],[T3_Corr]]^3-0.00008*Table1[[#This Row],[T3_Corr]]^2-0.0238*Table1[[#This Row],[T3_Corr]]+0.7086</f>
        <v>0.9427146981859682</v>
      </c>
      <c r="P7" s="7">
        <f>Table1[[#This Row],[T3]]-Table1[[#This Row],[Correction2]]</f>
        <v>-9.9857146981859675</v>
      </c>
      <c r="Q7" s="7">
        <f>Table1[[#This Row],[T3_Corr2]]-Table1[[#This Row],[Setpoint]]</f>
        <v>1.4285301814032536E-2</v>
      </c>
    </row>
    <row r="8" spans="2:17" x14ac:dyDescent="0.3">
      <c r="B8" s="2">
        <v>-20</v>
      </c>
      <c r="C8" s="2">
        <v>-20</v>
      </c>
      <c r="D8" s="4"/>
      <c r="E8" s="2">
        <f>Table1[[#This Row],[T1]]-Table1[[#This Row],[Setpoint]]</f>
        <v>0</v>
      </c>
      <c r="F8" s="2">
        <v>-20</v>
      </c>
      <c r="G8" s="4"/>
      <c r="H8" s="2">
        <f>Table1[[#This Row],[T2]]-Table1[[#This Row],[Setpoint]]</f>
        <v>0</v>
      </c>
      <c r="I8" s="6">
        <v>-18.773</v>
      </c>
      <c r="J8" s="4">
        <v>92.642639160000002</v>
      </c>
      <c r="K8" s="6">
        <f>Table1[[#This Row],[T3]]-Table1[[#This Row],[Setpoint]]</f>
        <v>1.2270000000000003</v>
      </c>
      <c r="L8" s="2">
        <f>0.0000006*Table1[[#This Row],[T3]]^4+0.000001*Table1[[#This Row],[T3]]^3-0.00008*Table1[[#This Row],[T3]]^2-0.0238*Table1[[#This Row],[T3]]+0.7086</f>
        <v>1.195109525318641</v>
      </c>
      <c r="M8" s="2">
        <f>Table1[[#This Row],[T3]]-Table1[[#This Row],[Correction]]</f>
        <v>-19.968109525318642</v>
      </c>
      <c r="N8" s="7">
        <f>Table1[[#This Row],[T3_Corr]]-Table1[[#This Row],[Setpoint]]</f>
        <v>3.1890474681357972E-2</v>
      </c>
      <c r="O8" s="2">
        <f>0.0000006*Table1[[#This Row],[T3_Corr]]^4+0.000001*Table1[[#This Row],[T3_Corr]]^3-0.00008*Table1[[#This Row],[T3_Corr]]^2-0.0238*Table1[[#This Row],[T3_Corr]]+0.7086</f>
        <v>1.239370348256672</v>
      </c>
      <c r="P8" s="7">
        <f>Table1[[#This Row],[T3]]-Table1[[#This Row],[Correction2]]</f>
        <v>-20.01237034825667</v>
      </c>
      <c r="Q8" s="7">
        <f>Table1[[#This Row],[T3_Corr2]]-Table1[[#This Row],[Setpoint]]</f>
        <v>-1.2370348256670383E-2</v>
      </c>
    </row>
    <row r="9" spans="2:17" x14ac:dyDescent="0.3">
      <c r="B9" s="2">
        <v>-25</v>
      </c>
      <c r="C9" s="2">
        <v>-25</v>
      </c>
      <c r="D9" s="4"/>
      <c r="E9" s="7">
        <f>Table1[[#This Row],[T1]]-Table1[[#This Row],[Setpoint]]</f>
        <v>0</v>
      </c>
      <c r="F9" s="2">
        <v>-25</v>
      </c>
      <c r="G9" s="4"/>
      <c r="H9" s="7">
        <f>Table1[[#This Row],[T2]]-Table1[[#This Row],[Setpoint]]</f>
        <v>0</v>
      </c>
      <c r="I9" s="6">
        <v>-23.536999999999999</v>
      </c>
      <c r="J9" s="4">
        <v>90.766113279999999</v>
      </c>
      <c r="K9" s="7">
        <f>Table1[[#This Row],[T3]]-Table1[[#This Row],[Setpoint]]</f>
        <v>1.463000000000001</v>
      </c>
      <c r="L9" s="2">
        <f>0.0000006*Table1[[#This Row],[T3]]^4+0.000001*Table1[[#This Row],[T3]]^3-0.00008*Table1[[#This Row],[T3]]^2-0.0238*Table1[[#This Row],[T3]]+0.7086</f>
        <v>1.3955652965317007</v>
      </c>
      <c r="M9" s="2">
        <f>Table1[[#This Row],[T3]]-Table1[[#This Row],[Correction]]</f>
        <v>-24.932565296531699</v>
      </c>
      <c r="N9" s="7">
        <f>Table1[[#This Row],[T3_Corr]]-Table1[[#This Row],[Setpoint]]</f>
        <v>6.7434703468300938E-2</v>
      </c>
      <c r="O9" s="2">
        <f>0.0000006*Table1[[#This Row],[T3_Corr]]^4+0.000001*Table1[[#This Row],[T3_Corr]]^3-0.00008*Table1[[#This Row],[T3_Corr]]^2-0.0238*Table1[[#This Row],[T3_Corr]]+0.7086</f>
        <v>1.4686219403652099</v>
      </c>
      <c r="P9" s="7">
        <f>Table1[[#This Row],[T3]]-Table1[[#This Row],[Correction2]]</f>
        <v>-25.005621940365209</v>
      </c>
      <c r="Q9" s="7">
        <f>Table1[[#This Row],[T3_Corr2]]-Table1[[#This Row],[Setpoint]]</f>
        <v>-5.6219403652093547E-3</v>
      </c>
    </row>
    <row r="10" spans="2:17" x14ac:dyDescent="0.3">
      <c r="B10" s="2">
        <v>-30</v>
      </c>
      <c r="C10" s="2">
        <v>-30</v>
      </c>
      <c r="D10" s="4"/>
      <c r="E10" s="2">
        <f>Table1[[#This Row],[T1]]-Table1[[#This Row],[Setpoint]]</f>
        <v>0</v>
      </c>
      <c r="F10" s="2">
        <v>-30</v>
      </c>
      <c r="G10" s="4"/>
      <c r="H10" s="2">
        <f>Table1[[#This Row],[T2]]-Table1[[#This Row],[Setpoint]]</f>
        <v>0</v>
      </c>
      <c r="I10" s="2">
        <v>-28.213999999999999</v>
      </c>
      <c r="J10" s="4">
        <v>88.928955070000001</v>
      </c>
      <c r="K10" s="2">
        <f>Table1[[#This Row],[T3]]-Table1[[#This Row],[Setpoint]]</f>
        <v>1.7860000000000014</v>
      </c>
      <c r="L10" s="2">
        <f>0.0000006*Table1[[#This Row],[T3]]^4+0.000001*Table1[[#This Row],[T3]]^3-0.00008*Table1[[#This Row],[T3]]^2-0.0238*Table1[[#This Row],[T3]]+0.7086</f>
        <v>1.674149693327537</v>
      </c>
      <c r="M10" s="2">
        <f>Table1[[#This Row],[T3]]-Table1[[#This Row],[Correction]]</f>
        <v>-29.888149693327534</v>
      </c>
      <c r="N10" s="7">
        <f>Table1[[#This Row],[T3_Corr]]-Table1[[#This Row],[Setpoint]]</f>
        <v>0.11185030667246565</v>
      </c>
      <c r="O10" s="2">
        <f>0.0000006*Table1[[#This Row],[T3_Corr]]^4+0.000001*Table1[[#This Row],[T3_Corr]]^3-0.00008*Table1[[#This Row],[T3_Corr]]^2-0.0238*Table1[[#This Row],[T3_Corr]]+0.7086</f>
        <v>1.8005672480799948</v>
      </c>
      <c r="P10" s="7">
        <f>Table1[[#This Row],[T3]]-Table1[[#This Row],[Correction2]]</f>
        <v>-30.014567248079992</v>
      </c>
      <c r="Q10" s="7">
        <f>Table1[[#This Row],[T3_Corr2]]-Table1[[#This Row],[Setpoint]]</f>
        <v>-1.4567248079991657E-2</v>
      </c>
    </row>
    <row r="21" spans="7:7" x14ac:dyDescent="0.3">
      <c r="G21" s="2" t="s">
        <v>13</v>
      </c>
    </row>
  </sheetData>
  <mergeCells count="3">
    <mergeCell ref="C2:D2"/>
    <mergeCell ref="F2:G2"/>
    <mergeCell ref="I2:J2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Rosenhøj Jeppesen</dc:creator>
  <cp:lastModifiedBy>Mads Rosenhøj Jeppesen</cp:lastModifiedBy>
  <dcterms:created xsi:type="dcterms:W3CDTF">2023-05-23T16:33:44Z</dcterms:created>
  <dcterms:modified xsi:type="dcterms:W3CDTF">2023-05-23T19:23:10Z</dcterms:modified>
</cp:coreProperties>
</file>